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1.xml" ContentType="application/vnd.openxmlformats-officedocument.spreadsheetml.comments+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omments2.xml" ContentType="application/vnd.openxmlformats-officedocument.spreadsheetml.comments+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omments3.xml" ContentType="application/vnd.openxmlformats-officedocument.spreadsheetml.comments+xml"/>
  <Override PartName="/xl/drawings/drawing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codeName="ThisWorkbook"/>
  <mc:AlternateContent xmlns:mc="http://schemas.openxmlformats.org/markup-compatibility/2006">
    <mc:Choice Requires="x15">
      <x15ac:absPath xmlns:x15ac="http://schemas.microsoft.com/office/spreadsheetml/2010/11/ac" url="/Users/charanrathore/Desktop/imp docs/projects /"/>
    </mc:Choice>
  </mc:AlternateContent>
  <xr:revisionPtr revIDLastSave="0" documentId="13_ncr:1_{AEDEA0AD-0CCC-0B44-9B9E-99583A203151}" xr6:coauthVersionLast="47" xr6:coauthVersionMax="47" xr10:uidLastSave="{00000000-0000-0000-0000-000000000000}"/>
  <bookViews>
    <workbookView xWindow="-38400" yWindow="-2360" windowWidth="36160" windowHeight="18280" tabRatio="789" xr2:uid="{00000000-000D-0000-FFFF-FFFF00000000}"/>
  </bookViews>
  <sheets>
    <sheet name="Landing Page" sheetId="11" r:id="rId1"/>
    <sheet name="Stock Equal Weights" sheetId="12" r:id="rId2"/>
    <sheet name="Stocks Optimized Weights" sheetId="37" r:id="rId3"/>
    <sheet name="Stock Backtesting" sheetId="13" r:id="rId4"/>
    <sheet name="MF Equal" sheetId="17" r:id="rId5"/>
    <sheet name="MF Optimized" sheetId="19" r:id="rId6"/>
    <sheet name="MF Backtesting" sheetId="18" r:id="rId7"/>
    <sheet name="HDFC Overview" sheetId="20" r:id="rId8"/>
    <sheet name="HDFC Charts" sheetId="21" r:id="rId9"/>
    <sheet name="HDFC Key Ratios" sheetId="22" r:id="rId10"/>
    <sheet name="HDFC FS" sheetId="23" r:id="rId11"/>
    <sheet name="DIVI's Overview" sheetId="24" r:id="rId12"/>
    <sheet name="DIVI's Charts" sheetId="25" r:id="rId13"/>
    <sheet name="DIVI's Key Ratios" sheetId="26" r:id="rId14"/>
    <sheet name="DIVI'S FS" sheetId="27" r:id="rId15"/>
    <sheet name="BDL's Overview" sheetId="28" r:id="rId16"/>
    <sheet name="BDL's Charts" sheetId="29" r:id="rId17"/>
    <sheet name="BDL's Key Ratios" sheetId="30" r:id="rId18"/>
    <sheet name="BDL's FS" sheetId="31" r:id="rId19"/>
    <sheet name="JBLF's Overview" sheetId="32" r:id="rId20"/>
    <sheet name="JBLF's Charts" sheetId="33" r:id="rId21"/>
    <sheet name="JBLF's Key Ratios" sheetId="34" r:id="rId22"/>
    <sheet name="JBLF's FS" sheetId="35" r:id="rId23"/>
    <sheet name="Initially Considered Stocks" sheetId="4" r:id="rId24"/>
    <sheet name="Intitially Considered returns" sheetId="7" r:id="rId25"/>
  </sheets>
  <definedNames>
    <definedName name="_xlnm.Print_Area" localSheetId="0">'Landing Page'!$A$1:$AV$509</definedName>
    <definedName name="solver_adj" localSheetId="5" hidden="1">'MF Optimized'!$S$13:$S$16</definedName>
    <definedName name="solver_adj" localSheetId="1" hidden="1">'Stock Equal Weights'!$I$27:$I$30</definedName>
    <definedName name="solver_adj" localSheetId="2" hidden="1">'Stocks Optimized Weights'!$I$27:$I$30</definedName>
    <definedName name="solver_cvg" localSheetId="5" hidden="1">0.0001</definedName>
    <definedName name="solver_cvg" localSheetId="2" hidden="1">0.0001</definedName>
    <definedName name="solver_drv" localSheetId="5" hidden="1">1</definedName>
    <definedName name="solver_drv" localSheetId="2" hidden="1">2</definedName>
    <definedName name="solver_eng" localSheetId="24" hidden="1">0</definedName>
    <definedName name="solver_eng" localSheetId="5" hidden="1">1</definedName>
    <definedName name="solver_eng" localSheetId="1" hidden="1">0</definedName>
    <definedName name="solver_eng" localSheetId="2" hidden="1">0</definedName>
    <definedName name="solver_est" localSheetId="5" hidden="1">1</definedName>
    <definedName name="solver_est" localSheetId="2" hidden="1">1</definedName>
    <definedName name="solver_itr" localSheetId="5" hidden="1">2147483647</definedName>
    <definedName name="solver_itr" localSheetId="2" hidden="1">2147483647</definedName>
    <definedName name="solver_lhs1" localSheetId="5" hidden="1">'MF Optimized'!$S$17</definedName>
    <definedName name="solver_lhs1" localSheetId="1" hidden="1">'Stock Equal Weights'!$I$31</definedName>
    <definedName name="solver_lhs1" localSheetId="2" hidden="1">'Stocks Optimized Weights'!$I$31</definedName>
    <definedName name="solver_mip" localSheetId="5" hidden="1">2147483647</definedName>
    <definedName name="solver_mip" localSheetId="2" hidden="1">2147483647</definedName>
    <definedName name="solver_mni" localSheetId="5" hidden="1">30</definedName>
    <definedName name="solver_mni" localSheetId="2" hidden="1">30</definedName>
    <definedName name="solver_mrt" localSheetId="5" hidden="1">0.075</definedName>
    <definedName name="solver_mrt" localSheetId="2" hidden="1">0.075</definedName>
    <definedName name="solver_msl" localSheetId="5" hidden="1">2</definedName>
    <definedName name="solver_msl" localSheetId="2" hidden="1">2</definedName>
    <definedName name="solver_neg" localSheetId="5" hidden="1">1</definedName>
    <definedName name="solver_neg" localSheetId="1" hidden="1">1</definedName>
    <definedName name="solver_neg" localSheetId="2" hidden="1">1</definedName>
    <definedName name="solver_nod" localSheetId="5" hidden="1">2147483647</definedName>
    <definedName name="solver_nod" localSheetId="2" hidden="1">2147483647</definedName>
    <definedName name="solver_num" localSheetId="5" hidden="1">1</definedName>
    <definedName name="solver_num" localSheetId="1" hidden="1">1</definedName>
    <definedName name="solver_num" localSheetId="2" hidden="1">1</definedName>
    <definedName name="solver_nwt" localSheetId="5" hidden="1">1</definedName>
    <definedName name="solver_nwt" localSheetId="2" hidden="1">1</definedName>
    <definedName name="solver_opt" localSheetId="5" hidden="1">'MF Optimized'!$N$22</definedName>
    <definedName name="solver_opt" localSheetId="1" hidden="1">'Stock Equal Weights'!$I$34</definedName>
    <definedName name="solver_opt" localSheetId="2" hidden="1">'Stocks Optimized Weights'!$I$34</definedName>
    <definedName name="solver_pre" localSheetId="5" hidden="1">0.000001</definedName>
    <definedName name="solver_pre" localSheetId="2" hidden="1">0.000001</definedName>
    <definedName name="solver_rbv" localSheetId="5" hidden="1">1</definedName>
    <definedName name="solver_rbv" localSheetId="2" hidden="1">2</definedName>
    <definedName name="solver_rel1" localSheetId="5" hidden="1">2</definedName>
    <definedName name="solver_rel1" localSheetId="1" hidden="1">2</definedName>
    <definedName name="solver_rel1" localSheetId="2" hidden="1">2</definedName>
    <definedName name="solver_rhs1" localSheetId="5" hidden="1">1</definedName>
    <definedName name="solver_rhs1" localSheetId="1" hidden="1">1</definedName>
    <definedName name="solver_rhs1" localSheetId="2" hidden="1">1</definedName>
    <definedName name="solver_rlx" localSheetId="5" hidden="1">2</definedName>
    <definedName name="solver_rlx" localSheetId="2" hidden="1">2</definedName>
    <definedName name="solver_rsd" localSheetId="5" hidden="1">0</definedName>
    <definedName name="solver_rsd" localSheetId="2" hidden="1">0</definedName>
    <definedName name="solver_rxc1" localSheetId="1" hidden="1">1</definedName>
    <definedName name="solver_rxc1" localSheetId="2" hidden="1">1</definedName>
    <definedName name="solver_rxv" localSheetId="1" hidden="1">1</definedName>
    <definedName name="solver_rxv" localSheetId="2" hidden="1">1</definedName>
    <definedName name="solver_scl" localSheetId="5" hidden="1">1</definedName>
    <definedName name="solver_scl" localSheetId="2" hidden="1">2</definedName>
    <definedName name="solver_sho" localSheetId="5" hidden="1">2</definedName>
    <definedName name="solver_sho" localSheetId="2" hidden="1">2</definedName>
    <definedName name="solver_ssz" localSheetId="5" hidden="1">100</definedName>
    <definedName name="solver_ssz" localSheetId="2" hidden="1">100</definedName>
    <definedName name="solver_tim" localSheetId="5" hidden="1">2147483647</definedName>
    <definedName name="solver_tim" localSheetId="2" hidden="1">2147483647</definedName>
    <definedName name="solver_tol" localSheetId="5" hidden="1">0.01</definedName>
    <definedName name="solver_tol" localSheetId="2" hidden="1">0.01</definedName>
    <definedName name="solver_typ" localSheetId="5" hidden="1">1</definedName>
    <definedName name="solver_typ" localSheetId="1" hidden="1">1</definedName>
    <definedName name="solver_typ" localSheetId="2" hidden="1">1</definedName>
    <definedName name="solver_val" localSheetId="5" hidden="1">0</definedName>
    <definedName name="solver_val" localSheetId="1" hidden="1">0</definedName>
    <definedName name="solver_val" localSheetId="2" hidden="1">0</definedName>
    <definedName name="solver_ver" localSheetId="5" hidden="1">3</definedName>
    <definedName name="solver_ver" localSheetId="2" hidden="1">3</definedName>
    <definedName name="UPDATE">#REF!</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nnual_f3616d82-46ad-4de9-af1a-17d11c2f7fb8" name="Annual" connection="Query - Annual"/>
          <x15:modelTable id="Charts_8e1d08b5-6af5-4a8e-b131-6160769cb02e" name="Charts" connection="Query - Charts"/>
          <x15:modelTable id="Data Sheet_edc0c3ff-9d8d-4289-a29b-a28725a7afc1" name="Data Sheet" connection="Query - Data Sheet"/>
          <x15:modelTable id="OHCL_e484c28a-c00b-4297-97ea-cbad67d8e991" name="OHCL" connection="Query - OHCL"/>
          <x15:modelTable id="Key Ratios_7a42d704-5fcc-4baa-b716-6e91b4896095" name="Key Ratios" connection="Query - Key Ratios"/>
          <x15:modelTable id="Overview_efc806b0-d352-47ad-800e-1b73b5e6ac1d" name="Overview" connection="Query - Overview"/>
          <x15:modelTable id="Profit   Loss_5dd01513-e84c-49cc-b290-7c4563dfc528" name="Profit   Loss" connection="Query - Profit &amp; Loss"/>
          <x15:modelTable id="Statements_39877648-8c38-48ba-9759-3a997f364763" name="Statements" connection="Query - Statements"/>
          <x15:modelTable id="UPDATE_603086f4-b5af-406c-8365-e72fb8156b94" name="UPDATE" connection="Query - UPDAT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48" i="37" l="1"/>
  <c r="J248" i="37"/>
  <c r="I248" i="37"/>
  <c r="H248" i="37"/>
  <c r="K247" i="37"/>
  <c r="J247" i="37"/>
  <c r="I247" i="37"/>
  <c r="H247" i="37"/>
  <c r="K246" i="37"/>
  <c r="J246" i="37"/>
  <c r="I246" i="37"/>
  <c r="H246" i="37"/>
  <c r="K245" i="37"/>
  <c r="J245" i="37"/>
  <c r="I245" i="37"/>
  <c r="H245" i="37"/>
  <c r="K244" i="37"/>
  <c r="J244" i="37"/>
  <c r="I244" i="37"/>
  <c r="H244" i="37"/>
  <c r="K243" i="37"/>
  <c r="J243" i="37"/>
  <c r="I243" i="37"/>
  <c r="H243" i="37"/>
  <c r="K242" i="37"/>
  <c r="J242" i="37"/>
  <c r="I242" i="37"/>
  <c r="H242" i="37"/>
  <c r="K241" i="37"/>
  <c r="J241" i="37"/>
  <c r="I241" i="37"/>
  <c r="H241" i="37"/>
  <c r="K240" i="37"/>
  <c r="J240" i="37"/>
  <c r="I240" i="37"/>
  <c r="H240" i="37"/>
  <c r="K239" i="37"/>
  <c r="J239" i="37"/>
  <c r="I239" i="37"/>
  <c r="H239" i="37"/>
  <c r="K238" i="37"/>
  <c r="J238" i="37"/>
  <c r="I238" i="37"/>
  <c r="H238" i="37"/>
  <c r="K237" i="37"/>
  <c r="J237" i="37"/>
  <c r="I237" i="37"/>
  <c r="H237" i="37"/>
  <c r="K236" i="37"/>
  <c r="J236" i="37"/>
  <c r="I236" i="37"/>
  <c r="H236" i="37"/>
  <c r="K235" i="37"/>
  <c r="J235" i="37"/>
  <c r="I235" i="37"/>
  <c r="H235" i="37"/>
  <c r="K234" i="37"/>
  <c r="J234" i="37"/>
  <c r="I234" i="37"/>
  <c r="H234" i="37"/>
  <c r="K233" i="37"/>
  <c r="J233" i="37"/>
  <c r="I233" i="37"/>
  <c r="H233" i="37"/>
  <c r="K232" i="37"/>
  <c r="J232" i="37"/>
  <c r="I232" i="37"/>
  <c r="H232" i="37"/>
  <c r="K231" i="37"/>
  <c r="J231" i="37"/>
  <c r="I231" i="37"/>
  <c r="H231" i="37"/>
  <c r="K230" i="37"/>
  <c r="J230" i="37"/>
  <c r="I230" i="37"/>
  <c r="H230" i="37"/>
  <c r="K229" i="37"/>
  <c r="J229" i="37"/>
  <c r="I229" i="37"/>
  <c r="H229" i="37"/>
  <c r="K228" i="37"/>
  <c r="J228" i="37"/>
  <c r="I228" i="37"/>
  <c r="H228" i="37"/>
  <c r="K227" i="37"/>
  <c r="J227" i="37"/>
  <c r="I227" i="37"/>
  <c r="H227" i="37"/>
  <c r="K226" i="37"/>
  <c r="J226" i="37"/>
  <c r="I226" i="37"/>
  <c r="H226" i="37"/>
  <c r="K225" i="37"/>
  <c r="J225" i="37"/>
  <c r="I225" i="37"/>
  <c r="H225" i="37"/>
  <c r="K224" i="37"/>
  <c r="J224" i="37"/>
  <c r="I224" i="37"/>
  <c r="H224" i="37"/>
  <c r="K223" i="37"/>
  <c r="J223" i="37"/>
  <c r="I223" i="37"/>
  <c r="H223" i="37"/>
  <c r="K222" i="37"/>
  <c r="J222" i="37"/>
  <c r="I222" i="37"/>
  <c r="H222" i="37"/>
  <c r="K221" i="37"/>
  <c r="J221" i="37"/>
  <c r="I221" i="37"/>
  <c r="H221" i="37"/>
  <c r="K220" i="37"/>
  <c r="J220" i="37"/>
  <c r="I220" i="37"/>
  <c r="H220" i="37"/>
  <c r="K219" i="37"/>
  <c r="J219" i="37"/>
  <c r="I219" i="37"/>
  <c r="H219" i="37"/>
  <c r="K218" i="37"/>
  <c r="J218" i="37"/>
  <c r="I218" i="37"/>
  <c r="H218" i="37"/>
  <c r="K217" i="37"/>
  <c r="J217" i="37"/>
  <c r="I217" i="37"/>
  <c r="H217" i="37"/>
  <c r="K216" i="37"/>
  <c r="J216" i="37"/>
  <c r="I216" i="37"/>
  <c r="H216" i="37"/>
  <c r="K215" i="37"/>
  <c r="J215" i="37"/>
  <c r="I215" i="37"/>
  <c r="H215" i="37"/>
  <c r="K214" i="37"/>
  <c r="J214" i="37"/>
  <c r="I214" i="37"/>
  <c r="H214" i="37"/>
  <c r="K213" i="37"/>
  <c r="J213" i="37"/>
  <c r="I213" i="37"/>
  <c r="H213" i="37"/>
  <c r="K212" i="37"/>
  <c r="J212" i="37"/>
  <c r="I212" i="37"/>
  <c r="H212" i="37"/>
  <c r="K211" i="37"/>
  <c r="J211" i="37"/>
  <c r="I211" i="37"/>
  <c r="H211" i="37"/>
  <c r="K210" i="37"/>
  <c r="J210" i="37"/>
  <c r="I210" i="37"/>
  <c r="H210" i="37"/>
  <c r="K209" i="37"/>
  <c r="J209" i="37"/>
  <c r="I209" i="37"/>
  <c r="H209" i="37"/>
  <c r="K208" i="37"/>
  <c r="J208" i="37"/>
  <c r="I208" i="37"/>
  <c r="H208" i="37"/>
  <c r="K207" i="37"/>
  <c r="J207" i="37"/>
  <c r="I207" i="37"/>
  <c r="H207" i="37"/>
  <c r="K206" i="37"/>
  <c r="J206" i="37"/>
  <c r="I206" i="37"/>
  <c r="H206" i="37"/>
  <c r="K205" i="37"/>
  <c r="J205" i="37"/>
  <c r="I205" i="37"/>
  <c r="H205" i="37"/>
  <c r="K204" i="37"/>
  <c r="J204" i="37"/>
  <c r="I204" i="37"/>
  <c r="H204" i="37"/>
  <c r="K203" i="37"/>
  <c r="J203" i="37"/>
  <c r="I203" i="37"/>
  <c r="H203" i="37"/>
  <c r="K202" i="37"/>
  <c r="J202" i="37"/>
  <c r="I202" i="37"/>
  <c r="H202" i="37"/>
  <c r="K201" i="37"/>
  <c r="J201" i="37"/>
  <c r="I201" i="37"/>
  <c r="H201" i="37"/>
  <c r="K200" i="37"/>
  <c r="J200" i="37"/>
  <c r="I200" i="37"/>
  <c r="H200" i="37"/>
  <c r="K199" i="37"/>
  <c r="J199" i="37"/>
  <c r="I199" i="37"/>
  <c r="H199" i="37"/>
  <c r="K198" i="37"/>
  <c r="J198" i="37"/>
  <c r="I198" i="37"/>
  <c r="H198" i="37"/>
  <c r="K197" i="37"/>
  <c r="J197" i="37"/>
  <c r="I197" i="37"/>
  <c r="H197" i="37"/>
  <c r="K196" i="37"/>
  <c r="J196" i="37"/>
  <c r="I196" i="37"/>
  <c r="H196" i="37"/>
  <c r="K195" i="37"/>
  <c r="J195" i="37"/>
  <c r="I195" i="37"/>
  <c r="H195" i="37"/>
  <c r="K194" i="37"/>
  <c r="J194" i="37"/>
  <c r="I194" i="37"/>
  <c r="H194" i="37"/>
  <c r="K193" i="37"/>
  <c r="J193" i="37"/>
  <c r="I193" i="37"/>
  <c r="H193" i="37"/>
  <c r="K192" i="37"/>
  <c r="J192" i="37"/>
  <c r="I192" i="37"/>
  <c r="H192" i="37"/>
  <c r="K191" i="37"/>
  <c r="J191" i="37"/>
  <c r="I191" i="37"/>
  <c r="H191" i="37"/>
  <c r="K190" i="37"/>
  <c r="J190" i="37"/>
  <c r="I190" i="37"/>
  <c r="H190" i="37"/>
  <c r="K189" i="37"/>
  <c r="J189" i="37"/>
  <c r="I189" i="37"/>
  <c r="H189" i="37"/>
  <c r="K188" i="37"/>
  <c r="J188" i="37"/>
  <c r="I188" i="37"/>
  <c r="H188" i="37"/>
  <c r="K187" i="37"/>
  <c r="J187" i="37"/>
  <c r="I187" i="37"/>
  <c r="H187" i="37"/>
  <c r="K186" i="37"/>
  <c r="J186" i="37"/>
  <c r="I186" i="37"/>
  <c r="H186" i="37"/>
  <c r="K185" i="37"/>
  <c r="J185" i="37"/>
  <c r="I185" i="37"/>
  <c r="H185" i="37"/>
  <c r="K184" i="37"/>
  <c r="J184" i="37"/>
  <c r="I184" i="37"/>
  <c r="H184" i="37"/>
  <c r="K183" i="37"/>
  <c r="J183" i="37"/>
  <c r="I183" i="37"/>
  <c r="H183" i="37"/>
  <c r="K182" i="37"/>
  <c r="J182" i="37"/>
  <c r="I182" i="37"/>
  <c r="H182" i="37"/>
  <c r="K181" i="37"/>
  <c r="J181" i="37"/>
  <c r="I181" i="37"/>
  <c r="H181" i="37"/>
  <c r="K180" i="37"/>
  <c r="J180" i="37"/>
  <c r="I180" i="37"/>
  <c r="H180" i="37"/>
  <c r="K179" i="37"/>
  <c r="J179" i="37"/>
  <c r="I179" i="37"/>
  <c r="H179" i="37"/>
  <c r="K178" i="37"/>
  <c r="J178" i="37"/>
  <c r="I178" i="37"/>
  <c r="H178" i="37"/>
  <c r="K177" i="37"/>
  <c r="J177" i="37"/>
  <c r="I177" i="37"/>
  <c r="H177" i="37"/>
  <c r="K176" i="37"/>
  <c r="J176" i="37"/>
  <c r="I176" i="37"/>
  <c r="H176" i="37"/>
  <c r="K175" i="37"/>
  <c r="J175" i="37"/>
  <c r="I175" i="37"/>
  <c r="H175" i="37"/>
  <c r="K174" i="37"/>
  <c r="J174" i="37"/>
  <c r="I174" i="37"/>
  <c r="H174" i="37"/>
  <c r="K173" i="37"/>
  <c r="J173" i="37"/>
  <c r="I173" i="37"/>
  <c r="H173" i="37"/>
  <c r="K172" i="37"/>
  <c r="J172" i="37"/>
  <c r="I172" i="37"/>
  <c r="H172" i="37"/>
  <c r="K171" i="37"/>
  <c r="J171" i="37"/>
  <c r="I171" i="37"/>
  <c r="H171" i="37"/>
  <c r="K170" i="37"/>
  <c r="J170" i="37"/>
  <c r="I170" i="37"/>
  <c r="H170" i="37"/>
  <c r="K169" i="37"/>
  <c r="J169" i="37"/>
  <c r="I169" i="37"/>
  <c r="H169" i="37"/>
  <c r="K168" i="37"/>
  <c r="J168" i="37"/>
  <c r="I168" i="37"/>
  <c r="H168" i="37"/>
  <c r="K167" i="37"/>
  <c r="J167" i="37"/>
  <c r="I167" i="37"/>
  <c r="H167" i="37"/>
  <c r="K166" i="37"/>
  <c r="J166" i="37"/>
  <c r="I166" i="37"/>
  <c r="H166" i="37"/>
  <c r="K165" i="37"/>
  <c r="J165" i="37"/>
  <c r="I165" i="37"/>
  <c r="H165" i="37"/>
  <c r="K164" i="37"/>
  <c r="J164" i="37"/>
  <c r="I164" i="37"/>
  <c r="H164" i="37"/>
  <c r="K163" i="37"/>
  <c r="J163" i="37"/>
  <c r="I163" i="37"/>
  <c r="H163" i="37"/>
  <c r="K162" i="37"/>
  <c r="J162" i="37"/>
  <c r="I162" i="37"/>
  <c r="H162" i="37"/>
  <c r="K161" i="37"/>
  <c r="J161" i="37"/>
  <c r="I161" i="37"/>
  <c r="H161" i="37"/>
  <c r="K160" i="37"/>
  <c r="J160" i="37"/>
  <c r="I160" i="37"/>
  <c r="H160" i="37"/>
  <c r="K159" i="37"/>
  <c r="J159" i="37"/>
  <c r="I159" i="37"/>
  <c r="H159" i="37"/>
  <c r="K158" i="37"/>
  <c r="J158" i="37"/>
  <c r="I158" i="37"/>
  <c r="H158" i="37"/>
  <c r="K157" i="37"/>
  <c r="J157" i="37"/>
  <c r="I157" i="37"/>
  <c r="H157" i="37"/>
  <c r="K156" i="37"/>
  <c r="J156" i="37"/>
  <c r="I156" i="37"/>
  <c r="H156" i="37"/>
  <c r="K155" i="37"/>
  <c r="J155" i="37"/>
  <c r="I155" i="37"/>
  <c r="H155" i="37"/>
  <c r="K154" i="37"/>
  <c r="J154" i="37"/>
  <c r="I154" i="37"/>
  <c r="H154" i="37"/>
  <c r="K153" i="37"/>
  <c r="J153" i="37"/>
  <c r="I153" i="37"/>
  <c r="H153" i="37"/>
  <c r="K152" i="37"/>
  <c r="J152" i="37"/>
  <c r="I152" i="37"/>
  <c r="H152" i="37"/>
  <c r="K151" i="37"/>
  <c r="J151" i="37"/>
  <c r="I151" i="37"/>
  <c r="H151" i="37"/>
  <c r="K150" i="37"/>
  <c r="J150" i="37"/>
  <c r="I150" i="37"/>
  <c r="H150" i="37"/>
  <c r="K149" i="37"/>
  <c r="J149" i="37"/>
  <c r="I149" i="37"/>
  <c r="H149" i="37"/>
  <c r="K148" i="37"/>
  <c r="J148" i="37"/>
  <c r="I148" i="37"/>
  <c r="H148" i="37"/>
  <c r="K147" i="37"/>
  <c r="J147" i="37"/>
  <c r="I147" i="37"/>
  <c r="H147" i="37"/>
  <c r="K146" i="37"/>
  <c r="J146" i="37"/>
  <c r="I146" i="37"/>
  <c r="H146" i="37"/>
  <c r="K145" i="37"/>
  <c r="J145" i="37"/>
  <c r="I145" i="37"/>
  <c r="H145" i="37"/>
  <c r="K144" i="37"/>
  <c r="J144" i="37"/>
  <c r="I144" i="37"/>
  <c r="H144" i="37"/>
  <c r="K143" i="37"/>
  <c r="J143" i="37"/>
  <c r="I143" i="37"/>
  <c r="H143" i="37"/>
  <c r="K142" i="37"/>
  <c r="J142" i="37"/>
  <c r="I142" i="37"/>
  <c r="H142" i="37"/>
  <c r="K141" i="37"/>
  <c r="J141" i="37"/>
  <c r="I141" i="37"/>
  <c r="H141" i="37"/>
  <c r="K140" i="37"/>
  <c r="J140" i="37"/>
  <c r="I140" i="37"/>
  <c r="H140" i="37"/>
  <c r="K139" i="37"/>
  <c r="J139" i="37"/>
  <c r="I139" i="37"/>
  <c r="H139" i="37"/>
  <c r="K138" i="37"/>
  <c r="J138" i="37"/>
  <c r="I138" i="37"/>
  <c r="H138" i="37"/>
  <c r="K137" i="37"/>
  <c r="J137" i="37"/>
  <c r="I137" i="37"/>
  <c r="H137" i="37"/>
  <c r="K136" i="37"/>
  <c r="J136" i="37"/>
  <c r="I136" i="37"/>
  <c r="H136" i="37"/>
  <c r="K135" i="37"/>
  <c r="J135" i="37"/>
  <c r="I135" i="37"/>
  <c r="H135" i="37"/>
  <c r="K134" i="37"/>
  <c r="J134" i="37"/>
  <c r="I134" i="37"/>
  <c r="H134" i="37"/>
  <c r="K133" i="37"/>
  <c r="J133" i="37"/>
  <c r="I133" i="37"/>
  <c r="H133" i="37"/>
  <c r="K132" i="37"/>
  <c r="J132" i="37"/>
  <c r="I132" i="37"/>
  <c r="H132" i="37"/>
  <c r="K131" i="37"/>
  <c r="J131" i="37"/>
  <c r="I131" i="37"/>
  <c r="H131" i="37"/>
  <c r="K130" i="37"/>
  <c r="J130" i="37"/>
  <c r="I130" i="37"/>
  <c r="H130" i="37"/>
  <c r="K129" i="37"/>
  <c r="J129" i="37"/>
  <c r="I129" i="37"/>
  <c r="H129" i="37"/>
  <c r="K128" i="37"/>
  <c r="J128" i="37"/>
  <c r="I128" i="37"/>
  <c r="H128" i="37"/>
  <c r="K127" i="37"/>
  <c r="J127" i="37"/>
  <c r="I127" i="37"/>
  <c r="H127" i="37"/>
  <c r="K126" i="37"/>
  <c r="J126" i="37"/>
  <c r="I126" i="37"/>
  <c r="H126" i="37"/>
  <c r="K125" i="37"/>
  <c r="J125" i="37"/>
  <c r="I125" i="37"/>
  <c r="H125" i="37"/>
  <c r="K124" i="37"/>
  <c r="J124" i="37"/>
  <c r="I124" i="37"/>
  <c r="H124" i="37"/>
  <c r="K123" i="37"/>
  <c r="J123" i="37"/>
  <c r="I123" i="37"/>
  <c r="H123" i="37"/>
  <c r="K122" i="37"/>
  <c r="J122" i="37"/>
  <c r="I122" i="37"/>
  <c r="H122" i="37"/>
  <c r="K121" i="37"/>
  <c r="J121" i="37"/>
  <c r="I121" i="37"/>
  <c r="H121" i="37"/>
  <c r="K120" i="37"/>
  <c r="J120" i="37"/>
  <c r="I120" i="37"/>
  <c r="H120" i="37"/>
  <c r="K119" i="37"/>
  <c r="J119" i="37"/>
  <c r="I119" i="37"/>
  <c r="H119" i="37"/>
  <c r="K118" i="37"/>
  <c r="J118" i="37"/>
  <c r="I118" i="37"/>
  <c r="H118" i="37"/>
  <c r="K117" i="37"/>
  <c r="J117" i="37"/>
  <c r="I117" i="37"/>
  <c r="H117" i="37"/>
  <c r="K116" i="37"/>
  <c r="J116" i="37"/>
  <c r="I116" i="37"/>
  <c r="H116" i="37"/>
  <c r="K115" i="37"/>
  <c r="J115" i="37"/>
  <c r="I115" i="37"/>
  <c r="H115" i="37"/>
  <c r="K114" i="37"/>
  <c r="J114" i="37"/>
  <c r="I114" i="37"/>
  <c r="H114" i="37"/>
  <c r="K113" i="37"/>
  <c r="J113" i="37"/>
  <c r="I113" i="37"/>
  <c r="H113" i="37"/>
  <c r="K112" i="37"/>
  <c r="J112" i="37"/>
  <c r="I112" i="37"/>
  <c r="H112" i="37"/>
  <c r="K111" i="37"/>
  <c r="J111" i="37"/>
  <c r="I111" i="37"/>
  <c r="H111" i="37"/>
  <c r="K110" i="37"/>
  <c r="J110" i="37"/>
  <c r="I110" i="37"/>
  <c r="H110" i="37"/>
  <c r="K109" i="37"/>
  <c r="J109" i="37"/>
  <c r="I109" i="37"/>
  <c r="H109" i="37"/>
  <c r="K108" i="37"/>
  <c r="J108" i="37"/>
  <c r="I108" i="37"/>
  <c r="H108" i="37"/>
  <c r="K107" i="37"/>
  <c r="J107" i="37"/>
  <c r="I107" i="37"/>
  <c r="H107" i="37"/>
  <c r="K106" i="37"/>
  <c r="J106" i="37"/>
  <c r="I106" i="37"/>
  <c r="H106" i="37"/>
  <c r="K105" i="37"/>
  <c r="J105" i="37"/>
  <c r="I105" i="37"/>
  <c r="H105" i="37"/>
  <c r="K104" i="37"/>
  <c r="J104" i="37"/>
  <c r="I104" i="37"/>
  <c r="H104" i="37"/>
  <c r="K103" i="37"/>
  <c r="J103" i="37"/>
  <c r="I103" i="37"/>
  <c r="H103" i="37"/>
  <c r="K102" i="37"/>
  <c r="J102" i="37"/>
  <c r="I102" i="37"/>
  <c r="H102" i="37"/>
  <c r="K101" i="37"/>
  <c r="J101" i="37"/>
  <c r="I101" i="37"/>
  <c r="H101" i="37"/>
  <c r="K100" i="37"/>
  <c r="J100" i="37"/>
  <c r="I100" i="37"/>
  <c r="H100" i="37"/>
  <c r="K99" i="37"/>
  <c r="J99" i="37"/>
  <c r="I99" i="37"/>
  <c r="H99" i="37"/>
  <c r="K98" i="37"/>
  <c r="J98" i="37"/>
  <c r="I98" i="37"/>
  <c r="H98" i="37"/>
  <c r="K97" i="37"/>
  <c r="J97" i="37"/>
  <c r="I97" i="37"/>
  <c r="H97" i="37"/>
  <c r="K96" i="37"/>
  <c r="J96" i="37"/>
  <c r="I96" i="37"/>
  <c r="H96" i="37"/>
  <c r="K95" i="37"/>
  <c r="J95" i="37"/>
  <c r="I95" i="37"/>
  <c r="H95" i="37"/>
  <c r="K94" i="37"/>
  <c r="J94" i="37"/>
  <c r="I94" i="37"/>
  <c r="H94" i="37"/>
  <c r="K93" i="37"/>
  <c r="J93" i="37"/>
  <c r="I93" i="37"/>
  <c r="H93" i="37"/>
  <c r="K92" i="37"/>
  <c r="J92" i="37"/>
  <c r="I92" i="37"/>
  <c r="H92" i="37"/>
  <c r="K91" i="37"/>
  <c r="J91" i="37"/>
  <c r="I91" i="37"/>
  <c r="H91" i="37"/>
  <c r="K90" i="37"/>
  <c r="J90" i="37"/>
  <c r="I90" i="37"/>
  <c r="H90" i="37"/>
  <c r="K89" i="37"/>
  <c r="J89" i="37"/>
  <c r="I89" i="37"/>
  <c r="H89" i="37"/>
  <c r="K88" i="37"/>
  <c r="J88" i="37"/>
  <c r="I88" i="37"/>
  <c r="H88" i="37"/>
  <c r="K87" i="37"/>
  <c r="J87" i="37"/>
  <c r="I87" i="37"/>
  <c r="H87" i="37"/>
  <c r="K86" i="37"/>
  <c r="J86" i="37"/>
  <c r="I86" i="37"/>
  <c r="H86" i="37"/>
  <c r="K85" i="37"/>
  <c r="J85" i="37"/>
  <c r="I85" i="37"/>
  <c r="H85" i="37"/>
  <c r="K84" i="37"/>
  <c r="J84" i="37"/>
  <c r="I84" i="37"/>
  <c r="H84" i="37"/>
  <c r="K83" i="37"/>
  <c r="J83" i="37"/>
  <c r="I83" i="37"/>
  <c r="H83" i="37"/>
  <c r="K82" i="37"/>
  <c r="J82" i="37"/>
  <c r="I82" i="37"/>
  <c r="H82" i="37"/>
  <c r="K81" i="37"/>
  <c r="J81" i="37"/>
  <c r="I81" i="37"/>
  <c r="H81" i="37"/>
  <c r="K80" i="37"/>
  <c r="J80" i="37"/>
  <c r="I80" i="37"/>
  <c r="H80" i="37"/>
  <c r="K79" i="37"/>
  <c r="J79" i="37"/>
  <c r="I79" i="37"/>
  <c r="H79" i="37"/>
  <c r="K78" i="37"/>
  <c r="J78" i="37"/>
  <c r="I78" i="37"/>
  <c r="H78" i="37"/>
  <c r="K77" i="37"/>
  <c r="J77" i="37"/>
  <c r="I77" i="37"/>
  <c r="H77" i="37"/>
  <c r="K76" i="37"/>
  <c r="J76" i="37"/>
  <c r="I76" i="37"/>
  <c r="H76" i="37"/>
  <c r="K75" i="37"/>
  <c r="J75" i="37"/>
  <c r="I75" i="37"/>
  <c r="H75" i="37"/>
  <c r="K74" i="37"/>
  <c r="J74" i="37"/>
  <c r="I74" i="37"/>
  <c r="H74" i="37"/>
  <c r="K73" i="37"/>
  <c r="J73" i="37"/>
  <c r="I73" i="37"/>
  <c r="H73" i="37"/>
  <c r="K72" i="37"/>
  <c r="J72" i="37"/>
  <c r="I72" i="37"/>
  <c r="H72" i="37"/>
  <c r="K71" i="37"/>
  <c r="J71" i="37"/>
  <c r="I71" i="37"/>
  <c r="H71" i="37"/>
  <c r="K70" i="37"/>
  <c r="J70" i="37"/>
  <c r="I70" i="37"/>
  <c r="H70" i="37"/>
  <c r="K69" i="37"/>
  <c r="J69" i="37"/>
  <c r="I69" i="37"/>
  <c r="H69" i="37"/>
  <c r="K68" i="37"/>
  <c r="J68" i="37"/>
  <c r="I68" i="37"/>
  <c r="H68" i="37"/>
  <c r="K67" i="37"/>
  <c r="J67" i="37"/>
  <c r="I67" i="37"/>
  <c r="H67" i="37"/>
  <c r="K66" i="37"/>
  <c r="J66" i="37"/>
  <c r="I66" i="37"/>
  <c r="H66" i="37"/>
  <c r="K65" i="37"/>
  <c r="J65" i="37"/>
  <c r="I65" i="37"/>
  <c r="H65" i="37"/>
  <c r="K64" i="37"/>
  <c r="J64" i="37"/>
  <c r="I64" i="37"/>
  <c r="H64" i="37"/>
  <c r="K63" i="37"/>
  <c r="J63" i="37"/>
  <c r="I63" i="37"/>
  <c r="H63" i="37"/>
  <c r="K62" i="37"/>
  <c r="J62" i="37"/>
  <c r="I62" i="37"/>
  <c r="H62" i="37"/>
  <c r="K61" i="37"/>
  <c r="J61" i="37"/>
  <c r="I61" i="37"/>
  <c r="H61" i="37"/>
  <c r="K60" i="37"/>
  <c r="J60" i="37"/>
  <c r="I60" i="37"/>
  <c r="H60" i="37"/>
  <c r="K59" i="37"/>
  <c r="J59" i="37"/>
  <c r="I59" i="37"/>
  <c r="H59" i="37"/>
  <c r="K58" i="37"/>
  <c r="J58" i="37"/>
  <c r="I58" i="37"/>
  <c r="H58" i="37"/>
  <c r="K57" i="37"/>
  <c r="J57" i="37"/>
  <c r="I57" i="37"/>
  <c r="H57" i="37"/>
  <c r="K56" i="37"/>
  <c r="J56" i="37"/>
  <c r="I56" i="37"/>
  <c r="H56" i="37"/>
  <c r="K55" i="37"/>
  <c r="J55" i="37"/>
  <c r="I55" i="37"/>
  <c r="H55" i="37"/>
  <c r="K54" i="37"/>
  <c r="J54" i="37"/>
  <c r="I54" i="37"/>
  <c r="H54" i="37"/>
  <c r="K53" i="37"/>
  <c r="J53" i="37"/>
  <c r="I53" i="37"/>
  <c r="H53" i="37"/>
  <c r="K52" i="37"/>
  <c r="J52" i="37"/>
  <c r="I52" i="37"/>
  <c r="H52" i="37"/>
  <c r="K51" i="37"/>
  <c r="J51" i="37"/>
  <c r="I51" i="37"/>
  <c r="H51" i="37"/>
  <c r="K50" i="37"/>
  <c r="J50" i="37"/>
  <c r="I50" i="37"/>
  <c r="H50" i="37"/>
  <c r="K49" i="37"/>
  <c r="J49" i="37"/>
  <c r="I49" i="37"/>
  <c r="H49" i="37"/>
  <c r="K48" i="37"/>
  <c r="J48" i="37"/>
  <c r="I48" i="37"/>
  <c r="H48" i="37"/>
  <c r="K47" i="37"/>
  <c r="J47" i="37"/>
  <c r="I47" i="37"/>
  <c r="H47" i="37"/>
  <c r="K46" i="37"/>
  <c r="J46" i="37"/>
  <c r="I46" i="37"/>
  <c r="H46" i="37"/>
  <c r="K45" i="37"/>
  <c r="J45" i="37"/>
  <c r="I45" i="37"/>
  <c r="H45" i="37"/>
  <c r="K44" i="37"/>
  <c r="J44" i="37"/>
  <c r="I44" i="37"/>
  <c r="H44" i="37"/>
  <c r="K43" i="37"/>
  <c r="J43" i="37"/>
  <c r="I43" i="37"/>
  <c r="H43" i="37"/>
  <c r="K42" i="37"/>
  <c r="J42" i="37"/>
  <c r="I42" i="37"/>
  <c r="H42" i="37"/>
  <c r="K41" i="37"/>
  <c r="J41" i="37"/>
  <c r="I41" i="37"/>
  <c r="H41" i="37"/>
  <c r="K40" i="37"/>
  <c r="J40" i="37"/>
  <c r="I40" i="37"/>
  <c r="H40" i="37"/>
  <c r="K39" i="37"/>
  <c r="J39" i="37"/>
  <c r="I39" i="37"/>
  <c r="H39" i="37"/>
  <c r="K38" i="37"/>
  <c r="J38" i="37"/>
  <c r="I38" i="37"/>
  <c r="H38" i="37"/>
  <c r="K37" i="37"/>
  <c r="J37" i="37"/>
  <c r="I37" i="37"/>
  <c r="H37" i="37"/>
  <c r="K36" i="37"/>
  <c r="J36" i="37"/>
  <c r="I36" i="37"/>
  <c r="H36" i="37"/>
  <c r="K35" i="37"/>
  <c r="J35" i="37"/>
  <c r="I35" i="37"/>
  <c r="H35" i="37"/>
  <c r="K34" i="37"/>
  <c r="J34" i="37"/>
  <c r="I34" i="37"/>
  <c r="H34" i="37"/>
  <c r="K33" i="37"/>
  <c r="J33" i="37"/>
  <c r="I33" i="37"/>
  <c r="H33" i="37"/>
  <c r="K32" i="37"/>
  <c r="J32" i="37"/>
  <c r="I32" i="37"/>
  <c r="H32" i="37"/>
  <c r="K31" i="37"/>
  <c r="J31" i="37"/>
  <c r="I31" i="37"/>
  <c r="H31" i="37"/>
  <c r="K30" i="37"/>
  <c r="J30" i="37"/>
  <c r="H30" i="37"/>
  <c r="K29" i="37"/>
  <c r="J29" i="37"/>
  <c r="H29" i="37"/>
  <c r="K28" i="37"/>
  <c r="J28" i="37"/>
  <c r="H28" i="37"/>
  <c r="K27" i="37"/>
  <c r="J27" i="37"/>
  <c r="H27" i="37"/>
  <c r="K26" i="37"/>
  <c r="J26" i="37"/>
  <c r="I26" i="37"/>
  <c r="H26" i="37"/>
  <c r="K25" i="37"/>
  <c r="J25" i="37"/>
  <c r="I25" i="37"/>
  <c r="H25" i="37"/>
  <c r="K24" i="37"/>
  <c r="J24" i="37"/>
  <c r="I24" i="37"/>
  <c r="H24" i="37"/>
  <c r="K23" i="37"/>
  <c r="J23" i="37"/>
  <c r="I23" i="37"/>
  <c r="H23" i="37"/>
  <c r="K22" i="37"/>
  <c r="J22" i="37"/>
  <c r="I22" i="37"/>
  <c r="H22" i="37"/>
  <c r="K21" i="37"/>
  <c r="J21" i="37"/>
  <c r="I21" i="37"/>
  <c r="H21" i="37"/>
  <c r="K20" i="37"/>
  <c r="J20" i="37"/>
  <c r="I20" i="37"/>
  <c r="H20" i="37"/>
  <c r="K19" i="37"/>
  <c r="J19" i="37"/>
  <c r="I19" i="37"/>
  <c r="H19" i="37"/>
  <c r="K18" i="37"/>
  <c r="J18" i="37"/>
  <c r="I18" i="37"/>
  <c r="H18" i="37"/>
  <c r="K17" i="37"/>
  <c r="J17" i="37"/>
  <c r="I17" i="37"/>
  <c r="H17" i="37"/>
  <c r="K16" i="37"/>
  <c r="J16" i="37"/>
  <c r="I16" i="37"/>
  <c r="H16" i="37"/>
  <c r="K15" i="37"/>
  <c r="J15" i="37"/>
  <c r="I15" i="37"/>
  <c r="H15" i="37"/>
  <c r="K14" i="37"/>
  <c r="J14" i="37"/>
  <c r="I14" i="37"/>
  <c r="H14" i="37"/>
  <c r="K13" i="37"/>
  <c r="J13" i="37"/>
  <c r="I13" i="37"/>
  <c r="H13" i="37"/>
  <c r="K12" i="37"/>
  <c r="J12" i="37"/>
  <c r="I12" i="37"/>
  <c r="H12" i="37"/>
  <c r="K11" i="37"/>
  <c r="J11" i="37"/>
  <c r="I11" i="37"/>
  <c r="H11" i="37"/>
  <c r="K10" i="37"/>
  <c r="J10" i="37"/>
  <c r="I10" i="37"/>
  <c r="H10" i="37"/>
  <c r="K9" i="37"/>
  <c r="J9" i="37"/>
  <c r="I9" i="37"/>
  <c r="H9" i="37"/>
  <c r="Q8" i="37"/>
  <c r="K8" i="37"/>
  <c r="J8" i="37"/>
  <c r="I8" i="37"/>
  <c r="H8" i="37"/>
  <c r="K7" i="37"/>
  <c r="J7" i="37"/>
  <c r="I7" i="37"/>
  <c r="H7" i="37"/>
  <c r="K6" i="37"/>
  <c r="J6" i="37"/>
  <c r="I6" i="37"/>
  <c r="H6" i="37"/>
  <c r="K5" i="37"/>
  <c r="J5" i="37"/>
  <c r="I5" i="37"/>
  <c r="I252" i="37" s="1"/>
  <c r="H5" i="37"/>
  <c r="X8" i="37"/>
  <c r="Y7" i="37"/>
  <c r="V9" i="37"/>
  <c r="X7" i="37"/>
  <c r="V6" i="37"/>
  <c r="X6" i="37"/>
  <c r="Y9" i="37"/>
  <c r="Y8" i="37"/>
  <c r="V7" i="37"/>
  <c r="Y6" i="37"/>
  <c r="W7" i="37"/>
  <c r="W6" i="37"/>
  <c r="W9" i="37"/>
  <c r="V8" i="37"/>
  <c r="W8" i="37"/>
  <c r="X9" i="37"/>
  <c r="H252" i="37" l="1"/>
  <c r="J252" i="37"/>
  <c r="K252" i="37"/>
  <c r="P13" i="37" a="1"/>
  <c r="P13" i="37" s="1"/>
  <c r="K253" i="37"/>
  <c r="J253" i="37"/>
  <c r="H250" i="37"/>
  <c r="H251" i="37" s="1"/>
  <c r="N4" i="37" s="1"/>
  <c r="I250" i="37"/>
  <c r="I251" i="37" s="1"/>
  <c r="N5" i="37" s="1"/>
  <c r="J250" i="37"/>
  <c r="J251" i="37" s="1"/>
  <c r="N6" i="37" s="1"/>
  <c r="K250" i="37"/>
  <c r="K251" i="37" s="1"/>
  <c r="N7" i="37" s="1"/>
  <c r="D16" i="20"/>
  <c r="E16" i="20"/>
  <c r="F16" i="20"/>
  <c r="G16" i="20"/>
  <c r="H16" i="20"/>
  <c r="I16" i="20"/>
  <c r="J16" i="20"/>
  <c r="K16" i="20"/>
  <c r="L16" i="20"/>
  <c r="M16" i="20"/>
  <c r="D18" i="20"/>
  <c r="E18" i="20"/>
  <c r="F18" i="20"/>
  <c r="G18" i="20"/>
  <c r="H18" i="20"/>
  <c r="I18" i="20"/>
  <c r="J18" i="20"/>
  <c r="K18" i="20"/>
  <c r="L18" i="20"/>
  <c r="M18" i="20"/>
  <c r="G23" i="20"/>
  <c r="K23" i="20"/>
  <c r="E21" i="20"/>
  <c r="F21" i="20"/>
  <c r="G21" i="20"/>
  <c r="H21" i="20"/>
  <c r="I21" i="20"/>
  <c r="J21" i="20"/>
  <c r="K21" i="20"/>
  <c r="L21" i="20"/>
  <c r="M21" i="20"/>
  <c r="D22" i="20"/>
  <c r="E22" i="20"/>
  <c r="F22" i="20"/>
  <c r="G22" i="20"/>
  <c r="H22" i="20"/>
  <c r="I22" i="20"/>
  <c r="J22" i="20"/>
  <c r="K22" i="20"/>
  <c r="L22" i="20"/>
  <c r="M22" i="20"/>
  <c r="E23" i="20"/>
  <c r="F23" i="20"/>
  <c r="H23" i="20"/>
  <c r="I23" i="20"/>
  <c r="J23" i="20"/>
  <c r="L23" i="20"/>
  <c r="M23" i="20"/>
  <c r="D26" i="20"/>
  <c r="E26" i="20"/>
  <c r="F26" i="20"/>
  <c r="G26" i="20"/>
  <c r="H26" i="20"/>
  <c r="I26" i="20"/>
  <c r="J26" i="20"/>
  <c r="K26" i="20"/>
  <c r="L26" i="20"/>
  <c r="M26" i="20"/>
  <c r="H36" i="20"/>
  <c r="L36" i="20"/>
  <c r="G37" i="20"/>
  <c r="K37" i="20"/>
  <c r="E36" i="20"/>
  <c r="F36" i="20"/>
  <c r="G36" i="20"/>
  <c r="I36" i="20"/>
  <c r="J36" i="20"/>
  <c r="K36" i="20"/>
  <c r="M36" i="20"/>
  <c r="E37" i="20"/>
  <c r="H37" i="20"/>
  <c r="I37" i="20"/>
  <c r="L37" i="20"/>
  <c r="M37" i="20"/>
  <c r="E38" i="20"/>
  <c r="F38" i="20"/>
  <c r="G38" i="20"/>
  <c r="H38" i="20"/>
  <c r="I38" i="20"/>
  <c r="J38" i="20"/>
  <c r="K38" i="20"/>
  <c r="L38" i="20"/>
  <c r="M38" i="20"/>
  <c r="E40" i="20"/>
  <c r="F40" i="20"/>
  <c r="G40" i="20"/>
  <c r="H40" i="20"/>
  <c r="I40" i="20"/>
  <c r="J40" i="20"/>
  <c r="K40" i="20"/>
  <c r="L40" i="20"/>
  <c r="M40" i="20"/>
  <c r="P12" i="37" l="1" a="1"/>
  <c r="P12" i="37" s="1"/>
  <c r="P14" i="37" s="1"/>
  <c r="I253" i="37"/>
  <c r="H253" i="37"/>
  <c r="J37" i="20"/>
  <c r="F37" i="20"/>
  <c r="B6" i="35" l="1"/>
  <c r="E1" i="35"/>
  <c r="K6" i="34"/>
  <c r="J6" i="34"/>
  <c r="I6" i="34"/>
  <c r="H6" i="34"/>
  <c r="F6" i="34"/>
  <c r="E6" i="34"/>
  <c r="D6" i="34"/>
  <c r="C6" i="34"/>
  <c r="B6" i="34"/>
  <c r="G6" i="34"/>
  <c r="J42" i="32"/>
  <c r="F42" i="32"/>
  <c r="M42" i="32"/>
  <c r="L42" i="32"/>
  <c r="K42" i="32"/>
  <c r="I42" i="32"/>
  <c r="H42" i="32"/>
  <c r="G42" i="32"/>
  <c r="E42" i="32"/>
  <c r="F38" i="32"/>
  <c r="K28" i="32"/>
  <c r="J28" i="32"/>
  <c r="G28" i="32"/>
  <c r="F28" i="32"/>
  <c r="M28" i="32"/>
  <c r="L28" i="32"/>
  <c r="I28" i="32"/>
  <c r="H28" i="32"/>
  <c r="E28" i="32"/>
  <c r="D28" i="32"/>
  <c r="J40" i="32"/>
  <c r="F40" i="32"/>
  <c r="M24" i="32"/>
  <c r="J24" i="32"/>
  <c r="I24" i="32"/>
  <c r="F24" i="32"/>
  <c r="E24" i="32"/>
  <c r="K23" i="32"/>
  <c r="G23" i="32"/>
  <c r="K25" i="32"/>
  <c r="J25" i="32"/>
  <c r="G25" i="32"/>
  <c r="L24" i="32"/>
  <c r="H24" i="32"/>
  <c r="D24" i="32"/>
  <c r="K19" i="32"/>
  <c r="J19" i="32"/>
  <c r="G19" i="32"/>
  <c r="F19" i="32"/>
  <c r="M19" i="32"/>
  <c r="L19" i="32"/>
  <c r="I19" i="32"/>
  <c r="H19" i="32"/>
  <c r="E19" i="32"/>
  <c r="D19" i="32"/>
  <c r="K17" i="32"/>
  <c r="J17" i="32"/>
  <c r="G17" i="32"/>
  <c r="F17" i="32"/>
  <c r="M17" i="32"/>
  <c r="L17" i="32"/>
  <c r="I17" i="32"/>
  <c r="H17" i="32"/>
  <c r="E17" i="32"/>
  <c r="D17" i="32"/>
  <c r="M23" i="32"/>
  <c r="J23" i="32"/>
  <c r="I23" i="32"/>
  <c r="F23" i="32"/>
  <c r="E23" i="32"/>
  <c r="L22" i="32"/>
  <c r="K22" i="32"/>
  <c r="H22" i="32"/>
  <c r="G22" i="32"/>
  <c r="D23" i="32"/>
  <c r="G40" i="32" l="1"/>
  <c r="K40" i="32"/>
  <c r="E38" i="32"/>
  <c r="I38" i="32"/>
  <c r="I25" i="32"/>
  <c r="M25" i="32"/>
  <c r="H40" i="32"/>
  <c r="L40" i="32"/>
  <c r="J38" i="32"/>
  <c r="F25" i="32"/>
  <c r="E40" i="32"/>
  <c r="I40" i="32"/>
  <c r="M40" i="32"/>
  <c r="E22" i="32"/>
  <c r="I22" i="32"/>
  <c r="M22" i="32"/>
  <c r="H39" i="32"/>
  <c r="G38" i="32"/>
  <c r="K38" i="32"/>
  <c r="J22" i="32"/>
  <c r="H23" i="32"/>
  <c r="E25" i="32"/>
  <c r="H25" i="32"/>
  <c r="L25" i="32"/>
  <c r="G24" i="32"/>
  <c r="K24" i="32"/>
  <c r="H38" i="32"/>
  <c r="L38" i="32"/>
  <c r="J39" i="32"/>
  <c r="F22" i="32"/>
  <c r="L23" i="32"/>
  <c r="E39" i="32"/>
  <c r="M39" i="32"/>
  <c r="K39" i="32"/>
  <c r="F39" i="32" l="1"/>
  <c r="G39" i="32"/>
  <c r="I39" i="32"/>
  <c r="L39" i="32"/>
  <c r="M38" i="32"/>
  <c r="B6" i="31" l="1"/>
  <c r="E1" i="31"/>
  <c r="J6" i="30"/>
  <c r="I6" i="30"/>
  <c r="F6" i="30"/>
  <c r="E6" i="30"/>
  <c r="D6" i="30"/>
  <c r="B6" i="30"/>
  <c r="K6" i="30"/>
  <c r="H6" i="30"/>
  <c r="G6" i="30"/>
  <c r="C6" i="30"/>
  <c r="J42" i="28"/>
  <c r="F42" i="28"/>
  <c r="M42" i="28"/>
  <c r="L42" i="28"/>
  <c r="K42" i="28"/>
  <c r="I42" i="28"/>
  <c r="H42" i="28"/>
  <c r="G42" i="28"/>
  <c r="E42" i="28"/>
  <c r="K38" i="28"/>
  <c r="K28" i="28"/>
  <c r="J28" i="28"/>
  <c r="G28" i="28"/>
  <c r="F28" i="28"/>
  <c r="L28" i="28"/>
  <c r="H28" i="28"/>
  <c r="D28" i="28"/>
  <c r="M40" i="28"/>
  <c r="J40" i="28"/>
  <c r="I40" i="28"/>
  <c r="F40" i="28"/>
  <c r="E40" i="28"/>
  <c r="K24" i="28"/>
  <c r="J24" i="28"/>
  <c r="G24" i="28"/>
  <c r="F24" i="28"/>
  <c r="H23" i="28"/>
  <c r="K25" i="28"/>
  <c r="K19" i="28"/>
  <c r="J19" i="28"/>
  <c r="G19" i="28"/>
  <c r="F19" i="28"/>
  <c r="L19" i="28"/>
  <c r="H19" i="28"/>
  <c r="D19" i="28"/>
  <c r="K17" i="28"/>
  <c r="J17" i="28"/>
  <c r="G17" i="28"/>
  <c r="F17" i="28"/>
  <c r="K23" i="28"/>
  <c r="J23" i="28"/>
  <c r="G23" i="28"/>
  <c r="F23" i="28"/>
  <c r="L23" i="28"/>
  <c r="K22" i="28"/>
  <c r="J22" i="28"/>
  <c r="G22" i="28"/>
  <c r="K40" i="28" l="1"/>
  <c r="E38" i="28"/>
  <c r="E23" i="28"/>
  <c r="M38" i="28"/>
  <c r="M23" i="28"/>
  <c r="E17" i="28"/>
  <c r="I17" i="28"/>
  <c r="M17" i="28"/>
  <c r="I39" i="28"/>
  <c r="G40" i="28"/>
  <c r="F25" i="28"/>
  <c r="E22" i="28"/>
  <c r="M22" i="28"/>
  <c r="M24" i="28"/>
  <c r="F38" i="28"/>
  <c r="G38" i="28"/>
  <c r="E19" i="28"/>
  <c r="I19" i="28"/>
  <c r="M19" i="28"/>
  <c r="G25" i="28"/>
  <c r="F22" i="28"/>
  <c r="D23" i="28"/>
  <c r="I24" i="28"/>
  <c r="E28" i="28"/>
  <c r="I28" i="28"/>
  <c r="M28" i="28"/>
  <c r="E39" i="28"/>
  <c r="M39" i="28"/>
  <c r="I38" i="28"/>
  <c r="I23" i="28"/>
  <c r="H22" i="28"/>
  <c r="H38" i="28"/>
  <c r="L22" i="28"/>
  <c r="L38" i="28"/>
  <c r="D17" i="28"/>
  <c r="H17" i="28"/>
  <c r="L17" i="28"/>
  <c r="D24" i="28"/>
  <c r="E25" i="28"/>
  <c r="H24" i="28"/>
  <c r="H25" i="28"/>
  <c r="L24" i="28"/>
  <c r="L25" i="28"/>
  <c r="J25" i="28"/>
  <c r="I22" i="28"/>
  <c r="E24" i="28"/>
  <c r="H40" i="28"/>
  <c r="L40" i="28"/>
  <c r="J38" i="28"/>
  <c r="F39" i="28"/>
  <c r="K39" i="28"/>
  <c r="G39" i="28" l="1"/>
  <c r="M25" i="28"/>
  <c r="I25" i="28"/>
  <c r="J39" i="28"/>
  <c r="H39" i="28"/>
  <c r="L39" i="28"/>
  <c r="B6" i="27" l="1"/>
  <c r="E1" i="27"/>
  <c r="B6" i="23" l="1"/>
  <c r="E1" i="23"/>
  <c r="J6" i="22"/>
  <c r="F6" i="22"/>
  <c r="B6" i="22"/>
  <c r="E6" i="22"/>
  <c r="D6" i="22" l="1"/>
  <c r="H6" i="22"/>
  <c r="I6" i="22"/>
  <c r="C6" i="22"/>
  <c r="G6" i="22"/>
  <c r="K6" i="22"/>
  <c r="N10" i="18" l="1"/>
  <c r="J253" i="19"/>
  <c r="I253" i="19"/>
  <c r="H253" i="19"/>
  <c r="G253" i="19"/>
  <c r="J252" i="19"/>
  <c r="I252" i="19"/>
  <c r="H252" i="19"/>
  <c r="G252" i="19"/>
  <c r="J251" i="19"/>
  <c r="I251" i="19"/>
  <c r="H251" i="19"/>
  <c r="G251" i="19"/>
  <c r="J250" i="19"/>
  <c r="I250" i="19"/>
  <c r="H250" i="19"/>
  <c r="G250" i="19"/>
  <c r="J249" i="19"/>
  <c r="I249" i="19"/>
  <c r="H249" i="19"/>
  <c r="G249" i="19"/>
  <c r="J248" i="19"/>
  <c r="I248" i="19"/>
  <c r="H248" i="19"/>
  <c r="G248" i="19"/>
  <c r="J247" i="19"/>
  <c r="I247" i="19"/>
  <c r="H247" i="19"/>
  <c r="G247" i="19"/>
  <c r="J246" i="19"/>
  <c r="I246" i="19"/>
  <c r="H246" i="19"/>
  <c r="G246" i="19"/>
  <c r="J245" i="19"/>
  <c r="I245" i="19"/>
  <c r="H245" i="19"/>
  <c r="G245" i="19"/>
  <c r="J244" i="19"/>
  <c r="I244" i="19"/>
  <c r="H244" i="19"/>
  <c r="G244" i="19"/>
  <c r="J243" i="19"/>
  <c r="I243" i="19"/>
  <c r="H243" i="19"/>
  <c r="G243" i="19"/>
  <c r="J242" i="19"/>
  <c r="I242" i="19"/>
  <c r="H242" i="19"/>
  <c r="G242" i="19"/>
  <c r="J241" i="19"/>
  <c r="I241" i="19"/>
  <c r="H241" i="19"/>
  <c r="G241" i="19"/>
  <c r="J240" i="19"/>
  <c r="I240" i="19"/>
  <c r="H240" i="19"/>
  <c r="G240" i="19"/>
  <c r="J239" i="19"/>
  <c r="I239" i="19"/>
  <c r="H239" i="19"/>
  <c r="G239" i="19"/>
  <c r="J238" i="19"/>
  <c r="I238" i="19"/>
  <c r="H238" i="19"/>
  <c r="G238" i="19"/>
  <c r="J237" i="19"/>
  <c r="I237" i="19"/>
  <c r="H237" i="19"/>
  <c r="G237" i="19"/>
  <c r="J236" i="19"/>
  <c r="I236" i="19"/>
  <c r="H236" i="19"/>
  <c r="G236" i="19"/>
  <c r="J235" i="19"/>
  <c r="I235" i="19"/>
  <c r="H235" i="19"/>
  <c r="G235" i="19"/>
  <c r="J234" i="19"/>
  <c r="I234" i="19"/>
  <c r="H234" i="19"/>
  <c r="G234" i="19"/>
  <c r="J233" i="19"/>
  <c r="I233" i="19"/>
  <c r="H233" i="19"/>
  <c r="G233" i="19"/>
  <c r="J232" i="19"/>
  <c r="I232" i="19"/>
  <c r="H232" i="19"/>
  <c r="G232" i="19"/>
  <c r="J231" i="19"/>
  <c r="I231" i="19"/>
  <c r="H231" i="19"/>
  <c r="G231" i="19"/>
  <c r="J230" i="19"/>
  <c r="I230" i="19"/>
  <c r="H230" i="19"/>
  <c r="G230" i="19"/>
  <c r="J229" i="19"/>
  <c r="I229" i="19"/>
  <c r="H229" i="19"/>
  <c r="G229" i="19"/>
  <c r="J228" i="19"/>
  <c r="I228" i="19"/>
  <c r="H228" i="19"/>
  <c r="G228" i="19"/>
  <c r="J227" i="19"/>
  <c r="I227" i="19"/>
  <c r="H227" i="19"/>
  <c r="G227" i="19"/>
  <c r="J226" i="19"/>
  <c r="I226" i="19"/>
  <c r="H226" i="19"/>
  <c r="G226" i="19"/>
  <c r="J225" i="19"/>
  <c r="I225" i="19"/>
  <c r="H225" i="19"/>
  <c r="G225" i="19"/>
  <c r="J224" i="19"/>
  <c r="I224" i="19"/>
  <c r="H224" i="19"/>
  <c r="G224" i="19"/>
  <c r="J223" i="19"/>
  <c r="I223" i="19"/>
  <c r="H223" i="19"/>
  <c r="G223" i="19"/>
  <c r="J222" i="19"/>
  <c r="I222" i="19"/>
  <c r="H222" i="19"/>
  <c r="G222" i="19"/>
  <c r="J221" i="19"/>
  <c r="I221" i="19"/>
  <c r="H221" i="19"/>
  <c r="G221" i="19"/>
  <c r="J220" i="19"/>
  <c r="I220" i="19"/>
  <c r="H220" i="19"/>
  <c r="G220" i="19"/>
  <c r="J219" i="19"/>
  <c r="I219" i="19"/>
  <c r="H219" i="19"/>
  <c r="G219" i="19"/>
  <c r="J218" i="19"/>
  <c r="I218" i="19"/>
  <c r="H218" i="19"/>
  <c r="G218" i="19"/>
  <c r="J217" i="19"/>
  <c r="I217" i="19"/>
  <c r="H217" i="19"/>
  <c r="G217" i="19"/>
  <c r="J216" i="19"/>
  <c r="I216" i="19"/>
  <c r="H216" i="19"/>
  <c r="G216" i="19"/>
  <c r="J215" i="19"/>
  <c r="I215" i="19"/>
  <c r="H215" i="19"/>
  <c r="G215" i="19"/>
  <c r="J214" i="19"/>
  <c r="I214" i="19"/>
  <c r="H214" i="19"/>
  <c r="G214" i="19"/>
  <c r="J213" i="19"/>
  <c r="I213" i="19"/>
  <c r="H213" i="19"/>
  <c r="G213" i="19"/>
  <c r="J212" i="19"/>
  <c r="I212" i="19"/>
  <c r="H212" i="19"/>
  <c r="G212" i="19"/>
  <c r="J211" i="19"/>
  <c r="I211" i="19"/>
  <c r="H211" i="19"/>
  <c r="G211" i="19"/>
  <c r="J210" i="19"/>
  <c r="I210" i="19"/>
  <c r="H210" i="19"/>
  <c r="G210" i="19"/>
  <c r="J209" i="19"/>
  <c r="I209" i="19"/>
  <c r="H209" i="19"/>
  <c r="G209" i="19"/>
  <c r="J208" i="19"/>
  <c r="I208" i="19"/>
  <c r="H208" i="19"/>
  <c r="G208" i="19"/>
  <c r="J207" i="19"/>
  <c r="I207" i="19"/>
  <c r="H207" i="19"/>
  <c r="G207" i="19"/>
  <c r="J206" i="19"/>
  <c r="I206" i="19"/>
  <c r="H206" i="19"/>
  <c r="G206" i="19"/>
  <c r="J205" i="19"/>
  <c r="I205" i="19"/>
  <c r="H205" i="19"/>
  <c r="G205" i="19"/>
  <c r="J204" i="19"/>
  <c r="I204" i="19"/>
  <c r="H204" i="19"/>
  <c r="G204" i="19"/>
  <c r="J203" i="19"/>
  <c r="I203" i="19"/>
  <c r="H203" i="19"/>
  <c r="G203" i="19"/>
  <c r="J202" i="19"/>
  <c r="I202" i="19"/>
  <c r="H202" i="19"/>
  <c r="G202" i="19"/>
  <c r="J201" i="19"/>
  <c r="I201" i="19"/>
  <c r="H201" i="19"/>
  <c r="G201" i="19"/>
  <c r="J200" i="19"/>
  <c r="I200" i="19"/>
  <c r="H200" i="19"/>
  <c r="G200" i="19"/>
  <c r="J199" i="19"/>
  <c r="I199" i="19"/>
  <c r="H199" i="19"/>
  <c r="G199" i="19"/>
  <c r="J198" i="19"/>
  <c r="I198" i="19"/>
  <c r="H198" i="19"/>
  <c r="G198" i="19"/>
  <c r="J197" i="19"/>
  <c r="I197" i="19"/>
  <c r="H197" i="19"/>
  <c r="G197" i="19"/>
  <c r="J196" i="19"/>
  <c r="I196" i="19"/>
  <c r="H196" i="19"/>
  <c r="G196" i="19"/>
  <c r="J195" i="19"/>
  <c r="I195" i="19"/>
  <c r="H195" i="19"/>
  <c r="G195" i="19"/>
  <c r="J194" i="19"/>
  <c r="I194" i="19"/>
  <c r="H194" i="19"/>
  <c r="G194" i="19"/>
  <c r="J193" i="19"/>
  <c r="I193" i="19"/>
  <c r="H193" i="19"/>
  <c r="G193" i="19"/>
  <c r="J192" i="19"/>
  <c r="I192" i="19"/>
  <c r="H192" i="19"/>
  <c r="G192" i="19"/>
  <c r="J191" i="19"/>
  <c r="I191" i="19"/>
  <c r="H191" i="19"/>
  <c r="G191" i="19"/>
  <c r="J190" i="19"/>
  <c r="I190" i="19"/>
  <c r="H190" i="19"/>
  <c r="G190" i="19"/>
  <c r="J189" i="19"/>
  <c r="I189" i="19"/>
  <c r="H189" i="19"/>
  <c r="G189" i="19"/>
  <c r="J188" i="19"/>
  <c r="I188" i="19"/>
  <c r="H188" i="19"/>
  <c r="G188" i="19"/>
  <c r="J187" i="19"/>
  <c r="I187" i="19"/>
  <c r="H187" i="19"/>
  <c r="G187" i="19"/>
  <c r="J186" i="19"/>
  <c r="I186" i="19"/>
  <c r="H186" i="19"/>
  <c r="G186" i="19"/>
  <c r="J185" i="19"/>
  <c r="I185" i="19"/>
  <c r="H185" i="19"/>
  <c r="G185" i="19"/>
  <c r="J184" i="19"/>
  <c r="I184" i="19"/>
  <c r="H184" i="19"/>
  <c r="G184" i="19"/>
  <c r="J183" i="19"/>
  <c r="I183" i="19"/>
  <c r="H183" i="19"/>
  <c r="G183" i="19"/>
  <c r="J182" i="19"/>
  <c r="I182" i="19"/>
  <c r="H182" i="19"/>
  <c r="G182" i="19"/>
  <c r="J181" i="19"/>
  <c r="I181" i="19"/>
  <c r="H181" i="19"/>
  <c r="G181" i="19"/>
  <c r="J180" i="19"/>
  <c r="I180" i="19"/>
  <c r="H180" i="19"/>
  <c r="G180" i="19"/>
  <c r="J179" i="19"/>
  <c r="I179" i="19"/>
  <c r="H179" i="19"/>
  <c r="G179" i="19"/>
  <c r="J178" i="19"/>
  <c r="I178" i="19"/>
  <c r="H178" i="19"/>
  <c r="G178" i="19"/>
  <c r="J177" i="19"/>
  <c r="I177" i="19"/>
  <c r="H177" i="19"/>
  <c r="G177" i="19"/>
  <c r="J176" i="19"/>
  <c r="I176" i="19"/>
  <c r="H176" i="19"/>
  <c r="G176" i="19"/>
  <c r="J175" i="19"/>
  <c r="I175" i="19"/>
  <c r="H175" i="19"/>
  <c r="G175" i="19"/>
  <c r="J174" i="19"/>
  <c r="I174" i="19"/>
  <c r="H174" i="19"/>
  <c r="G174" i="19"/>
  <c r="J173" i="19"/>
  <c r="I173" i="19"/>
  <c r="H173" i="19"/>
  <c r="G173" i="19"/>
  <c r="J172" i="19"/>
  <c r="I172" i="19"/>
  <c r="H172" i="19"/>
  <c r="G172" i="19"/>
  <c r="J171" i="19"/>
  <c r="I171" i="19"/>
  <c r="H171" i="19"/>
  <c r="G171" i="19"/>
  <c r="J170" i="19"/>
  <c r="I170" i="19"/>
  <c r="H170" i="19"/>
  <c r="G170" i="19"/>
  <c r="J169" i="19"/>
  <c r="I169" i="19"/>
  <c r="H169" i="19"/>
  <c r="G169" i="19"/>
  <c r="J168" i="19"/>
  <c r="I168" i="19"/>
  <c r="H168" i="19"/>
  <c r="G168" i="19"/>
  <c r="J167" i="19"/>
  <c r="I167" i="19"/>
  <c r="H167" i="19"/>
  <c r="G167" i="19"/>
  <c r="J166" i="19"/>
  <c r="I166" i="19"/>
  <c r="H166" i="19"/>
  <c r="G166" i="19"/>
  <c r="J165" i="19"/>
  <c r="I165" i="19"/>
  <c r="H165" i="19"/>
  <c r="G165" i="19"/>
  <c r="J164" i="19"/>
  <c r="I164" i="19"/>
  <c r="H164" i="19"/>
  <c r="G164" i="19"/>
  <c r="J163" i="19"/>
  <c r="I163" i="19"/>
  <c r="H163" i="19"/>
  <c r="G163" i="19"/>
  <c r="J162" i="19"/>
  <c r="I162" i="19"/>
  <c r="H162" i="19"/>
  <c r="G162" i="19"/>
  <c r="J161" i="19"/>
  <c r="I161" i="19"/>
  <c r="H161" i="19"/>
  <c r="G161" i="19"/>
  <c r="J160" i="19"/>
  <c r="I160" i="19"/>
  <c r="H160" i="19"/>
  <c r="G160" i="19"/>
  <c r="J159" i="19"/>
  <c r="I159" i="19"/>
  <c r="H159" i="19"/>
  <c r="G159" i="19"/>
  <c r="J158" i="19"/>
  <c r="I158" i="19"/>
  <c r="H158" i="19"/>
  <c r="G158" i="19"/>
  <c r="J157" i="19"/>
  <c r="I157" i="19"/>
  <c r="H157" i="19"/>
  <c r="G157" i="19"/>
  <c r="J156" i="19"/>
  <c r="I156" i="19"/>
  <c r="H156" i="19"/>
  <c r="G156" i="19"/>
  <c r="J155" i="19"/>
  <c r="I155" i="19"/>
  <c r="H155" i="19"/>
  <c r="G155" i="19"/>
  <c r="J154" i="19"/>
  <c r="I154" i="19"/>
  <c r="H154" i="19"/>
  <c r="G154" i="19"/>
  <c r="J153" i="19"/>
  <c r="I153" i="19"/>
  <c r="H153" i="19"/>
  <c r="G153" i="19"/>
  <c r="J152" i="19"/>
  <c r="I152" i="19"/>
  <c r="H152" i="19"/>
  <c r="G152" i="19"/>
  <c r="J151" i="19"/>
  <c r="I151" i="19"/>
  <c r="H151" i="19"/>
  <c r="G151" i="19"/>
  <c r="J150" i="19"/>
  <c r="I150" i="19"/>
  <c r="H150" i="19"/>
  <c r="G150" i="19"/>
  <c r="J149" i="19"/>
  <c r="I149" i="19"/>
  <c r="H149" i="19"/>
  <c r="G149" i="19"/>
  <c r="J148" i="19"/>
  <c r="I148" i="19"/>
  <c r="H148" i="19"/>
  <c r="G148" i="19"/>
  <c r="J147" i="19"/>
  <c r="I147" i="19"/>
  <c r="H147" i="19"/>
  <c r="G147" i="19"/>
  <c r="J146" i="19"/>
  <c r="I146" i="19"/>
  <c r="H146" i="19"/>
  <c r="G146" i="19"/>
  <c r="J145" i="19"/>
  <c r="I145" i="19"/>
  <c r="H145" i="19"/>
  <c r="G145" i="19"/>
  <c r="J144" i="19"/>
  <c r="I144" i="19"/>
  <c r="H144" i="19"/>
  <c r="G144" i="19"/>
  <c r="J143" i="19"/>
  <c r="I143" i="19"/>
  <c r="H143" i="19"/>
  <c r="G143" i="19"/>
  <c r="J142" i="19"/>
  <c r="I142" i="19"/>
  <c r="H142" i="19"/>
  <c r="G142" i="19"/>
  <c r="J141" i="19"/>
  <c r="I141" i="19"/>
  <c r="H141" i="19"/>
  <c r="G141" i="19"/>
  <c r="J140" i="19"/>
  <c r="I140" i="19"/>
  <c r="H140" i="19"/>
  <c r="G140" i="19"/>
  <c r="J139" i="19"/>
  <c r="I139" i="19"/>
  <c r="H139" i="19"/>
  <c r="G139" i="19"/>
  <c r="J138" i="19"/>
  <c r="I138" i="19"/>
  <c r="H138" i="19"/>
  <c r="G138" i="19"/>
  <c r="J137" i="19"/>
  <c r="I137" i="19"/>
  <c r="H137" i="19"/>
  <c r="G137" i="19"/>
  <c r="J136" i="19"/>
  <c r="I136" i="19"/>
  <c r="H136" i="19"/>
  <c r="G136" i="19"/>
  <c r="J135" i="19"/>
  <c r="I135" i="19"/>
  <c r="H135" i="19"/>
  <c r="G135" i="19"/>
  <c r="J134" i="19"/>
  <c r="I134" i="19"/>
  <c r="H134" i="19"/>
  <c r="G134" i="19"/>
  <c r="J133" i="19"/>
  <c r="I133" i="19"/>
  <c r="H133" i="19"/>
  <c r="G133" i="19"/>
  <c r="J132" i="19"/>
  <c r="I132" i="19"/>
  <c r="H132" i="19"/>
  <c r="G132" i="19"/>
  <c r="J131" i="19"/>
  <c r="I131" i="19"/>
  <c r="H131" i="19"/>
  <c r="G131" i="19"/>
  <c r="J130" i="19"/>
  <c r="I130" i="19"/>
  <c r="H130" i="19"/>
  <c r="G130" i="19"/>
  <c r="J129" i="19"/>
  <c r="I129" i="19"/>
  <c r="H129" i="19"/>
  <c r="G129" i="19"/>
  <c r="J128" i="19"/>
  <c r="I128" i="19"/>
  <c r="H128" i="19"/>
  <c r="G128" i="19"/>
  <c r="J127" i="19"/>
  <c r="I127" i="19"/>
  <c r="H127" i="19"/>
  <c r="G127" i="19"/>
  <c r="J126" i="19"/>
  <c r="I126" i="19"/>
  <c r="H126" i="19"/>
  <c r="G126" i="19"/>
  <c r="J125" i="19"/>
  <c r="I125" i="19"/>
  <c r="H125" i="19"/>
  <c r="G125" i="19"/>
  <c r="J124" i="19"/>
  <c r="I124" i="19"/>
  <c r="H124" i="19"/>
  <c r="G124" i="19"/>
  <c r="J123" i="19"/>
  <c r="I123" i="19"/>
  <c r="H123" i="19"/>
  <c r="G123" i="19"/>
  <c r="J122" i="19"/>
  <c r="I122" i="19"/>
  <c r="H122" i="19"/>
  <c r="G122" i="19"/>
  <c r="J121" i="19"/>
  <c r="I121" i="19"/>
  <c r="H121" i="19"/>
  <c r="G121" i="19"/>
  <c r="J120" i="19"/>
  <c r="I120" i="19"/>
  <c r="H120" i="19"/>
  <c r="G120" i="19"/>
  <c r="J119" i="19"/>
  <c r="I119" i="19"/>
  <c r="H119" i="19"/>
  <c r="G119" i="19"/>
  <c r="J118" i="19"/>
  <c r="I118" i="19"/>
  <c r="H118" i="19"/>
  <c r="G118" i="19"/>
  <c r="J117" i="19"/>
  <c r="I117" i="19"/>
  <c r="H117" i="19"/>
  <c r="G117" i="19"/>
  <c r="J116" i="19"/>
  <c r="I116" i="19"/>
  <c r="H116" i="19"/>
  <c r="G116" i="19"/>
  <c r="J115" i="19"/>
  <c r="I115" i="19"/>
  <c r="H115" i="19"/>
  <c r="G115" i="19"/>
  <c r="J114" i="19"/>
  <c r="I114" i="19"/>
  <c r="H114" i="19"/>
  <c r="G114" i="19"/>
  <c r="J113" i="19"/>
  <c r="I113" i="19"/>
  <c r="H113" i="19"/>
  <c r="G113" i="19"/>
  <c r="J112" i="19"/>
  <c r="I112" i="19"/>
  <c r="H112" i="19"/>
  <c r="G112" i="19"/>
  <c r="J111" i="19"/>
  <c r="I111" i="19"/>
  <c r="H111" i="19"/>
  <c r="G111" i="19"/>
  <c r="J110" i="19"/>
  <c r="I110" i="19"/>
  <c r="H110" i="19"/>
  <c r="G110" i="19"/>
  <c r="J109" i="19"/>
  <c r="I109" i="19"/>
  <c r="H109" i="19"/>
  <c r="G109" i="19"/>
  <c r="J108" i="19"/>
  <c r="I108" i="19"/>
  <c r="H108" i="19"/>
  <c r="G108" i="19"/>
  <c r="J107" i="19"/>
  <c r="I107" i="19"/>
  <c r="H107" i="19"/>
  <c r="G107" i="19"/>
  <c r="J106" i="19"/>
  <c r="I106" i="19"/>
  <c r="H106" i="19"/>
  <c r="G106" i="19"/>
  <c r="J105" i="19"/>
  <c r="I105" i="19"/>
  <c r="H105" i="19"/>
  <c r="G105" i="19"/>
  <c r="J104" i="19"/>
  <c r="I104" i="19"/>
  <c r="H104" i="19"/>
  <c r="G104" i="19"/>
  <c r="J103" i="19"/>
  <c r="I103" i="19"/>
  <c r="H103" i="19"/>
  <c r="G103" i="19"/>
  <c r="J102" i="19"/>
  <c r="I102" i="19"/>
  <c r="H102" i="19"/>
  <c r="G102" i="19"/>
  <c r="J101" i="19"/>
  <c r="I101" i="19"/>
  <c r="H101" i="19"/>
  <c r="G101" i="19"/>
  <c r="J100" i="19"/>
  <c r="I100" i="19"/>
  <c r="H100" i="19"/>
  <c r="G100" i="19"/>
  <c r="J99" i="19"/>
  <c r="I99" i="19"/>
  <c r="H99" i="19"/>
  <c r="G99" i="19"/>
  <c r="J98" i="19"/>
  <c r="I98" i="19"/>
  <c r="H98" i="19"/>
  <c r="G98" i="19"/>
  <c r="J97" i="19"/>
  <c r="I97" i="19"/>
  <c r="H97" i="19"/>
  <c r="G97" i="19"/>
  <c r="J96" i="19"/>
  <c r="I96" i="19"/>
  <c r="H96" i="19"/>
  <c r="G96" i="19"/>
  <c r="J95" i="19"/>
  <c r="I95" i="19"/>
  <c r="H95" i="19"/>
  <c r="G95" i="19"/>
  <c r="J94" i="19"/>
  <c r="I94" i="19"/>
  <c r="H94" i="19"/>
  <c r="G94" i="19"/>
  <c r="J93" i="19"/>
  <c r="I93" i="19"/>
  <c r="H93" i="19"/>
  <c r="G93" i="19"/>
  <c r="J92" i="19"/>
  <c r="I92" i="19"/>
  <c r="H92" i="19"/>
  <c r="G92" i="19"/>
  <c r="J91" i="19"/>
  <c r="I91" i="19"/>
  <c r="H91" i="19"/>
  <c r="G91" i="19"/>
  <c r="J90" i="19"/>
  <c r="I90" i="19"/>
  <c r="H90" i="19"/>
  <c r="G90" i="19"/>
  <c r="J89" i="19"/>
  <c r="I89" i="19"/>
  <c r="H89" i="19"/>
  <c r="G89" i="19"/>
  <c r="J88" i="19"/>
  <c r="I88" i="19"/>
  <c r="H88" i="19"/>
  <c r="G88" i="19"/>
  <c r="J87" i="19"/>
  <c r="I87" i="19"/>
  <c r="H87" i="19"/>
  <c r="G87" i="19"/>
  <c r="J86" i="19"/>
  <c r="I86" i="19"/>
  <c r="H86" i="19"/>
  <c r="G86" i="19"/>
  <c r="J85" i="19"/>
  <c r="I85" i="19"/>
  <c r="H85" i="19"/>
  <c r="G85" i="19"/>
  <c r="J84" i="19"/>
  <c r="I84" i="19"/>
  <c r="H84" i="19"/>
  <c r="G84" i="19"/>
  <c r="J83" i="19"/>
  <c r="I83" i="19"/>
  <c r="H83" i="19"/>
  <c r="G83" i="19"/>
  <c r="J82" i="19"/>
  <c r="I82" i="19"/>
  <c r="H82" i="19"/>
  <c r="G82" i="19"/>
  <c r="J81" i="19"/>
  <c r="I81" i="19"/>
  <c r="H81" i="19"/>
  <c r="G81" i="19"/>
  <c r="J80" i="19"/>
  <c r="I80" i="19"/>
  <c r="H80" i="19"/>
  <c r="G80" i="19"/>
  <c r="J79" i="19"/>
  <c r="I79" i="19"/>
  <c r="H79" i="19"/>
  <c r="G79" i="19"/>
  <c r="J78" i="19"/>
  <c r="I78" i="19"/>
  <c r="H78" i="19"/>
  <c r="G78" i="19"/>
  <c r="J77" i="19"/>
  <c r="I77" i="19"/>
  <c r="H77" i="19"/>
  <c r="G77" i="19"/>
  <c r="J76" i="19"/>
  <c r="I76" i="19"/>
  <c r="H76" i="19"/>
  <c r="G76" i="19"/>
  <c r="J75" i="19"/>
  <c r="I75" i="19"/>
  <c r="H75" i="19"/>
  <c r="G75" i="19"/>
  <c r="J74" i="19"/>
  <c r="I74" i="19"/>
  <c r="H74" i="19"/>
  <c r="G74" i="19"/>
  <c r="J73" i="19"/>
  <c r="I73" i="19"/>
  <c r="H73" i="19"/>
  <c r="G73" i="19"/>
  <c r="J72" i="19"/>
  <c r="I72" i="19"/>
  <c r="H72" i="19"/>
  <c r="G72" i="19"/>
  <c r="J71" i="19"/>
  <c r="I71" i="19"/>
  <c r="H71" i="19"/>
  <c r="G71" i="19"/>
  <c r="J70" i="19"/>
  <c r="I70" i="19"/>
  <c r="H70" i="19"/>
  <c r="G70" i="19"/>
  <c r="J69" i="19"/>
  <c r="I69" i="19"/>
  <c r="H69" i="19"/>
  <c r="G69" i="19"/>
  <c r="J68" i="19"/>
  <c r="I68" i="19"/>
  <c r="H68" i="19"/>
  <c r="G68" i="19"/>
  <c r="J67" i="19"/>
  <c r="I67" i="19"/>
  <c r="H67" i="19"/>
  <c r="G67" i="19"/>
  <c r="J66" i="19"/>
  <c r="I66" i="19"/>
  <c r="H66" i="19"/>
  <c r="G66" i="19"/>
  <c r="J65" i="19"/>
  <c r="I65" i="19"/>
  <c r="H65" i="19"/>
  <c r="G65" i="19"/>
  <c r="J64" i="19"/>
  <c r="I64" i="19"/>
  <c r="H64" i="19"/>
  <c r="G64" i="19"/>
  <c r="J63" i="19"/>
  <c r="I63" i="19"/>
  <c r="H63" i="19"/>
  <c r="G63" i="19"/>
  <c r="J62" i="19"/>
  <c r="I62" i="19"/>
  <c r="H62" i="19"/>
  <c r="G62" i="19"/>
  <c r="J61" i="19"/>
  <c r="I61" i="19"/>
  <c r="H61" i="19"/>
  <c r="G61" i="19"/>
  <c r="J60" i="19"/>
  <c r="I60" i="19"/>
  <c r="H60" i="19"/>
  <c r="G60" i="19"/>
  <c r="J59" i="19"/>
  <c r="I59" i="19"/>
  <c r="H59" i="19"/>
  <c r="G59" i="19"/>
  <c r="J58" i="19"/>
  <c r="I58" i="19"/>
  <c r="H58" i="19"/>
  <c r="G58" i="19"/>
  <c r="J57" i="19"/>
  <c r="I57" i="19"/>
  <c r="H57" i="19"/>
  <c r="G57" i="19"/>
  <c r="J56" i="19"/>
  <c r="I56" i="19"/>
  <c r="H56" i="19"/>
  <c r="G56" i="19"/>
  <c r="J55" i="19"/>
  <c r="I55" i="19"/>
  <c r="H55" i="19"/>
  <c r="G55" i="19"/>
  <c r="J54" i="19"/>
  <c r="I54" i="19"/>
  <c r="H54" i="19"/>
  <c r="G54" i="19"/>
  <c r="J53" i="19"/>
  <c r="I53" i="19"/>
  <c r="H53" i="19"/>
  <c r="G53" i="19"/>
  <c r="J52" i="19"/>
  <c r="I52" i="19"/>
  <c r="H52" i="19"/>
  <c r="G52" i="19"/>
  <c r="J51" i="19"/>
  <c r="I51" i="19"/>
  <c r="H51" i="19"/>
  <c r="G51" i="19"/>
  <c r="J50" i="19"/>
  <c r="I50" i="19"/>
  <c r="H50" i="19"/>
  <c r="G50" i="19"/>
  <c r="J49" i="19"/>
  <c r="I49" i="19"/>
  <c r="H49" i="19"/>
  <c r="G49" i="19"/>
  <c r="J48" i="19"/>
  <c r="I48" i="19"/>
  <c r="H48" i="19"/>
  <c r="G48" i="19"/>
  <c r="J47" i="19"/>
  <c r="I47" i="19"/>
  <c r="H47" i="19"/>
  <c r="G47" i="19"/>
  <c r="J46" i="19"/>
  <c r="I46" i="19"/>
  <c r="H46" i="19"/>
  <c r="G46" i="19"/>
  <c r="J45" i="19"/>
  <c r="I45" i="19"/>
  <c r="H45" i="19"/>
  <c r="G45" i="19"/>
  <c r="J44" i="19"/>
  <c r="I44" i="19"/>
  <c r="H44" i="19"/>
  <c r="G44" i="19"/>
  <c r="J43" i="19"/>
  <c r="I43" i="19"/>
  <c r="H43" i="19"/>
  <c r="G43" i="19"/>
  <c r="J42" i="19"/>
  <c r="I42" i="19"/>
  <c r="H42" i="19"/>
  <c r="G42" i="19"/>
  <c r="J41" i="19"/>
  <c r="I41" i="19"/>
  <c r="H41" i="19"/>
  <c r="G41" i="19"/>
  <c r="J40" i="19"/>
  <c r="I40" i="19"/>
  <c r="H40" i="19"/>
  <c r="G40" i="19"/>
  <c r="J39" i="19"/>
  <c r="I39" i="19"/>
  <c r="H39" i="19"/>
  <c r="G39" i="19"/>
  <c r="J38" i="19"/>
  <c r="I38" i="19"/>
  <c r="H38" i="19"/>
  <c r="G38" i="19"/>
  <c r="J37" i="19"/>
  <c r="I37" i="19"/>
  <c r="H37" i="19"/>
  <c r="G37" i="19"/>
  <c r="J36" i="19"/>
  <c r="I36" i="19"/>
  <c r="H36" i="19"/>
  <c r="G36" i="19"/>
  <c r="J35" i="19"/>
  <c r="I35" i="19"/>
  <c r="H35" i="19"/>
  <c r="G35" i="19"/>
  <c r="J34" i="19"/>
  <c r="I34" i="19"/>
  <c r="H34" i="19"/>
  <c r="G34" i="19"/>
  <c r="J33" i="19"/>
  <c r="I33" i="19"/>
  <c r="H33" i="19"/>
  <c r="G33" i="19"/>
  <c r="J32" i="19"/>
  <c r="I32" i="19"/>
  <c r="H32" i="19"/>
  <c r="G32" i="19"/>
  <c r="J31" i="19"/>
  <c r="I31" i="19"/>
  <c r="H31" i="19"/>
  <c r="G31" i="19"/>
  <c r="J30" i="19"/>
  <c r="I30" i="19"/>
  <c r="H30" i="19"/>
  <c r="G30" i="19"/>
  <c r="J29" i="19"/>
  <c r="I29" i="19"/>
  <c r="H29" i="19"/>
  <c r="G29" i="19"/>
  <c r="J28" i="19"/>
  <c r="I28" i="19"/>
  <c r="H28" i="19"/>
  <c r="G28" i="19"/>
  <c r="J27" i="19"/>
  <c r="I27" i="19"/>
  <c r="H27" i="19"/>
  <c r="G27" i="19"/>
  <c r="J26" i="19"/>
  <c r="I26" i="19"/>
  <c r="H26" i="19"/>
  <c r="G26" i="19"/>
  <c r="J25" i="19"/>
  <c r="I25" i="19"/>
  <c r="H25" i="19"/>
  <c r="G25" i="19"/>
  <c r="J24" i="19"/>
  <c r="I24" i="19"/>
  <c r="H24" i="19"/>
  <c r="G24" i="19"/>
  <c r="J23" i="19"/>
  <c r="I23" i="19"/>
  <c r="H23" i="19"/>
  <c r="G23" i="19"/>
  <c r="J22" i="19"/>
  <c r="I22" i="19"/>
  <c r="H22" i="19"/>
  <c r="G22" i="19"/>
  <c r="J21" i="19"/>
  <c r="I21" i="19"/>
  <c r="H21" i="19"/>
  <c r="G21" i="19"/>
  <c r="J20" i="19"/>
  <c r="I20" i="19"/>
  <c r="H20" i="19"/>
  <c r="G20" i="19"/>
  <c r="J19" i="19"/>
  <c r="I19" i="19"/>
  <c r="H19" i="19"/>
  <c r="G19" i="19"/>
  <c r="J18" i="19"/>
  <c r="I18" i="19"/>
  <c r="H18" i="19"/>
  <c r="G18" i="19"/>
  <c r="S17" i="19"/>
  <c r="J17" i="19"/>
  <c r="I17" i="19"/>
  <c r="H17" i="19"/>
  <c r="G17" i="19"/>
  <c r="J16" i="19"/>
  <c r="I16" i="19"/>
  <c r="H16" i="19"/>
  <c r="G16" i="19"/>
  <c r="J15" i="19"/>
  <c r="I15" i="19"/>
  <c r="H15" i="19"/>
  <c r="G15" i="19"/>
  <c r="J14" i="19"/>
  <c r="I14" i="19"/>
  <c r="H14" i="19"/>
  <c r="G14" i="19"/>
  <c r="J13" i="19"/>
  <c r="I13" i="19"/>
  <c r="H13" i="19"/>
  <c r="G13" i="19"/>
  <c r="J12" i="19"/>
  <c r="I12" i="19"/>
  <c r="H12" i="19"/>
  <c r="G12" i="19"/>
  <c r="J11" i="19"/>
  <c r="I11" i="19"/>
  <c r="H11" i="19"/>
  <c r="G11" i="19"/>
  <c r="J10" i="19"/>
  <c r="I10" i="19"/>
  <c r="H10" i="19"/>
  <c r="G10" i="19"/>
  <c r="J9" i="19"/>
  <c r="I9" i="19"/>
  <c r="H9" i="19"/>
  <c r="G9" i="19"/>
  <c r="J8" i="19"/>
  <c r="I8" i="19"/>
  <c r="H8" i="19"/>
  <c r="G8" i="19"/>
  <c r="J7" i="19"/>
  <c r="I7" i="19"/>
  <c r="H7" i="19"/>
  <c r="G7" i="19"/>
  <c r="J6" i="19"/>
  <c r="I6" i="19"/>
  <c r="H6" i="19"/>
  <c r="G6" i="19"/>
  <c r="J5" i="19"/>
  <c r="N16" i="19" s="1"/>
  <c r="O16" i="19" s="1"/>
  <c r="I5" i="19"/>
  <c r="H5" i="19"/>
  <c r="N14" i="19" s="1"/>
  <c r="O14" i="19" s="1"/>
  <c r="G5" i="19"/>
  <c r="S17" i="17"/>
  <c r="G5" i="17"/>
  <c r="K25" i="13"/>
  <c r="J25" i="13"/>
  <c r="I25" i="13"/>
  <c r="H25" i="13"/>
  <c r="K24" i="13"/>
  <c r="J24" i="13"/>
  <c r="I24" i="13"/>
  <c r="H24" i="13"/>
  <c r="K23" i="13"/>
  <c r="J23" i="13"/>
  <c r="I23" i="13"/>
  <c r="H23" i="13"/>
  <c r="K22" i="13"/>
  <c r="J22" i="13"/>
  <c r="I22" i="13"/>
  <c r="H22" i="13"/>
  <c r="K21" i="13"/>
  <c r="J21" i="13"/>
  <c r="I21" i="13"/>
  <c r="H21" i="13"/>
  <c r="K20" i="13"/>
  <c r="J20" i="13"/>
  <c r="I20" i="13"/>
  <c r="H20" i="13"/>
  <c r="K19" i="13"/>
  <c r="J19" i="13"/>
  <c r="I19" i="13"/>
  <c r="H19" i="13"/>
  <c r="K18" i="13"/>
  <c r="J18" i="13"/>
  <c r="I18" i="13"/>
  <c r="H18" i="13"/>
  <c r="K17" i="13"/>
  <c r="J17" i="13"/>
  <c r="I17" i="13"/>
  <c r="H17" i="13"/>
  <c r="K16" i="13"/>
  <c r="J16" i="13"/>
  <c r="I16" i="13"/>
  <c r="H16" i="13"/>
  <c r="K15" i="13"/>
  <c r="J15" i="13"/>
  <c r="I15" i="13"/>
  <c r="H15" i="13"/>
  <c r="K14" i="13"/>
  <c r="J14" i="13"/>
  <c r="I14" i="13"/>
  <c r="H14" i="13"/>
  <c r="K13" i="13"/>
  <c r="J13" i="13"/>
  <c r="I13" i="13"/>
  <c r="H13" i="13"/>
  <c r="K12" i="13"/>
  <c r="J12" i="13"/>
  <c r="I12" i="13"/>
  <c r="H12" i="13"/>
  <c r="K11" i="13"/>
  <c r="J11" i="13"/>
  <c r="I11" i="13"/>
  <c r="H11" i="13"/>
  <c r="K10" i="13"/>
  <c r="J10" i="13"/>
  <c r="I10" i="13"/>
  <c r="H10" i="13"/>
  <c r="K9" i="13"/>
  <c r="J9" i="13"/>
  <c r="I9" i="13"/>
  <c r="H9" i="13"/>
  <c r="K8" i="13"/>
  <c r="J8" i="13"/>
  <c r="I8" i="13"/>
  <c r="H8" i="13"/>
  <c r="Q7" i="13"/>
  <c r="K7" i="13"/>
  <c r="J7" i="13"/>
  <c r="I7" i="13"/>
  <c r="H7" i="13"/>
  <c r="K6" i="13"/>
  <c r="J6" i="13"/>
  <c r="I6" i="13"/>
  <c r="H6" i="13"/>
  <c r="K248" i="12"/>
  <c r="J248" i="12"/>
  <c r="I248" i="12"/>
  <c r="H248" i="12"/>
  <c r="K247" i="12"/>
  <c r="J247" i="12"/>
  <c r="I247" i="12"/>
  <c r="H247" i="12"/>
  <c r="K246" i="12"/>
  <c r="J246" i="12"/>
  <c r="I246" i="12"/>
  <c r="H246" i="12"/>
  <c r="K245" i="12"/>
  <c r="J245" i="12"/>
  <c r="I245" i="12"/>
  <c r="H245" i="12"/>
  <c r="K244" i="12"/>
  <c r="J244" i="12"/>
  <c r="I244" i="12"/>
  <c r="H244" i="12"/>
  <c r="K243" i="12"/>
  <c r="J243" i="12"/>
  <c r="I243" i="12"/>
  <c r="H243" i="12"/>
  <c r="K242" i="12"/>
  <c r="J242" i="12"/>
  <c r="I242" i="12"/>
  <c r="H242" i="12"/>
  <c r="K241" i="12"/>
  <c r="J241" i="12"/>
  <c r="I241" i="12"/>
  <c r="H241" i="12"/>
  <c r="K240" i="12"/>
  <c r="J240" i="12"/>
  <c r="I240" i="12"/>
  <c r="H240" i="12"/>
  <c r="K239" i="12"/>
  <c r="J239" i="12"/>
  <c r="I239" i="12"/>
  <c r="H239" i="12"/>
  <c r="K238" i="12"/>
  <c r="J238" i="12"/>
  <c r="I238" i="12"/>
  <c r="H238" i="12"/>
  <c r="K237" i="12"/>
  <c r="J237" i="12"/>
  <c r="I237" i="12"/>
  <c r="H237" i="12"/>
  <c r="K236" i="12"/>
  <c r="J236" i="12"/>
  <c r="I236" i="12"/>
  <c r="H236" i="12"/>
  <c r="K235" i="12"/>
  <c r="J235" i="12"/>
  <c r="I235" i="12"/>
  <c r="H235" i="12"/>
  <c r="K234" i="12"/>
  <c r="J234" i="12"/>
  <c r="I234" i="12"/>
  <c r="H234" i="12"/>
  <c r="K233" i="12"/>
  <c r="J233" i="12"/>
  <c r="I233" i="12"/>
  <c r="H233" i="12"/>
  <c r="K232" i="12"/>
  <c r="J232" i="12"/>
  <c r="I232" i="12"/>
  <c r="H232" i="12"/>
  <c r="K231" i="12"/>
  <c r="J231" i="12"/>
  <c r="I231" i="12"/>
  <c r="H231" i="12"/>
  <c r="K230" i="12"/>
  <c r="J230" i="12"/>
  <c r="I230" i="12"/>
  <c r="H230" i="12"/>
  <c r="K229" i="12"/>
  <c r="J229" i="12"/>
  <c r="I229" i="12"/>
  <c r="H229" i="12"/>
  <c r="K228" i="12"/>
  <c r="J228" i="12"/>
  <c r="I228" i="12"/>
  <c r="H228" i="12"/>
  <c r="K227" i="12"/>
  <c r="J227" i="12"/>
  <c r="I227" i="12"/>
  <c r="H227" i="12"/>
  <c r="K226" i="12"/>
  <c r="J226" i="12"/>
  <c r="I226" i="12"/>
  <c r="H226" i="12"/>
  <c r="K225" i="12"/>
  <c r="J225" i="12"/>
  <c r="I225" i="12"/>
  <c r="H225" i="12"/>
  <c r="K224" i="12"/>
  <c r="J224" i="12"/>
  <c r="I224" i="12"/>
  <c r="H224" i="12"/>
  <c r="K223" i="12"/>
  <c r="J223" i="12"/>
  <c r="I223" i="12"/>
  <c r="H223" i="12"/>
  <c r="K222" i="12"/>
  <c r="J222" i="12"/>
  <c r="I222" i="12"/>
  <c r="H222" i="12"/>
  <c r="K221" i="12"/>
  <c r="J221" i="12"/>
  <c r="I221" i="12"/>
  <c r="H221" i="12"/>
  <c r="K220" i="12"/>
  <c r="J220" i="12"/>
  <c r="I220" i="12"/>
  <c r="H220" i="12"/>
  <c r="K219" i="12"/>
  <c r="J219" i="12"/>
  <c r="I219" i="12"/>
  <c r="H219" i="12"/>
  <c r="K218" i="12"/>
  <c r="J218" i="12"/>
  <c r="I218" i="12"/>
  <c r="H218" i="12"/>
  <c r="K217" i="12"/>
  <c r="J217" i="12"/>
  <c r="I217" i="12"/>
  <c r="H217" i="12"/>
  <c r="K216" i="12"/>
  <c r="J216" i="12"/>
  <c r="I216" i="12"/>
  <c r="H216" i="12"/>
  <c r="K215" i="12"/>
  <c r="J215" i="12"/>
  <c r="I215" i="12"/>
  <c r="H215" i="12"/>
  <c r="K214" i="12"/>
  <c r="J214" i="12"/>
  <c r="I214" i="12"/>
  <c r="H214" i="12"/>
  <c r="K213" i="12"/>
  <c r="J213" i="12"/>
  <c r="I213" i="12"/>
  <c r="H213" i="12"/>
  <c r="K212" i="12"/>
  <c r="J212" i="12"/>
  <c r="I212" i="12"/>
  <c r="H212" i="12"/>
  <c r="K211" i="12"/>
  <c r="J211" i="12"/>
  <c r="I211" i="12"/>
  <c r="H211" i="12"/>
  <c r="K210" i="12"/>
  <c r="J210" i="12"/>
  <c r="I210" i="12"/>
  <c r="H210" i="12"/>
  <c r="K209" i="12"/>
  <c r="J209" i="12"/>
  <c r="I209" i="12"/>
  <c r="H209" i="12"/>
  <c r="K208" i="12"/>
  <c r="J208" i="12"/>
  <c r="I208" i="12"/>
  <c r="H208" i="12"/>
  <c r="K207" i="12"/>
  <c r="J207" i="12"/>
  <c r="I207" i="12"/>
  <c r="H207" i="12"/>
  <c r="K206" i="12"/>
  <c r="J206" i="12"/>
  <c r="I206" i="12"/>
  <c r="H206" i="12"/>
  <c r="K205" i="12"/>
  <c r="J205" i="12"/>
  <c r="I205" i="12"/>
  <c r="H205" i="12"/>
  <c r="K204" i="12"/>
  <c r="J204" i="12"/>
  <c r="I204" i="12"/>
  <c r="H204" i="12"/>
  <c r="K203" i="12"/>
  <c r="J203" i="12"/>
  <c r="I203" i="12"/>
  <c r="H203" i="12"/>
  <c r="K202" i="12"/>
  <c r="J202" i="12"/>
  <c r="I202" i="12"/>
  <c r="H202" i="12"/>
  <c r="K201" i="12"/>
  <c r="J201" i="12"/>
  <c r="I201" i="12"/>
  <c r="H201" i="12"/>
  <c r="K200" i="12"/>
  <c r="J200" i="12"/>
  <c r="I200" i="12"/>
  <c r="H200" i="12"/>
  <c r="K199" i="12"/>
  <c r="J199" i="12"/>
  <c r="I199" i="12"/>
  <c r="H199" i="12"/>
  <c r="K198" i="12"/>
  <c r="J198" i="12"/>
  <c r="I198" i="12"/>
  <c r="H198" i="12"/>
  <c r="K197" i="12"/>
  <c r="J197" i="12"/>
  <c r="I197" i="12"/>
  <c r="H197" i="12"/>
  <c r="K196" i="12"/>
  <c r="J196" i="12"/>
  <c r="I196" i="12"/>
  <c r="H196" i="12"/>
  <c r="K195" i="12"/>
  <c r="J195" i="12"/>
  <c r="I195" i="12"/>
  <c r="H195" i="12"/>
  <c r="K194" i="12"/>
  <c r="J194" i="12"/>
  <c r="I194" i="12"/>
  <c r="H194" i="12"/>
  <c r="K193" i="12"/>
  <c r="J193" i="12"/>
  <c r="I193" i="12"/>
  <c r="H193" i="12"/>
  <c r="K192" i="12"/>
  <c r="J192" i="12"/>
  <c r="I192" i="12"/>
  <c r="H192" i="12"/>
  <c r="K191" i="12"/>
  <c r="J191" i="12"/>
  <c r="I191" i="12"/>
  <c r="H191" i="12"/>
  <c r="K190" i="12"/>
  <c r="J190" i="12"/>
  <c r="I190" i="12"/>
  <c r="H190" i="12"/>
  <c r="K189" i="12"/>
  <c r="J189" i="12"/>
  <c r="I189" i="12"/>
  <c r="H189" i="12"/>
  <c r="K188" i="12"/>
  <c r="J188" i="12"/>
  <c r="I188" i="12"/>
  <c r="H188" i="12"/>
  <c r="K187" i="12"/>
  <c r="J187" i="12"/>
  <c r="I187" i="12"/>
  <c r="H187" i="12"/>
  <c r="K186" i="12"/>
  <c r="J186" i="12"/>
  <c r="I186" i="12"/>
  <c r="H186" i="12"/>
  <c r="K185" i="12"/>
  <c r="J185" i="12"/>
  <c r="I185" i="12"/>
  <c r="H185" i="12"/>
  <c r="K184" i="12"/>
  <c r="J184" i="12"/>
  <c r="I184" i="12"/>
  <c r="H184" i="12"/>
  <c r="K183" i="12"/>
  <c r="J183" i="12"/>
  <c r="I183" i="12"/>
  <c r="H183" i="12"/>
  <c r="K182" i="12"/>
  <c r="J182" i="12"/>
  <c r="I182" i="12"/>
  <c r="H182" i="12"/>
  <c r="K181" i="12"/>
  <c r="J181" i="12"/>
  <c r="I181" i="12"/>
  <c r="H181" i="12"/>
  <c r="K180" i="12"/>
  <c r="J180" i="12"/>
  <c r="I180" i="12"/>
  <c r="H180" i="12"/>
  <c r="K179" i="12"/>
  <c r="J179" i="12"/>
  <c r="I179" i="12"/>
  <c r="H179" i="12"/>
  <c r="K178" i="12"/>
  <c r="J178" i="12"/>
  <c r="I178" i="12"/>
  <c r="H178" i="12"/>
  <c r="K177" i="12"/>
  <c r="J177" i="12"/>
  <c r="I177" i="12"/>
  <c r="H177" i="12"/>
  <c r="K176" i="12"/>
  <c r="J176" i="12"/>
  <c r="I176" i="12"/>
  <c r="H176" i="12"/>
  <c r="K175" i="12"/>
  <c r="J175" i="12"/>
  <c r="I175" i="12"/>
  <c r="H175" i="12"/>
  <c r="K174" i="12"/>
  <c r="J174" i="12"/>
  <c r="I174" i="12"/>
  <c r="H174" i="12"/>
  <c r="K173" i="12"/>
  <c r="J173" i="12"/>
  <c r="I173" i="12"/>
  <c r="H173" i="12"/>
  <c r="K172" i="12"/>
  <c r="J172" i="12"/>
  <c r="I172" i="12"/>
  <c r="H172" i="12"/>
  <c r="K171" i="12"/>
  <c r="J171" i="12"/>
  <c r="I171" i="12"/>
  <c r="H171" i="12"/>
  <c r="K170" i="12"/>
  <c r="J170" i="12"/>
  <c r="I170" i="12"/>
  <c r="H170" i="12"/>
  <c r="K169" i="12"/>
  <c r="J169" i="12"/>
  <c r="I169" i="12"/>
  <c r="H169" i="12"/>
  <c r="K168" i="12"/>
  <c r="J168" i="12"/>
  <c r="I168" i="12"/>
  <c r="H168" i="12"/>
  <c r="K167" i="12"/>
  <c r="J167" i="12"/>
  <c r="I167" i="12"/>
  <c r="H167" i="12"/>
  <c r="K166" i="12"/>
  <c r="J166" i="12"/>
  <c r="I166" i="12"/>
  <c r="H166" i="12"/>
  <c r="K165" i="12"/>
  <c r="J165" i="12"/>
  <c r="I165" i="12"/>
  <c r="H165" i="12"/>
  <c r="K164" i="12"/>
  <c r="J164" i="12"/>
  <c r="I164" i="12"/>
  <c r="H164" i="12"/>
  <c r="K163" i="12"/>
  <c r="J163" i="12"/>
  <c r="I163" i="12"/>
  <c r="H163" i="12"/>
  <c r="K162" i="12"/>
  <c r="J162" i="12"/>
  <c r="I162" i="12"/>
  <c r="H162" i="12"/>
  <c r="K161" i="12"/>
  <c r="J161" i="12"/>
  <c r="I161" i="12"/>
  <c r="H161" i="12"/>
  <c r="K160" i="12"/>
  <c r="J160" i="12"/>
  <c r="I160" i="12"/>
  <c r="H160" i="12"/>
  <c r="K159" i="12"/>
  <c r="J159" i="12"/>
  <c r="I159" i="12"/>
  <c r="H159" i="12"/>
  <c r="K158" i="12"/>
  <c r="J158" i="12"/>
  <c r="I158" i="12"/>
  <c r="H158" i="12"/>
  <c r="K157" i="12"/>
  <c r="J157" i="12"/>
  <c r="I157" i="12"/>
  <c r="H157" i="12"/>
  <c r="K156" i="12"/>
  <c r="J156" i="12"/>
  <c r="I156" i="12"/>
  <c r="H156" i="12"/>
  <c r="K155" i="12"/>
  <c r="J155" i="12"/>
  <c r="I155" i="12"/>
  <c r="H155" i="12"/>
  <c r="K154" i="12"/>
  <c r="J154" i="12"/>
  <c r="I154" i="12"/>
  <c r="H154" i="12"/>
  <c r="K153" i="12"/>
  <c r="J153" i="12"/>
  <c r="I153" i="12"/>
  <c r="H153" i="12"/>
  <c r="K152" i="12"/>
  <c r="J152" i="12"/>
  <c r="I152" i="12"/>
  <c r="H152" i="12"/>
  <c r="K151" i="12"/>
  <c r="J151" i="12"/>
  <c r="I151" i="12"/>
  <c r="H151" i="12"/>
  <c r="K150" i="12"/>
  <c r="J150" i="12"/>
  <c r="I150" i="12"/>
  <c r="H150" i="12"/>
  <c r="K149" i="12"/>
  <c r="J149" i="12"/>
  <c r="I149" i="12"/>
  <c r="H149" i="12"/>
  <c r="K148" i="12"/>
  <c r="J148" i="12"/>
  <c r="I148" i="12"/>
  <c r="H148" i="12"/>
  <c r="K147" i="12"/>
  <c r="J147" i="12"/>
  <c r="I147" i="12"/>
  <c r="H147" i="12"/>
  <c r="K146" i="12"/>
  <c r="J146" i="12"/>
  <c r="I146" i="12"/>
  <c r="H146" i="12"/>
  <c r="K145" i="12"/>
  <c r="J145" i="12"/>
  <c r="I145" i="12"/>
  <c r="H145" i="12"/>
  <c r="K144" i="12"/>
  <c r="J144" i="12"/>
  <c r="I144" i="12"/>
  <c r="H144" i="12"/>
  <c r="K143" i="12"/>
  <c r="J143" i="12"/>
  <c r="I143" i="12"/>
  <c r="H143" i="12"/>
  <c r="K142" i="12"/>
  <c r="J142" i="12"/>
  <c r="I142" i="12"/>
  <c r="H142" i="12"/>
  <c r="K141" i="12"/>
  <c r="J141" i="12"/>
  <c r="I141" i="12"/>
  <c r="H141" i="12"/>
  <c r="K140" i="12"/>
  <c r="J140" i="12"/>
  <c r="I140" i="12"/>
  <c r="H140" i="12"/>
  <c r="K139" i="12"/>
  <c r="J139" i="12"/>
  <c r="I139" i="12"/>
  <c r="H139" i="12"/>
  <c r="K138" i="12"/>
  <c r="J138" i="12"/>
  <c r="I138" i="12"/>
  <c r="H138" i="12"/>
  <c r="K137" i="12"/>
  <c r="J137" i="12"/>
  <c r="I137" i="12"/>
  <c r="H137" i="12"/>
  <c r="K136" i="12"/>
  <c r="J136" i="12"/>
  <c r="I136" i="12"/>
  <c r="H136" i="12"/>
  <c r="K135" i="12"/>
  <c r="J135" i="12"/>
  <c r="I135" i="12"/>
  <c r="H135" i="12"/>
  <c r="K134" i="12"/>
  <c r="J134" i="12"/>
  <c r="I134" i="12"/>
  <c r="H134" i="12"/>
  <c r="K133" i="12"/>
  <c r="J133" i="12"/>
  <c r="I133" i="12"/>
  <c r="H133" i="12"/>
  <c r="K132" i="12"/>
  <c r="J132" i="12"/>
  <c r="I132" i="12"/>
  <c r="H132" i="12"/>
  <c r="K131" i="12"/>
  <c r="J131" i="12"/>
  <c r="I131" i="12"/>
  <c r="H131" i="12"/>
  <c r="K130" i="12"/>
  <c r="J130" i="12"/>
  <c r="I130" i="12"/>
  <c r="H130" i="12"/>
  <c r="K129" i="12"/>
  <c r="J129" i="12"/>
  <c r="I129" i="12"/>
  <c r="H129" i="12"/>
  <c r="K128" i="12"/>
  <c r="J128" i="12"/>
  <c r="I128" i="12"/>
  <c r="H128" i="12"/>
  <c r="K127" i="12"/>
  <c r="J127" i="12"/>
  <c r="I127" i="12"/>
  <c r="H127" i="12"/>
  <c r="K126" i="12"/>
  <c r="J126" i="12"/>
  <c r="I126" i="12"/>
  <c r="H126" i="12"/>
  <c r="K125" i="12"/>
  <c r="J125" i="12"/>
  <c r="I125" i="12"/>
  <c r="H125" i="12"/>
  <c r="K124" i="12"/>
  <c r="J124" i="12"/>
  <c r="I124" i="12"/>
  <c r="H124" i="12"/>
  <c r="K123" i="12"/>
  <c r="J123" i="12"/>
  <c r="I123" i="12"/>
  <c r="H123" i="12"/>
  <c r="K122" i="12"/>
  <c r="J122" i="12"/>
  <c r="I122" i="12"/>
  <c r="H122" i="12"/>
  <c r="K121" i="12"/>
  <c r="J121" i="12"/>
  <c r="I121" i="12"/>
  <c r="H121" i="12"/>
  <c r="K120" i="12"/>
  <c r="J120" i="12"/>
  <c r="I120" i="12"/>
  <c r="H120" i="12"/>
  <c r="K119" i="12"/>
  <c r="J119" i="12"/>
  <c r="I119" i="12"/>
  <c r="H119" i="12"/>
  <c r="K118" i="12"/>
  <c r="J118" i="12"/>
  <c r="I118" i="12"/>
  <c r="H118" i="12"/>
  <c r="K117" i="12"/>
  <c r="J117" i="12"/>
  <c r="I117" i="12"/>
  <c r="H117" i="12"/>
  <c r="K116" i="12"/>
  <c r="J116" i="12"/>
  <c r="I116" i="12"/>
  <c r="H116" i="12"/>
  <c r="K115" i="12"/>
  <c r="J115" i="12"/>
  <c r="I115" i="12"/>
  <c r="H115" i="12"/>
  <c r="K114" i="12"/>
  <c r="J114" i="12"/>
  <c r="I114" i="12"/>
  <c r="H114" i="12"/>
  <c r="K113" i="12"/>
  <c r="J113" i="12"/>
  <c r="I113" i="12"/>
  <c r="H113" i="12"/>
  <c r="K112" i="12"/>
  <c r="J112" i="12"/>
  <c r="I112" i="12"/>
  <c r="H112" i="12"/>
  <c r="K111" i="12"/>
  <c r="J111" i="12"/>
  <c r="I111" i="12"/>
  <c r="H111" i="12"/>
  <c r="K110" i="12"/>
  <c r="J110" i="12"/>
  <c r="I110" i="12"/>
  <c r="H110" i="12"/>
  <c r="K109" i="12"/>
  <c r="J109" i="12"/>
  <c r="I109" i="12"/>
  <c r="H109" i="12"/>
  <c r="K108" i="12"/>
  <c r="J108" i="12"/>
  <c r="I108" i="12"/>
  <c r="H108" i="12"/>
  <c r="K107" i="12"/>
  <c r="J107" i="12"/>
  <c r="I107" i="12"/>
  <c r="H107" i="12"/>
  <c r="K106" i="12"/>
  <c r="J106" i="12"/>
  <c r="I106" i="12"/>
  <c r="H106" i="12"/>
  <c r="K105" i="12"/>
  <c r="J105" i="12"/>
  <c r="I105" i="12"/>
  <c r="H105" i="12"/>
  <c r="K104" i="12"/>
  <c r="J104" i="12"/>
  <c r="I104" i="12"/>
  <c r="H104" i="12"/>
  <c r="K103" i="12"/>
  <c r="J103" i="12"/>
  <c r="I103" i="12"/>
  <c r="H103" i="12"/>
  <c r="K102" i="12"/>
  <c r="J102" i="12"/>
  <c r="I102" i="12"/>
  <c r="H102" i="12"/>
  <c r="K101" i="12"/>
  <c r="J101" i="12"/>
  <c r="I101" i="12"/>
  <c r="H101" i="12"/>
  <c r="K100" i="12"/>
  <c r="J100" i="12"/>
  <c r="I100" i="12"/>
  <c r="H100" i="12"/>
  <c r="K99" i="12"/>
  <c r="J99" i="12"/>
  <c r="I99" i="12"/>
  <c r="H99" i="12"/>
  <c r="K98" i="12"/>
  <c r="J98" i="12"/>
  <c r="I98" i="12"/>
  <c r="H98" i="12"/>
  <c r="K97" i="12"/>
  <c r="J97" i="12"/>
  <c r="I97" i="12"/>
  <c r="H97" i="12"/>
  <c r="K96" i="12"/>
  <c r="J96" i="12"/>
  <c r="I96" i="12"/>
  <c r="H96" i="12"/>
  <c r="K95" i="12"/>
  <c r="J95" i="12"/>
  <c r="I95" i="12"/>
  <c r="H95" i="12"/>
  <c r="K94" i="12"/>
  <c r="J94" i="12"/>
  <c r="I94" i="12"/>
  <c r="H94" i="12"/>
  <c r="K93" i="12"/>
  <c r="J93" i="12"/>
  <c r="I93" i="12"/>
  <c r="H93" i="12"/>
  <c r="K92" i="12"/>
  <c r="J92" i="12"/>
  <c r="I92" i="12"/>
  <c r="H92" i="12"/>
  <c r="K91" i="12"/>
  <c r="J91" i="12"/>
  <c r="I91" i="12"/>
  <c r="H91" i="12"/>
  <c r="K90" i="12"/>
  <c r="J90" i="12"/>
  <c r="I90" i="12"/>
  <c r="H90" i="12"/>
  <c r="K89" i="12"/>
  <c r="J89" i="12"/>
  <c r="I89" i="12"/>
  <c r="H89" i="12"/>
  <c r="K88" i="12"/>
  <c r="J88" i="12"/>
  <c r="I88" i="12"/>
  <c r="H88" i="12"/>
  <c r="K87" i="12"/>
  <c r="J87" i="12"/>
  <c r="I87" i="12"/>
  <c r="H87" i="12"/>
  <c r="K86" i="12"/>
  <c r="J86" i="12"/>
  <c r="I86" i="12"/>
  <c r="H86" i="12"/>
  <c r="K85" i="12"/>
  <c r="J85" i="12"/>
  <c r="I85" i="12"/>
  <c r="H85" i="12"/>
  <c r="K84" i="12"/>
  <c r="J84" i="12"/>
  <c r="I84" i="12"/>
  <c r="H84" i="12"/>
  <c r="K83" i="12"/>
  <c r="J83" i="12"/>
  <c r="I83" i="12"/>
  <c r="H83" i="12"/>
  <c r="K82" i="12"/>
  <c r="J82" i="12"/>
  <c r="I82" i="12"/>
  <c r="H82" i="12"/>
  <c r="K81" i="12"/>
  <c r="J81" i="12"/>
  <c r="I81" i="12"/>
  <c r="H81" i="12"/>
  <c r="K80" i="12"/>
  <c r="J80" i="12"/>
  <c r="I80" i="12"/>
  <c r="H80" i="12"/>
  <c r="K79" i="12"/>
  <c r="J79" i="12"/>
  <c r="I79" i="12"/>
  <c r="H79" i="12"/>
  <c r="K78" i="12"/>
  <c r="J78" i="12"/>
  <c r="I78" i="12"/>
  <c r="H78" i="12"/>
  <c r="K77" i="12"/>
  <c r="J77" i="12"/>
  <c r="I77" i="12"/>
  <c r="H77" i="12"/>
  <c r="K76" i="12"/>
  <c r="J76" i="12"/>
  <c r="I76" i="12"/>
  <c r="H76" i="12"/>
  <c r="K75" i="12"/>
  <c r="J75" i="12"/>
  <c r="I75" i="12"/>
  <c r="H75" i="12"/>
  <c r="K74" i="12"/>
  <c r="J74" i="12"/>
  <c r="I74" i="12"/>
  <c r="H74" i="12"/>
  <c r="K73" i="12"/>
  <c r="J73" i="12"/>
  <c r="I73" i="12"/>
  <c r="H73" i="12"/>
  <c r="K72" i="12"/>
  <c r="J72" i="12"/>
  <c r="I72" i="12"/>
  <c r="H72" i="12"/>
  <c r="K71" i="12"/>
  <c r="J71" i="12"/>
  <c r="I71" i="12"/>
  <c r="H71" i="12"/>
  <c r="K70" i="12"/>
  <c r="J70" i="12"/>
  <c r="I70" i="12"/>
  <c r="H70" i="12"/>
  <c r="K69" i="12"/>
  <c r="J69" i="12"/>
  <c r="I69" i="12"/>
  <c r="H69" i="12"/>
  <c r="K68" i="12"/>
  <c r="J68" i="12"/>
  <c r="I68" i="12"/>
  <c r="H68" i="12"/>
  <c r="K67" i="12"/>
  <c r="J67" i="12"/>
  <c r="I67" i="12"/>
  <c r="H67" i="12"/>
  <c r="K66" i="12"/>
  <c r="J66" i="12"/>
  <c r="I66" i="12"/>
  <c r="H66" i="12"/>
  <c r="K65" i="12"/>
  <c r="J65" i="12"/>
  <c r="I65" i="12"/>
  <c r="H65" i="12"/>
  <c r="K64" i="12"/>
  <c r="J64" i="12"/>
  <c r="I64" i="12"/>
  <c r="H64" i="12"/>
  <c r="K63" i="12"/>
  <c r="J63" i="12"/>
  <c r="I63" i="12"/>
  <c r="H63" i="12"/>
  <c r="K62" i="12"/>
  <c r="J62" i="12"/>
  <c r="I62" i="12"/>
  <c r="H62" i="12"/>
  <c r="K61" i="12"/>
  <c r="J61" i="12"/>
  <c r="I61" i="12"/>
  <c r="H61" i="12"/>
  <c r="K60" i="12"/>
  <c r="J60" i="12"/>
  <c r="I60" i="12"/>
  <c r="H60" i="12"/>
  <c r="K59" i="12"/>
  <c r="J59" i="12"/>
  <c r="I59" i="12"/>
  <c r="H59" i="12"/>
  <c r="K58" i="12"/>
  <c r="J58" i="12"/>
  <c r="I58" i="12"/>
  <c r="H58" i="12"/>
  <c r="K57" i="12"/>
  <c r="J57" i="12"/>
  <c r="I57" i="12"/>
  <c r="H57" i="12"/>
  <c r="K56" i="12"/>
  <c r="J56" i="12"/>
  <c r="I56" i="12"/>
  <c r="H56" i="12"/>
  <c r="K55" i="12"/>
  <c r="J55" i="12"/>
  <c r="I55" i="12"/>
  <c r="H55" i="12"/>
  <c r="K54" i="12"/>
  <c r="J54" i="12"/>
  <c r="I54" i="12"/>
  <c r="H54" i="12"/>
  <c r="K53" i="12"/>
  <c r="J53" i="12"/>
  <c r="I53" i="12"/>
  <c r="H53" i="12"/>
  <c r="K52" i="12"/>
  <c r="J52" i="12"/>
  <c r="I52" i="12"/>
  <c r="H52" i="12"/>
  <c r="K51" i="12"/>
  <c r="J51" i="12"/>
  <c r="I51" i="12"/>
  <c r="H51" i="12"/>
  <c r="K50" i="12"/>
  <c r="J50" i="12"/>
  <c r="I50" i="12"/>
  <c r="H50" i="12"/>
  <c r="K49" i="12"/>
  <c r="J49" i="12"/>
  <c r="I49" i="12"/>
  <c r="H49" i="12"/>
  <c r="K48" i="12"/>
  <c r="J48" i="12"/>
  <c r="I48" i="12"/>
  <c r="H48" i="12"/>
  <c r="K47" i="12"/>
  <c r="J47" i="12"/>
  <c r="I47" i="12"/>
  <c r="H47" i="12"/>
  <c r="K46" i="12"/>
  <c r="J46" i="12"/>
  <c r="I46" i="12"/>
  <c r="H46" i="12"/>
  <c r="K45" i="12"/>
  <c r="J45" i="12"/>
  <c r="I45" i="12"/>
  <c r="H45" i="12"/>
  <c r="K44" i="12"/>
  <c r="J44" i="12"/>
  <c r="I44" i="12"/>
  <c r="H44" i="12"/>
  <c r="K43" i="12"/>
  <c r="J43" i="12"/>
  <c r="I43" i="12"/>
  <c r="H43" i="12"/>
  <c r="K42" i="12"/>
  <c r="J42" i="12"/>
  <c r="I42" i="12"/>
  <c r="H42" i="12"/>
  <c r="K41" i="12"/>
  <c r="J41" i="12"/>
  <c r="I41" i="12"/>
  <c r="H41" i="12"/>
  <c r="K40" i="12"/>
  <c r="J40" i="12"/>
  <c r="I40" i="12"/>
  <c r="H40" i="12"/>
  <c r="K39" i="12"/>
  <c r="J39" i="12"/>
  <c r="I39" i="12"/>
  <c r="H39" i="12"/>
  <c r="K38" i="12"/>
  <c r="J38" i="12"/>
  <c r="I38" i="12"/>
  <c r="H38" i="12"/>
  <c r="K37" i="12"/>
  <c r="J37" i="12"/>
  <c r="I37" i="12"/>
  <c r="H37" i="12"/>
  <c r="K36" i="12"/>
  <c r="J36" i="12"/>
  <c r="I36" i="12"/>
  <c r="H36" i="12"/>
  <c r="K35" i="12"/>
  <c r="J35" i="12"/>
  <c r="I35" i="12"/>
  <c r="H35" i="12"/>
  <c r="K34" i="12"/>
  <c r="J34" i="12"/>
  <c r="I34" i="12"/>
  <c r="H34" i="12"/>
  <c r="K33" i="12"/>
  <c r="J33" i="12"/>
  <c r="I33" i="12"/>
  <c r="H33" i="12"/>
  <c r="K32" i="12"/>
  <c r="J32" i="12"/>
  <c r="I32" i="12"/>
  <c r="H32" i="12"/>
  <c r="K31" i="12"/>
  <c r="J31" i="12"/>
  <c r="I31" i="12"/>
  <c r="H31" i="12"/>
  <c r="K30" i="12"/>
  <c r="J30" i="12"/>
  <c r="I30" i="12"/>
  <c r="H30" i="12"/>
  <c r="K29" i="12"/>
  <c r="J29" i="12"/>
  <c r="I29" i="12"/>
  <c r="H29" i="12"/>
  <c r="K28" i="12"/>
  <c r="J28" i="12"/>
  <c r="I28" i="12"/>
  <c r="H28" i="12"/>
  <c r="K27" i="12"/>
  <c r="J27" i="12"/>
  <c r="I27" i="12"/>
  <c r="H27" i="12"/>
  <c r="K26" i="12"/>
  <c r="J26" i="12"/>
  <c r="I26" i="12"/>
  <c r="H26" i="12"/>
  <c r="K25" i="12"/>
  <c r="J25" i="12"/>
  <c r="I25" i="12"/>
  <c r="H25" i="12"/>
  <c r="K24" i="12"/>
  <c r="J24" i="12"/>
  <c r="I24" i="12"/>
  <c r="H24" i="12"/>
  <c r="K23" i="12"/>
  <c r="J23" i="12"/>
  <c r="I23" i="12"/>
  <c r="H23" i="12"/>
  <c r="K22" i="12"/>
  <c r="J22" i="12"/>
  <c r="I22" i="12"/>
  <c r="H22" i="12"/>
  <c r="K21" i="12"/>
  <c r="J21" i="12"/>
  <c r="I21" i="12"/>
  <c r="H21" i="12"/>
  <c r="K20" i="12"/>
  <c r="J20" i="12"/>
  <c r="I20" i="12"/>
  <c r="H20" i="12"/>
  <c r="K19" i="12"/>
  <c r="J19" i="12"/>
  <c r="I19" i="12"/>
  <c r="H19" i="12"/>
  <c r="K18" i="12"/>
  <c r="J18" i="12"/>
  <c r="I18" i="12"/>
  <c r="H18" i="12"/>
  <c r="K17" i="12"/>
  <c r="J17" i="12"/>
  <c r="I17" i="12"/>
  <c r="H17" i="12"/>
  <c r="K16" i="12"/>
  <c r="J16" i="12"/>
  <c r="I16" i="12"/>
  <c r="H16" i="12"/>
  <c r="K15" i="12"/>
  <c r="J15" i="12"/>
  <c r="I15" i="12"/>
  <c r="H15" i="12"/>
  <c r="K14" i="12"/>
  <c r="J14" i="12"/>
  <c r="I14" i="12"/>
  <c r="H14" i="12"/>
  <c r="K13" i="12"/>
  <c r="J13" i="12"/>
  <c r="I13" i="12"/>
  <c r="H13" i="12"/>
  <c r="K12" i="12"/>
  <c r="J12" i="12"/>
  <c r="I12" i="12"/>
  <c r="H12" i="12"/>
  <c r="K11" i="12"/>
  <c r="J11" i="12"/>
  <c r="I11" i="12"/>
  <c r="H11" i="12"/>
  <c r="K10" i="12"/>
  <c r="J10" i="12"/>
  <c r="I10" i="12"/>
  <c r="H10" i="12"/>
  <c r="K9" i="12"/>
  <c r="J9" i="12"/>
  <c r="I9" i="12"/>
  <c r="H9" i="12"/>
  <c r="Q8" i="12"/>
  <c r="K8" i="12"/>
  <c r="J8" i="12"/>
  <c r="I8" i="12"/>
  <c r="H8" i="12"/>
  <c r="K7" i="12"/>
  <c r="J7" i="12"/>
  <c r="I7" i="12"/>
  <c r="H7" i="12"/>
  <c r="K6" i="12"/>
  <c r="J6" i="12"/>
  <c r="I6" i="12"/>
  <c r="H6" i="12"/>
  <c r="K5" i="12"/>
  <c r="J5" i="12"/>
  <c r="I5" i="12"/>
  <c r="H5" i="12"/>
  <c r="J27" i="18"/>
  <c r="I27" i="18"/>
  <c r="H27" i="18"/>
  <c r="G27" i="18"/>
  <c r="J26" i="18"/>
  <c r="I26" i="18"/>
  <c r="H26" i="18"/>
  <c r="G26" i="18"/>
  <c r="J25" i="18"/>
  <c r="I25" i="18"/>
  <c r="H25" i="18"/>
  <c r="G25" i="18"/>
  <c r="J24" i="18"/>
  <c r="I24" i="18"/>
  <c r="H24" i="18"/>
  <c r="G24" i="18"/>
  <c r="J23" i="18"/>
  <c r="I23" i="18"/>
  <c r="H23" i="18"/>
  <c r="G23" i="18"/>
  <c r="J22" i="18"/>
  <c r="I22" i="18"/>
  <c r="H22" i="18"/>
  <c r="G22" i="18"/>
  <c r="J21" i="18"/>
  <c r="I21" i="18"/>
  <c r="H21" i="18"/>
  <c r="G21" i="18"/>
  <c r="J20" i="18"/>
  <c r="I20" i="18"/>
  <c r="H20" i="18"/>
  <c r="G20" i="18"/>
  <c r="K20" i="18" s="1"/>
  <c r="J19" i="18"/>
  <c r="I19" i="18"/>
  <c r="H19" i="18"/>
  <c r="G19" i="18"/>
  <c r="J18" i="18"/>
  <c r="I18" i="18"/>
  <c r="H18" i="18"/>
  <c r="G18" i="18"/>
  <c r="K18" i="18" s="1"/>
  <c r="J17" i="18"/>
  <c r="I17" i="18"/>
  <c r="H17" i="18"/>
  <c r="G17" i="18"/>
  <c r="J16" i="18"/>
  <c r="I16" i="18"/>
  <c r="H16" i="18"/>
  <c r="G16" i="18"/>
  <c r="K16" i="18" s="1"/>
  <c r="J15" i="18"/>
  <c r="I15" i="18"/>
  <c r="H15" i="18"/>
  <c r="G15" i="18"/>
  <c r="J14" i="18"/>
  <c r="I14" i="18"/>
  <c r="H14" i="18"/>
  <c r="G14" i="18"/>
  <c r="K14" i="18" s="1"/>
  <c r="J13" i="18"/>
  <c r="I13" i="18"/>
  <c r="H13" i="18"/>
  <c r="G13" i="18"/>
  <c r="J12" i="18"/>
  <c r="I12" i="18"/>
  <c r="H12" i="18"/>
  <c r="G12" i="18"/>
  <c r="K12" i="18" s="1"/>
  <c r="J11" i="18"/>
  <c r="I11" i="18"/>
  <c r="H11" i="18"/>
  <c r="G11" i="18"/>
  <c r="J10" i="18"/>
  <c r="I10" i="18"/>
  <c r="H10" i="18"/>
  <c r="G10" i="18"/>
  <c r="K10" i="18" s="1"/>
  <c r="J9" i="18"/>
  <c r="I9" i="18"/>
  <c r="H9" i="18"/>
  <c r="G9" i="18"/>
  <c r="J8" i="18"/>
  <c r="I8" i="18"/>
  <c r="H8" i="18"/>
  <c r="G8" i="18"/>
  <c r="K8" i="18" s="1"/>
  <c r="J7" i="18"/>
  <c r="I7" i="18"/>
  <c r="H7" i="18"/>
  <c r="G7" i="18"/>
  <c r="J6" i="18"/>
  <c r="I6" i="18"/>
  <c r="H6" i="18"/>
  <c r="G6" i="18"/>
  <c r="K6" i="18" s="1"/>
  <c r="J5" i="18"/>
  <c r="I5" i="18"/>
  <c r="H5" i="18"/>
  <c r="G5" i="18"/>
  <c r="Q5" i="19"/>
  <c r="S7" i="19"/>
  <c r="R6" i="19"/>
  <c r="Q6" i="19"/>
  <c r="Q7" i="19"/>
  <c r="P6" i="19"/>
  <c r="S6" i="19"/>
  <c r="R7" i="19"/>
  <c r="S8" i="19"/>
  <c r="P8" i="19"/>
  <c r="R5" i="19"/>
  <c r="S5" i="19"/>
  <c r="P7" i="19"/>
  <c r="R8" i="19"/>
  <c r="P5" i="19"/>
  <c r="Q8" i="19"/>
  <c r="K5" i="18" l="1"/>
  <c r="K7" i="18"/>
  <c r="K11" i="18"/>
  <c r="K15" i="18"/>
  <c r="K19" i="18"/>
  <c r="N13" i="19"/>
  <c r="O13" i="19" s="1"/>
  <c r="N15" i="19"/>
  <c r="O15" i="19" s="1"/>
  <c r="I252" i="12"/>
  <c r="K252" i="12"/>
  <c r="M7" i="13"/>
  <c r="M15" i="13"/>
  <c r="M6" i="13"/>
  <c r="M10" i="13"/>
  <c r="M18" i="13"/>
  <c r="M8" i="13"/>
  <c r="M9" i="13"/>
  <c r="M11" i="13"/>
  <c r="M12" i="13"/>
  <c r="M13" i="13"/>
  <c r="M14" i="13"/>
  <c r="M16" i="13"/>
  <c r="M17" i="13"/>
  <c r="M23" i="13"/>
  <c r="M19" i="13"/>
  <c r="M20" i="13"/>
  <c r="M21" i="13"/>
  <c r="M22" i="13"/>
  <c r="M24" i="13"/>
  <c r="M25" i="13"/>
  <c r="J252" i="12"/>
  <c r="H252" i="12"/>
  <c r="N21" i="19" a="1"/>
  <c r="N21" i="19" s="1"/>
  <c r="K9" i="18"/>
  <c r="K13" i="18"/>
  <c r="K17" i="18"/>
  <c r="K21" i="18"/>
  <c r="K25" i="18"/>
  <c r="K22" i="18"/>
  <c r="K23" i="18"/>
  <c r="K24" i="18"/>
  <c r="K26" i="18"/>
  <c r="K27" i="18"/>
  <c r="H250" i="12"/>
  <c r="H251" i="12" s="1"/>
  <c r="N4" i="12" s="1"/>
  <c r="I250" i="12"/>
  <c r="I251" i="12" s="1"/>
  <c r="N5" i="12" s="1"/>
  <c r="J250" i="12"/>
  <c r="J251" i="12" s="1"/>
  <c r="N6" i="12" s="1"/>
  <c r="K250" i="12"/>
  <c r="K251" i="12" s="1"/>
  <c r="N7" i="12" s="1"/>
  <c r="T10" i="13" l="1"/>
  <c r="N20" i="19" a="1"/>
  <c r="N20" i="19" s="1"/>
  <c r="N22" i="19" s="1"/>
  <c r="N13" i="18"/>
  <c r="N14" i="18" s="1"/>
  <c r="N15" i="18"/>
  <c r="Q15" i="18"/>
  <c r="Q13" i="18"/>
  <c r="Q14" i="18" s="1"/>
  <c r="Q16" i="18" s="1"/>
  <c r="T12" i="13"/>
  <c r="Q10" i="13"/>
  <c r="Q12" i="13"/>
  <c r="P12" i="12" a="1"/>
  <c r="P12" i="12" s="1"/>
  <c r="I253" i="12"/>
  <c r="H253" i="12"/>
  <c r="K253" i="12"/>
  <c r="J253" i="12"/>
  <c r="N16" i="18" l="1"/>
  <c r="Q11" i="13"/>
  <c r="T11" i="13"/>
  <c r="T13" i="13" s="1"/>
  <c r="Q13" i="13"/>
  <c r="J253" i="17"/>
  <c r="I253" i="17"/>
  <c r="H253" i="17"/>
  <c r="G253" i="17"/>
  <c r="J252" i="17"/>
  <c r="I252" i="17"/>
  <c r="H252" i="17"/>
  <c r="G252" i="17"/>
  <c r="J251" i="17"/>
  <c r="I251" i="17"/>
  <c r="H251" i="17"/>
  <c r="G251" i="17"/>
  <c r="J250" i="17"/>
  <c r="I250" i="17"/>
  <c r="H250" i="17"/>
  <c r="G250" i="17"/>
  <c r="J249" i="17"/>
  <c r="I249" i="17"/>
  <c r="H249" i="17"/>
  <c r="G249" i="17"/>
  <c r="J248" i="17"/>
  <c r="I248" i="17"/>
  <c r="H248" i="17"/>
  <c r="G248" i="17"/>
  <c r="J247" i="17"/>
  <c r="I247" i="17"/>
  <c r="H247" i="17"/>
  <c r="G247" i="17"/>
  <c r="J246" i="17"/>
  <c r="I246" i="17"/>
  <c r="H246" i="17"/>
  <c r="G246" i="17"/>
  <c r="J245" i="17"/>
  <c r="I245" i="17"/>
  <c r="H245" i="17"/>
  <c r="G245" i="17"/>
  <c r="J244" i="17"/>
  <c r="I244" i="17"/>
  <c r="H244" i="17"/>
  <c r="G244" i="17"/>
  <c r="J243" i="17"/>
  <c r="I243" i="17"/>
  <c r="H243" i="17"/>
  <c r="G243" i="17"/>
  <c r="J242" i="17"/>
  <c r="I242" i="17"/>
  <c r="H242" i="17"/>
  <c r="G242" i="17"/>
  <c r="J241" i="17"/>
  <c r="I241" i="17"/>
  <c r="H241" i="17"/>
  <c r="G241" i="17"/>
  <c r="J240" i="17"/>
  <c r="I240" i="17"/>
  <c r="H240" i="17"/>
  <c r="G240" i="17"/>
  <c r="J239" i="17"/>
  <c r="I239" i="17"/>
  <c r="H239" i="17"/>
  <c r="G239" i="17"/>
  <c r="J238" i="17"/>
  <c r="I238" i="17"/>
  <c r="H238" i="17"/>
  <c r="G238" i="17"/>
  <c r="J237" i="17"/>
  <c r="I237" i="17"/>
  <c r="H237" i="17"/>
  <c r="G237" i="17"/>
  <c r="J236" i="17"/>
  <c r="I236" i="17"/>
  <c r="H236" i="17"/>
  <c r="G236" i="17"/>
  <c r="J235" i="17"/>
  <c r="I235" i="17"/>
  <c r="H235" i="17"/>
  <c r="G235" i="17"/>
  <c r="J234" i="17"/>
  <c r="I234" i="17"/>
  <c r="H234" i="17"/>
  <c r="G234" i="17"/>
  <c r="J233" i="17"/>
  <c r="I233" i="17"/>
  <c r="H233" i="17"/>
  <c r="G233" i="17"/>
  <c r="J232" i="17"/>
  <c r="I232" i="17"/>
  <c r="H232" i="17"/>
  <c r="G232" i="17"/>
  <c r="J231" i="17"/>
  <c r="I231" i="17"/>
  <c r="H231" i="17"/>
  <c r="G231" i="17"/>
  <c r="J230" i="17"/>
  <c r="I230" i="17"/>
  <c r="H230" i="17"/>
  <c r="G230" i="17"/>
  <c r="J229" i="17"/>
  <c r="I229" i="17"/>
  <c r="H229" i="17"/>
  <c r="G229" i="17"/>
  <c r="J228" i="17"/>
  <c r="I228" i="17"/>
  <c r="H228" i="17"/>
  <c r="G228" i="17"/>
  <c r="J227" i="17"/>
  <c r="I227" i="17"/>
  <c r="H227" i="17"/>
  <c r="G227" i="17"/>
  <c r="J226" i="17"/>
  <c r="I226" i="17"/>
  <c r="H226" i="17"/>
  <c r="G226" i="17"/>
  <c r="J225" i="17"/>
  <c r="I225" i="17"/>
  <c r="H225" i="17"/>
  <c r="G225" i="17"/>
  <c r="J224" i="17"/>
  <c r="I224" i="17"/>
  <c r="H224" i="17"/>
  <c r="G224" i="17"/>
  <c r="J223" i="17"/>
  <c r="I223" i="17"/>
  <c r="H223" i="17"/>
  <c r="G223" i="17"/>
  <c r="J222" i="17"/>
  <c r="I222" i="17"/>
  <c r="H222" i="17"/>
  <c r="G222" i="17"/>
  <c r="J221" i="17"/>
  <c r="I221" i="17"/>
  <c r="H221" i="17"/>
  <c r="G221" i="17"/>
  <c r="J220" i="17"/>
  <c r="I220" i="17"/>
  <c r="H220" i="17"/>
  <c r="G220" i="17"/>
  <c r="J219" i="17"/>
  <c r="I219" i="17"/>
  <c r="H219" i="17"/>
  <c r="G219" i="17"/>
  <c r="J218" i="17"/>
  <c r="I218" i="17"/>
  <c r="H218" i="17"/>
  <c r="G218" i="17"/>
  <c r="J217" i="17"/>
  <c r="I217" i="17"/>
  <c r="H217" i="17"/>
  <c r="G217" i="17"/>
  <c r="J216" i="17"/>
  <c r="I216" i="17"/>
  <c r="H216" i="17"/>
  <c r="G216" i="17"/>
  <c r="J215" i="17"/>
  <c r="I215" i="17"/>
  <c r="H215" i="17"/>
  <c r="G215" i="17"/>
  <c r="J214" i="17"/>
  <c r="I214" i="17"/>
  <c r="H214" i="17"/>
  <c r="G214" i="17"/>
  <c r="J213" i="17"/>
  <c r="I213" i="17"/>
  <c r="H213" i="17"/>
  <c r="G213" i="17"/>
  <c r="J212" i="17"/>
  <c r="I212" i="17"/>
  <c r="H212" i="17"/>
  <c r="G212" i="17"/>
  <c r="J211" i="17"/>
  <c r="I211" i="17"/>
  <c r="H211" i="17"/>
  <c r="G211" i="17"/>
  <c r="J210" i="17"/>
  <c r="I210" i="17"/>
  <c r="H210" i="17"/>
  <c r="G210" i="17"/>
  <c r="J209" i="17"/>
  <c r="I209" i="17"/>
  <c r="H209" i="17"/>
  <c r="G209" i="17"/>
  <c r="J208" i="17"/>
  <c r="I208" i="17"/>
  <c r="H208" i="17"/>
  <c r="G208" i="17"/>
  <c r="J207" i="17"/>
  <c r="I207" i="17"/>
  <c r="H207" i="17"/>
  <c r="G207" i="17"/>
  <c r="J206" i="17"/>
  <c r="I206" i="17"/>
  <c r="H206" i="17"/>
  <c r="G206" i="17"/>
  <c r="J205" i="17"/>
  <c r="I205" i="17"/>
  <c r="H205" i="17"/>
  <c r="G205" i="17"/>
  <c r="J204" i="17"/>
  <c r="I204" i="17"/>
  <c r="H204" i="17"/>
  <c r="G204" i="17"/>
  <c r="J203" i="17"/>
  <c r="I203" i="17"/>
  <c r="H203" i="17"/>
  <c r="G203" i="17"/>
  <c r="J202" i="17"/>
  <c r="I202" i="17"/>
  <c r="H202" i="17"/>
  <c r="G202" i="17"/>
  <c r="J201" i="17"/>
  <c r="I201" i="17"/>
  <c r="H201" i="17"/>
  <c r="G201" i="17"/>
  <c r="J200" i="17"/>
  <c r="I200" i="17"/>
  <c r="H200" i="17"/>
  <c r="G200" i="17"/>
  <c r="J199" i="17"/>
  <c r="I199" i="17"/>
  <c r="H199" i="17"/>
  <c r="G199" i="17"/>
  <c r="J198" i="17"/>
  <c r="I198" i="17"/>
  <c r="H198" i="17"/>
  <c r="G198" i="17"/>
  <c r="J197" i="17"/>
  <c r="I197" i="17"/>
  <c r="H197" i="17"/>
  <c r="G197" i="17"/>
  <c r="J196" i="17"/>
  <c r="I196" i="17"/>
  <c r="H196" i="17"/>
  <c r="G196" i="17"/>
  <c r="J195" i="17"/>
  <c r="I195" i="17"/>
  <c r="H195" i="17"/>
  <c r="G195" i="17"/>
  <c r="J194" i="17"/>
  <c r="I194" i="17"/>
  <c r="H194" i="17"/>
  <c r="G194" i="17"/>
  <c r="J193" i="17"/>
  <c r="I193" i="17"/>
  <c r="H193" i="17"/>
  <c r="G193" i="17"/>
  <c r="J192" i="17"/>
  <c r="I192" i="17"/>
  <c r="H192" i="17"/>
  <c r="G192" i="17"/>
  <c r="J191" i="17"/>
  <c r="I191" i="17"/>
  <c r="H191" i="17"/>
  <c r="G191" i="17"/>
  <c r="J190" i="17"/>
  <c r="I190" i="17"/>
  <c r="H190" i="17"/>
  <c r="G190" i="17"/>
  <c r="J189" i="17"/>
  <c r="I189" i="17"/>
  <c r="H189" i="17"/>
  <c r="G189" i="17"/>
  <c r="J188" i="17"/>
  <c r="I188" i="17"/>
  <c r="H188" i="17"/>
  <c r="G188" i="17"/>
  <c r="J187" i="17"/>
  <c r="I187" i="17"/>
  <c r="H187" i="17"/>
  <c r="G187" i="17"/>
  <c r="J186" i="17"/>
  <c r="I186" i="17"/>
  <c r="H186" i="17"/>
  <c r="G186" i="17"/>
  <c r="J185" i="17"/>
  <c r="I185" i="17"/>
  <c r="H185" i="17"/>
  <c r="G185" i="17"/>
  <c r="J184" i="17"/>
  <c r="I184" i="17"/>
  <c r="H184" i="17"/>
  <c r="G184" i="17"/>
  <c r="J183" i="17"/>
  <c r="I183" i="17"/>
  <c r="H183" i="17"/>
  <c r="G183" i="17"/>
  <c r="J182" i="17"/>
  <c r="I182" i="17"/>
  <c r="H182" i="17"/>
  <c r="G182" i="17"/>
  <c r="J181" i="17"/>
  <c r="I181" i="17"/>
  <c r="H181" i="17"/>
  <c r="G181" i="17"/>
  <c r="J180" i="17"/>
  <c r="I180" i="17"/>
  <c r="H180" i="17"/>
  <c r="G180" i="17"/>
  <c r="J179" i="17"/>
  <c r="I179" i="17"/>
  <c r="H179" i="17"/>
  <c r="G179" i="17"/>
  <c r="J178" i="17"/>
  <c r="I178" i="17"/>
  <c r="H178" i="17"/>
  <c r="G178" i="17"/>
  <c r="J177" i="17"/>
  <c r="I177" i="17"/>
  <c r="H177" i="17"/>
  <c r="G177" i="17"/>
  <c r="J176" i="17"/>
  <c r="I176" i="17"/>
  <c r="H176" i="17"/>
  <c r="G176" i="17"/>
  <c r="J175" i="17"/>
  <c r="I175" i="17"/>
  <c r="H175" i="17"/>
  <c r="G175" i="17"/>
  <c r="J174" i="17"/>
  <c r="I174" i="17"/>
  <c r="H174" i="17"/>
  <c r="G174" i="17"/>
  <c r="J173" i="17"/>
  <c r="I173" i="17"/>
  <c r="H173" i="17"/>
  <c r="G173" i="17"/>
  <c r="J172" i="17"/>
  <c r="I172" i="17"/>
  <c r="H172" i="17"/>
  <c r="G172" i="17"/>
  <c r="J171" i="17"/>
  <c r="I171" i="17"/>
  <c r="H171" i="17"/>
  <c r="G171" i="17"/>
  <c r="J170" i="17"/>
  <c r="I170" i="17"/>
  <c r="H170" i="17"/>
  <c r="G170" i="17"/>
  <c r="J169" i="17"/>
  <c r="I169" i="17"/>
  <c r="H169" i="17"/>
  <c r="G169" i="17"/>
  <c r="J168" i="17"/>
  <c r="I168" i="17"/>
  <c r="H168" i="17"/>
  <c r="G168" i="17"/>
  <c r="J167" i="17"/>
  <c r="I167" i="17"/>
  <c r="H167" i="17"/>
  <c r="G167" i="17"/>
  <c r="J166" i="17"/>
  <c r="I166" i="17"/>
  <c r="H166" i="17"/>
  <c r="G166" i="17"/>
  <c r="J165" i="17"/>
  <c r="I165" i="17"/>
  <c r="H165" i="17"/>
  <c r="G165" i="17"/>
  <c r="J164" i="17"/>
  <c r="I164" i="17"/>
  <c r="H164" i="17"/>
  <c r="G164" i="17"/>
  <c r="J163" i="17"/>
  <c r="I163" i="17"/>
  <c r="H163" i="17"/>
  <c r="G163" i="17"/>
  <c r="J162" i="17"/>
  <c r="I162" i="17"/>
  <c r="H162" i="17"/>
  <c r="G162" i="17"/>
  <c r="J161" i="17"/>
  <c r="I161" i="17"/>
  <c r="H161" i="17"/>
  <c r="G161" i="17"/>
  <c r="J160" i="17"/>
  <c r="I160" i="17"/>
  <c r="H160" i="17"/>
  <c r="G160" i="17"/>
  <c r="J159" i="17"/>
  <c r="I159" i="17"/>
  <c r="H159" i="17"/>
  <c r="G159" i="17"/>
  <c r="J158" i="17"/>
  <c r="I158" i="17"/>
  <c r="H158" i="17"/>
  <c r="G158" i="17"/>
  <c r="J157" i="17"/>
  <c r="I157" i="17"/>
  <c r="H157" i="17"/>
  <c r="G157" i="17"/>
  <c r="J156" i="17"/>
  <c r="I156" i="17"/>
  <c r="H156" i="17"/>
  <c r="G156" i="17"/>
  <c r="J155" i="17"/>
  <c r="I155" i="17"/>
  <c r="H155" i="17"/>
  <c r="G155" i="17"/>
  <c r="J154" i="17"/>
  <c r="I154" i="17"/>
  <c r="H154" i="17"/>
  <c r="G154" i="17"/>
  <c r="J153" i="17"/>
  <c r="I153" i="17"/>
  <c r="H153" i="17"/>
  <c r="G153" i="17"/>
  <c r="J152" i="17"/>
  <c r="I152" i="17"/>
  <c r="H152" i="17"/>
  <c r="G152" i="17"/>
  <c r="J151" i="17"/>
  <c r="I151" i="17"/>
  <c r="H151" i="17"/>
  <c r="G151" i="17"/>
  <c r="J150" i="17"/>
  <c r="I150" i="17"/>
  <c r="H150" i="17"/>
  <c r="G150" i="17"/>
  <c r="J149" i="17"/>
  <c r="I149" i="17"/>
  <c r="H149" i="17"/>
  <c r="G149" i="17"/>
  <c r="J148" i="17"/>
  <c r="I148" i="17"/>
  <c r="H148" i="17"/>
  <c r="G148" i="17"/>
  <c r="J147" i="17"/>
  <c r="I147" i="17"/>
  <c r="H147" i="17"/>
  <c r="G147" i="17"/>
  <c r="J146" i="17"/>
  <c r="I146" i="17"/>
  <c r="H146" i="17"/>
  <c r="G146" i="17"/>
  <c r="J145" i="17"/>
  <c r="I145" i="17"/>
  <c r="H145" i="17"/>
  <c r="G145" i="17"/>
  <c r="J144" i="17"/>
  <c r="I144" i="17"/>
  <c r="H144" i="17"/>
  <c r="G144" i="17"/>
  <c r="J143" i="17"/>
  <c r="I143" i="17"/>
  <c r="H143" i="17"/>
  <c r="G143" i="17"/>
  <c r="J142" i="17"/>
  <c r="I142" i="17"/>
  <c r="H142" i="17"/>
  <c r="G142" i="17"/>
  <c r="J141" i="17"/>
  <c r="I141" i="17"/>
  <c r="H141" i="17"/>
  <c r="G141" i="17"/>
  <c r="J140" i="17"/>
  <c r="I140" i="17"/>
  <c r="H140" i="17"/>
  <c r="G140" i="17"/>
  <c r="J139" i="17"/>
  <c r="I139" i="17"/>
  <c r="H139" i="17"/>
  <c r="G139" i="17"/>
  <c r="J138" i="17"/>
  <c r="I138" i="17"/>
  <c r="H138" i="17"/>
  <c r="G138" i="17"/>
  <c r="J137" i="17"/>
  <c r="I137" i="17"/>
  <c r="H137" i="17"/>
  <c r="G137" i="17"/>
  <c r="J136" i="17"/>
  <c r="I136" i="17"/>
  <c r="H136" i="17"/>
  <c r="G136" i="17"/>
  <c r="J135" i="17"/>
  <c r="I135" i="17"/>
  <c r="H135" i="17"/>
  <c r="G135" i="17"/>
  <c r="J134" i="17"/>
  <c r="I134" i="17"/>
  <c r="H134" i="17"/>
  <c r="G134" i="17"/>
  <c r="J133" i="17"/>
  <c r="I133" i="17"/>
  <c r="H133" i="17"/>
  <c r="G133" i="17"/>
  <c r="J132" i="17"/>
  <c r="I132" i="17"/>
  <c r="H132" i="17"/>
  <c r="G132" i="17"/>
  <c r="J131" i="17"/>
  <c r="I131" i="17"/>
  <c r="H131" i="17"/>
  <c r="G131" i="17"/>
  <c r="J130" i="17"/>
  <c r="I130" i="17"/>
  <c r="H130" i="17"/>
  <c r="G130" i="17"/>
  <c r="J129" i="17"/>
  <c r="I129" i="17"/>
  <c r="H129" i="17"/>
  <c r="G129" i="17"/>
  <c r="J128" i="17"/>
  <c r="I128" i="17"/>
  <c r="H128" i="17"/>
  <c r="G128" i="17"/>
  <c r="J127" i="17"/>
  <c r="I127" i="17"/>
  <c r="H127" i="17"/>
  <c r="G127" i="17"/>
  <c r="J126" i="17"/>
  <c r="I126" i="17"/>
  <c r="H126" i="17"/>
  <c r="G126" i="17"/>
  <c r="J125" i="17"/>
  <c r="I125" i="17"/>
  <c r="H125" i="17"/>
  <c r="G125" i="17"/>
  <c r="J124" i="17"/>
  <c r="I124" i="17"/>
  <c r="H124" i="17"/>
  <c r="G124" i="17"/>
  <c r="J123" i="17"/>
  <c r="I123" i="17"/>
  <c r="H123" i="17"/>
  <c r="G123" i="17"/>
  <c r="J122" i="17"/>
  <c r="I122" i="17"/>
  <c r="H122" i="17"/>
  <c r="G122" i="17"/>
  <c r="J121" i="17"/>
  <c r="I121" i="17"/>
  <c r="H121" i="17"/>
  <c r="G121" i="17"/>
  <c r="J120" i="17"/>
  <c r="I120" i="17"/>
  <c r="H120" i="17"/>
  <c r="G120" i="17"/>
  <c r="J119" i="17"/>
  <c r="I119" i="17"/>
  <c r="H119" i="17"/>
  <c r="G119" i="17"/>
  <c r="J118" i="17"/>
  <c r="I118" i="17"/>
  <c r="H118" i="17"/>
  <c r="G118" i="17"/>
  <c r="J117" i="17"/>
  <c r="I117" i="17"/>
  <c r="H117" i="17"/>
  <c r="G117" i="17"/>
  <c r="J116" i="17"/>
  <c r="I116" i="17"/>
  <c r="H116" i="17"/>
  <c r="G116" i="17"/>
  <c r="J115" i="17"/>
  <c r="I115" i="17"/>
  <c r="H115" i="17"/>
  <c r="G115" i="17"/>
  <c r="J114" i="17"/>
  <c r="I114" i="17"/>
  <c r="H114" i="17"/>
  <c r="G114" i="17"/>
  <c r="J113" i="17"/>
  <c r="I113" i="17"/>
  <c r="H113" i="17"/>
  <c r="G113" i="17"/>
  <c r="J112" i="17"/>
  <c r="I112" i="17"/>
  <c r="H112" i="17"/>
  <c r="G112" i="17"/>
  <c r="J111" i="17"/>
  <c r="I111" i="17"/>
  <c r="H111" i="17"/>
  <c r="G111" i="17"/>
  <c r="J110" i="17"/>
  <c r="I110" i="17"/>
  <c r="H110" i="17"/>
  <c r="G110" i="17"/>
  <c r="J109" i="17"/>
  <c r="I109" i="17"/>
  <c r="H109" i="17"/>
  <c r="G109" i="17"/>
  <c r="J108" i="17"/>
  <c r="I108" i="17"/>
  <c r="H108" i="17"/>
  <c r="G108" i="17"/>
  <c r="J107" i="17"/>
  <c r="I107" i="17"/>
  <c r="H107" i="17"/>
  <c r="G107" i="17"/>
  <c r="J106" i="17"/>
  <c r="I106" i="17"/>
  <c r="H106" i="17"/>
  <c r="G106" i="17"/>
  <c r="J105" i="17"/>
  <c r="I105" i="17"/>
  <c r="H105" i="17"/>
  <c r="G105" i="17"/>
  <c r="J104" i="17"/>
  <c r="I104" i="17"/>
  <c r="H104" i="17"/>
  <c r="G104" i="17"/>
  <c r="J103" i="17"/>
  <c r="I103" i="17"/>
  <c r="H103" i="17"/>
  <c r="G103" i="17"/>
  <c r="J102" i="17"/>
  <c r="I102" i="17"/>
  <c r="H102" i="17"/>
  <c r="G102" i="17"/>
  <c r="J101" i="17"/>
  <c r="I101" i="17"/>
  <c r="H101" i="17"/>
  <c r="G101" i="17"/>
  <c r="J100" i="17"/>
  <c r="I100" i="17"/>
  <c r="H100" i="17"/>
  <c r="G100" i="17"/>
  <c r="J99" i="17"/>
  <c r="I99" i="17"/>
  <c r="H99" i="17"/>
  <c r="G99" i="17"/>
  <c r="J98" i="17"/>
  <c r="I98" i="17"/>
  <c r="H98" i="17"/>
  <c r="G98" i="17"/>
  <c r="J97" i="17"/>
  <c r="I97" i="17"/>
  <c r="H97" i="17"/>
  <c r="G97" i="17"/>
  <c r="J96" i="17"/>
  <c r="I96" i="17"/>
  <c r="H96" i="17"/>
  <c r="G96" i="17"/>
  <c r="J95" i="17"/>
  <c r="I95" i="17"/>
  <c r="H95" i="17"/>
  <c r="G95" i="17"/>
  <c r="J94" i="17"/>
  <c r="I94" i="17"/>
  <c r="H94" i="17"/>
  <c r="G94" i="17"/>
  <c r="J93" i="17"/>
  <c r="I93" i="17"/>
  <c r="H93" i="17"/>
  <c r="G93" i="17"/>
  <c r="J92" i="17"/>
  <c r="I92" i="17"/>
  <c r="H92" i="17"/>
  <c r="G92" i="17"/>
  <c r="J91" i="17"/>
  <c r="I91" i="17"/>
  <c r="H91" i="17"/>
  <c r="G91" i="17"/>
  <c r="J90" i="17"/>
  <c r="I90" i="17"/>
  <c r="H90" i="17"/>
  <c r="G90" i="17"/>
  <c r="J89" i="17"/>
  <c r="I89" i="17"/>
  <c r="H89" i="17"/>
  <c r="G89" i="17"/>
  <c r="J88" i="17"/>
  <c r="I88" i="17"/>
  <c r="H88" i="17"/>
  <c r="G88" i="17"/>
  <c r="J87" i="17"/>
  <c r="I87" i="17"/>
  <c r="H87" i="17"/>
  <c r="G87" i="17"/>
  <c r="J86" i="17"/>
  <c r="I86" i="17"/>
  <c r="H86" i="17"/>
  <c r="G86" i="17"/>
  <c r="J85" i="17"/>
  <c r="I85" i="17"/>
  <c r="H85" i="17"/>
  <c r="G85" i="17"/>
  <c r="J84" i="17"/>
  <c r="I84" i="17"/>
  <c r="H84" i="17"/>
  <c r="G84" i="17"/>
  <c r="J83" i="17"/>
  <c r="I83" i="17"/>
  <c r="H83" i="17"/>
  <c r="G83" i="17"/>
  <c r="J82" i="17"/>
  <c r="I82" i="17"/>
  <c r="H82" i="17"/>
  <c r="G82" i="17"/>
  <c r="J81" i="17"/>
  <c r="I81" i="17"/>
  <c r="H81" i="17"/>
  <c r="G81" i="17"/>
  <c r="J80" i="17"/>
  <c r="I80" i="17"/>
  <c r="H80" i="17"/>
  <c r="G80" i="17"/>
  <c r="J79" i="17"/>
  <c r="I79" i="17"/>
  <c r="H79" i="17"/>
  <c r="G79" i="17"/>
  <c r="J78" i="17"/>
  <c r="I78" i="17"/>
  <c r="H78" i="17"/>
  <c r="G78" i="17"/>
  <c r="J77" i="17"/>
  <c r="I77" i="17"/>
  <c r="H77" i="17"/>
  <c r="G77" i="17"/>
  <c r="J76" i="17"/>
  <c r="I76" i="17"/>
  <c r="H76" i="17"/>
  <c r="G76" i="17"/>
  <c r="J75" i="17"/>
  <c r="I75" i="17"/>
  <c r="H75" i="17"/>
  <c r="G75" i="17"/>
  <c r="J74" i="17"/>
  <c r="I74" i="17"/>
  <c r="H74" i="17"/>
  <c r="G74" i="17"/>
  <c r="J73" i="17"/>
  <c r="I73" i="17"/>
  <c r="H73" i="17"/>
  <c r="G73" i="17"/>
  <c r="J72" i="17"/>
  <c r="I72" i="17"/>
  <c r="H72" i="17"/>
  <c r="G72" i="17"/>
  <c r="J71" i="17"/>
  <c r="I71" i="17"/>
  <c r="H71" i="17"/>
  <c r="G71" i="17"/>
  <c r="J70" i="17"/>
  <c r="I70" i="17"/>
  <c r="H70" i="17"/>
  <c r="G70" i="17"/>
  <c r="J69" i="17"/>
  <c r="I69" i="17"/>
  <c r="H69" i="17"/>
  <c r="G69" i="17"/>
  <c r="J68" i="17"/>
  <c r="I68" i="17"/>
  <c r="H68" i="17"/>
  <c r="G68" i="17"/>
  <c r="J67" i="17"/>
  <c r="I67" i="17"/>
  <c r="H67" i="17"/>
  <c r="G67" i="17"/>
  <c r="J66" i="17"/>
  <c r="I66" i="17"/>
  <c r="H66" i="17"/>
  <c r="G66" i="17"/>
  <c r="J65" i="17"/>
  <c r="I65" i="17"/>
  <c r="H65" i="17"/>
  <c r="G65" i="17"/>
  <c r="J64" i="17"/>
  <c r="I64" i="17"/>
  <c r="H64" i="17"/>
  <c r="G64" i="17"/>
  <c r="J63" i="17"/>
  <c r="I63" i="17"/>
  <c r="H63" i="17"/>
  <c r="G63" i="17"/>
  <c r="J62" i="17"/>
  <c r="I62" i="17"/>
  <c r="H62" i="17"/>
  <c r="G62" i="17"/>
  <c r="J61" i="17"/>
  <c r="I61" i="17"/>
  <c r="H61" i="17"/>
  <c r="G61" i="17"/>
  <c r="J60" i="17"/>
  <c r="I60" i="17"/>
  <c r="H60" i="17"/>
  <c r="G60" i="17"/>
  <c r="J59" i="17"/>
  <c r="I59" i="17"/>
  <c r="H59" i="17"/>
  <c r="G59" i="17"/>
  <c r="J58" i="17"/>
  <c r="I58" i="17"/>
  <c r="H58" i="17"/>
  <c r="G58" i="17"/>
  <c r="J57" i="17"/>
  <c r="I57" i="17"/>
  <c r="H57" i="17"/>
  <c r="G57" i="17"/>
  <c r="J56" i="17"/>
  <c r="I56" i="17"/>
  <c r="H56" i="17"/>
  <c r="G56" i="17"/>
  <c r="J55" i="17"/>
  <c r="I55" i="17"/>
  <c r="H55" i="17"/>
  <c r="G55" i="17"/>
  <c r="J54" i="17"/>
  <c r="I54" i="17"/>
  <c r="H54" i="17"/>
  <c r="G54" i="17"/>
  <c r="J53" i="17"/>
  <c r="I53" i="17"/>
  <c r="H53" i="17"/>
  <c r="G53" i="17"/>
  <c r="J52" i="17"/>
  <c r="I52" i="17"/>
  <c r="H52" i="17"/>
  <c r="G52" i="17"/>
  <c r="J51" i="17"/>
  <c r="I51" i="17"/>
  <c r="H51" i="17"/>
  <c r="G51" i="17"/>
  <c r="J50" i="17"/>
  <c r="I50" i="17"/>
  <c r="H50" i="17"/>
  <c r="G50" i="17"/>
  <c r="J49" i="17"/>
  <c r="I49" i="17"/>
  <c r="H49" i="17"/>
  <c r="G49" i="17"/>
  <c r="J48" i="17"/>
  <c r="I48" i="17"/>
  <c r="H48" i="17"/>
  <c r="G48" i="17"/>
  <c r="J47" i="17"/>
  <c r="I47" i="17"/>
  <c r="H47" i="17"/>
  <c r="G47" i="17"/>
  <c r="J46" i="17"/>
  <c r="I46" i="17"/>
  <c r="H46" i="17"/>
  <c r="G46" i="17"/>
  <c r="J45" i="17"/>
  <c r="I45" i="17"/>
  <c r="H45" i="17"/>
  <c r="G45" i="17"/>
  <c r="J44" i="17"/>
  <c r="I44" i="17"/>
  <c r="H44" i="17"/>
  <c r="G44" i="17"/>
  <c r="J43" i="17"/>
  <c r="I43" i="17"/>
  <c r="H43" i="17"/>
  <c r="G43" i="17"/>
  <c r="J42" i="17"/>
  <c r="I42" i="17"/>
  <c r="H42" i="17"/>
  <c r="G42" i="17"/>
  <c r="J41" i="17"/>
  <c r="I41" i="17"/>
  <c r="H41" i="17"/>
  <c r="G41" i="17"/>
  <c r="J40" i="17"/>
  <c r="I40" i="17"/>
  <c r="H40" i="17"/>
  <c r="G40" i="17"/>
  <c r="J39" i="17"/>
  <c r="I39" i="17"/>
  <c r="H39" i="17"/>
  <c r="G39" i="17"/>
  <c r="J38" i="17"/>
  <c r="I38" i="17"/>
  <c r="H38" i="17"/>
  <c r="G38" i="17"/>
  <c r="J37" i="17"/>
  <c r="I37" i="17"/>
  <c r="H37" i="17"/>
  <c r="G37" i="17"/>
  <c r="J36" i="17"/>
  <c r="I36" i="17"/>
  <c r="H36" i="17"/>
  <c r="G36" i="17"/>
  <c r="J35" i="17"/>
  <c r="I35" i="17"/>
  <c r="H35" i="17"/>
  <c r="G35" i="17"/>
  <c r="J34" i="17"/>
  <c r="I34" i="17"/>
  <c r="H34" i="17"/>
  <c r="G34" i="17"/>
  <c r="J33" i="17"/>
  <c r="I33" i="17"/>
  <c r="H33" i="17"/>
  <c r="G33" i="17"/>
  <c r="J32" i="17"/>
  <c r="I32" i="17"/>
  <c r="H32" i="17"/>
  <c r="G32" i="17"/>
  <c r="J31" i="17"/>
  <c r="I31" i="17"/>
  <c r="H31" i="17"/>
  <c r="G31" i="17"/>
  <c r="J30" i="17"/>
  <c r="I30" i="17"/>
  <c r="H30" i="17"/>
  <c r="G30" i="17"/>
  <c r="J29" i="17"/>
  <c r="I29" i="17"/>
  <c r="H29" i="17"/>
  <c r="G29" i="17"/>
  <c r="J28" i="17"/>
  <c r="I28" i="17"/>
  <c r="H28" i="17"/>
  <c r="G28" i="17"/>
  <c r="J27" i="17"/>
  <c r="I27" i="17"/>
  <c r="H27" i="17"/>
  <c r="G27" i="17"/>
  <c r="J26" i="17"/>
  <c r="I26" i="17"/>
  <c r="H26" i="17"/>
  <c r="G26" i="17"/>
  <c r="J25" i="17"/>
  <c r="I25" i="17"/>
  <c r="H25" i="17"/>
  <c r="G25" i="17"/>
  <c r="J24" i="17"/>
  <c r="I24" i="17"/>
  <c r="H24" i="17"/>
  <c r="G24" i="17"/>
  <c r="J23" i="17"/>
  <c r="I23" i="17"/>
  <c r="H23" i="17"/>
  <c r="G23" i="17"/>
  <c r="J22" i="17"/>
  <c r="I22" i="17"/>
  <c r="H22" i="17"/>
  <c r="G22" i="17"/>
  <c r="J21" i="17"/>
  <c r="I21" i="17"/>
  <c r="H21" i="17"/>
  <c r="G21" i="17"/>
  <c r="J20" i="17"/>
  <c r="I20" i="17"/>
  <c r="H20" i="17"/>
  <c r="G20" i="17"/>
  <c r="J19" i="17"/>
  <c r="I19" i="17"/>
  <c r="H19" i="17"/>
  <c r="G19" i="17"/>
  <c r="J18" i="17"/>
  <c r="I18" i="17"/>
  <c r="H18" i="17"/>
  <c r="G18" i="17"/>
  <c r="J17" i="17"/>
  <c r="I17" i="17"/>
  <c r="H17" i="17"/>
  <c r="G17" i="17"/>
  <c r="J16" i="17"/>
  <c r="I16" i="17"/>
  <c r="H16" i="17"/>
  <c r="G16" i="17"/>
  <c r="J15" i="17"/>
  <c r="I15" i="17"/>
  <c r="H15" i="17"/>
  <c r="G15" i="17"/>
  <c r="J14" i="17"/>
  <c r="I14" i="17"/>
  <c r="H14" i="17"/>
  <c r="G14" i="17"/>
  <c r="J13" i="17"/>
  <c r="I13" i="17"/>
  <c r="H13" i="17"/>
  <c r="G13" i="17"/>
  <c r="J12" i="17"/>
  <c r="I12" i="17"/>
  <c r="H12" i="17"/>
  <c r="G12" i="17"/>
  <c r="J11" i="17"/>
  <c r="I11" i="17"/>
  <c r="H11" i="17"/>
  <c r="G11" i="17"/>
  <c r="J10" i="17"/>
  <c r="I10" i="17"/>
  <c r="H10" i="17"/>
  <c r="G10" i="17"/>
  <c r="J9" i="17"/>
  <c r="I9" i="17"/>
  <c r="H9" i="17"/>
  <c r="G9" i="17"/>
  <c r="J8" i="17"/>
  <c r="I8" i="17"/>
  <c r="H8" i="17"/>
  <c r="G8" i="17"/>
  <c r="J7" i="17"/>
  <c r="I7" i="17"/>
  <c r="H7" i="17"/>
  <c r="G7" i="17"/>
  <c r="J6" i="17"/>
  <c r="I6" i="17"/>
  <c r="H6" i="17"/>
  <c r="G6" i="17"/>
  <c r="N13" i="17" s="1"/>
  <c r="O13" i="17" s="1"/>
  <c r="J5" i="17"/>
  <c r="N16" i="17" s="1"/>
  <c r="O16" i="17" s="1"/>
  <c r="I5" i="17"/>
  <c r="N15" i="17" s="1"/>
  <c r="O15" i="17" s="1"/>
  <c r="H5" i="17"/>
  <c r="N14" i="17" s="1"/>
  <c r="O14" i="17" s="1"/>
  <c r="E41" i="4"/>
  <c r="E42" i="4"/>
  <c r="AP257" i="7"/>
  <c r="AP258" i="7"/>
  <c r="AP259" i="7"/>
  <c r="AP260" i="7"/>
  <c r="AP261" i="7"/>
  <c r="AP262" i="7"/>
  <c r="AP263" i="7"/>
  <c r="AP264" i="7"/>
  <c r="AP265" i="7"/>
  <c r="AP266" i="7"/>
  <c r="AP267" i="7"/>
  <c r="AP268" i="7"/>
  <c r="AP269" i="7"/>
  <c r="AP270" i="7"/>
  <c r="AP271" i="7"/>
  <c r="AP272" i="7"/>
  <c r="AP273" i="7"/>
  <c r="AP274" i="7"/>
  <c r="AP275" i="7"/>
  <c r="AP276" i="7"/>
  <c r="AP277" i="7"/>
  <c r="AP278" i="7"/>
  <c r="AP279" i="7"/>
  <c r="AP280" i="7"/>
  <c r="AP281" i="7"/>
  <c r="AP282" i="7"/>
  <c r="AP283" i="7"/>
  <c r="AP284" i="7"/>
  <c r="AP285" i="7"/>
  <c r="AP286" i="7"/>
  <c r="AP287" i="7"/>
  <c r="AP288" i="7"/>
  <c r="AP289" i="7"/>
  <c r="AP290" i="7"/>
  <c r="AP291" i="7"/>
  <c r="AP292" i="7"/>
  <c r="AP293" i="7"/>
  <c r="AP294" i="7"/>
  <c r="AP295" i="7"/>
  <c r="AP296" i="7"/>
  <c r="AP297" i="7"/>
  <c r="AP298" i="7"/>
  <c r="AP299" i="7"/>
  <c r="AP300" i="7"/>
  <c r="AP301" i="7"/>
  <c r="AP302" i="7"/>
  <c r="AP303" i="7"/>
  <c r="AP304" i="7"/>
  <c r="AP305" i="7"/>
  <c r="AP306" i="7"/>
  <c r="AP307" i="7"/>
  <c r="AP308" i="7"/>
  <c r="AP309" i="7"/>
  <c r="AP310" i="7"/>
  <c r="AP311" i="7"/>
  <c r="AP312" i="7"/>
  <c r="AP313" i="7"/>
  <c r="AP314" i="7"/>
  <c r="AP315" i="7"/>
  <c r="AP316" i="7"/>
  <c r="AP317" i="7"/>
  <c r="AP318" i="7"/>
  <c r="AP319" i="7"/>
  <c r="AP320" i="7"/>
  <c r="AP321" i="7"/>
  <c r="AP322" i="7"/>
  <c r="AP323" i="7"/>
  <c r="AP324" i="7"/>
  <c r="AP325" i="7"/>
  <c r="AP326" i="7"/>
  <c r="AP327" i="7"/>
  <c r="AP328" i="7"/>
  <c r="AP329" i="7"/>
  <c r="AP330" i="7"/>
  <c r="AP331" i="7"/>
  <c r="AP332" i="7"/>
  <c r="AP333" i="7"/>
  <c r="AP334" i="7"/>
  <c r="AP335" i="7"/>
  <c r="AP336" i="7"/>
  <c r="AP337" i="7"/>
  <c r="AP338" i="7"/>
  <c r="AP339" i="7"/>
  <c r="AP340" i="7"/>
  <c r="AP341" i="7"/>
  <c r="AP342" i="7"/>
  <c r="AP343" i="7"/>
  <c r="AP344" i="7"/>
  <c r="AP345" i="7"/>
  <c r="AP346" i="7"/>
  <c r="AP347" i="7"/>
  <c r="AP348" i="7"/>
  <c r="AP349" i="7"/>
  <c r="AP350" i="7"/>
  <c r="AP351" i="7"/>
  <c r="AP352" i="7"/>
  <c r="AP353" i="7"/>
  <c r="AP354" i="7"/>
  <c r="AP355" i="7"/>
  <c r="AP356" i="7"/>
  <c r="AP357" i="7"/>
  <c r="AP358" i="7"/>
  <c r="AP359" i="7"/>
  <c r="AP360" i="7"/>
  <c r="AP361" i="7"/>
  <c r="AP362" i="7"/>
  <c r="AP363" i="7"/>
  <c r="AP364" i="7"/>
  <c r="AP365" i="7"/>
  <c r="AP366" i="7"/>
  <c r="AP367" i="7"/>
  <c r="AP368" i="7"/>
  <c r="AP369" i="7"/>
  <c r="AP370" i="7"/>
  <c r="AP371" i="7"/>
  <c r="AP372" i="7"/>
  <c r="AP373" i="7"/>
  <c r="AP374" i="7"/>
  <c r="AP375" i="7"/>
  <c r="AP376" i="7"/>
  <c r="AP377" i="7"/>
  <c r="AP378" i="7"/>
  <c r="AP379" i="7"/>
  <c r="AP380" i="7"/>
  <c r="AP381" i="7"/>
  <c r="AP382" i="7"/>
  <c r="AP383" i="7"/>
  <c r="AP384" i="7"/>
  <c r="AP385" i="7"/>
  <c r="AP386" i="7"/>
  <c r="AP387" i="7"/>
  <c r="AP388" i="7"/>
  <c r="AP389" i="7"/>
  <c r="AP390" i="7"/>
  <c r="AP391" i="7"/>
  <c r="AP392" i="7"/>
  <c r="AP393" i="7"/>
  <c r="AP394" i="7"/>
  <c r="AP395" i="7"/>
  <c r="AP396" i="7"/>
  <c r="AP397" i="7"/>
  <c r="AP398" i="7"/>
  <c r="AP399" i="7"/>
  <c r="AP400" i="7"/>
  <c r="AP401" i="7"/>
  <c r="AP402" i="7"/>
  <c r="AP403" i="7"/>
  <c r="AP404" i="7"/>
  <c r="AP405" i="7"/>
  <c r="AP406" i="7"/>
  <c r="AP407" i="7"/>
  <c r="AP408" i="7"/>
  <c r="AP409" i="7"/>
  <c r="AP410" i="7"/>
  <c r="AP411" i="7"/>
  <c r="AP412" i="7"/>
  <c r="AP413" i="7"/>
  <c r="AP414" i="7"/>
  <c r="AP415" i="7"/>
  <c r="AP416" i="7"/>
  <c r="AP417" i="7"/>
  <c r="AP418" i="7"/>
  <c r="AP419" i="7"/>
  <c r="AP420" i="7"/>
  <c r="AP421" i="7"/>
  <c r="AP422" i="7"/>
  <c r="AP423" i="7"/>
  <c r="AP424" i="7"/>
  <c r="AP425" i="7"/>
  <c r="AP426" i="7"/>
  <c r="AP427" i="7"/>
  <c r="AP428" i="7"/>
  <c r="AP429" i="7"/>
  <c r="AP430" i="7"/>
  <c r="AP431" i="7"/>
  <c r="AP432" i="7"/>
  <c r="AP433" i="7"/>
  <c r="AP434" i="7"/>
  <c r="AP435" i="7"/>
  <c r="AP436" i="7"/>
  <c r="AP437" i="7"/>
  <c r="AP438" i="7"/>
  <c r="AP439" i="7"/>
  <c r="AP440" i="7"/>
  <c r="AP441" i="7"/>
  <c r="AP442" i="7"/>
  <c r="AP443" i="7"/>
  <c r="AP444" i="7"/>
  <c r="AP445" i="7"/>
  <c r="AP446" i="7"/>
  <c r="AP447" i="7"/>
  <c r="AP448" i="7"/>
  <c r="AP449" i="7"/>
  <c r="AP450" i="7"/>
  <c r="AP451" i="7"/>
  <c r="AP452" i="7"/>
  <c r="AP453" i="7"/>
  <c r="AP454" i="7"/>
  <c r="AP455" i="7"/>
  <c r="AP456" i="7"/>
  <c r="AP457" i="7"/>
  <c r="AP458" i="7"/>
  <c r="AP459" i="7"/>
  <c r="AP460" i="7"/>
  <c r="AP461" i="7"/>
  <c r="AP462" i="7"/>
  <c r="AP463" i="7"/>
  <c r="AP464" i="7"/>
  <c r="AP465" i="7"/>
  <c r="AP466" i="7"/>
  <c r="AP467" i="7"/>
  <c r="AP468" i="7"/>
  <c r="AP469" i="7"/>
  <c r="AP470" i="7"/>
  <c r="AP471" i="7"/>
  <c r="AP472" i="7"/>
  <c r="AP473" i="7"/>
  <c r="AP474" i="7"/>
  <c r="AP475" i="7"/>
  <c r="AP476" i="7"/>
  <c r="AP477" i="7"/>
  <c r="AP478" i="7"/>
  <c r="AP479" i="7"/>
  <c r="AP480" i="7"/>
  <c r="AP481" i="7"/>
  <c r="AP482" i="7"/>
  <c r="AP483" i="7"/>
  <c r="AP484" i="7"/>
  <c r="AP485" i="7"/>
  <c r="AP486" i="7"/>
  <c r="AP487" i="7"/>
  <c r="AP488" i="7"/>
  <c r="AP489" i="7"/>
  <c r="AP490" i="7"/>
  <c r="AP491" i="7"/>
  <c r="AP492" i="7"/>
  <c r="AP493" i="7"/>
  <c r="AP494" i="7"/>
  <c r="AP495" i="7"/>
  <c r="AP496" i="7"/>
  <c r="AP497" i="7"/>
  <c r="AP498" i="7"/>
  <c r="AP499" i="7"/>
  <c r="AQ257" i="7"/>
  <c r="AQ258" i="7"/>
  <c r="AQ259" i="7"/>
  <c r="AQ260" i="7"/>
  <c r="AQ261" i="7"/>
  <c r="AQ262" i="7"/>
  <c r="AQ263" i="7"/>
  <c r="AQ264" i="7"/>
  <c r="AQ265" i="7"/>
  <c r="AQ266" i="7"/>
  <c r="AQ267" i="7"/>
  <c r="AQ268" i="7"/>
  <c r="AQ269" i="7"/>
  <c r="AQ270" i="7"/>
  <c r="AQ271" i="7"/>
  <c r="AQ272" i="7"/>
  <c r="AQ273" i="7"/>
  <c r="AQ274" i="7"/>
  <c r="AQ275" i="7"/>
  <c r="AQ276" i="7"/>
  <c r="AQ277" i="7"/>
  <c r="AQ278" i="7"/>
  <c r="AQ279" i="7"/>
  <c r="AQ280" i="7"/>
  <c r="AQ281" i="7"/>
  <c r="AQ282" i="7"/>
  <c r="AQ283" i="7"/>
  <c r="AQ284" i="7"/>
  <c r="AQ285" i="7"/>
  <c r="AQ286" i="7"/>
  <c r="AQ287" i="7"/>
  <c r="AQ288" i="7"/>
  <c r="AQ289" i="7"/>
  <c r="AQ290" i="7"/>
  <c r="AQ291" i="7"/>
  <c r="AQ292" i="7"/>
  <c r="AQ293" i="7"/>
  <c r="AQ294" i="7"/>
  <c r="AQ295" i="7"/>
  <c r="AQ296" i="7"/>
  <c r="AQ297" i="7"/>
  <c r="AQ298" i="7"/>
  <c r="AQ299" i="7"/>
  <c r="AQ300" i="7"/>
  <c r="AQ301" i="7"/>
  <c r="AQ302" i="7"/>
  <c r="AQ303" i="7"/>
  <c r="AQ304" i="7"/>
  <c r="AQ305" i="7"/>
  <c r="AQ306" i="7"/>
  <c r="AQ307" i="7"/>
  <c r="AQ308" i="7"/>
  <c r="AQ309" i="7"/>
  <c r="AQ310" i="7"/>
  <c r="AQ311" i="7"/>
  <c r="AQ312" i="7"/>
  <c r="AQ313" i="7"/>
  <c r="AQ314" i="7"/>
  <c r="AQ315" i="7"/>
  <c r="AQ316" i="7"/>
  <c r="AQ317" i="7"/>
  <c r="AQ318" i="7"/>
  <c r="AQ319" i="7"/>
  <c r="AQ320" i="7"/>
  <c r="AQ321" i="7"/>
  <c r="AQ322" i="7"/>
  <c r="AQ323" i="7"/>
  <c r="AQ324" i="7"/>
  <c r="AQ325" i="7"/>
  <c r="AQ326" i="7"/>
  <c r="AQ327" i="7"/>
  <c r="AQ328" i="7"/>
  <c r="AQ329" i="7"/>
  <c r="AQ330" i="7"/>
  <c r="AQ331" i="7"/>
  <c r="AQ332" i="7"/>
  <c r="AQ333" i="7"/>
  <c r="AQ334" i="7"/>
  <c r="AQ335" i="7"/>
  <c r="AQ336" i="7"/>
  <c r="AQ337" i="7"/>
  <c r="AQ338" i="7"/>
  <c r="AQ339" i="7"/>
  <c r="AQ340" i="7"/>
  <c r="AQ341" i="7"/>
  <c r="AQ342" i="7"/>
  <c r="AQ343" i="7"/>
  <c r="AQ344" i="7"/>
  <c r="AQ345" i="7"/>
  <c r="AQ346" i="7"/>
  <c r="AQ347" i="7"/>
  <c r="AQ348" i="7"/>
  <c r="AQ349" i="7"/>
  <c r="AQ350" i="7"/>
  <c r="AQ351" i="7"/>
  <c r="AQ352" i="7"/>
  <c r="AQ353" i="7"/>
  <c r="AQ354" i="7"/>
  <c r="AQ355" i="7"/>
  <c r="AQ356" i="7"/>
  <c r="AQ357" i="7"/>
  <c r="AQ358" i="7"/>
  <c r="AQ359" i="7"/>
  <c r="AQ360" i="7"/>
  <c r="AQ361" i="7"/>
  <c r="AQ362" i="7"/>
  <c r="AQ363" i="7"/>
  <c r="AQ364" i="7"/>
  <c r="AQ365" i="7"/>
  <c r="AQ366" i="7"/>
  <c r="AQ367" i="7"/>
  <c r="AQ368" i="7"/>
  <c r="AQ369" i="7"/>
  <c r="AQ370" i="7"/>
  <c r="AQ371" i="7"/>
  <c r="AQ372" i="7"/>
  <c r="AQ373" i="7"/>
  <c r="AQ374" i="7"/>
  <c r="AQ375" i="7"/>
  <c r="AQ376" i="7"/>
  <c r="AQ377" i="7"/>
  <c r="AQ378" i="7"/>
  <c r="AQ379" i="7"/>
  <c r="AQ380" i="7"/>
  <c r="AQ381" i="7"/>
  <c r="AQ382" i="7"/>
  <c r="AQ383" i="7"/>
  <c r="AQ384" i="7"/>
  <c r="AQ385" i="7"/>
  <c r="AQ386" i="7"/>
  <c r="AQ387" i="7"/>
  <c r="AQ388" i="7"/>
  <c r="AQ389" i="7"/>
  <c r="AQ390" i="7"/>
  <c r="AQ391" i="7"/>
  <c r="AQ392" i="7"/>
  <c r="AQ393" i="7"/>
  <c r="AQ394" i="7"/>
  <c r="AQ395" i="7"/>
  <c r="AQ396" i="7"/>
  <c r="AQ397" i="7"/>
  <c r="AQ398" i="7"/>
  <c r="AQ399" i="7"/>
  <c r="AQ400" i="7"/>
  <c r="AQ401" i="7"/>
  <c r="AQ402" i="7"/>
  <c r="AQ403" i="7"/>
  <c r="AQ404" i="7"/>
  <c r="AQ405" i="7"/>
  <c r="AQ406" i="7"/>
  <c r="AQ407" i="7"/>
  <c r="AQ408" i="7"/>
  <c r="AQ409" i="7"/>
  <c r="AQ410" i="7"/>
  <c r="AQ411" i="7"/>
  <c r="AQ412" i="7"/>
  <c r="AQ413" i="7"/>
  <c r="AQ414" i="7"/>
  <c r="AQ415" i="7"/>
  <c r="AQ416" i="7"/>
  <c r="AQ417" i="7"/>
  <c r="AQ418" i="7"/>
  <c r="AQ419" i="7"/>
  <c r="AQ420" i="7"/>
  <c r="AQ421" i="7"/>
  <c r="AQ422" i="7"/>
  <c r="AQ423" i="7"/>
  <c r="AQ424" i="7"/>
  <c r="AQ425" i="7"/>
  <c r="AQ426" i="7"/>
  <c r="AQ427" i="7"/>
  <c r="AQ428" i="7"/>
  <c r="AQ429" i="7"/>
  <c r="AQ430" i="7"/>
  <c r="AQ431" i="7"/>
  <c r="AQ432" i="7"/>
  <c r="AQ433" i="7"/>
  <c r="AQ434" i="7"/>
  <c r="AQ435" i="7"/>
  <c r="AQ436" i="7"/>
  <c r="AQ437" i="7"/>
  <c r="AQ438" i="7"/>
  <c r="AQ439" i="7"/>
  <c r="AQ440" i="7"/>
  <c r="AQ441" i="7"/>
  <c r="AQ442" i="7"/>
  <c r="AQ443" i="7"/>
  <c r="AQ444" i="7"/>
  <c r="AQ445" i="7"/>
  <c r="AQ446" i="7"/>
  <c r="AQ447" i="7"/>
  <c r="AQ448" i="7"/>
  <c r="AQ449" i="7"/>
  <c r="AQ450" i="7"/>
  <c r="AQ451" i="7"/>
  <c r="AQ452" i="7"/>
  <c r="AQ453" i="7"/>
  <c r="AQ454" i="7"/>
  <c r="AQ455" i="7"/>
  <c r="AQ456" i="7"/>
  <c r="AQ457" i="7"/>
  <c r="AQ458" i="7"/>
  <c r="AQ459" i="7"/>
  <c r="AQ460" i="7"/>
  <c r="AQ461" i="7"/>
  <c r="AQ462" i="7"/>
  <c r="AQ463" i="7"/>
  <c r="AQ464" i="7"/>
  <c r="AQ465" i="7"/>
  <c r="AQ466" i="7"/>
  <c r="AQ467" i="7"/>
  <c r="AQ468" i="7"/>
  <c r="AQ469" i="7"/>
  <c r="AQ470" i="7"/>
  <c r="AQ471" i="7"/>
  <c r="AQ472" i="7"/>
  <c r="AQ473" i="7"/>
  <c r="AQ474" i="7"/>
  <c r="AQ475" i="7"/>
  <c r="AQ476" i="7"/>
  <c r="AQ477" i="7"/>
  <c r="AQ478" i="7"/>
  <c r="AQ479" i="7"/>
  <c r="AQ480" i="7"/>
  <c r="AQ481" i="7"/>
  <c r="AQ482" i="7"/>
  <c r="AQ483" i="7"/>
  <c r="AQ484" i="7"/>
  <c r="AQ485" i="7"/>
  <c r="AQ486" i="7"/>
  <c r="AQ487" i="7"/>
  <c r="AQ488" i="7"/>
  <c r="AQ489" i="7"/>
  <c r="AQ490" i="7"/>
  <c r="AQ491" i="7"/>
  <c r="AQ492" i="7"/>
  <c r="AQ493" i="7"/>
  <c r="AQ494" i="7"/>
  <c r="AQ495" i="7"/>
  <c r="AQ496" i="7"/>
  <c r="AQ497" i="7"/>
  <c r="AQ498" i="7"/>
  <c r="AQ499" i="7"/>
  <c r="AP256" i="7"/>
  <c r="AP501" i="7" s="1"/>
  <c r="AP502" i="7" s="1"/>
  <c r="AQ256" i="7"/>
  <c r="AQ501" i="7" s="1"/>
  <c r="AQ502" i="7" s="1"/>
  <c r="AE258" i="7"/>
  <c r="AF258" i="7"/>
  <c r="AG258" i="7"/>
  <c r="AH258" i="7"/>
  <c r="AI258" i="7"/>
  <c r="AJ258" i="7"/>
  <c r="AK258" i="7"/>
  <c r="AL258" i="7"/>
  <c r="AM258" i="7"/>
  <c r="AN258" i="7"/>
  <c r="AO258" i="7"/>
  <c r="AE259" i="7"/>
  <c r="AF259" i="7"/>
  <c r="AG259" i="7"/>
  <c r="AH259" i="7"/>
  <c r="AI259" i="7"/>
  <c r="AJ259" i="7"/>
  <c r="AK259" i="7"/>
  <c r="AL259" i="7"/>
  <c r="AM259" i="7"/>
  <c r="AN259" i="7"/>
  <c r="AO259" i="7"/>
  <c r="AE260" i="7"/>
  <c r="AF260" i="7"/>
  <c r="AG260" i="7"/>
  <c r="AH260" i="7"/>
  <c r="AI260" i="7"/>
  <c r="AJ260" i="7"/>
  <c r="AK260" i="7"/>
  <c r="AL260" i="7"/>
  <c r="AM260" i="7"/>
  <c r="AN260" i="7"/>
  <c r="AO260" i="7"/>
  <c r="AE261" i="7"/>
  <c r="AF261" i="7"/>
  <c r="AG261" i="7"/>
  <c r="AH261" i="7"/>
  <c r="AI261" i="7"/>
  <c r="AJ261" i="7"/>
  <c r="AK261" i="7"/>
  <c r="AL261" i="7"/>
  <c r="AM261" i="7"/>
  <c r="AN261" i="7"/>
  <c r="AO261" i="7"/>
  <c r="AE262" i="7"/>
  <c r="AF262" i="7"/>
  <c r="AG262" i="7"/>
  <c r="AH262" i="7"/>
  <c r="AI262" i="7"/>
  <c r="AJ262" i="7"/>
  <c r="AK262" i="7"/>
  <c r="AL262" i="7"/>
  <c r="AM262" i="7"/>
  <c r="AN262" i="7"/>
  <c r="AO262" i="7"/>
  <c r="AE263" i="7"/>
  <c r="AF263" i="7"/>
  <c r="AG263" i="7"/>
  <c r="AH263" i="7"/>
  <c r="AI263" i="7"/>
  <c r="AJ263" i="7"/>
  <c r="AK263" i="7"/>
  <c r="AL263" i="7"/>
  <c r="AM263" i="7"/>
  <c r="AN263" i="7"/>
  <c r="AO263" i="7"/>
  <c r="AE264" i="7"/>
  <c r="AF264" i="7"/>
  <c r="AG264" i="7"/>
  <c r="AH264" i="7"/>
  <c r="AI264" i="7"/>
  <c r="AJ264" i="7"/>
  <c r="AK264" i="7"/>
  <c r="AL264" i="7"/>
  <c r="AM264" i="7"/>
  <c r="AN264" i="7"/>
  <c r="AO264" i="7"/>
  <c r="AE265" i="7"/>
  <c r="AF265" i="7"/>
  <c r="AG265" i="7"/>
  <c r="AH265" i="7"/>
  <c r="AI265" i="7"/>
  <c r="AJ265" i="7"/>
  <c r="AK265" i="7"/>
  <c r="AL265" i="7"/>
  <c r="AM265" i="7"/>
  <c r="AN265" i="7"/>
  <c r="AO265" i="7"/>
  <c r="AE266" i="7"/>
  <c r="AF266" i="7"/>
  <c r="AG266" i="7"/>
  <c r="AH266" i="7"/>
  <c r="AI266" i="7"/>
  <c r="AJ266" i="7"/>
  <c r="AK266" i="7"/>
  <c r="AL266" i="7"/>
  <c r="AM266" i="7"/>
  <c r="AN266" i="7"/>
  <c r="AO266" i="7"/>
  <c r="AE267" i="7"/>
  <c r="AF267" i="7"/>
  <c r="AG267" i="7"/>
  <c r="AH267" i="7"/>
  <c r="AI267" i="7"/>
  <c r="AJ267" i="7"/>
  <c r="AK267" i="7"/>
  <c r="AL267" i="7"/>
  <c r="AM267" i="7"/>
  <c r="AN267" i="7"/>
  <c r="AO267" i="7"/>
  <c r="AE268" i="7"/>
  <c r="AF268" i="7"/>
  <c r="AG268" i="7"/>
  <c r="AH268" i="7"/>
  <c r="AI268" i="7"/>
  <c r="AJ268" i="7"/>
  <c r="AK268" i="7"/>
  <c r="AL268" i="7"/>
  <c r="AM268" i="7"/>
  <c r="AN268" i="7"/>
  <c r="AO268" i="7"/>
  <c r="AE269" i="7"/>
  <c r="AF269" i="7"/>
  <c r="AG269" i="7"/>
  <c r="AH269" i="7"/>
  <c r="AI269" i="7"/>
  <c r="AJ269" i="7"/>
  <c r="AK269" i="7"/>
  <c r="AL269" i="7"/>
  <c r="AM269" i="7"/>
  <c r="AN269" i="7"/>
  <c r="AO269" i="7"/>
  <c r="AE270" i="7"/>
  <c r="AF270" i="7"/>
  <c r="AG270" i="7"/>
  <c r="AH270" i="7"/>
  <c r="AI270" i="7"/>
  <c r="AJ270" i="7"/>
  <c r="AK270" i="7"/>
  <c r="AL270" i="7"/>
  <c r="AM270" i="7"/>
  <c r="AN270" i="7"/>
  <c r="AO270" i="7"/>
  <c r="AE271" i="7"/>
  <c r="AF271" i="7"/>
  <c r="AG271" i="7"/>
  <c r="AH271" i="7"/>
  <c r="AI271" i="7"/>
  <c r="AJ271" i="7"/>
  <c r="AK271" i="7"/>
  <c r="AL271" i="7"/>
  <c r="AM271" i="7"/>
  <c r="AN271" i="7"/>
  <c r="AO271" i="7"/>
  <c r="AE272" i="7"/>
  <c r="AF272" i="7"/>
  <c r="AG272" i="7"/>
  <c r="AH272" i="7"/>
  <c r="AI272" i="7"/>
  <c r="AJ272" i="7"/>
  <c r="AK272" i="7"/>
  <c r="AL272" i="7"/>
  <c r="AM272" i="7"/>
  <c r="AN272" i="7"/>
  <c r="AO272" i="7"/>
  <c r="AE273" i="7"/>
  <c r="AF273" i="7"/>
  <c r="AG273" i="7"/>
  <c r="AH273" i="7"/>
  <c r="AI273" i="7"/>
  <c r="AJ273" i="7"/>
  <c r="AK273" i="7"/>
  <c r="AL273" i="7"/>
  <c r="AM273" i="7"/>
  <c r="AN273" i="7"/>
  <c r="AO273" i="7"/>
  <c r="AE274" i="7"/>
  <c r="AF274" i="7"/>
  <c r="AG274" i="7"/>
  <c r="AH274" i="7"/>
  <c r="AI274" i="7"/>
  <c r="AJ274" i="7"/>
  <c r="AK274" i="7"/>
  <c r="AL274" i="7"/>
  <c r="AM274" i="7"/>
  <c r="AN274" i="7"/>
  <c r="AO274" i="7"/>
  <c r="AE275" i="7"/>
  <c r="AF275" i="7"/>
  <c r="AG275" i="7"/>
  <c r="AH275" i="7"/>
  <c r="AI275" i="7"/>
  <c r="AJ275" i="7"/>
  <c r="AK275" i="7"/>
  <c r="AL275" i="7"/>
  <c r="AM275" i="7"/>
  <c r="AN275" i="7"/>
  <c r="AO275" i="7"/>
  <c r="AE276" i="7"/>
  <c r="AF276" i="7"/>
  <c r="AG276" i="7"/>
  <c r="AH276" i="7"/>
  <c r="AI276" i="7"/>
  <c r="AJ276" i="7"/>
  <c r="AK276" i="7"/>
  <c r="AL276" i="7"/>
  <c r="AM276" i="7"/>
  <c r="AN276" i="7"/>
  <c r="AO276" i="7"/>
  <c r="AE277" i="7"/>
  <c r="AF277" i="7"/>
  <c r="AG277" i="7"/>
  <c r="AH277" i="7"/>
  <c r="AI277" i="7"/>
  <c r="AJ277" i="7"/>
  <c r="AK277" i="7"/>
  <c r="AL277" i="7"/>
  <c r="AM277" i="7"/>
  <c r="AN277" i="7"/>
  <c r="AO277" i="7"/>
  <c r="AE278" i="7"/>
  <c r="AF278" i="7"/>
  <c r="AG278" i="7"/>
  <c r="AH278" i="7"/>
  <c r="AI278" i="7"/>
  <c r="AJ278" i="7"/>
  <c r="AK278" i="7"/>
  <c r="AL278" i="7"/>
  <c r="AM278" i="7"/>
  <c r="AN278" i="7"/>
  <c r="AO278" i="7"/>
  <c r="AE279" i="7"/>
  <c r="AF279" i="7"/>
  <c r="AG279" i="7"/>
  <c r="AH279" i="7"/>
  <c r="AI279" i="7"/>
  <c r="AJ279" i="7"/>
  <c r="AK279" i="7"/>
  <c r="AL279" i="7"/>
  <c r="AM279" i="7"/>
  <c r="AN279" i="7"/>
  <c r="AO279" i="7"/>
  <c r="AE280" i="7"/>
  <c r="AF280" i="7"/>
  <c r="AG280" i="7"/>
  <c r="AH280" i="7"/>
  <c r="AI280" i="7"/>
  <c r="AJ280" i="7"/>
  <c r="AK280" i="7"/>
  <c r="AL280" i="7"/>
  <c r="AM280" i="7"/>
  <c r="AN280" i="7"/>
  <c r="AO280" i="7"/>
  <c r="AE281" i="7"/>
  <c r="AF281" i="7"/>
  <c r="AG281" i="7"/>
  <c r="AH281" i="7"/>
  <c r="AI281" i="7"/>
  <c r="AJ281" i="7"/>
  <c r="AK281" i="7"/>
  <c r="AL281" i="7"/>
  <c r="AM281" i="7"/>
  <c r="AN281" i="7"/>
  <c r="AO281" i="7"/>
  <c r="AE282" i="7"/>
  <c r="AF282" i="7"/>
  <c r="AG282" i="7"/>
  <c r="AH282" i="7"/>
  <c r="AI282" i="7"/>
  <c r="AJ282" i="7"/>
  <c r="AK282" i="7"/>
  <c r="AL282" i="7"/>
  <c r="AM282" i="7"/>
  <c r="AN282" i="7"/>
  <c r="AO282" i="7"/>
  <c r="AE283" i="7"/>
  <c r="AF283" i="7"/>
  <c r="AG283" i="7"/>
  <c r="AH283" i="7"/>
  <c r="AI283" i="7"/>
  <c r="AJ283" i="7"/>
  <c r="AK283" i="7"/>
  <c r="AL283" i="7"/>
  <c r="AM283" i="7"/>
  <c r="AN283" i="7"/>
  <c r="AO283" i="7"/>
  <c r="AE284" i="7"/>
  <c r="AF284" i="7"/>
  <c r="AG284" i="7"/>
  <c r="AH284" i="7"/>
  <c r="AI284" i="7"/>
  <c r="AJ284" i="7"/>
  <c r="AK284" i="7"/>
  <c r="AL284" i="7"/>
  <c r="AM284" i="7"/>
  <c r="AN284" i="7"/>
  <c r="AO284" i="7"/>
  <c r="AE285" i="7"/>
  <c r="AF285" i="7"/>
  <c r="AG285" i="7"/>
  <c r="AH285" i="7"/>
  <c r="AI285" i="7"/>
  <c r="AJ285" i="7"/>
  <c r="AK285" i="7"/>
  <c r="AL285" i="7"/>
  <c r="AM285" i="7"/>
  <c r="AN285" i="7"/>
  <c r="AO285" i="7"/>
  <c r="AE286" i="7"/>
  <c r="AF286" i="7"/>
  <c r="AG286" i="7"/>
  <c r="AH286" i="7"/>
  <c r="AI286" i="7"/>
  <c r="AJ286" i="7"/>
  <c r="AK286" i="7"/>
  <c r="AL286" i="7"/>
  <c r="AM286" i="7"/>
  <c r="AN286" i="7"/>
  <c r="AO286" i="7"/>
  <c r="AE287" i="7"/>
  <c r="AF287" i="7"/>
  <c r="AG287" i="7"/>
  <c r="AH287" i="7"/>
  <c r="AI287" i="7"/>
  <c r="AJ287" i="7"/>
  <c r="AK287" i="7"/>
  <c r="AL287" i="7"/>
  <c r="AM287" i="7"/>
  <c r="AN287" i="7"/>
  <c r="AO287" i="7"/>
  <c r="AE288" i="7"/>
  <c r="AF288" i="7"/>
  <c r="AG288" i="7"/>
  <c r="AH288" i="7"/>
  <c r="AI288" i="7"/>
  <c r="AJ288" i="7"/>
  <c r="AK288" i="7"/>
  <c r="AL288" i="7"/>
  <c r="AM288" i="7"/>
  <c r="AN288" i="7"/>
  <c r="AO288" i="7"/>
  <c r="AE289" i="7"/>
  <c r="AF289" i="7"/>
  <c r="AG289" i="7"/>
  <c r="AH289" i="7"/>
  <c r="AI289" i="7"/>
  <c r="AJ289" i="7"/>
  <c r="AK289" i="7"/>
  <c r="AL289" i="7"/>
  <c r="AM289" i="7"/>
  <c r="AN289" i="7"/>
  <c r="AO289" i="7"/>
  <c r="AE290" i="7"/>
  <c r="AF290" i="7"/>
  <c r="AG290" i="7"/>
  <c r="AH290" i="7"/>
  <c r="AI290" i="7"/>
  <c r="AJ290" i="7"/>
  <c r="AK290" i="7"/>
  <c r="AL290" i="7"/>
  <c r="AM290" i="7"/>
  <c r="AN290" i="7"/>
  <c r="AO290" i="7"/>
  <c r="AE291" i="7"/>
  <c r="AF291" i="7"/>
  <c r="AG291" i="7"/>
  <c r="AH291" i="7"/>
  <c r="AI291" i="7"/>
  <c r="AJ291" i="7"/>
  <c r="AK291" i="7"/>
  <c r="AL291" i="7"/>
  <c r="AM291" i="7"/>
  <c r="AN291" i="7"/>
  <c r="AO291" i="7"/>
  <c r="AE292" i="7"/>
  <c r="AF292" i="7"/>
  <c r="AG292" i="7"/>
  <c r="AH292" i="7"/>
  <c r="AI292" i="7"/>
  <c r="AJ292" i="7"/>
  <c r="AK292" i="7"/>
  <c r="AL292" i="7"/>
  <c r="AM292" i="7"/>
  <c r="AN292" i="7"/>
  <c r="AO292" i="7"/>
  <c r="AE293" i="7"/>
  <c r="AF293" i="7"/>
  <c r="AG293" i="7"/>
  <c r="AH293" i="7"/>
  <c r="AI293" i="7"/>
  <c r="AJ293" i="7"/>
  <c r="AK293" i="7"/>
  <c r="AL293" i="7"/>
  <c r="AM293" i="7"/>
  <c r="AN293" i="7"/>
  <c r="AO293" i="7"/>
  <c r="AE294" i="7"/>
  <c r="AF294" i="7"/>
  <c r="AG294" i="7"/>
  <c r="AH294" i="7"/>
  <c r="AI294" i="7"/>
  <c r="AJ294" i="7"/>
  <c r="AK294" i="7"/>
  <c r="AL294" i="7"/>
  <c r="AM294" i="7"/>
  <c r="AN294" i="7"/>
  <c r="AO294" i="7"/>
  <c r="AE295" i="7"/>
  <c r="AF295" i="7"/>
  <c r="AG295" i="7"/>
  <c r="AH295" i="7"/>
  <c r="AI295" i="7"/>
  <c r="AJ295" i="7"/>
  <c r="AK295" i="7"/>
  <c r="AL295" i="7"/>
  <c r="AM295" i="7"/>
  <c r="AN295" i="7"/>
  <c r="AO295" i="7"/>
  <c r="AE296" i="7"/>
  <c r="AF296" i="7"/>
  <c r="AG296" i="7"/>
  <c r="AH296" i="7"/>
  <c r="AI296" i="7"/>
  <c r="AJ296" i="7"/>
  <c r="AK296" i="7"/>
  <c r="AL296" i="7"/>
  <c r="AM296" i="7"/>
  <c r="AN296" i="7"/>
  <c r="AO296" i="7"/>
  <c r="AE297" i="7"/>
  <c r="AF297" i="7"/>
  <c r="AG297" i="7"/>
  <c r="AH297" i="7"/>
  <c r="AI297" i="7"/>
  <c r="AJ297" i="7"/>
  <c r="AK297" i="7"/>
  <c r="AL297" i="7"/>
  <c r="AM297" i="7"/>
  <c r="AN297" i="7"/>
  <c r="AO297" i="7"/>
  <c r="AE298" i="7"/>
  <c r="AF298" i="7"/>
  <c r="AG298" i="7"/>
  <c r="AH298" i="7"/>
  <c r="AI298" i="7"/>
  <c r="AJ298" i="7"/>
  <c r="AK298" i="7"/>
  <c r="AL298" i="7"/>
  <c r="AM298" i="7"/>
  <c r="AN298" i="7"/>
  <c r="AO298" i="7"/>
  <c r="AE299" i="7"/>
  <c r="AF299" i="7"/>
  <c r="AG299" i="7"/>
  <c r="AH299" i="7"/>
  <c r="AI299" i="7"/>
  <c r="AJ299" i="7"/>
  <c r="AK299" i="7"/>
  <c r="AL299" i="7"/>
  <c r="AM299" i="7"/>
  <c r="AN299" i="7"/>
  <c r="AO299" i="7"/>
  <c r="AE300" i="7"/>
  <c r="AF300" i="7"/>
  <c r="AG300" i="7"/>
  <c r="AH300" i="7"/>
  <c r="AI300" i="7"/>
  <c r="AJ300" i="7"/>
  <c r="AK300" i="7"/>
  <c r="AL300" i="7"/>
  <c r="AM300" i="7"/>
  <c r="AN300" i="7"/>
  <c r="AO300" i="7"/>
  <c r="AE301" i="7"/>
  <c r="AF301" i="7"/>
  <c r="AG301" i="7"/>
  <c r="AH301" i="7"/>
  <c r="AI301" i="7"/>
  <c r="AJ301" i="7"/>
  <c r="AK301" i="7"/>
  <c r="AL301" i="7"/>
  <c r="AM301" i="7"/>
  <c r="AN301" i="7"/>
  <c r="AO301" i="7"/>
  <c r="AE302" i="7"/>
  <c r="AF302" i="7"/>
  <c r="AG302" i="7"/>
  <c r="AH302" i="7"/>
  <c r="AI302" i="7"/>
  <c r="AJ302" i="7"/>
  <c r="AK302" i="7"/>
  <c r="AL302" i="7"/>
  <c r="AM302" i="7"/>
  <c r="AN302" i="7"/>
  <c r="AO302" i="7"/>
  <c r="AE303" i="7"/>
  <c r="AF303" i="7"/>
  <c r="AG303" i="7"/>
  <c r="AH303" i="7"/>
  <c r="AI303" i="7"/>
  <c r="AJ303" i="7"/>
  <c r="AK303" i="7"/>
  <c r="AL303" i="7"/>
  <c r="AM303" i="7"/>
  <c r="AN303" i="7"/>
  <c r="AO303" i="7"/>
  <c r="AE304" i="7"/>
  <c r="AF304" i="7"/>
  <c r="AG304" i="7"/>
  <c r="AH304" i="7"/>
  <c r="AI304" i="7"/>
  <c r="AJ304" i="7"/>
  <c r="AK304" i="7"/>
  <c r="AL304" i="7"/>
  <c r="AM304" i="7"/>
  <c r="AN304" i="7"/>
  <c r="AO304" i="7"/>
  <c r="AE305" i="7"/>
  <c r="AF305" i="7"/>
  <c r="AG305" i="7"/>
  <c r="AH305" i="7"/>
  <c r="AI305" i="7"/>
  <c r="AJ305" i="7"/>
  <c r="AK305" i="7"/>
  <c r="AL305" i="7"/>
  <c r="AM305" i="7"/>
  <c r="AN305" i="7"/>
  <c r="AO305" i="7"/>
  <c r="AE306" i="7"/>
  <c r="AF306" i="7"/>
  <c r="AG306" i="7"/>
  <c r="AH306" i="7"/>
  <c r="AI306" i="7"/>
  <c r="AJ306" i="7"/>
  <c r="AK306" i="7"/>
  <c r="AL306" i="7"/>
  <c r="AM306" i="7"/>
  <c r="AN306" i="7"/>
  <c r="AO306" i="7"/>
  <c r="AE307" i="7"/>
  <c r="AF307" i="7"/>
  <c r="AG307" i="7"/>
  <c r="AH307" i="7"/>
  <c r="AI307" i="7"/>
  <c r="AJ307" i="7"/>
  <c r="AK307" i="7"/>
  <c r="AL307" i="7"/>
  <c r="AM307" i="7"/>
  <c r="AN307" i="7"/>
  <c r="AO307" i="7"/>
  <c r="AE308" i="7"/>
  <c r="AF308" i="7"/>
  <c r="AG308" i="7"/>
  <c r="AH308" i="7"/>
  <c r="AI308" i="7"/>
  <c r="AJ308" i="7"/>
  <c r="AK308" i="7"/>
  <c r="AL308" i="7"/>
  <c r="AM308" i="7"/>
  <c r="AN308" i="7"/>
  <c r="AO308" i="7"/>
  <c r="AE309" i="7"/>
  <c r="AF309" i="7"/>
  <c r="AG309" i="7"/>
  <c r="AH309" i="7"/>
  <c r="AI309" i="7"/>
  <c r="AJ309" i="7"/>
  <c r="AK309" i="7"/>
  <c r="AL309" i="7"/>
  <c r="AM309" i="7"/>
  <c r="AN309" i="7"/>
  <c r="AO309" i="7"/>
  <c r="AE310" i="7"/>
  <c r="AF310" i="7"/>
  <c r="AG310" i="7"/>
  <c r="AH310" i="7"/>
  <c r="AI310" i="7"/>
  <c r="AJ310" i="7"/>
  <c r="AK310" i="7"/>
  <c r="AL310" i="7"/>
  <c r="AM310" i="7"/>
  <c r="AN310" i="7"/>
  <c r="AO310" i="7"/>
  <c r="AE311" i="7"/>
  <c r="AF311" i="7"/>
  <c r="AG311" i="7"/>
  <c r="AH311" i="7"/>
  <c r="AI311" i="7"/>
  <c r="AJ311" i="7"/>
  <c r="AK311" i="7"/>
  <c r="AL311" i="7"/>
  <c r="AM311" i="7"/>
  <c r="AN311" i="7"/>
  <c r="AO311" i="7"/>
  <c r="AE312" i="7"/>
  <c r="AF312" i="7"/>
  <c r="AG312" i="7"/>
  <c r="AH312" i="7"/>
  <c r="AI312" i="7"/>
  <c r="AJ312" i="7"/>
  <c r="AK312" i="7"/>
  <c r="AL312" i="7"/>
  <c r="AM312" i="7"/>
  <c r="AN312" i="7"/>
  <c r="AO312" i="7"/>
  <c r="AE313" i="7"/>
  <c r="AF313" i="7"/>
  <c r="AG313" i="7"/>
  <c r="AH313" i="7"/>
  <c r="AI313" i="7"/>
  <c r="AJ313" i="7"/>
  <c r="AK313" i="7"/>
  <c r="AL313" i="7"/>
  <c r="AM313" i="7"/>
  <c r="AN313" i="7"/>
  <c r="AO313" i="7"/>
  <c r="AE314" i="7"/>
  <c r="AF314" i="7"/>
  <c r="AG314" i="7"/>
  <c r="AH314" i="7"/>
  <c r="AI314" i="7"/>
  <c r="AJ314" i="7"/>
  <c r="AK314" i="7"/>
  <c r="AL314" i="7"/>
  <c r="AM314" i="7"/>
  <c r="AN314" i="7"/>
  <c r="AO314" i="7"/>
  <c r="AE315" i="7"/>
  <c r="AF315" i="7"/>
  <c r="AG315" i="7"/>
  <c r="AH315" i="7"/>
  <c r="AI315" i="7"/>
  <c r="AJ315" i="7"/>
  <c r="AK315" i="7"/>
  <c r="AL315" i="7"/>
  <c r="AM315" i="7"/>
  <c r="AN315" i="7"/>
  <c r="AO315" i="7"/>
  <c r="AE316" i="7"/>
  <c r="AF316" i="7"/>
  <c r="AG316" i="7"/>
  <c r="AH316" i="7"/>
  <c r="AI316" i="7"/>
  <c r="AJ316" i="7"/>
  <c r="AK316" i="7"/>
  <c r="AL316" i="7"/>
  <c r="AM316" i="7"/>
  <c r="AN316" i="7"/>
  <c r="AO316" i="7"/>
  <c r="AE317" i="7"/>
  <c r="AF317" i="7"/>
  <c r="AG317" i="7"/>
  <c r="AH317" i="7"/>
  <c r="AI317" i="7"/>
  <c r="AJ317" i="7"/>
  <c r="AK317" i="7"/>
  <c r="AL317" i="7"/>
  <c r="AM317" i="7"/>
  <c r="AN317" i="7"/>
  <c r="AO317" i="7"/>
  <c r="AE318" i="7"/>
  <c r="AF318" i="7"/>
  <c r="AG318" i="7"/>
  <c r="AH318" i="7"/>
  <c r="AI318" i="7"/>
  <c r="AJ318" i="7"/>
  <c r="AK318" i="7"/>
  <c r="AL318" i="7"/>
  <c r="AM318" i="7"/>
  <c r="AN318" i="7"/>
  <c r="AO318" i="7"/>
  <c r="AE319" i="7"/>
  <c r="AF319" i="7"/>
  <c r="AG319" i="7"/>
  <c r="AH319" i="7"/>
  <c r="AI319" i="7"/>
  <c r="AJ319" i="7"/>
  <c r="AK319" i="7"/>
  <c r="AL319" i="7"/>
  <c r="AM319" i="7"/>
  <c r="AN319" i="7"/>
  <c r="AO319" i="7"/>
  <c r="AE320" i="7"/>
  <c r="AF320" i="7"/>
  <c r="AG320" i="7"/>
  <c r="AH320" i="7"/>
  <c r="AI320" i="7"/>
  <c r="AJ320" i="7"/>
  <c r="AK320" i="7"/>
  <c r="AL320" i="7"/>
  <c r="AM320" i="7"/>
  <c r="AN320" i="7"/>
  <c r="AO320" i="7"/>
  <c r="AE321" i="7"/>
  <c r="AF321" i="7"/>
  <c r="AG321" i="7"/>
  <c r="AH321" i="7"/>
  <c r="AI321" i="7"/>
  <c r="AJ321" i="7"/>
  <c r="AK321" i="7"/>
  <c r="AL321" i="7"/>
  <c r="AM321" i="7"/>
  <c r="AN321" i="7"/>
  <c r="AO321" i="7"/>
  <c r="AE322" i="7"/>
  <c r="AF322" i="7"/>
  <c r="AG322" i="7"/>
  <c r="AH322" i="7"/>
  <c r="AI322" i="7"/>
  <c r="AJ322" i="7"/>
  <c r="AK322" i="7"/>
  <c r="AL322" i="7"/>
  <c r="AM322" i="7"/>
  <c r="AN322" i="7"/>
  <c r="AO322" i="7"/>
  <c r="AE323" i="7"/>
  <c r="AF323" i="7"/>
  <c r="AG323" i="7"/>
  <c r="AH323" i="7"/>
  <c r="AI323" i="7"/>
  <c r="AJ323" i="7"/>
  <c r="AK323" i="7"/>
  <c r="AL323" i="7"/>
  <c r="AM323" i="7"/>
  <c r="AN323" i="7"/>
  <c r="AO323" i="7"/>
  <c r="AE324" i="7"/>
  <c r="AF324" i="7"/>
  <c r="AG324" i="7"/>
  <c r="AH324" i="7"/>
  <c r="AI324" i="7"/>
  <c r="AJ324" i="7"/>
  <c r="AK324" i="7"/>
  <c r="AL324" i="7"/>
  <c r="AM324" i="7"/>
  <c r="AN324" i="7"/>
  <c r="AO324" i="7"/>
  <c r="AE325" i="7"/>
  <c r="AF325" i="7"/>
  <c r="AG325" i="7"/>
  <c r="AH325" i="7"/>
  <c r="AI325" i="7"/>
  <c r="AJ325" i="7"/>
  <c r="AK325" i="7"/>
  <c r="AL325" i="7"/>
  <c r="AM325" i="7"/>
  <c r="AN325" i="7"/>
  <c r="AO325" i="7"/>
  <c r="AE326" i="7"/>
  <c r="AF326" i="7"/>
  <c r="AG326" i="7"/>
  <c r="AH326" i="7"/>
  <c r="AI326" i="7"/>
  <c r="AJ326" i="7"/>
  <c r="AK326" i="7"/>
  <c r="AL326" i="7"/>
  <c r="AM326" i="7"/>
  <c r="AN326" i="7"/>
  <c r="AO326" i="7"/>
  <c r="AE327" i="7"/>
  <c r="AF327" i="7"/>
  <c r="AG327" i="7"/>
  <c r="AH327" i="7"/>
  <c r="AI327" i="7"/>
  <c r="AJ327" i="7"/>
  <c r="AK327" i="7"/>
  <c r="AL327" i="7"/>
  <c r="AM327" i="7"/>
  <c r="AN327" i="7"/>
  <c r="AO327" i="7"/>
  <c r="AE328" i="7"/>
  <c r="AF328" i="7"/>
  <c r="AG328" i="7"/>
  <c r="AH328" i="7"/>
  <c r="AI328" i="7"/>
  <c r="AJ328" i="7"/>
  <c r="AK328" i="7"/>
  <c r="AL328" i="7"/>
  <c r="AM328" i="7"/>
  <c r="AN328" i="7"/>
  <c r="AO328" i="7"/>
  <c r="AE329" i="7"/>
  <c r="AF329" i="7"/>
  <c r="AG329" i="7"/>
  <c r="AH329" i="7"/>
  <c r="AI329" i="7"/>
  <c r="AJ329" i="7"/>
  <c r="AK329" i="7"/>
  <c r="AL329" i="7"/>
  <c r="AM329" i="7"/>
  <c r="AN329" i="7"/>
  <c r="AO329" i="7"/>
  <c r="AE330" i="7"/>
  <c r="AF330" i="7"/>
  <c r="AG330" i="7"/>
  <c r="AH330" i="7"/>
  <c r="AI330" i="7"/>
  <c r="AJ330" i="7"/>
  <c r="AK330" i="7"/>
  <c r="AL330" i="7"/>
  <c r="AM330" i="7"/>
  <c r="AN330" i="7"/>
  <c r="AO330" i="7"/>
  <c r="AE331" i="7"/>
  <c r="AF331" i="7"/>
  <c r="AG331" i="7"/>
  <c r="AH331" i="7"/>
  <c r="AI331" i="7"/>
  <c r="AJ331" i="7"/>
  <c r="AK331" i="7"/>
  <c r="AL331" i="7"/>
  <c r="AM331" i="7"/>
  <c r="AN331" i="7"/>
  <c r="AO331" i="7"/>
  <c r="AE332" i="7"/>
  <c r="AF332" i="7"/>
  <c r="AG332" i="7"/>
  <c r="AH332" i="7"/>
  <c r="AI332" i="7"/>
  <c r="AJ332" i="7"/>
  <c r="AK332" i="7"/>
  <c r="AL332" i="7"/>
  <c r="AM332" i="7"/>
  <c r="AN332" i="7"/>
  <c r="AO332" i="7"/>
  <c r="AE333" i="7"/>
  <c r="AF333" i="7"/>
  <c r="AG333" i="7"/>
  <c r="AH333" i="7"/>
  <c r="AI333" i="7"/>
  <c r="AJ333" i="7"/>
  <c r="AK333" i="7"/>
  <c r="AL333" i="7"/>
  <c r="AM333" i="7"/>
  <c r="AN333" i="7"/>
  <c r="AO333" i="7"/>
  <c r="AE334" i="7"/>
  <c r="AF334" i="7"/>
  <c r="AG334" i="7"/>
  <c r="AH334" i="7"/>
  <c r="AI334" i="7"/>
  <c r="AJ334" i="7"/>
  <c r="AK334" i="7"/>
  <c r="AL334" i="7"/>
  <c r="AM334" i="7"/>
  <c r="AN334" i="7"/>
  <c r="AO334" i="7"/>
  <c r="AE335" i="7"/>
  <c r="AF335" i="7"/>
  <c r="AG335" i="7"/>
  <c r="AH335" i="7"/>
  <c r="AI335" i="7"/>
  <c r="AJ335" i="7"/>
  <c r="AK335" i="7"/>
  <c r="AL335" i="7"/>
  <c r="AM335" i="7"/>
  <c r="AN335" i="7"/>
  <c r="AO335" i="7"/>
  <c r="AE336" i="7"/>
  <c r="AF336" i="7"/>
  <c r="AG336" i="7"/>
  <c r="AH336" i="7"/>
  <c r="AI336" i="7"/>
  <c r="AJ336" i="7"/>
  <c r="AK336" i="7"/>
  <c r="AL336" i="7"/>
  <c r="AM336" i="7"/>
  <c r="AN336" i="7"/>
  <c r="AO336" i="7"/>
  <c r="AE337" i="7"/>
  <c r="AF337" i="7"/>
  <c r="AG337" i="7"/>
  <c r="AH337" i="7"/>
  <c r="AI337" i="7"/>
  <c r="AJ337" i="7"/>
  <c r="AK337" i="7"/>
  <c r="AL337" i="7"/>
  <c r="AM337" i="7"/>
  <c r="AN337" i="7"/>
  <c r="AO337" i="7"/>
  <c r="AE338" i="7"/>
  <c r="AF338" i="7"/>
  <c r="AG338" i="7"/>
  <c r="AH338" i="7"/>
  <c r="AI338" i="7"/>
  <c r="AJ338" i="7"/>
  <c r="AK338" i="7"/>
  <c r="AL338" i="7"/>
  <c r="AM338" i="7"/>
  <c r="AN338" i="7"/>
  <c r="AO338" i="7"/>
  <c r="AE339" i="7"/>
  <c r="AF339" i="7"/>
  <c r="AG339" i="7"/>
  <c r="AH339" i="7"/>
  <c r="AI339" i="7"/>
  <c r="AJ339" i="7"/>
  <c r="AK339" i="7"/>
  <c r="AL339" i="7"/>
  <c r="AM339" i="7"/>
  <c r="AN339" i="7"/>
  <c r="AO339" i="7"/>
  <c r="AE340" i="7"/>
  <c r="AF340" i="7"/>
  <c r="AG340" i="7"/>
  <c r="AH340" i="7"/>
  <c r="AI340" i="7"/>
  <c r="AJ340" i="7"/>
  <c r="AK340" i="7"/>
  <c r="AL340" i="7"/>
  <c r="AM340" i="7"/>
  <c r="AN340" i="7"/>
  <c r="AO340" i="7"/>
  <c r="AE341" i="7"/>
  <c r="AF341" i="7"/>
  <c r="AG341" i="7"/>
  <c r="AH341" i="7"/>
  <c r="AI341" i="7"/>
  <c r="AJ341" i="7"/>
  <c r="AK341" i="7"/>
  <c r="AL341" i="7"/>
  <c r="AM341" i="7"/>
  <c r="AN341" i="7"/>
  <c r="AO341" i="7"/>
  <c r="AE342" i="7"/>
  <c r="AF342" i="7"/>
  <c r="AG342" i="7"/>
  <c r="AH342" i="7"/>
  <c r="AI342" i="7"/>
  <c r="AJ342" i="7"/>
  <c r="AK342" i="7"/>
  <c r="AL342" i="7"/>
  <c r="AM342" i="7"/>
  <c r="AN342" i="7"/>
  <c r="AO342" i="7"/>
  <c r="AE343" i="7"/>
  <c r="AF343" i="7"/>
  <c r="AG343" i="7"/>
  <c r="AH343" i="7"/>
  <c r="AI343" i="7"/>
  <c r="AJ343" i="7"/>
  <c r="AK343" i="7"/>
  <c r="AL343" i="7"/>
  <c r="AM343" i="7"/>
  <c r="AN343" i="7"/>
  <c r="AO343" i="7"/>
  <c r="AE344" i="7"/>
  <c r="AF344" i="7"/>
  <c r="AG344" i="7"/>
  <c r="AH344" i="7"/>
  <c r="AI344" i="7"/>
  <c r="AJ344" i="7"/>
  <c r="AK344" i="7"/>
  <c r="AL344" i="7"/>
  <c r="AM344" i="7"/>
  <c r="AN344" i="7"/>
  <c r="AO344" i="7"/>
  <c r="AE345" i="7"/>
  <c r="AF345" i="7"/>
  <c r="AG345" i="7"/>
  <c r="AH345" i="7"/>
  <c r="AI345" i="7"/>
  <c r="AJ345" i="7"/>
  <c r="AK345" i="7"/>
  <c r="AL345" i="7"/>
  <c r="AM345" i="7"/>
  <c r="AN345" i="7"/>
  <c r="AO345" i="7"/>
  <c r="AE346" i="7"/>
  <c r="AF346" i="7"/>
  <c r="AG346" i="7"/>
  <c r="AH346" i="7"/>
  <c r="AI346" i="7"/>
  <c r="AJ346" i="7"/>
  <c r="AK346" i="7"/>
  <c r="AL346" i="7"/>
  <c r="AM346" i="7"/>
  <c r="AN346" i="7"/>
  <c r="AO346" i="7"/>
  <c r="AE347" i="7"/>
  <c r="AF347" i="7"/>
  <c r="AG347" i="7"/>
  <c r="AH347" i="7"/>
  <c r="AI347" i="7"/>
  <c r="AJ347" i="7"/>
  <c r="AK347" i="7"/>
  <c r="AL347" i="7"/>
  <c r="AM347" i="7"/>
  <c r="AN347" i="7"/>
  <c r="AO347" i="7"/>
  <c r="AE348" i="7"/>
  <c r="AF348" i="7"/>
  <c r="AG348" i="7"/>
  <c r="AH348" i="7"/>
  <c r="AI348" i="7"/>
  <c r="AJ348" i="7"/>
  <c r="AK348" i="7"/>
  <c r="AL348" i="7"/>
  <c r="AM348" i="7"/>
  <c r="AN348" i="7"/>
  <c r="AO348" i="7"/>
  <c r="AE349" i="7"/>
  <c r="AF349" i="7"/>
  <c r="AG349" i="7"/>
  <c r="AH349" i="7"/>
  <c r="AI349" i="7"/>
  <c r="AJ349" i="7"/>
  <c r="AK349" i="7"/>
  <c r="AL349" i="7"/>
  <c r="AM349" i="7"/>
  <c r="AN349" i="7"/>
  <c r="AO349" i="7"/>
  <c r="AE350" i="7"/>
  <c r="AF350" i="7"/>
  <c r="AG350" i="7"/>
  <c r="AH350" i="7"/>
  <c r="AI350" i="7"/>
  <c r="AJ350" i="7"/>
  <c r="AK350" i="7"/>
  <c r="AL350" i="7"/>
  <c r="AM350" i="7"/>
  <c r="AN350" i="7"/>
  <c r="AO350" i="7"/>
  <c r="AE351" i="7"/>
  <c r="AF351" i="7"/>
  <c r="AG351" i="7"/>
  <c r="AH351" i="7"/>
  <c r="AI351" i="7"/>
  <c r="AJ351" i="7"/>
  <c r="AK351" i="7"/>
  <c r="AL351" i="7"/>
  <c r="AM351" i="7"/>
  <c r="AN351" i="7"/>
  <c r="AO351" i="7"/>
  <c r="AE352" i="7"/>
  <c r="AF352" i="7"/>
  <c r="AG352" i="7"/>
  <c r="AH352" i="7"/>
  <c r="AI352" i="7"/>
  <c r="AJ352" i="7"/>
  <c r="AK352" i="7"/>
  <c r="AL352" i="7"/>
  <c r="AM352" i="7"/>
  <c r="AN352" i="7"/>
  <c r="AO352" i="7"/>
  <c r="AE353" i="7"/>
  <c r="AF353" i="7"/>
  <c r="AG353" i="7"/>
  <c r="AH353" i="7"/>
  <c r="AI353" i="7"/>
  <c r="AJ353" i="7"/>
  <c r="AK353" i="7"/>
  <c r="AL353" i="7"/>
  <c r="AM353" i="7"/>
  <c r="AN353" i="7"/>
  <c r="AO353" i="7"/>
  <c r="AE354" i="7"/>
  <c r="AF354" i="7"/>
  <c r="AG354" i="7"/>
  <c r="AH354" i="7"/>
  <c r="AI354" i="7"/>
  <c r="AJ354" i="7"/>
  <c r="AK354" i="7"/>
  <c r="AL354" i="7"/>
  <c r="AM354" i="7"/>
  <c r="AN354" i="7"/>
  <c r="AO354" i="7"/>
  <c r="AE355" i="7"/>
  <c r="AF355" i="7"/>
  <c r="AG355" i="7"/>
  <c r="AH355" i="7"/>
  <c r="AI355" i="7"/>
  <c r="AJ355" i="7"/>
  <c r="AK355" i="7"/>
  <c r="AL355" i="7"/>
  <c r="AM355" i="7"/>
  <c r="AN355" i="7"/>
  <c r="AO355" i="7"/>
  <c r="AE356" i="7"/>
  <c r="AF356" i="7"/>
  <c r="AG356" i="7"/>
  <c r="AH356" i="7"/>
  <c r="AI356" i="7"/>
  <c r="AJ356" i="7"/>
  <c r="AK356" i="7"/>
  <c r="AL356" i="7"/>
  <c r="AM356" i="7"/>
  <c r="AN356" i="7"/>
  <c r="AO356" i="7"/>
  <c r="AE357" i="7"/>
  <c r="AF357" i="7"/>
  <c r="AG357" i="7"/>
  <c r="AH357" i="7"/>
  <c r="AI357" i="7"/>
  <c r="AJ357" i="7"/>
  <c r="AK357" i="7"/>
  <c r="AL357" i="7"/>
  <c r="AM357" i="7"/>
  <c r="AN357" i="7"/>
  <c r="AO357" i="7"/>
  <c r="AE358" i="7"/>
  <c r="AF358" i="7"/>
  <c r="AG358" i="7"/>
  <c r="AH358" i="7"/>
  <c r="AI358" i="7"/>
  <c r="AJ358" i="7"/>
  <c r="AK358" i="7"/>
  <c r="AL358" i="7"/>
  <c r="AM358" i="7"/>
  <c r="AN358" i="7"/>
  <c r="AO358" i="7"/>
  <c r="AE359" i="7"/>
  <c r="AF359" i="7"/>
  <c r="AG359" i="7"/>
  <c r="AH359" i="7"/>
  <c r="AI359" i="7"/>
  <c r="AJ359" i="7"/>
  <c r="AK359" i="7"/>
  <c r="AL359" i="7"/>
  <c r="AM359" i="7"/>
  <c r="AN359" i="7"/>
  <c r="AO359" i="7"/>
  <c r="AE360" i="7"/>
  <c r="AF360" i="7"/>
  <c r="AG360" i="7"/>
  <c r="AH360" i="7"/>
  <c r="AI360" i="7"/>
  <c r="AJ360" i="7"/>
  <c r="AK360" i="7"/>
  <c r="AL360" i="7"/>
  <c r="AM360" i="7"/>
  <c r="AN360" i="7"/>
  <c r="AO360" i="7"/>
  <c r="AE361" i="7"/>
  <c r="AF361" i="7"/>
  <c r="AG361" i="7"/>
  <c r="AH361" i="7"/>
  <c r="AI361" i="7"/>
  <c r="AJ361" i="7"/>
  <c r="AK361" i="7"/>
  <c r="AL361" i="7"/>
  <c r="AM361" i="7"/>
  <c r="AN361" i="7"/>
  <c r="AO361" i="7"/>
  <c r="AE362" i="7"/>
  <c r="AF362" i="7"/>
  <c r="AG362" i="7"/>
  <c r="AH362" i="7"/>
  <c r="AI362" i="7"/>
  <c r="AJ362" i="7"/>
  <c r="AK362" i="7"/>
  <c r="AL362" i="7"/>
  <c r="AM362" i="7"/>
  <c r="AN362" i="7"/>
  <c r="AO362" i="7"/>
  <c r="AE363" i="7"/>
  <c r="AF363" i="7"/>
  <c r="AG363" i="7"/>
  <c r="AH363" i="7"/>
  <c r="AI363" i="7"/>
  <c r="AJ363" i="7"/>
  <c r="AK363" i="7"/>
  <c r="AL363" i="7"/>
  <c r="AM363" i="7"/>
  <c r="AN363" i="7"/>
  <c r="AO363" i="7"/>
  <c r="AE364" i="7"/>
  <c r="AF364" i="7"/>
  <c r="AG364" i="7"/>
  <c r="AH364" i="7"/>
  <c r="AI364" i="7"/>
  <c r="AJ364" i="7"/>
  <c r="AK364" i="7"/>
  <c r="AL364" i="7"/>
  <c r="AM364" i="7"/>
  <c r="AN364" i="7"/>
  <c r="AO364" i="7"/>
  <c r="AE365" i="7"/>
  <c r="AF365" i="7"/>
  <c r="AG365" i="7"/>
  <c r="AH365" i="7"/>
  <c r="AI365" i="7"/>
  <c r="AJ365" i="7"/>
  <c r="AK365" i="7"/>
  <c r="AL365" i="7"/>
  <c r="AM365" i="7"/>
  <c r="AN365" i="7"/>
  <c r="AO365" i="7"/>
  <c r="AE366" i="7"/>
  <c r="AF366" i="7"/>
  <c r="AG366" i="7"/>
  <c r="AH366" i="7"/>
  <c r="AI366" i="7"/>
  <c r="AJ366" i="7"/>
  <c r="AK366" i="7"/>
  <c r="AL366" i="7"/>
  <c r="AM366" i="7"/>
  <c r="AN366" i="7"/>
  <c r="AO366" i="7"/>
  <c r="AE367" i="7"/>
  <c r="AF367" i="7"/>
  <c r="AG367" i="7"/>
  <c r="AH367" i="7"/>
  <c r="AI367" i="7"/>
  <c r="AJ367" i="7"/>
  <c r="AK367" i="7"/>
  <c r="AL367" i="7"/>
  <c r="AM367" i="7"/>
  <c r="AN367" i="7"/>
  <c r="AO367" i="7"/>
  <c r="AE368" i="7"/>
  <c r="AF368" i="7"/>
  <c r="AG368" i="7"/>
  <c r="AH368" i="7"/>
  <c r="AI368" i="7"/>
  <c r="AJ368" i="7"/>
  <c r="AK368" i="7"/>
  <c r="AL368" i="7"/>
  <c r="AM368" i="7"/>
  <c r="AN368" i="7"/>
  <c r="AO368" i="7"/>
  <c r="AE369" i="7"/>
  <c r="AF369" i="7"/>
  <c r="AG369" i="7"/>
  <c r="AH369" i="7"/>
  <c r="AI369" i="7"/>
  <c r="AJ369" i="7"/>
  <c r="AK369" i="7"/>
  <c r="AL369" i="7"/>
  <c r="AM369" i="7"/>
  <c r="AN369" i="7"/>
  <c r="AO369" i="7"/>
  <c r="AE370" i="7"/>
  <c r="AF370" i="7"/>
  <c r="AG370" i="7"/>
  <c r="AH370" i="7"/>
  <c r="AI370" i="7"/>
  <c r="AJ370" i="7"/>
  <c r="AK370" i="7"/>
  <c r="AL370" i="7"/>
  <c r="AM370" i="7"/>
  <c r="AN370" i="7"/>
  <c r="AO370" i="7"/>
  <c r="AE371" i="7"/>
  <c r="AF371" i="7"/>
  <c r="AG371" i="7"/>
  <c r="AH371" i="7"/>
  <c r="AI371" i="7"/>
  <c r="AJ371" i="7"/>
  <c r="AK371" i="7"/>
  <c r="AL371" i="7"/>
  <c r="AM371" i="7"/>
  <c r="AN371" i="7"/>
  <c r="AO371" i="7"/>
  <c r="AE372" i="7"/>
  <c r="AF372" i="7"/>
  <c r="AG372" i="7"/>
  <c r="AH372" i="7"/>
  <c r="AI372" i="7"/>
  <c r="AJ372" i="7"/>
  <c r="AK372" i="7"/>
  <c r="AL372" i="7"/>
  <c r="AM372" i="7"/>
  <c r="AN372" i="7"/>
  <c r="AO372" i="7"/>
  <c r="AE373" i="7"/>
  <c r="AF373" i="7"/>
  <c r="AG373" i="7"/>
  <c r="AH373" i="7"/>
  <c r="AI373" i="7"/>
  <c r="AJ373" i="7"/>
  <c r="AK373" i="7"/>
  <c r="AL373" i="7"/>
  <c r="AM373" i="7"/>
  <c r="AN373" i="7"/>
  <c r="AO373" i="7"/>
  <c r="AE374" i="7"/>
  <c r="AF374" i="7"/>
  <c r="AG374" i="7"/>
  <c r="AH374" i="7"/>
  <c r="AI374" i="7"/>
  <c r="AJ374" i="7"/>
  <c r="AK374" i="7"/>
  <c r="AL374" i="7"/>
  <c r="AM374" i="7"/>
  <c r="AN374" i="7"/>
  <c r="AO374" i="7"/>
  <c r="AE375" i="7"/>
  <c r="AF375" i="7"/>
  <c r="AG375" i="7"/>
  <c r="AH375" i="7"/>
  <c r="AI375" i="7"/>
  <c r="AJ375" i="7"/>
  <c r="AK375" i="7"/>
  <c r="AL375" i="7"/>
  <c r="AM375" i="7"/>
  <c r="AN375" i="7"/>
  <c r="AO375" i="7"/>
  <c r="AE376" i="7"/>
  <c r="AF376" i="7"/>
  <c r="AG376" i="7"/>
  <c r="AH376" i="7"/>
  <c r="AI376" i="7"/>
  <c r="AJ376" i="7"/>
  <c r="AK376" i="7"/>
  <c r="AL376" i="7"/>
  <c r="AM376" i="7"/>
  <c r="AN376" i="7"/>
  <c r="AO376" i="7"/>
  <c r="AE377" i="7"/>
  <c r="AF377" i="7"/>
  <c r="AG377" i="7"/>
  <c r="AH377" i="7"/>
  <c r="AI377" i="7"/>
  <c r="AJ377" i="7"/>
  <c r="AK377" i="7"/>
  <c r="AL377" i="7"/>
  <c r="AM377" i="7"/>
  <c r="AN377" i="7"/>
  <c r="AO377" i="7"/>
  <c r="AE378" i="7"/>
  <c r="AF378" i="7"/>
  <c r="AG378" i="7"/>
  <c r="AH378" i="7"/>
  <c r="AI378" i="7"/>
  <c r="AJ378" i="7"/>
  <c r="AK378" i="7"/>
  <c r="AL378" i="7"/>
  <c r="AM378" i="7"/>
  <c r="AN378" i="7"/>
  <c r="AO378" i="7"/>
  <c r="AE379" i="7"/>
  <c r="AF379" i="7"/>
  <c r="AG379" i="7"/>
  <c r="AH379" i="7"/>
  <c r="AI379" i="7"/>
  <c r="AJ379" i="7"/>
  <c r="AK379" i="7"/>
  <c r="AL379" i="7"/>
  <c r="AM379" i="7"/>
  <c r="AN379" i="7"/>
  <c r="AO379" i="7"/>
  <c r="AE380" i="7"/>
  <c r="AF380" i="7"/>
  <c r="AG380" i="7"/>
  <c r="AH380" i="7"/>
  <c r="AI380" i="7"/>
  <c r="AJ380" i="7"/>
  <c r="AK380" i="7"/>
  <c r="AL380" i="7"/>
  <c r="AM380" i="7"/>
  <c r="AN380" i="7"/>
  <c r="AO380" i="7"/>
  <c r="AE381" i="7"/>
  <c r="AF381" i="7"/>
  <c r="AG381" i="7"/>
  <c r="AH381" i="7"/>
  <c r="AI381" i="7"/>
  <c r="AJ381" i="7"/>
  <c r="AK381" i="7"/>
  <c r="AL381" i="7"/>
  <c r="AM381" i="7"/>
  <c r="AN381" i="7"/>
  <c r="AO381" i="7"/>
  <c r="AE382" i="7"/>
  <c r="AF382" i="7"/>
  <c r="AG382" i="7"/>
  <c r="AH382" i="7"/>
  <c r="AI382" i="7"/>
  <c r="AJ382" i="7"/>
  <c r="AK382" i="7"/>
  <c r="AL382" i="7"/>
  <c r="AM382" i="7"/>
  <c r="AN382" i="7"/>
  <c r="AO382" i="7"/>
  <c r="AE383" i="7"/>
  <c r="AF383" i="7"/>
  <c r="AG383" i="7"/>
  <c r="AH383" i="7"/>
  <c r="AI383" i="7"/>
  <c r="AJ383" i="7"/>
  <c r="AK383" i="7"/>
  <c r="AL383" i="7"/>
  <c r="AM383" i="7"/>
  <c r="AN383" i="7"/>
  <c r="AO383" i="7"/>
  <c r="AE384" i="7"/>
  <c r="AF384" i="7"/>
  <c r="AG384" i="7"/>
  <c r="AH384" i="7"/>
  <c r="AI384" i="7"/>
  <c r="AJ384" i="7"/>
  <c r="AK384" i="7"/>
  <c r="AL384" i="7"/>
  <c r="AM384" i="7"/>
  <c r="AN384" i="7"/>
  <c r="AO384" i="7"/>
  <c r="AE385" i="7"/>
  <c r="AF385" i="7"/>
  <c r="AG385" i="7"/>
  <c r="AH385" i="7"/>
  <c r="AI385" i="7"/>
  <c r="AJ385" i="7"/>
  <c r="AK385" i="7"/>
  <c r="AL385" i="7"/>
  <c r="AM385" i="7"/>
  <c r="AN385" i="7"/>
  <c r="AO385" i="7"/>
  <c r="AE386" i="7"/>
  <c r="AF386" i="7"/>
  <c r="AG386" i="7"/>
  <c r="AH386" i="7"/>
  <c r="AI386" i="7"/>
  <c r="AJ386" i="7"/>
  <c r="AK386" i="7"/>
  <c r="AL386" i="7"/>
  <c r="AM386" i="7"/>
  <c r="AN386" i="7"/>
  <c r="AO386" i="7"/>
  <c r="AE387" i="7"/>
  <c r="AF387" i="7"/>
  <c r="AG387" i="7"/>
  <c r="AH387" i="7"/>
  <c r="AI387" i="7"/>
  <c r="AJ387" i="7"/>
  <c r="AK387" i="7"/>
  <c r="AL387" i="7"/>
  <c r="AM387" i="7"/>
  <c r="AN387" i="7"/>
  <c r="AO387" i="7"/>
  <c r="AE388" i="7"/>
  <c r="AF388" i="7"/>
  <c r="AG388" i="7"/>
  <c r="AH388" i="7"/>
  <c r="AI388" i="7"/>
  <c r="AJ388" i="7"/>
  <c r="AK388" i="7"/>
  <c r="AL388" i="7"/>
  <c r="AM388" i="7"/>
  <c r="AN388" i="7"/>
  <c r="AO388" i="7"/>
  <c r="AE389" i="7"/>
  <c r="AF389" i="7"/>
  <c r="AG389" i="7"/>
  <c r="AH389" i="7"/>
  <c r="AI389" i="7"/>
  <c r="AJ389" i="7"/>
  <c r="AK389" i="7"/>
  <c r="AL389" i="7"/>
  <c r="AM389" i="7"/>
  <c r="AN389" i="7"/>
  <c r="AO389" i="7"/>
  <c r="AE390" i="7"/>
  <c r="AF390" i="7"/>
  <c r="AG390" i="7"/>
  <c r="AH390" i="7"/>
  <c r="AI390" i="7"/>
  <c r="AJ390" i="7"/>
  <c r="AK390" i="7"/>
  <c r="AL390" i="7"/>
  <c r="AM390" i="7"/>
  <c r="AN390" i="7"/>
  <c r="AO390" i="7"/>
  <c r="AE391" i="7"/>
  <c r="AF391" i="7"/>
  <c r="AG391" i="7"/>
  <c r="AH391" i="7"/>
  <c r="AI391" i="7"/>
  <c r="AJ391" i="7"/>
  <c r="AK391" i="7"/>
  <c r="AL391" i="7"/>
  <c r="AM391" i="7"/>
  <c r="AN391" i="7"/>
  <c r="AO391" i="7"/>
  <c r="AE392" i="7"/>
  <c r="AF392" i="7"/>
  <c r="AG392" i="7"/>
  <c r="AH392" i="7"/>
  <c r="AI392" i="7"/>
  <c r="AJ392" i="7"/>
  <c r="AK392" i="7"/>
  <c r="AL392" i="7"/>
  <c r="AM392" i="7"/>
  <c r="AN392" i="7"/>
  <c r="AO392" i="7"/>
  <c r="AE393" i="7"/>
  <c r="AF393" i="7"/>
  <c r="AG393" i="7"/>
  <c r="AH393" i="7"/>
  <c r="AI393" i="7"/>
  <c r="AJ393" i="7"/>
  <c r="AK393" i="7"/>
  <c r="AL393" i="7"/>
  <c r="AM393" i="7"/>
  <c r="AN393" i="7"/>
  <c r="AO393" i="7"/>
  <c r="AE394" i="7"/>
  <c r="AF394" i="7"/>
  <c r="AG394" i="7"/>
  <c r="AH394" i="7"/>
  <c r="AI394" i="7"/>
  <c r="AJ394" i="7"/>
  <c r="AK394" i="7"/>
  <c r="AL394" i="7"/>
  <c r="AM394" i="7"/>
  <c r="AN394" i="7"/>
  <c r="AO394" i="7"/>
  <c r="AE395" i="7"/>
  <c r="AF395" i="7"/>
  <c r="AG395" i="7"/>
  <c r="AH395" i="7"/>
  <c r="AI395" i="7"/>
  <c r="AJ395" i="7"/>
  <c r="AK395" i="7"/>
  <c r="AL395" i="7"/>
  <c r="AM395" i="7"/>
  <c r="AN395" i="7"/>
  <c r="AO395" i="7"/>
  <c r="AE396" i="7"/>
  <c r="AF396" i="7"/>
  <c r="AG396" i="7"/>
  <c r="AH396" i="7"/>
  <c r="AI396" i="7"/>
  <c r="AJ396" i="7"/>
  <c r="AK396" i="7"/>
  <c r="AL396" i="7"/>
  <c r="AM396" i="7"/>
  <c r="AN396" i="7"/>
  <c r="AO396" i="7"/>
  <c r="AE397" i="7"/>
  <c r="AF397" i="7"/>
  <c r="AG397" i="7"/>
  <c r="AH397" i="7"/>
  <c r="AI397" i="7"/>
  <c r="AJ397" i="7"/>
  <c r="AK397" i="7"/>
  <c r="AL397" i="7"/>
  <c r="AM397" i="7"/>
  <c r="AN397" i="7"/>
  <c r="AO397" i="7"/>
  <c r="AE398" i="7"/>
  <c r="AF398" i="7"/>
  <c r="AG398" i="7"/>
  <c r="AH398" i="7"/>
  <c r="AI398" i="7"/>
  <c r="AJ398" i="7"/>
  <c r="AK398" i="7"/>
  <c r="AL398" i="7"/>
  <c r="AM398" i="7"/>
  <c r="AN398" i="7"/>
  <c r="AO398" i="7"/>
  <c r="AE399" i="7"/>
  <c r="AF399" i="7"/>
  <c r="AG399" i="7"/>
  <c r="AH399" i="7"/>
  <c r="AI399" i="7"/>
  <c r="AJ399" i="7"/>
  <c r="AK399" i="7"/>
  <c r="AL399" i="7"/>
  <c r="AM399" i="7"/>
  <c r="AN399" i="7"/>
  <c r="AO399" i="7"/>
  <c r="AE400" i="7"/>
  <c r="AF400" i="7"/>
  <c r="AG400" i="7"/>
  <c r="AH400" i="7"/>
  <c r="AI400" i="7"/>
  <c r="AJ400" i="7"/>
  <c r="AK400" i="7"/>
  <c r="AL400" i="7"/>
  <c r="AM400" i="7"/>
  <c r="AN400" i="7"/>
  <c r="AO400" i="7"/>
  <c r="AE401" i="7"/>
  <c r="AF401" i="7"/>
  <c r="AG401" i="7"/>
  <c r="AH401" i="7"/>
  <c r="AI401" i="7"/>
  <c r="AJ401" i="7"/>
  <c r="AK401" i="7"/>
  <c r="AL401" i="7"/>
  <c r="AM401" i="7"/>
  <c r="AN401" i="7"/>
  <c r="AO401" i="7"/>
  <c r="AE402" i="7"/>
  <c r="AF402" i="7"/>
  <c r="AG402" i="7"/>
  <c r="AH402" i="7"/>
  <c r="AI402" i="7"/>
  <c r="AJ402" i="7"/>
  <c r="AK402" i="7"/>
  <c r="AL402" i="7"/>
  <c r="AM402" i="7"/>
  <c r="AN402" i="7"/>
  <c r="AO402" i="7"/>
  <c r="AE403" i="7"/>
  <c r="AF403" i="7"/>
  <c r="AG403" i="7"/>
  <c r="AH403" i="7"/>
  <c r="AI403" i="7"/>
  <c r="AJ403" i="7"/>
  <c r="AK403" i="7"/>
  <c r="AL403" i="7"/>
  <c r="AM403" i="7"/>
  <c r="AN403" i="7"/>
  <c r="AO403" i="7"/>
  <c r="AE404" i="7"/>
  <c r="AF404" i="7"/>
  <c r="AG404" i="7"/>
  <c r="AH404" i="7"/>
  <c r="AI404" i="7"/>
  <c r="AJ404" i="7"/>
  <c r="AK404" i="7"/>
  <c r="AL404" i="7"/>
  <c r="AM404" i="7"/>
  <c r="AN404" i="7"/>
  <c r="AO404" i="7"/>
  <c r="AE405" i="7"/>
  <c r="AF405" i="7"/>
  <c r="AG405" i="7"/>
  <c r="AH405" i="7"/>
  <c r="AI405" i="7"/>
  <c r="AJ405" i="7"/>
  <c r="AK405" i="7"/>
  <c r="AL405" i="7"/>
  <c r="AM405" i="7"/>
  <c r="AN405" i="7"/>
  <c r="AO405" i="7"/>
  <c r="AE406" i="7"/>
  <c r="AF406" i="7"/>
  <c r="AG406" i="7"/>
  <c r="AH406" i="7"/>
  <c r="AI406" i="7"/>
  <c r="AJ406" i="7"/>
  <c r="AK406" i="7"/>
  <c r="AL406" i="7"/>
  <c r="AM406" i="7"/>
  <c r="AN406" i="7"/>
  <c r="AO406" i="7"/>
  <c r="AE407" i="7"/>
  <c r="AF407" i="7"/>
  <c r="AG407" i="7"/>
  <c r="AH407" i="7"/>
  <c r="AI407" i="7"/>
  <c r="AJ407" i="7"/>
  <c r="AK407" i="7"/>
  <c r="AL407" i="7"/>
  <c r="AM407" i="7"/>
  <c r="AN407" i="7"/>
  <c r="AO407" i="7"/>
  <c r="AE408" i="7"/>
  <c r="AF408" i="7"/>
  <c r="AG408" i="7"/>
  <c r="AH408" i="7"/>
  <c r="AI408" i="7"/>
  <c r="AJ408" i="7"/>
  <c r="AK408" i="7"/>
  <c r="AL408" i="7"/>
  <c r="AM408" i="7"/>
  <c r="AN408" i="7"/>
  <c r="AO408" i="7"/>
  <c r="AE409" i="7"/>
  <c r="AF409" i="7"/>
  <c r="AG409" i="7"/>
  <c r="AH409" i="7"/>
  <c r="AI409" i="7"/>
  <c r="AJ409" i="7"/>
  <c r="AK409" i="7"/>
  <c r="AL409" i="7"/>
  <c r="AM409" i="7"/>
  <c r="AN409" i="7"/>
  <c r="AO409" i="7"/>
  <c r="AE410" i="7"/>
  <c r="AF410" i="7"/>
  <c r="AG410" i="7"/>
  <c r="AH410" i="7"/>
  <c r="AI410" i="7"/>
  <c r="AJ410" i="7"/>
  <c r="AK410" i="7"/>
  <c r="AL410" i="7"/>
  <c r="AM410" i="7"/>
  <c r="AN410" i="7"/>
  <c r="AO410" i="7"/>
  <c r="AE411" i="7"/>
  <c r="AF411" i="7"/>
  <c r="AG411" i="7"/>
  <c r="AH411" i="7"/>
  <c r="AI411" i="7"/>
  <c r="AJ411" i="7"/>
  <c r="AK411" i="7"/>
  <c r="AL411" i="7"/>
  <c r="AM411" i="7"/>
  <c r="AN411" i="7"/>
  <c r="AO411" i="7"/>
  <c r="AE412" i="7"/>
  <c r="AF412" i="7"/>
  <c r="AG412" i="7"/>
  <c r="AH412" i="7"/>
  <c r="AI412" i="7"/>
  <c r="AJ412" i="7"/>
  <c r="AK412" i="7"/>
  <c r="AL412" i="7"/>
  <c r="AM412" i="7"/>
  <c r="AN412" i="7"/>
  <c r="AO412" i="7"/>
  <c r="AE413" i="7"/>
  <c r="AF413" i="7"/>
  <c r="AG413" i="7"/>
  <c r="AH413" i="7"/>
  <c r="AI413" i="7"/>
  <c r="AJ413" i="7"/>
  <c r="AK413" i="7"/>
  <c r="AL413" i="7"/>
  <c r="AM413" i="7"/>
  <c r="AN413" i="7"/>
  <c r="AO413" i="7"/>
  <c r="AE414" i="7"/>
  <c r="AF414" i="7"/>
  <c r="AG414" i="7"/>
  <c r="AH414" i="7"/>
  <c r="AI414" i="7"/>
  <c r="AJ414" i="7"/>
  <c r="AK414" i="7"/>
  <c r="AL414" i="7"/>
  <c r="AM414" i="7"/>
  <c r="AN414" i="7"/>
  <c r="AO414" i="7"/>
  <c r="AE415" i="7"/>
  <c r="AF415" i="7"/>
  <c r="AG415" i="7"/>
  <c r="AH415" i="7"/>
  <c r="AI415" i="7"/>
  <c r="AJ415" i="7"/>
  <c r="AK415" i="7"/>
  <c r="AL415" i="7"/>
  <c r="AM415" i="7"/>
  <c r="AN415" i="7"/>
  <c r="AO415" i="7"/>
  <c r="AE416" i="7"/>
  <c r="AF416" i="7"/>
  <c r="AG416" i="7"/>
  <c r="AH416" i="7"/>
  <c r="AI416" i="7"/>
  <c r="AJ416" i="7"/>
  <c r="AK416" i="7"/>
  <c r="AL416" i="7"/>
  <c r="AM416" i="7"/>
  <c r="AN416" i="7"/>
  <c r="AO416" i="7"/>
  <c r="AE417" i="7"/>
  <c r="AF417" i="7"/>
  <c r="AG417" i="7"/>
  <c r="AH417" i="7"/>
  <c r="AI417" i="7"/>
  <c r="AJ417" i="7"/>
  <c r="AK417" i="7"/>
  <c r="AL417" i="7"/>
  <c r="AM417" i="7"/>
  <c r="AN417" i="7"/>
  <c r="AO417" i="7"/>
  <c r="AE418" i="7"/>
  <c r="AF418" i="7"/>
  <c r="AG418" i="7"/>
  <c r="AH418" i="7"/>
  <c r="AI418" i="7"/>
  <c r="AJ418" i="7"/>
  <c r="AK418" i="7"/>
  <c r="AL418" i="7"/>
  <c r="AM418" i="7"/>
  <c r="AN418" i="7"/>
  <c r="AO418" i="7"/>
  <c r="AE419" i="7"/>
  <c r="AF419" i="7"/>
  <c r="AG419" i="7"/>
  <c r="AH419" i="7"/>
  <c r="AI419" i="7"/>
  <c r="AJ419" i="7"/>
  <c r="AK419" i="7"/>
  <c r="AL419" i="7"/>
  <c r="AM419" i="7"/>
  <c r="AN419" i="7"/>
  <c r="AO419" i="7"/>
  <c r="AE420" i="7"/>
  <c r="AF420" i="7"/>
  <c r="AG420" i="7"/>
  <c r="AH420" i="7"/>
  <c r="AI420" i="7"/>
  <c r="AJ420" i="7"/>
  <c r="AK420" i="7"/>
  <c r="AL420" i="7"/>
  <c r="AM420" i="7"/>
  <c r="AN420" i="7"/>
  <c r="AO420" i="7"/>
  <c r="AE421" i="7"/>
  <c r="AF421" i="7"/>
  <c r="AG421" i="7"/>
  <c r="AH421" i="7"/>
  <c r="AI421" i="7"/>
  <c r="AJ421" i="7"/>
  <c r="AK421" i="7"/>
  <c r="AL421" i="7"/>
  <c r="AM421" i="7"/>
  <c r="AN421" i="7"/>
  <c r="AO421" i="7"/>
  <c r="AE422" i="7"/>
  <c r="AF422" i="7"/>
  <c r="AG422" i="7"/>
  <c r="AH422" i="7"/>
  <c r="AI422" i="7"/>
  <c r="AJ422" i="7"/>
  <c r="AK422" i="7"/>
  <c r="AL422" i="7"/>
  <c r="AM422" i="7"/>
  <c r="AN422" i="7"/>
  <c r="AO422" i="7"/>
  <c r="AE423" i="7"/>
  <c r="AF423" i="7"/>
  <c r="AG423" i="7"/>
  <c r="AH423" i="7"/>
  <c r="AI423" i="7"/>
  <c r="AJ423" i="7"/>
  <c r="AK423" i="7"/>
  <c r="AL423" i="7"/>
  <c r="AM423" i="7"/>
  <c r="AN423" i="7"/>
  <c r="AO423" i="7"/>
  <c r="AE424" i="7"/>
  <c r="AF424" i="7"/>
  <c r="AG424" i="7"/>
  <c r="AH424" i="7"/>
  <c r="AI424" i="7"/>
  <c r="AJ424" i="7"/>
  <c r="AK424" i="7"/>
  <c r="AL424" i="7"/>
  <c r="AM424" i="7"/>
  <c r="AN424" i="7"/>
  <c r="AO424" i="7"/>
  <c r="AE425" i="7"/>
  <c r="AF425" i="7"/>
  <c r="AG425" i="7"/>
  <c r="AH425" i="7"/>
  <c r="AI425" i="7"/>
  <c r="AJ425" i="7"/>
  <c r="AK425" i="7"/>
  <c r="AL425" i="7"/>
  <c r="AM425" i="7"/>
  <c r="AN425" i="7"/>
  <c r="AO425" i="7"/>
  <c r="AE426" i="7"/>
  <c r="AF426" i="7"/>
  <c r="AG426" i="7"/>
  <c r="AH426" i="7"/>
  <c r="AI426" i="7"/>
  <c r="AJ426" i="7"/>
  <c r="AK426" i="7"/>
  <c r="AL426" i="7"/>
  <c r="AM426" i="7"/>
  <c r="AN426" i="7"/>
  <c r="AO426" i="7"/>
  <c r="AE427" i="7"/>
  <c r="AF427" i="7"/>
  <c r="AG427" i="7"/>
  <c r="AH427" i="7"/>
  <c r="AI427" i="7"/>
  <c r="AJ427" i="7"/>
  <c r="AK427" i="7"/>
  <c r="AL427" i="7"/>
  <c r="AM427" i="7"/>
  <c r="AN427" i="7"/>
  <c r="AO427" i="7"/>
  <c r="AE428" i="7"/>
  <c r="AF428" i="7"/>
  <c r="AG428" i="7"/>
  <c r="AH428" i="7"/>
  <c r="AI428" i="7"/>
  <c r="AJ428" i="7"/>
  <c r="AK428" i="7"/>
  <c r="AL428" i="7"/>
  <c r="AM428" i="7"/>
  <c r="AN428" i="7"/>
  <c r="AO428" i="7"/>
  <c r="AE429" i="7"/>
  <c r="AF429" i="7"/>
  <c r="AG429" i="7"/>
  <c r="AH429" i="7"/>
  <c r="AI429" i="7"/>
  <c r="AJ429" i="7"/>
  <c r="AK429" i="7"/>
  <c r="AL429" i="7"/>
  <c r="AM429" i="7"/>
  <c r="AN429" i="7"/>
  <c r="AO429" i="7"/>
  <c r="AE430" i="7"/>
  <c r="AF430" i="7"/>
  <c r="AG430" i="7"/>
  <c r="AH430" i="7"/>
  <c r="AI430" i="7"/>
  <c r="AJ430" i="7"/>
  <c r="AK430" i="7"/>
  <c r="AL430" i="7"/>
  <c r="AM430" i="7"/>
  <c r="AN430" i="7"/>
  <c r="AO430" i="7"/>
  <c r="AE431" i="7"/>
  <c r="AF431" i="7"/>
  <c r="AG431" i="7"/>
  <c r="AH431" i="7"/>
  <c r="AI431" i="7"/>
  <c r="AJ431" i="7"/>
  <c r="AK431" i="7"/>
  <c r="AL431" i="7"/>
  <c r="AM431" i="7"/>
  <c r="AN431" i="7"/>
  <c r="AO431" i="7"/>
  <c r="AE432" i="7"/>
  <c r="AF432" i="7"/>
  <c r="AG432" i="7"/>
  <c r="AH432" i="7"/>
  <c r="AI432" i="7"/>
  <c r="AJ432" i="7"/>
  <c r="AK432" i="7"/>
  <c r="AL432" i="7"/>
  <c r="AM432" i="7"/>
  <c r="AN432" i="7"/>
  <c r="AO432" i="7"/>
  <c r="AE433" i="7"/>
  <c r="AF433" i="7"/>
  <c r="AG433" i="7"/>
  <c r="AH433" i="7"/>
  <c r="AI433" i="7"/>
  <c r="AJ433" i="7"/>
  <c r="AK433" i="7"/>
  <c r="AL433" i="7"/>
  <c r="AM433" i="7"/>
  <c r="AN433" i="7"/>
  <c r="AO433" i="7"/>
  <c r="AE434" i="7"/>
  <c r="AF434" i="7"/>
  <c r="AG434" i="7"/>
  <c r="AH434" i="7"/>
  <c r="AI434" i="7"/>
  <c r="AJ434" i="7"/>
  <c r="AK434" i="7"/>
  <c r="AL434" i="7"/>
  <c r="AM434" i="7"/>
  <c r="AN434" i="7"/>
  <c r="AO434" i="7"/>
  <c r="AE435" i="7"/>
  <c r="AF435" i="7"/>
  <c r="AG435" i="7"/>
  <c r="AH435" i="7"/>
  <c r="AI435" i="7"/>
  <c r="AJ435" i="7"/>
  <c r="AK435" i="7"/>
  <c r="AL435" i="7"/>
  <c r="AM435" i="7"/>
  <c r="AN435" i="7"/>
  <c r="AO435" i="7"/>
  <c r="AE436" i="7"/>
  <c r="AF436" i="7"/>
  <c r="AG436" i="7"/>
  <c r="AH436" i="7"/>
  <c r="AI436" i="7"/>
  <c r="AJ436" i="7"/>
  <c r="AK436" i="7"/>
  <c r="AL436" i="7"/>
  <c r="AM436" i="7"/>
  <c r="AN436" i="7"/>
  <c r="AO436" i="7"/>
  <c r="AE437" i="7"/>
  <c r="AF437" i="7"/>
  <c r="AG437" i="7"/>
  <c r="AH437" i="7"/>
  <c r="AI437" i="7"/>
  <c r="AJ437" i="7"/>
  <c r="AK437" i="7"/>
  <c r="AL437" i="7"/>
  <c r="AM437" i="7"/>
  <c r="AN437" i="7"/>
  <c r="AO437" i="7"/>
  <c r="AE438" i="7"/>
  <c r="AF438" i="7"/>
  <c r="AG438" i="7"/>
  <c r="AH438" i="7"/>
  <c r="AI438" i="7"/>
  <c r="AJ438" i="7"/>
  <c r="AK438" i="7"/>
  <c r="AL438" i="7"/>
  <c r="AM438" i="7"/>
  <c r="AN438" i="7"/>
  <c r="AO438" i="7"/>
  <c r="AE439" i="7"/>
  <c r="AF439" i="7"/>
  <c r="AG439" i="7"/>
  <c r="AH439" i="7"/>
  <c r="AI439" i="7"/>
  <c r="AJ439" i="7"/>
  <c r="AK439" i="7"/>
  <c r="AL439" i="7"/>
  <c r="AM439" i="7"/>
  <c r="AN439" i="7"/>
  <c r="AO439" i="7"/>
  <c r="AE440" i="7"/>
  <c r="AF440" i="7"/>
  <c r="AG440" i="7"/>
  <c r="AH440" i="7"/>
  <c r="AI440" i="7"/>
  <c r="AJ440" i="7"/>
  <c r="AK440" i="7"/>
  <c r="AL440" i="7"/>
  <c r="AM440" i="7"/>
  <c r="AN440" i="7"/>
  <c r="AO440" i="7"/>
  <c r="AE441" i="7"/>
  <c r="AF441" i="7"/>
  <c r="AG441" i="7"/>
  <c r="AH441" i="7"/>
  <c r="AI441" i="7"/>
  <c r="AJ441" i="7"/>
  <c r="AK441" i="7"/>
  <c r="AL441" i="7"/>
  <c r="AM441" i="7"/>
  <c r="AN441" i="7"/>
  <c r="AO441" i="7"/>
  <c r="AE442" i="7"/>
  <c r="AF442" i="7"/>
  <c r="AG442" i="7"/>
  <c r="AH442" i="7"/>
  <c r="AI442" i="7"/>
  <c r="AJ442" i="7"/>
  <c r="AK442" i="7"/>
  <c r="AL442" i="7"/>
  <c r="AM442" i="7"/>
  <c r="AN442" i="7"/>
  <c r="AO442" i="7"/>
  <c r="AE443" i="7"/>
  <c r="AF443" i="7"/>
  <c r="AG443" i="7"/>
  <c r="AH443" i="7"/>
  <c r="AI443" i="7"/>
  <c r="AJ443" i="7"/>
  <c r="AK443" i="7"/>
  <c r="AL443" i="7"/>
  <c r="AM443" i="7"/>
  <c r="AN443" i="7"/>
  <c r="AO443" i="7"/>
  <c r="AE444" i="7"/>
  <c r="AF444" i="7"/>
  <c r="AG444" i="7"/>
  <c r="AH444" i="7"/>
  <c r="AI444" i="7"/>
  <c r="AJ444" i="7"/>
  <c r="AK444" i="7"/>
  <c r="AL444" i="7"/>
  <c r="AM444" i="7"/>
  <c r="AN444" i="7"/>
  <c r="AO444" i="7"/>
  <c r="AE445" i="7"/>
  <c r="AF445" i="7"/>
  <c r="AG445" i="7"/>
  <c r="AH445" i="7"/>
  <c r="AI445" i="7"/>
  <c r="AJ445" i="7"/>
  <c r="AK445" i="7"/>
  <c r="AL445" i="7"/>
  <c r="AM445" i="7"/>
  <c r="AN445" i="7"/>
  <c r="AO445" i="7"/>
  <c r="AE446" i="7"/>
  <c r="AF446" i="7"/>
  <c r="AG446" i="7"/>
  <c r="AH446" i="7"/>
  <c r="AI446" i="7"/>
  <c r="AJ446" i="7"/>
  <c r="AK446" i="7"/>
  <c r="AL446" i="7"/>
  <c r="AM446" i="7"/>
  <c r="AN446" i="7"/>
  <c r="AO446" i="7"/>
  <c r="AE447" i="7"/>
  <c r="AF447" i="7"/>
  <c r="AG447" i="7"/>
  <c r="AH447" i="7"/>
  <c r="AI447" i="7"/>
  <c r="AJ447" i="7"/>
  <c r="AK447" i="7"/>
  <c r="AL447" i="7"/>
  <c r="AM447" i="7"/>
  <c r="AN447" i="7"/>
  <c r="AO447" i="7"/>
  <c r="AE448" i="7"/>
  <c r="AF448" i="7"/>
  <c r="AG448" i="7"/>
  <c r="AH448" i="7"/>
  <c r="AI448" i="7"/>
  <c r="AJ448" i="7"/>
  <c r="AK448" i="7"/>
  <c r="AL448" i="7"/>
  <c r="AM448" i="7"/>
  <c r="AN448" i="7"/>
  <c r="AO448" i="7"/>
  <c r="AE449" i="7"/>
  <c r="AF449" i="7"/>
  <c r="AG449" i="7"/>
  <c r="AH449" i="7"/>
  <c r="AI449" i="7"/>
  <c r="AJ449" i="7"/>
  <c r="AK449" i="7"/>
  <c r="AL449" i="7"/>
  <c r="AM449" i="7"/>
  <c r="AN449" i="7"/>
  <c r="AO449" i="7"/>
  <c r="AE450" i="7"/>
  <c r="AF450" i="7"/>
  <c r="AG450" i="7"/>
  <c r="AH450" i="7"/>
  <c r="AI450" i="7"/>
  <c r="AJ450" i="7"/>
  <c r="AK450" i="7"/>
  <c r="AL450" i="7"/>
  <c r="AM450" i="7"/>
  <c r="AN450" i="7"/>
  <c r="AO450" i="7"/>
  <c r="AE451" i="7"/>
  <c r="AF451" i="7"/>
  <c r="AG451" i="7"/>
  <c r="AH451" i="7"/>
  <c r="AI451" i="7"/>
  <c r="AJ451" i="7"/>
  <c r="AK451" i="7"/>
  <c r="AL451" i="7"/>
  <c r="AM451" i="7"/>
  <c r="AN451" i="7"/>
  <c r="AO451" i="7"/>
  <c r="AE452" i="7"/>
  <c r="AF452" i="7"/>
  <c r="AG452" i="7"/>
  <c r="AH452" i="7"/>
  <c r="AI452" i="7"/>
  <c r="AJ452" i="7"/>
  <c r="AK452" i="7"/>
  <c r="AL452" i="7"/>
  <c r="AM452" i="7"/>
  <c r="AN452" i="7"/>
  <c r="AO452" i="7"/>
  <c r="AE453" i="7"/>
  <c r="AF453" i="7"/>
  <c r="AG453" i="7"/>
  <c r="AH453" i="7"/>
  <c r="AI453" i="7"/>
  <c r="AJ453" i="7"/>
  <c r="AK453" i="7"/>
  <c r="AL453" i="7"/>
  <c r="AM453" i="7"/>
  <c r="AN453" i="7"/>
  <c r="AO453" i="7"/>
  <c r="AE454" i="7"/>
  <c r="AF454" i="7"/>
  <c r="AG454" i="7"/>
  <c r="AH454" i="7"/>
  <c r="AI454" i="7"/>
  <c r="AJ454" i="7"/>
  <c r="AK454" i="7"/>
  <c r="AL454" i="7"/>
  <c r="AM454" i="7"/>
  <c r="AN454" i="7"/>
  <c r="AO454" i="7"/>
  <c r="AE455" i="7"/>
  <c r="AF455" i="7"/>
  <c r="AG455" i="7"/>
  <c r="AH455" i="7"/>
  <c r="AI455" i="7"/>
  <c r="AJ455" i="7"/>
  <c r="AK455" i="7"/>
  <c r="AL455" i="7"/>
  <c r="AM455" i="7"/>
  <c r="AN455" i="7"/>
  <c r="AO455" i="7"/>
  <c r="AE456" i="7"/>
  <c r="AF456" i="7"/>
  <c r="AG456" i="7"/>
  <c r="AH456" i="7"/>
  <c r="AI456" i="7"/>
  <c r="AJ456" i="7"/>
  <c r="AK456" i="7"/>
  <c r="AL456" i="7"/>
  <c r="AM456" i="7"/>
  <c r="AN456" i="7"/>
  <c r="AO456" i="7"/>
  <c r="AE457" i="7"/>
  <c r="AF457" i="7"/>
  <c r="AG457" i="7"/>
  <c r="AH457" i="7"/>
  <c r="AI457" i="7"/>
  <c r="AJ457" i="7"/>
  <c r="AK457" i="7"/>
  <c r="AL457" i="7"/>
  <c r="AM457" i="7"/>
  <c r="AN457" i="7"/>
  <c r="AO457" i="7"/>
  <c r="AE458" i="7"/>
  <c r="AF458" i="7"/>
  <c r="AG458" i="7"/>
  <c r="AH458" i="7"/>
  <c r="AI458" i="7"/>
  <c r="AJ458" i="7"/>
  <c r="AK458" i="7"/>
  <c r="AL458" i="7"/>
  <c r="AM458" i="7"/>
  <c r="AN458" i="7"/>
  <c r="AO458" i="7"/>
  <c r="AE459" i="7"/>
  <c r="AF459" i="7"/>
  <c r="AG459" i="7"/>
  <c r="AH459" i="7"/>
  <c r="AI459" i="7"/>
  <c r="AJ459" i="7"/>
  <c r="AK459" i="7"/>
  <c r="AL459" i="7"/>
  <c r="AM459" i="7"/>
  <c r="AN459" i="7"/>
  <c r="AO459" i="7"/>
  <c r="AE460" i="7"/>
  <c r="AF460" i="7"/>
  <c r="AG460" i="7"/>
  <c r="AH460" i="7"/>
  <c r="AI460" i="7"/>
  <c r="AJ460" i="7"/>
  <c r="AK460" i="7"/>
  <c r="AL460" i="7"/>
  <c r="AM460" i="7"/>
  <c r="AN460" i="7"/>
  <c r="AO460" i="7"/>
  <c r="AE461" i="7"/>
  <c r="AF461" i="7"/>
  <c r="AG461" i="7"/>
  <c r="AH461" i="7"/>
  <c r="AI461" i="7"/>
  <c r="AJ461" i="7"/>
  <c r="AK461" i="7"/>
  <c r="AL461" i="7"/>
  <c r="AM461" i="7"/>
  <c r="AN461" i="7"/>
  <c r="AO461" i="7"/>
  <c r="AE462" i="7"/>
  <c r="AF462" i="7"/>
  <c r="AG462" i="7"/>
  <c r="AH462" i="7"/>
  <c r="AI462" i="7"/>
  <c r="AJ462" i="7"/>
  <c r="AK462" i="7"/>
  <c r="AL462" i="7"/>
  <c r="AM462" i="7"/>
  <c r="AN462" i="7"/>
  <c r="AO462" i="7"/>
  <c r="AE463" i="7"/>
  <c r="AF463" i="7"/>
  <c r="AG463" i="7"/>
  <c r="AH463" i="7"/>
  <c r="AI463" i="7"/>
  <c r="AJ463" i="7"/>
  <c r="AK463" i="7"/>
  <c r="AL463" i="7"/>
  <c r="AM463" i="7"/>
  <c r="AN463" i="7"/>
  <c r="AO463" i="7"/>
  <c r="AE464" i="7"/>
  <c r="AF464" i="7"/>
  <c r="AG464" i="7"/>
  <c r="AH464" i="7"/>
  <c r="AI464" i="7"/>
  <c r="AJ464" i="7"/>
  <c r="AK464" i="7"/>
  <c r="AL464" i="7"/>
  <c r="AM464" i="7"/>
  <c r="AN464" i="7"/>
  <c r="AO464" i="7"/>
  <c r="AE465" i="7"/>
  <c r="AF465" i="7"/>
  <c r="AG465" i="7"/>
  <c r="AH465" i="7"/>
  <c r="AI465" i="7"/>
  <c r="AJ465" i="7"/>
  <c r="AK465" i="7"/>
  <c r="AL465" i="7"/>
  <c r="AM465" i="7"/>
  <c r="AN465" i="7"/>
  <c r="AO465" i="7"/>
  <c r="AE466" i="7"/>
  <c r="AF466" i="7"/>
  <c r="AG466" i="7"/>
  <c r="AH466" i="7"/>
  <c r="AI466" i="7"/>
  <c r="AJ466" i="7"/>
  <c r="AK466" i="7"/>
  <c r="AL466" i="7"/>
  <c r="AM466" i="7"/>
  <c r="AN466" i="7"/>
  <c r="AO466" i="7"/>
  <c r="AE467" i="7"/>
  <c r="AF467" i="7"/>
  <c r="AG467" i="7"/>
  <c r="AH467" i="7"/>
  <c r="AI467" i="7"/>
  <c r="AJ467" i="7"/>
  <c r="AK467" i="7"/>
  <c r="AL467" i="7"/>
  <c r="AM467" i="7"/>
  <c r="AN467" i="7"/>
  <c r="AO467" i="7"/>
  <c r="AE468" i="7"/>
  <c r="AF468" i="7"/>
  <c r="AG468" i="7"/>
  <c r="AH468" i="7"/>
  <c r="AI468" i="7"/>
  <c r="AJ468" i="7"/>
  <c r="AK468" i="7"/>
  <c r="AL468" i="7"/>
  <c r="AM468" i="7"/>
  <c r="AN468" i="7"/>
  <c r="AO468" i="7"/>
  <c r="AE469" i="7"/>
  <c r="AF469" i="7"/>
  <c r="AG469" i="7"/>
  <c r="AH469" i="7"/>
  <c r="AI469" i="7"/>
  <c r="AJ469" i="7"/>
  <c r="AK469" i="7"/>
  <c r="AL469" i="7"/>
  <c r="AM469" i="7"/>
  <c r="AN469" i="7"/>
  <c r="AO469" i="7"/>
  <c r="AE470" i="7"/>
  <c r="AF470" i="7"/>
  <c r="AG470" i="7"/>
  <c r="AH470" i="7"/>
  <c r="AI470" i="7"/>
  <c r="AJ470" i="7"/>
  <c r="AK470" i="7"/>
  <c r="AL470" i="7"/>
  <c r="AM470" i="7"/>
  <c r="AN470" i="7"/>
  <c r="AO470" i="7"/>
  <c r="AE471" i="7"/>
  <c r="AF471" i="7"/>
  <c r="AG471" i="7"/>
  <c r="AH471" i="7"/>
  <c r="AI471" i="7"/>
  <c r="AJ471" i="7"/>
  <c r="AK471" i="7"/>
  <c r="AL471" i="7"/>
  <c r="AM471" i="7"/>
  <c r="AN471" i="7"/>
  <c r="AO471" i="7"/>
  <c r="AE472" i="7"/>
  <c r="AF472" i="7"/>
  <c r="AG472" i="7"/>
  <c r="AH472" i="7"/>
  <c r="AI472" i="7"/>
  <c r="AJ472" i="7"/>
  <c r="AK472" i="7"/>
  <c r="AL472" i="7"/>
  <c r="AM472" i="7"/>
  <c r="AN472" i="7"/>
  <c r="AO472" i="7"/>
  <c r="AE473" i="7"/>
  <c r="AF473" i="7"/>
  <c r="AG473" i="7"/>
  <c r="AH473" i="7"/>
  <c r="AI473" i="7"/>
  <c r="AJ473" i="7"/>
  <c r="AK473" i="7"/>
  <c r="AL473" i="7"/>
  <c r="AM473" i="7"/>
  <c r="AN473" i="7"/>
  <c r="AO473" i="7"/>
  <c r="AE474" i="7"/>
  <c r="AF474" i="7"/>
  <c r="AG474" i="7"/>
  <c r="AH474" i="7"/>
  <c r="AI474" i="7"/>
  <c r="AJ474" i="7"/>
  <c r="AK474" i="7"/>
  <c r="AL474" i="7"/>
  <c r="AM474" i="7"/>
  <c r="AN474" i="7"/>
  <c r="AO474" i="7"/>
  <c r="AE475" i="7"/>
  <c r="AF475" i="7"/>
  <c r="AG475" i="7"/>
  <c r="AH475" i="7"/>
  <c r="AI475" i="7"/>
  <c r="AJ475" i="7"/>
  <c r="AK475" i="7"/>
  <c r="AL475" i="7"/>
  <c r="AM475" i="7"/>
  <c r="AN475" i="7"/>
  <c r="AO475" i="7"/>
  <c r="AE476" i="7"/>
  <c r="AF476" i="7"/>
  <c r="AG476" i="7"/>
  <c r="AH476" i="7"/>
  <c r="AI476" i="7"/>
  <c r="AJ476" i="7"/>
  <c r="AK476" i="7"/>
  <c r="AL476" i="7"/>
  <c r="AM476" i="7"/>
  <c r="AN476" i="7"/>
  <c r="AO476" i="7"/>
  <c r="AE477" i="7"/>
  <c r="AF477" i="7"/>
  <c r="AG477" i="7"/>
  <c r="AH477" i="7"/>
  <c r="AI477" i="7"/>
  <c r="AJ477" i="7"/>
  <c r="AK477" i="7"/>
  <c r="AL477" i="7"/>
  <c r="AM477" i="7"/>
  <c r="AN477" i="7"/>
  <c r="AO477" i="7"/>
  <c r="AE478" i="7"/>
  <c r="AF478" i="7"/>
  <c r="AG478" i="7"/>
  <c r="AH478" i="7"/>
  <c r="AI478" i="7"/>
  <c r="AJ478" i="7"/>
  <c r="AK478" i="7"/>
  <c r="AL478" i="7"/>
  <c r="AM478" i="7"/>
  <c r="AN478" i="7"/>
  <c r="AO478" i="7"/>
  <c r="AE479" i="7"/>
  <c r="AF479" i="7"/>
  <c r="AG479" i="7"/>
  <c r="AH479" i="7"/>
  <c r="AI479" i="7"/>
  <c r="AJ479" i="7"/>
  <c r="AK479" i="7"/>
  <c r="AL479" i="7"/>
  <c r="AM479" i="7"/>
  <c r="AN479" i="7"/>
  <c r="AO479" i="7"/>
  <c r="AE480" i="7"/>
  <c r="AF480" i="7"/>
  <c r="AG480" i="7"/>
  <c r="AH480" i="7"/>
  <c r="AI480" i="7"/>
  <c r="AJ480" i="7"/>
  <c r="AK480" i="7"/>
  <c r="AL480" i="7"/>
  <c r="AM480" i="7"/>
  <c r="AN480" i="7"/>
  <c r="AO480" i="7"/>
  <c r="AE481" i="7"/>
  <c r="AF481" i="7"/>
  <c r="AG481" i="7"/>
  <c r="AH481" i="7"/>
  <c r="AI481" i="7"/>
  <c r="AJ481" i="7"/>
  <c r="AK481" i="7"/>
  <c r="AL481" i="7"/>
  <c r="AM481" i="7"/>
  <c r="AN481" i="7"/>
  <c r="AO481" i="7"/>
  <c r="AE482" i="7"/>
  <c r="AF482" i="7"/>
  <c r="AG482" i="7"/>
  <c r="AH482" i="7"/>
  <c r="AI482" i="7"/>
  <c r="AJ482" i="7"/>
  <c r="AK482" i="7"/>
  <c r="AL482" i="7"/>
  <c r="AM482" i="7"/>
  <c r="AN482" i="7"/>
  <c r="AO482" i="7"/>
  <c r="AE483" i="7"/>
  <c r="AF483" i="7"/>
  <c r="AG483" i="7"/>
  <c r="AH483" i="7"/>
  <c r="AI483" i="7"/>
  <c r="AJ483" i="7"/>
  <c r="AK483" i="7"/>
  <c r="AL483" i="7"/>
  <c r="AM483" i="7"/>
  <c r="AN483" i="7"/>
  <c r="AO483" i="7"/>
  <c r="AE484" i="7"/>
  <c r="AF484" i="7"/>
  <c r="AG484" i="7"/>
  <c r="AH484" i="7"/>
  <c r="AI484" i="7"/>
  <c r="AJ484" i="7"/>
  <c r="AK484" i="7"/>
  <c r="AL484" i="7"/>
  <c r="AM484" i="7"/>
  <c r="AN484" i="7"/>
  <c r="AO484" i="7"/>
  <c r="AE485" i="7"/>
  <c r="AF485" i="7"/>
  <c r="AG485" i="7"/>
  <c r="AH485" i="7"/>
  <c r="AI485" i="7"/>
  <c r="AJ485" i="7"/>
  <c r="AK485" i="7"/>
  <c r="AL485" i="7"/>
  <c r="AM485" i="7"/>
  <c r="AN485" i="7"/>
  <c r="AO485" i="7"/>
  <c r="AE486" i="7"/>
  <c r="AF486" i="7"/>
  <c r="AG486" i="7"/>
  <c r="AH486" i="7"/>
  <c r="AI486" i="7"/>
  <c r="AJ486" i="7"/>
  <c r="AK486" i="7"/>
  <c r="AL486" i="7"/>
  <c r="AM486" i="7"/>
  <c r="AN486" i="7"/>
  <c r="AO486" i="7"/>
  <c r="AE487" i="7"/>
  <c r="AF487" i="7"/>
  <c r="AG487" i="7"/>
  <c r="AH487" i="7"/>
  <c r="AI487" i="7"/>
  <c r="AJ487" i="7"/>
  <c r="AK487" i="7"/>
  <c r="AL487" i="7"/>
  <c r="AM487" i="7"/>
  <c r="AN487" i="7"/>
  <c r="AO487" i="7"/>
  <c r="AE488" i="7"/>
  <c r="AF488" i="7"/>
  <c r="AG488" i="7"/>
  <c r="AH488" i="7"/>
  <c r="AI488" i="7"/>
  <c r="AJ488" i="7"/>
  <c r="AK488" i="7"/>
  <c r="AL488" i="7"/>
  <c r="AM488" i="7"/>
  <c r="AN488" i="7"/>
  <c r="AO488" i="7"/>
  <c r="AE489" i="7"/>
  <c r="AF489" i="7"/>
  <c r="AG489" i="7"/>
  <c r="AH489" i="7"/>
  <c r="AI489" i="7"/>
  <c r="AJ489" i="7"/>
  <c r="AK489" i="7"/>
  <c r="AL489" i="7"/>
  <c r="AM489" i="7"/>
  <c r="AN489" i="7"/>
  <c r="AO489" i="7"/>
  <c r="AE490" i="7"/>
  <c r="AF490" i="7"/>
  <c r="AG490" i="7"/>
  <c r="AH490" i="7"/>
  <c r="AI490" i="7"/>
  <c r="AJ490" i="7"/>
  <c r="AK490" i="7"/>
  <c r="AL490" i="7"/>
  <c r="AM490" i="7"/>
  <c r="AN490" i="7"/>
  <c r="AO490" i="7"/>
  <c r="AE491" i="7"/>
  <c r="AF491" i="7"/>
  <c r="AG491" i="7"/>
  <c r="AH491" i="7"/>
  <c r="AI491" i="7"/>
  <c r="AJ491" i="7"/>
  <c r="AK491" i="7"/>
  <c r="AL491" i="7"/>
  <c r="AM491" i="7"/>
  <c r="AN491" i="7"/>
  <c r="AO491" i="7"/>
  <c r="AE492" i="7"/>
  <c r="AF492" i="7"/>
  <c r="AG492" i="7"/>
  <c r="AH492" i="7"/>
  <c r="AI492" i="7"/>
  <c r="AJ492" i="7"/>
  <c r="AK492" i="7"/>
  <c r="AL492" i="7"/>
  <c r="AM492" i="7"/>
  <c r="AN492" i="7"/>
  <c r="AO492" i="7"/>
  <c r="AE493" i="7"/>
  <c r="AF493" i="7"/>
  <c r="AG493" i="7"/>
  <c r="AH493" i="7"/>
  <c r="AI493" i="7"/>
  <c r="AJ493" i="7"/>
  <c r="AK493" i="7"/>
  <c r="AL493" i="7"/>
  <c r="AM493" i="7"/>
  <c r="AN493" i="7"/>
  <c r="AO493" i="7"/>
  <c r="AE494" i="7"/>
  <c r="AF494" i="7"/>
  <c r="AG494" i="7"/>
  <c r="AH494" i="7"/>
  <c r="AI494" i="7"/>
  <c r="AJ494" i="7"/>
  <c r="AK494" i="7"/>
  <c r="AL494" i="7"/>
  <c r="AM494" i="7"/>
  <c r="AN494" i="7"/>
  <c r="AO494" i="7"/>
  <c r="AE495" i="7"/>
  <c r="AF495" i="7"/>
  <c r="AG495" i="7"/>
  <c r="AH495" i="7"/>
  <c r="AI495" i="7"/>
  <c r="AJ495" i="7"/>
  <c r="AK495" i="7"/>
  <c r="AL495" i="7"/>
  <c r="AM495" i="7"/>
  <c r="AN495" i="7"/>
  <c r="AO495" i="7"/>
  <c r="AE496" i="7"/>
  <c r="AF496" i="7"/>
  <c r="AG496" i="7"/>
  <c r="AH496" i="7"/>
  <c r="AI496" i="7"/>
  <c r="AJ496" i="7"/>
  <c r="AK496" i="7"/>
  <c r="AL496" i="7"/>
  <c r="AM496" i="7"/>
  <c r="AN496" i="7"/>
  <c r="AO496" i="7"/>
  <c r="AE497" i="7"/>
  <c r="AF497" i="7"/>
  <c r="AG497" i="7"/>
  <c r="AH497" i="7"/>
  <c r="AI497" i="7"/>
  <c r="AJ497" i="7"/>
  <c r="AK497" i="7"/>
  <c r="AL497" i="7"/>
  <c r="AM497" i="7"/>
  <c r="AN497" i="7"/>
  <c r="AO497" i="7"/>
  <c r="AE498" i="7"/>
  <c r="AF498" i="7"/>
  <c r="AG498" i="7"/>
  <c r="AH498" i="7"/>
  <c r="AI498" i="7"/>
  <c r="AJ498" i="7"/>
  <c r="AK498" i="7"/>
  <c r="AL498" i="7"/>
  <c r="AM498" i="7"/>
  <c r="AN498" i="7"/>
  <c r="AO498" i="7"/>
  <c r="AE499" i="7"/>
  <c r="AF499" i="7"/>
  <c r="AG499" i="7"/>
  <c r="AH499" i="7"/>
  <c r="AI499" i="7"/>
  <c r="AJ499" i="7"/>
  <c r="AK499" i="7"/>
  <c r="AL499" i="7"/>
  <c r="AM499" i="7"/>
  <c r="AN499" i="7"/>
  <c r="AO499" i="7"/>
  <c r="AE257" i="7"/>
  <c r="AF257" i="7"/>
  <c r="AG257" i="7"/>
  <c r="AH257" i="7"/>
  <c r="AI257" i="7"/>
  <c r="AJ257" i="7"/>
  <c r="AK257" i="7"/>
  <c r="AL257" i="7"/>
  <c r="AM257" i="7"/>
  <c r="AN257" i="7"/>
  <c r="AO257" i="7"/>
  <c r="AE256" i="7"/>
  <c r="AF256" i="7"/>
  <c r="AG256" i="7"/>
  <c r="AH256" i="7"/>
  <c r="AI256" i="7"/>
  <c r="AJ256" i="7"/>
  <c r="AK256" i="7"/>
  <c r="AL256" i="7"/>
  <c r="AM256" i="7"/>
  <c r="AN256" i="7"/>
  <c r="AO256" i="7"/>
  <c r="E15" i="4"/>
  <c r="E279" i="7"/>
  <c r="E37" i="4"/>
  <c r="E38" i="4"/>
  <c r="E39" i="4"/>
  <c r="E40" i="4"/>
  <c r="AA257" i="7"/>
  <c r="AB257" i="7"/>
  <c r="AC257" i="7"/>
  <c r="AD257" i="7"/>
  <c r="AA258" i="7"/>
  <c r="AB258" i="7"/>
  <c r="AC258" i="7"/>
  <c r="AD258" i="7"/>
  <c r="AA259" i="7"/>
  <c r="AB259" i="7"/>
  <c r="AC259" i="7"/>
  <c r="AD259" i="7"/>
  <c r="AA260" i="7"/>
  <c r="AB260" i="7"/>
  <c r="AC260" i="7"/>
  <c r="AD260" i="7"/>
  <c r="AA261" i="7"/>
  <c r="AB261" i="7"/>
  <c r="AC261" i="7"/>
  <c r="AD261" i="7"/>
  <c r="AA262" i="7"/>
  <c r="AB262" i="7"/>
  <c r="AC262" i="7"/>
  <c r="AD262" i="7"/>
  <c r="AA263" i="7"/>
  <c r="AB263" i="7"/>
  <c r="AC263" i="7"/>
  <c r="AD263" i="7"/>
  <c r="AA264" i="7"/>
  <c r="AB264" i="7"/>
  <c r="AC264" i="7"/>
  <c r="AD264" i="7"/>
  <c r="AA265" i="7"/>
  <c r="AB265" i="7"/>
  <c r="AC265" i="7"/>
  <c r="AD265" i="7"/>
  <c r="AA266" i="7"/>
  <c r="AB266" i="7"/>
  <c r="AC266" i="7"/>
  <c r="AD266" i="7"/>
  <c r="AA267" i="7"/>
  <c r="AB267" i="7"/>
  <c r="AC267" i="7"/>
  <c r="AD267" i="7"/>
  <c r="AA268" i="7"/>
  <c r="AB268" i="7"/>
  <c r="AC268" i="7"/>
  <c r="AD268" i="7"/>
  <c r="AA269" i="7"/>
  <c r="AB269" i="7"/>
  <c r="AC269" i="7"/>
  <c r="AD269" i="7"/>
  <c r="AA270" i="7"/>
  <c r="AB270" i="7"/>
  <c r="AC270" i="7"/>
  <c r="AD270" i="7"/>
  <c r="AA271" i="7"/>
  <c r="AB271" i="7"/>
  <c r="AC271" i="7"/>
  <c r="AD271" i="7"/>
  <c r="AA272" i="7"/>
  <c r="AB272" i="7"/>
  <c r="AC272" i="7"/>
  <c r="AD272" i="7"/>
  <c r="AA273" i="7"/>
  <c r="AB273" i="7"/>
  <c r="AC273" i="7"/>
  <c r="AD273" i="7"/>
  <c r="AA274" i="7"/>
  <c r="AB274" i="7"/>
  <c r="AC274" i="7"/>
  <c r="AD274" i="7"/>
  <c r="AA275" i="7"/>
  <c r="AB275" i="7"/>
  <c r="AC275" i="7"/>
  <c r="AD275" i="7"/>
  <c r="AA276" i="7"/>
  <c r="AB276" i="7"/>
  <c r="AC276" i="7"/>
  <c r="AD276" i="7"/>
  <c r="AA277" i="7"/>
  <c r="AB277" i="7"/>
  <c r="AC277" i="7"/>
  <c r="AD277" i="7"/>
  <c r="AA278" i="7"/>
  <c r="AB278" i="7"/>
  <c r="AC278" i="7"/>
  <c r="AD278" i="7"/>
  <c r="AA279" i="7"/>
  <c r="AB279" i="7"/>
  <c r="AC279" i="7"/>
  <c r="AD279" i="7"/>
  <c r="AA280" i="7"/>
  <c r="AB280" i="7"/>
  <c r="AC280" i="7"/>
  <c r="AD280" i="7"/>
  <c r="AA281" i="7"/>
  <c r="AB281" i="7"/>
  <c r="AC281" i="7"/>
  <c r="AD281" i="7"/>
  <c r="AA282" i="7"/>
  <c r="AB282" i="7"/>
  <c r="AC282" i="7"/>
  <c r="AD282" i="7"/>
  <c r="AA283" i="7"/>
  <c r="AB283" i="7"/>
  <c r="AC283" i="7"/>
  <c r="AD283" i="7"/>
  <c r="AA284" i="7"/>
  <c r="AB284" i="7"/>
  <c r="AC284" i="7"/>
  <c r="AD284" i="7"/>
  <c r="AA285" i="7"/>
  <c r="AB285" i="7"/>
  <c r="AC285" i="7"/>
  <c r="AD285" i="7"/>
  <c r="AA286" i="7"/>
  <c r="AB286" i="7"/>
  <c r="AC286" i="7"/>
  <c r="AD286" i="7"/>
  <c r="AA287" i="7"/>
  <c r="AB287" i="7"/>
  <c r="AC287" i="7"/>
  <c r="AD287" i="7"/>
  <c r="AA288" i="7"/>
  <c r="AB288" i="7"/>
  <c r="AC288" i="7"/>
  <c r="AD288" i="7"/>
  <c r="AA289" i="7"/>
  <c r="AB289" i="7"/>
  <c r="AC289" i="7"/>
  <c r="AD289" i="7"/>
  <c r="AA290" i="7"/>
  <c r="AB290" i="7"/>
  <c r="AC290" i="7"/>
  <c r="AD290" i="7"/>
  <c r="AA291" i="7"/>
  <c r="AB291" i="7"/>
  <c r="AC291" i="7"/>
  <c r="AD291" i="7"/>
  <c r="AA292" i="7"/>
  <c r="AB292" i="7"/>
  <c r="AC292" i="7"/>
  <c r="AD292" i="7"/>
  <c r="AA293" i="7"/>
  <c r="AB293" i="7"/>
  <c r="AC293" i="7"/>
  <c r="AD293" i="7"/>
  <c r="AA294" i="7"/>
  <c r="AB294" i="7"/>
  <c r="AC294" i="7"/>
  <c r="AD294" i="7"/>
  <c r="AA295" i="7"/>
  <c r="AB295" i="7"/>
  <c r="AC295" i="7"/>
  <c r="AD295" i="7"/>
  <c r="AA296" i="7"/>
  <c r="AB296" i="7"/>
  <c r="AC296" i="7"/>
  <c r="AD296" i="7"/>
  <c r="AA297" i="7"/>
  <c r="AB297" i="7"/>
  <c r="AC297" i="7"/>
  <c r="AD297" i="7"/>
  <c r="AA298" i="7"/>
  <c r="AB298" i="7"/>
  <c r="AC298" i="7"/>
  <c r="AD298" i="7"/>
  <c r="AA299" i="7"/>
  <c r="AB299" i="7"/>
  <c r="AC299" i="7"/>
  <c r="AD299" i="7"/>
  <c r="AA300" i="7"/>
  <c r="AB300" i="7"/>
  <c r="AC300" i="7"/>
  <c r="AD300" i="7"/>
  <c r="AA301" i="7"/>
  <c r="AB301" i="7"/>
  <c r="AC301" i="7"/>
  <c r="AD301" i="7"/>
  <c r="AA302" i="7"/>
  <c r="AB302" i="7"/>
  <c r="AC302" i="7"/>
  <c r="AD302" i="7"/>
  <c r="AA303" i="7"/>
  <c r="AB303" i="7"/>
  <c r="AC303" i="7"/>
  <c r="AD303" i="7"/>
  <c r="AA304" i="7"/>
  <c r="AB304" i="7"/>
  <c r="AC304" i="7"/>
  <c r="AD304" i="7"/>
  <c r="AA305" i="7"/>
  <c r="AB305" i="7"/>
  <c r="AC305" i="7"/>
  <c r="AD305" i="7"/>
  <c r="AA306" i="7"/>
  <c r="AB306" i="7"/>
  <c r="AC306" i="7"/>
  <c r="AD306" i="7"/>
  <c r="AA307" i="7"/>
  <c r="AB307" i="7"/>
  <c r="AC307" i="7"/>
  <c r="AD307" i="7"/>
  <c r="AA308" i="7"/>
  <c r="AB308" i="7"/>
  <c r="AC308" i="7"/>
  <c r="AD308" i="7"/>
  <c r="AA309" i="7"/>
  <c r="AB309" i="7"/>
  <c r="AC309" i="7"/>
  <c r="AD309" i="7"/>
  <c r="AA310" i="7"/>
  <c r="AB310" i="7"/>
  <c r="AC310" i="7"/>
  <c r="AD310" i="7"/>
  <c r="AA311" i="7"/>
  <c r="AB311" i="7"/>
  <c r="AC311" i="7"/>
  <c r="AD311" i="7"/>
  <c r="AA312" i="7"/>
  <c r="AB312" i="7"/>
  <c r="AC312" i="7"/>
  <c r="AD312" i="7"/>
  <c r="AA313" i="7"/>
  <c r="AB313" i="7"/>
  <c r="AC313" i="7"/>
  <c r="AD313" i="7"/>
  <c r="AA314" i="7"/>
  <c r="AB314" i="7"/>
  <c r="AC314" i="7"/>
  <c r="AD314" i="7"/>
  <c r="AA315" i="7"/>
  <c r="AB315" i="7"/>
  <c r="AC315" i="7"/>
  <c r="AD315" i="7"/>
  <c r="AA316" i="7"/>
  <c r="AB316" i="7"/>
  <c r="AC316" i="7"/>
  <c r="AD316" i="7"/>
  <c r="AA317" i="7"/>
  <c r="AB317" i="7"/>
  <c r="AC317" i="7"/>
  <c r="AD317" i="7"/>
  <c r="AA318" i="7"/>
  <c r="AB318" i="7"/>
  <c r="AC318" i="7"/>
  <c r="AD318" i="7"/>
  <c r="AA319" i="7"/>
  <c r="AB319" i="7"/>
  <c r="AC319" i="7"/>
  <c r="AD319" i="7"/>
  <c r="AA320" i="7"/>
  <c r="AB320" i="7"/>
  <c r="AC320" i="7"/>
  <c r="AD320" i="7"/>
  <c r="AA321" i="7"/>
  <c r="AB321" i="7"/>
  <c r="AC321" i="7"/>
  <c r="AD321" i="7"/>
  <c r="AA322" i="7"/>
  <c r="AB322" i="7"/>
  <c r="AC322" i="7"/>
  <c r="AD322" i="7"/>
  <c r="AA323" i="7"/>
  <c r="AB323" i="7"/>
  <c r="AC323" i="7"/>
  <c r="AD323" i="7"/>
  <c r="AA324" i="7"/>
  <c r="AB324" i="7"/>
  <c r="AC324" i="7"/>
  <c r="AD324" i="7"/>
  <c r="AA325" i="7"/>
  <c r="AB325" i="7"/>
  <c r="AC325" i="7"/>
  <c r="AD325" i="7"/>
  <c r="AA326" i="7"/>
  <c r="AB326" i="7"/>
  <c r="AC326" i="7"/>
  <c r="AD326" i="7"/>
  <c r="AA327" i="7"/>
  <c r="AB327" i="7"/>
  <c r="AC327" i="7"/>
  <c r="AD327" i="7"/>
  <c r="AA328" i="7"/>
  <c r="AB328" i="7"/>
  <c r="AC328" i="7"/>
  <c r="AD328" i="7"/>
  <c r="AA329" i="7"/>
  <c r="AB329" i="7"/>
  <c r="AC329" i="7"/>
  <c r="AD329" i="7"/>
  <c r="AA330" i="7"/>
  <c r="AB330" i="7"/>
  <c r="AC330" i="7"/>
  <c r="AD330" i="7"/>
  <c r="AA331" i="7"/>
  <c r="AB331" i="7"/>
  <c r="AC331" i="7"/>
  <c r="AD331" i="7"/>
  <c r="AA332" i="7"/>
  <c r="AB332" i="7"/>
  <c r="AC332" i="7"/>
  <c r="AD332" i="7"/>
  <c r="AA333" i="7"/>
  <c r="AB333" i="7"/>
  <c r="AC333" i="7"/>
  <c r="AD333" i="7"/>
  <c r="AA334" i="7"/>
  <c r="AB334" i="7"/>
  <c r="AC334" i="7"/>
  <c r="AD334" i="7"/>
  <c r="AA335" i="7"/>
  <c r="AB335" i="7"/>
  <c r="AC335" i="7"/>
  <c r="AD335" i="7"/>
  <c r="AA336" i="7"/>
  <c r="AB336" i="7"/>
  <c r="AC336" i="7"/>
  <c r="AD336" i="7"/>
  <c r="AA337" i="7"/>
  <c r="AB337" i="7"/>
  <c r="AC337" i="7"/>
  <c r="AD337" i="7"/>
  <c r="AA338" i="7"/>
  <c r="AB338" i="7"/>
  <c r="AC338" i="7"/>
  <c r="AD338" i="7"/>
  <c r="AA339" i="7"/>
  <c r="AB339" i="7"/>
  <c r="AC339" i="7"/>
  <c r="AD339" i="7"/>
  <c r="AA340" i="7"/>
  <c r="AB340" i="7"/>
  <c r="AC340" i="7"/>
  <c r="AD340" i="7"/>
  <c r="AA341" i="7"/>
  <c r="AB341" i="7"/>
  <c r="AC341" i="7"/>
  <c r="AD341" i="7"/>
  <c r="AA342" i="7"/>
  <c r="AB342" i="7"/>
  <c r="AC342" i="7"/>
  <c r="AD342" i="7"/>
  <c r="AA343" i="7"/>
  <c r="AB343" i="7"/>
  <c r="AC343" i="7"/>
  <c r="AD343" i="7"/>
  <c r="AA344" i="7"/>
  <c r="AB344" i="7"/>
  <c r="AC344" i="7"/>
  <c r="AD344" i="7"/>
  <c r="AA345" i="7"/>
  <c r="AB345" i="7"/>
  <c r="AC345" i="7"/>
  <c r="AD345" i="7"/>
  <c r="AA346" i="7"/>
  <c r="AB346" i="7"/>
  <c r="AC346" i="7"/>
  <c r="AD346" i="7"/>
  <c r="AA347" i="7"/>
  <c r="AB347" i="7"/>
  <c r="AC347" i="7"/>
  <c r="AD347" i="7"/>
  <c r="AA348" i="7"/>
  <c r="AB348" i="7"/>
  <c r="AC348" i="7"/>
  <c r="AD348" i="7"/>
  <c r="AA349" i="7"/>
  <c r="AB349" i="7"/>
  <c r="AC349" i="7"/>
  <c r="AD349" i="7"/>
  <c r="AA350" i="7"/>
  <c r="AB350" i="7"/>
  <c r="AC350" i="7"/>
  <c r="AD350" i="7"/>
  <c r="AA351" i="7"/>
  <c r="AB351" i="7"/>
  <c r="AC351" i="7"/>
  <c r="AD351" i="7"/>
  <c r="AA352" i="7"/>
  <c r="AB352" i="7"/>
  <c r="AC352" i="7"/>
  <c r="AD352" i="7"/>
  <c r="AA353" i="7"/>
  <c r="AB353" i="7"/>
  <c r="AC353" i="7"/>
  <c r="AD353" i="7"/>
  <c r="AA354" i="7"/>
  <c r="AB354" i="7"/>
  <c r="AC354" i="7"/>
  <c r="AD354" i="7"/>
  <c r="AA355" i="7"/>
  <c r="AB355" i="7"/>
  <c r="AC355" i="7"/>
  <c r="AD355" i="7"/>
  <c r="AA356" i="7"/>
  <c r="AB356" i="7"/>
  <c r="AC356" i="7"/>
  <c r="AD356" i="7"/>
  <c r="AA357" i="7"/>
  <c r="AB357" i="7"/>
  <c r="AC357" i="7"/>
  <c r="AD357" i="7"/>
  <c r="AA358" i="7"/>
  <c r="AB358" i="7"/>
  <c r="AC358" i="7"/>
  <c r="AD358" i="7"/>
  <c r="AA359" i="7"/>
  <c r="AB359" i="7"/>
  <c r="AC359" i="7"/>
  <c r="AD359" i="7"/>
  <c r="AA360" i="7"/>
  <c r="AB360" i="7"/>
  <c r="AC360" i="7"/>
  <c r="AD360" i="7"/>
  <c r="AA361" i="7"/>
  <c r="AB361" i="7"/>
  <c r="AC361" i="7"/>
  <c r="AD361" i="7"/>
  <c r="AA362" i="7"/>
  <c r="AB362" i="7"/>
  <c r="AC362" i="7"/>
  <c r="AD362" i="7"/>
  <c r="AA363" i="7"/>
  <c r="AB363" i="7"/>
  <c r="AC363" i="7"/>
  <c r="AD363" i="7"/>
  <c r="AA364" i="7"/>
  <c r="AB364" i="7"/>
  <c r="AC364" i="7"/>
  <c r="AD364" i="7"/>
  <c r="AA365" i="7"/>
  <c r="AB365" i="7"/>
  <c r="AC365" i="7"/>
  <c r="AD365" i="7"/>
  <c r="AA366" i="7"/>
  <c r="AB366" i="7"/>
  <c r="AC366" i="7"/>
  <c r="AD366" i="7"/>
  <c r="AA367" i="7"/>
  <c r="AB367" i="7"/>
  <c r="AC367" i="7"/>
  <c r="AD367" i="7"/>
  <c r="AA368" i="7"/>
  <c r="AB368" i="7"/>
  <c r="AC368" i="7"/>
  <c r="AD368" i="7"/>
  <c r="AA369" i="7"/>
  <c r="AB369" i="7"/>
  <c r="AC369" i="7"/>
  <c r="AD369" i="7"/>
  <c r="AA370" i="7"/>
  <c r="AB370" i="7"/>
  <c r="AC370" i="7"/>
  <c r="AD370" i="7"/>
  <c r="AA371" i="7"/>
  <c r="AB371" i="7"/>
  <c r="AC371" i="7"/>
  <c r="AD371" i="7"/>
  <c r="AA372" i="7"/>
  <c r="AB372" i="7"/>
  <c r="AC372" i="7"/>
  <c r="AD372" i="7"/>
  <c r="AA373" i="7"/>
  <c r="AB373" i="7"/>
  <c r="AC373" i="7"/>
  <c r="AD373" i="7"/>
  <c r="AA374" i="7"/>
  <c r="AB374" i="7"/>
  <c r="AC374" i="7"/>
  <c r="AD374" i="7"/>
  <c r="AA375" i="7"/>
  <c r="AB375" i="7"/>
  <c r="AC375" i="7"/>
  <c r="AD375" i="7"/>
  <c r="AA376" i="7"/>
  <c r="AB376" i="7"/>
  <c r="AC376" i="7"/>
  <c r="AD376" i="7"/>
  <c r="AA377" i="7"/>
  <c r="AB377" i="7"/>
  <c r="AC377" i="7"/>
  <c r="AD377" i="7"/>
  <c r="AA378" i="7"/>
  <c r="AB378" i="7"/>
  <c r="AC378" i="7"/>
  <c r="AD378" i="7"/>
  <c r="AA379" i="7"/>
  <c r="AB379" i="7"/>
  <c r="AC379" i="7"/>
  <c r="AD379" i="7"/>
  <c r="AA380" i="7"/>
  <c r="AB380" i="7"/>
  <c r="AC380" i="7"/>
  <c r="AD380" i="7"/>
  <c r="AA381" i="7"/>
  <c r="AB381" i="7"/>
  <c r="AC381" i="7"/>
  <c r="AD381" i="7"/>
  <c r="AA382" i="7"/>
  <c r="AB382" i="7"/>
  <c r="AC382" i="7"/>
  <c r="AD382" i="7"/>
  <c r="AA383" i="7"/>
  <c r="AB383" i="7"/>
  <c r="AC383" i="7"/>
  <c r="AD383" i="7"/>
  <c r="AA384" i="7"/>
  <c r="AB384" i="7"/>
  <c r="AC384" i="7"/>
  <c r="AD384" i="7"/>
  <c r="AA385" i="7"/>
  <c r="AB385" i="7"/>
  <c r="AC385" i="7"/>
  <c r="AD385" i="7"/>
  <c r="AA386" i="7"/>
  <c r="AB386" i="7"/>
  <c r="AC386" i="7"/>
  <c r="AD386" i="7"/>
  <c r="AA387" i="7"/>
  <c r="AB387" i="7"/>
  <c r="AC387" i="7"/>
  <c r="AD387" i="7"/>
  <c r="AA388" i="7"/>
  <c r="AB388" i="7"/>
  <c r="AC388" i="7"/>
  <c r="AD388" i="7"/>
  <c r="AA389" i="7"/>
  <c r="AB389" i="7"/>
  <c r="AC389" i="7"/>
  <c r="AD389" i="7"/>
  <c r="AA390" i="7"/>
  <c r="AB390" i="7"/>
  <c r="AC390" i="7"/>
  <c r="AD390" i="7"/>
  <c r="AA391" i="7"/>
  <c r="AB391" i="7"/>
  <c r="AC391" i="7"/>
  <c r="AD391" i="7"/>
  <c r="AA392" i="7"/>
  <c r="AB392" i="7"/>
  <c r="AC392" i="7"/>
  <c r="AD392" i="7"/>
  <c r="AA393" i="7"/>
  <c r="AB393" i="7"/>
  <c r="AC393" i="7"/>
  <c r="AD393" i="7"/>
  <c r="AA394" i="7"/>
  <c r="AB394" i="7"/>
  <c r="AC394" i="7"/>
  <c r="AD394" i="7"/>
  <c r="AA395" i="7"/>
  <c r="AB395" i="7"/>
  <c r="AC395" i="7"/>
  <c r="AD395" i="7"/>
  <c r="AA396" i="7"/>
  <c r="AB396" i="7"/>
  <c r="AC396" i="7"/>
  <c r="AD396" i="7"/>
  <c r="AA397" i="7"/>
  <c r="AB397" i="7"/>
  <c r="AC397" i="7"/>
  <c r="AD397" i="7"/>
  <c r="AA398" i="7"/>
  <c r="AB398" i="7"/>
  <c r="AC398" i="7"/>
  <c r="AD398" i="7"/>
  <c r="AA399" i="7"/>
  <c r="AB399" i="7"/>
  <c r="AC399" i="7"/>
  <c r="AD399" i="7"/>
  <c r="AA400" i="7"/>
  <c r="AB400" i="7"/>
  <c r="AC400" i="7"/>
  <c r="AD400" i="7"/>
  <c r="AA401" i="7"/>
  <c r="AB401" i="7"/>
  <c r="AC401" i="7"/>
  <c r="AD401" i="7"/>
  <c r="AA402" i="7"/>
  <c r="AB402" i="7"/>
  <c r="AC402" i="7"/>
  <c r="AD402" i="7"/>
  <c r="AA403" i="7"/>
  <c r="AB403" i="7"/>
  <c r="AC403" i="7"/>
  <c r="AD403" i="7"/>
  <c r="AA404" i="7"/>
  <c r="AB404" i="7"/>
  <c r="AC404" i="7"/>
  <c r="AD404" i="7"/>
  <c r="AA405" i="7"/>
  <c r="AB405" i="7"/>
  <c r="AC405" i="7"/>
  <c r="AD405" i="7"/>
  <c r="AA406" i="7"/>
  <c r="AB406" i="7"/>
  <c r="AC406" i="7"/>
  <c r="AD406" i="7"/>
  <c r="AA407" i="7"/>
  <c r="AB407" i="7"/>
  <c r="AC407" i="7"/>
  <c r="AD407" i="7"/>
  <c r="AA408" i="7"/>
  <c r="AB408" i="7"/>
  <c r="AC408" i="7"/>
  <c r="AD408" i="7"/>
  <c r="AA409" i="7"/>
  <c r="AB409" i="7"/>
  <c r="AC409" i="7"/>
  <c r="AD409" i="7"/>
  <c r="AA410" i="7"/>
  <c r="AB410" i="7"/>
  <c r="AC410" i="7"/>
  <c r="AD410" i="7"/>
  <c r="AA411" i="7"/>
  <c r="AB411" i="7"/>
  <c r="AC411" i="7"/>
  <c r="AD411" i="7"/>
  <c r="AA412" i="7"/>
  <c r="AB412" i="7"/>
  <c r="AC412" i="7"/>
  <c r="AD412" i="7"/>
  <c r="AA413" i="7"/>
  <c r="AB413" i="7"/>
  <c r="AC413" i="7"/>
  <c r="AD413" i="7"/>
  <c r="AA414" i="7"/>
  <c r="AB414" i="7"/>
  <c r="AC414" i="7"/>
  <c r="AD414" i="7"/>
  <c r="AA415" i="7"/>
  <c r="AB415" i="7"/>
  <c r="AC415" i="7"/>
  <c r="AD415" i="7"/>
  <c r="AA416" i="7"/>
  <c r="AB416" i="7"/>
  <c r="AC416" i="7"/>
  <c r="AD416" i="7"/>
  <c r="AA417" i="7"/>
  <c r="AB417" i="7"/>
  <c r="AC417" i="7"/>
  <c r="AD417" i="7"/>
  <c r="AA418" i="7"/>
  <c r="AB418" i="7"/>
  <c r="AC418" i="7"/>
  <c r="AD418" i="7"/>
  <c r="AA419" i="7"/>
  <c r="AB419" i="7"/>
  <c r="AC419" i="7"/>
  <c r="AD419" i="7"/>
  <c r="AA420" i="7"/>
  <c r="AB420" i="7"/>
  <c r="AC420" i="7"/>
  <c r="AD420" i="7"/>
  <c r="AA421" i="7"/>
  <c r="AB421" i="7"/>
  <c r="AC421" i="7"/>
  <c r="AD421" i="7"/>
  <c r="AA422" i="7"/>
  <c r="AB422" i="7"/>
  <c r="AC422" i="7"/>
  <c r="AD422" i="7"/>
  <c r="AA423" i="7"/>
  <c r="AB423" i="7"/>
  <c r="AC423" i="7"/>
  <c r="AD423" i="7"/>
  <c r="AA424" i="7"/>
  <c r="AB424" i="7"/>
  <c r="AC424" i="7"/>
  <c r="AD424" i="7"/>
  <c r="AA425" i="7"/>
  <c r="AB425" i="7"/>
  <c r="AC425" i="7"/>
  <c r="AD425" i="7"/>
  <c r="AA426" i="7"/>
  <c r="AB426" i="7"/>
  <c r="AC426" i="7"/>
  <c r="AD426" i="7"/>
  <c r="AA427" i="7"/>
  <c r="AB427" i="7"/>
  <c r="AC427" i="7"/>
  <c r="AD427" i="7"/>
  <c r="AA428" i="7"/>
  <c r="AB428" i="7"/>
  <c r="AC428" i="7"/>
  <c r="AD428" i="7"/>
  <c r="AA429" i="7"/>
  <c r="AB429" i="7"/>
  <c r="AC429" i="7"/>
  <c r="AD429" i="7"/>
  <c r="AA430" i="7"/>
  <c r="AB430" i="7"/>
  <c r="AC430" i="7"/>
  <c r="AD430" i="7"/>
  <c r="AA431" i="7"/>
  <c r="AB431" i="7"/>
  <c r="AC431" i="7"/>
  <c r="AD431" i="7"/>
  <c r="AA432" i="7"/>
  <c r="AB432" i="7"/>
  <c r="AC432" i="7"/>
  <c r="AD432" i="7"/>
  <c r="AA433" i="7"/>
  <c r="AB433" i="7"/>
  <c r="AC433" i="7"/>
  <c r="AD433" i="7"/>
  <c r="AA434" i="7"/>
  <c r="AB434" i="7"/>
  <c r="AC434" i="7"/>
  <c r="AD434" i="7"/>
  <c r="AA435" i="7"/>
  <c r="AB435" i="7"/>
  <c r="AC435" i="7"/>
  <c r="AD435" i="7"/>
  <c r="AA436" i="7"/>
  <c r="AB436" i="7"/>
  <c r="AC436" i="7"/>
  <c r="AD436" i="7"/>
  <c r="AA437" i="7"/>
  <c r="AB437" i="7"/>
  <c r="AC437" i="7"/>
  <c r="AD437" i="7"/>
  <c r="AA438" i="7"/>
  <c r="AB438" i="7"/>
  <c r="AC438" i="7"/>
  <c r="AD438" i="7"/>
  <c r="AA439" i="7"/>
  <c r="AB439" i="7"/>
  <c r="AC439" i="7"/>
  <c r="AD439" i="7"/>
  <c r="AA440" i="7"/>
  <c r="AB440" i="7"/>
  <c r="AC440" i="7"/>
  <c r="AD440" i="7"/>
  <c r="AA441" i="7"/>
  <c r="AB441" i="7"/>
  <c r="AC441" i="7"/>
  <c r="AD441" i="7"/>
  <c r="AA442" i="7"/>
  <c r="AB442" i="7"/>
  <c r="AC442" i="7"/>
  <c r="AD442" i="7"/>
  <c r="AA443" i="7"/>
  <c r="AB443" i="7"/>
  <c r="AC443" i="7"/>
  <c r="AD443" i="7"/>
  <c r="AA444" i="7"/>
  <c r="AB444" i="7"/>
  <c r="AC444" i="7"/>
  <c r="AD444" i="7"/>
  <c r="AA445" i="7"/>
  <c r="AB445" i="7"/>
  <c r="AC445" i="7"/>
  <c r="AD445" i="7"/>
  <c r="AA446" i="7"/>
  <c r="AB446" i="7"/>
  <c r="AC446" i="7"/>
  <c r="AD446" i="7"/>
  <c r="AA447" i="7"/>
  <c r="AB447" i="7"/>
  <c r="AC447" i="7"/>
  <c r="AD447" i="7"/>
  <c r="AA448" i="7"/>
  <c r="AB448" i="7"/>
  <c r="AC448" i="7"/>
  <c r="AD448" i="7"/>
  <c r="AA449" i="7"/>
  <c r="AB449" i="7"/>
  <c r="AC449" i="7"/>
  <c r="AD449" i="7"/>
  <c r="AA450" i="7"/>
  <c r="AB450" i="7"/>
  <c r="AC450" i="7"/>
  <c r="AD450" i="7"/>
  <c r="AA451" i="7"/>
  <c r="AB451" i="7"/>
  <c r="AC451" i="7"/>
  <c r="AD451" i="7"/>
  <c r="AA452" i="7"/>
  <c r="AB452" i="7"/>
  <c r="AC452" i="7"/>
  <c r="AD452" i="7"/>
  <c r="AA453" i="7"/>
  <c r="AB453" i="7"/>
  <c r="AC453" i="7"/>
  <c r="AD453" i="7"/>
  <c r="AA454" i="7"/>
  <c r="AB454" i="7"/>
  <c r="AC454" i="7"/>
  <c r="AD454" i="7"/>
  <c r="AA455" i="7"/>
  <c r="AB455" i="7"/>
  <c r="AC455" i="7"/>
  <c r="AD455" i="7"/>
  <c r="AA456" i="7"/>
  <c r="AB456" i="7"/>
  <c r="AC456" i="7"/>
  <c r="AD456" i="7"/>
  <c r="AA457" i="7"/>
  <c r="AB457" i="7"/>
  <c r="AC457" i="7"/>
  <c r="AD457" i="7"/>
  <c r="AA458" i="7"/>
  <c r="AB458" i="7"/>
  <c r="AC458" i="7"/>
  <c r="AD458" i="7"/>
  <c r="AA459" i="7"/>
  <c r="AB459" i="7"/>
  <c r="AC459" i="7"/>
  <c r="AD459" i="7"/>
  <c r="AA460" i="7"/>
  <c r="AB460" i="7"/>
  <c r="AC460" i="7"/>
  <c r="AD460" i="7"/>
  <c r="AA461" i="7"/>
  <c r="AB461" i="7"/>
  <c r="AC461" i="7"/>
  <c r="AD461" i="7"/>
  <c r="AA462" i="7"/>
  <c r="AB462" i="7"/>
  <c r="AC462" i="7"/>
  <c r="AD462" i="7"/>
  <c r="AA463" i="7"/>
  <c r="AB463" i="7"/>
  <c r="AC463" i="7"/>
  <c r="AD463" i="7"/>
  <c r="AA464" i="7"/>
  <c r="AB464" i="7"/>
  <c r="AC464" i="7"/>
  <c r="AD464" i="7"/>
  <c r="AA465" i="7"/>
  <c r="AB465" i="7"/>
  <c r="AC465" i="7"/>
  <c r="AD465" i="7"/>
  <c r="AA466" i="7"/>
  <c r="AB466" i="7"/>
  <c r="AC466" i="7"/>
  <c r="AD466" i="7"/>
  <c r="AA467" i="7"/>
  <c r="AB467" i="7"/>
  <c r="AC467" i="7"/>
  <c r="AD467" i="7"/>
  <c r="AA468" i="7"/>
  <c r="AB468" i="7"/>
  <c r="AC468" i="7"/>
  <c r="AD468" i="7"/>
  <c r="AA469" i="7"/>
  <c r="AB469" i="7"/>
  <c r="AC469" i="7"/>
  <c r="AD469" i="7"/>
  <c r="AA470" i="7"/>
  <c r="AB470" i="7"/>
  <c r="AC470" i="7"/>
  <c r="AD470" i="7"/>
  <c r="AA471" i="7"/>
  <c r="AB471" i="7"/>
  <c r="AC471" i="7"/>
  <c r="AD471" i="7"/>
  <c r="AA472" i="7"/>
  <c r="AB472" i="7"/>
  <c r="AC472" i="7"/>
  <c r="AD472" i="7"/>
  <c r="AA473" i="7"/>
  <c r="AB473" i="7"/>
  <c r="AC473" i="7"/>
  <c r="AD473" i="7"/>
  <c r="AA474" i="7"/>
  <c r="AB474" i="7"/>
  <c r="AC474" i="7"/>
  <c r="AD474" i="7"/>
  <c r="AA475" i="7"/>
  <c r="AB475" i="7"/>
  <c r="AC475" i="7"/>
  <c r="AD475" i="7"/>
  <c r="AA476" i="7"/>
  <c r="AB476" i="7"/>
  <c r="AC476" i="7"/>
  <c r="AD476" i="7"/>
  <c r="AA477" i="7"/>
  <c r="AB477" i="7"/>
  <c r="AC477" i="7"/>
  <c r="AD477" i="7"/>
  <c r="AA478" i="7"/>
  <c r="AB478" i="7"/>
  <c r="AC478" i="7"/>
  <c r="AD478" i="7"/>
  <c r="AA479" i="7"/>
  <c r="AB479" i="7"/>
  <c r="AC479" i="7"/>
  <c r="AD479" i="7"/>
  <c r="AA480" i="7"/>
  <c r="AB480" i="7"/>
  <c r="AC480" i="7"/>
  <c r="AD480" i="7"/>
  <c r="AA481" i="7"/>
  <c r="AB481" i="7"/>
  <c r="AC481" i="7"/>
  <c r="AD481" i="7"/>
  <c r="AA482" i="7"/>
  <c r="AB482" i="7"/>
  <c r="AC482" i="7"/>
  <c r="AD482" i="7"/>
  <c r="AA483" i="7"/>
  <c r="AB483" i="7"/>
  <c r="AC483" i="7"/>
  <c r="AD483" i="7"/>
  <c r="AA484" i="7"/>
  <c r="AB484" i="7"/>
  <c r="AC484" i="7"/>
  <c r="AD484" i="7"/>
  <c r="AA485" i="7"/>
  <c r="AB485" i="7"/>
  <c r="AC485" i="7"/>
  <c r="AD485" i="7"/>
  <c r="AA486" i="7"/>
  <c r="AB486" i="7"/>
  <c r="AC486" i="7"/>
  <c r="AD486" i="7"/>
  <c r="AA487" i="7"/>
  <c r="AB487" i="7"/>
  <c r="AC487" i="7"/>
  <c r="AD487" i="7"/>
  <c r="AA488" i="7"/>
  <c r="AB488" i="7"/>
  <c r="AC488" i="7"/>
  <c r="AD488" i="7"/>
  <c r="AA489" i="7"/>
  <c r="AB489" i="7"/>
  <c r="AC489" i="7"/>
  <c r="AD489" i="7"/>
  <c r="AA490" i="7"/>
  <c r="AB490" i="7"/>
  <c r="AC490" i="7"/>
  <c r="AD490" i="7"/>
  <c r="AA491" i="7"/>
  <c r="AB491" i="7"/>
  <c r="AC491" i="7"/>
  <c r="AD491" i="7"/>
  <c r="AA492" i="7"/>
  <c r="AB492" i="7"/>
  <c r="AC492" i="7"/>
  <c r="AD492" i="7"/>
  <c r="AA493" i="7"/>
  <c r="AB493" i="7"/>
  <c r="AC493" i="7"/>
  <c r="AD493" i="7"/>
  <c r="AA494" i="7"/>
  <c r="AB494" i="7"/>
  <c r="AC494" i="7"/>
  <c r="AD494" i="7"/>
  <c r="AA495" i="7"/>
  <c r="AB495" i="7"/>
  <c r="AC495" i="7"/>
  <c r="AD495" i="7"/>
  <c r="AA496" i="7"/>
  <c r="AB496" i="7"/>
  <c r="AC496" i="7"/>
  <c r="AD496" i="7"/>
  <c r="AA497" i="7"/>
  <c r="AB497" i="7"/>
  <c r="AC497" i="7"/>
  <c r="AD497" i="7"/>
  <c r="AA498" i="7"/>
  <c r="AB498" i="7"/>
  <c r="AC498" i="7"/>
  <c r="AD498" i="7"/>
  <c r="AA499" i="7"/>
  <c r="AB499" i="7"/>
  <c r="AC499" i="7"/>
  <c r="AD499" i="7"/>
  <c r="AA256" i="7"/>
  <c r="AB256" i="7"/>
  <c r="AC256" i="7"/>
  <c r="AD256" i="7"/>
  <c r="E6" i="4"/>
  <c r="E34" i="4"/>
  <c r="E35" i="4"/>
  <c r="E36" i="4"/>
  <c r="E33" i="4"/>
  <c r="E32" i="4"/>
  <c r="B257" i="7"/>
  <c r="C257" i="7"/>
  <c r="D257" i="7"/>
  <c r="E257" i="7"/>
  <c r="F257" i="7"/>
  <c r="G257" i="7"/>
  <c r="H257" i="7"/>
  <c r="I257" i="7"/>
  <c r="J257" i="7"/>
  <c r="K257" i="7"/>
  <c r="L257" i="7"/>
  <c r="M257" i="7"/>
  <c r="N257" i="7"/>
  <c r="O257" i="7"/>
  <c r="P257" i="7"/>
  <c r="Q257" i="7"/>
  <c r="R257" i="7"/>
  <c r="S257" i="7"/>
  <c r="T257" i="7"/>
  <c r="U257" i="7"/>
  <c r="V257" i="7"/>
  <c r="W257" i="7"/>
  <c r="X257" i="7"/>
  <c r="Y257" i="7"/>
  <c r="Z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B279" i="7"/>
  <c r="C279" i="7"/>
  <c r="D279" i="7"/>
  <c r="F279" i="7"/>
  <c r="G279" i="7"/>
  <c r="H279" i="7"/>
  <c r="I279" i="7"/>
  <c r="J279" i="7"/>
  <c r="K279" i="7"/>
  <c r="L279" i="7"/>
  <c r="M279" i="7"/>
  <c r="N279" i="7"/>
  <c r="O279" i="7"/>
  <c r="P279" i="7"/>
  <c r="Q279" i="7"/>
  <c r="R279" i="7"/>
  <c r="S279" i="7"/>
  <c r="T279" i="7"/>
  <c r="U279" i="7"/>
  <c r="V279" i="7"/>
  <c r="W279" i="7"/>
  <c r="X279" i="7"/>
  <c r="Y279" i="7"/>
  <c r="Z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B469" i="7"/>
  <c r="C469" i="7"/>
  <c r="D469" i="7"/>
  <c r="E469" i="7"/>
  <c r="F469" i="7"/>
  <c r="G469" i="7"/>
  <c r="H469" i="7"/>
  <c r="I469" i="7"/>
  <c r="J469" i="7"/>
  <c r="K469" i="7"/>
  <c r="L469" i="7"/>
  <c r="M469" i="7"/>
  <c r="N469" i="7"/>
  <c r="O469" i="7"/>
  <c r="P469" i="7"/>
  <c r="Q469" i="7"/>
  <c r="R469" i="7"/>
  <c r="S469" i="7"/>
  <c r="T469" i="7"/>
  <c r="U469" i="7"/>
  <c r="V469" i="7"/>
  <c r="W469" i="7"/>
  <c r="X469" i="7"/>
  <c r="Y469" i="7"/>
  <c r="Z469" i="7"/>
  <c r="B470" i="7"/>
  <c r="C470" i="7"/>
  <c r="D470" i="7"/>
  <c r="E470" i="7"/>
  <c r="F470" i="7"/>
  <c r="G470" i="7"/>
  <c r="H470" i="7"/>
  <c r="I470" i="7"/>
  <c r="J470" i="7"/>
  <c r="K470" i="7"/>
  <c r="L470" i="7"/>
  <c r="M470" i="7"/>
  <c r="N470" i="7"/>
  <c r="O470" i="7"/>
  <c r="P470" i="7"/>
  <c r="Q470" i="7"/>
  <c r="R470" i="7"/>
  <c r="S470" i="7"/>
  <c r="T470" i="7"/>
  <c r="U470" i="7"/>
  <c r="V470" i="7"/>
  <c r="W470" i="7"/>
  <c r="X470" i="7"/>
  <c r="Y470" i="7"/>
  <c r="Z470" i="7"/>
  <c r="B471" i="7"/>
  <c r="C471" i="7"/>
  <c r="D471" i="7"/>
  <c r="E471" i="7"/>
  <c r="F471" i="7"/>
  <c r="G471" i="7"/>
  <c r="H471" i="7"/>
  <c r="I471" i="7"/>
  <c r="J471" i="7"/>
  <c r="K471" i="7"/>
  <c r="L471" i="7"/>
  <c r="M471" i="7"/>
  <c r="N471" i="7"/>
  <c r="O471" i="7"/>
  <c r="P471" i="7"/>
  <c r="Q471" i="7"/>
  <c r="R471" i="7"/>
  <c r="S471" i="7"/>
  <c r="T471" i="7"/>
  <c r="U471" i="7"/>
  <c r="V471" i="7"/>
  <c r="W471" i="7"/>
  <c r="X471" i="7"/>
  <c r="Y471" i="7"/>
  <c r="Z471" i="7"/>
  <c r="B472" i="7"/>
  <c r="C472" i="7"/>
  <c r="D472" i="7"/>
  <c r="E472" i="7"/>
  <c r="F472" i="7"/>
  <c r="G472" i="7"/>
  <c r="H472" i="7"/>
  <c r="I472" i="7"/>
  <c r="J472" i="7"/>
  <c r="K472" i="7"/>
  <c r="L472" i="7"/>
  <c r="M472" i="7"/>
  <c r="N472" i="7"/>
  <c r="O472" i="7"/>
  <c r="P472" i="7"/>
  <c r="Q472" i="7"/>
  <c r="R472" i="7"/>
  <c r="S472" i="7"/>
  <c r="T472" i="7"/>
  <c r="U472" i="7"/>
  <c r="V472" i="7"/>
  <c r="W472" i="7"/>
  <c r="X472" i="7"/>
  <c r="Y472" i="7"/>
  <c r="Z472" i="7"/>
  <c r="B473" i="7"/>
  <c r="C473" i="7"/>
  <c r="D473" i="7"/>
  <c r="E473" i="7"/>
  <c r="F473" i="7"/>
  <c r="G473" i="7"/>
  <c r="H473" i="7"/>
  <c r="I473" i="7"/>
  <c r="J473" i="7"/>
  <c r="K473" i="7"/>
  <c r="L473" i="7"/>
  <c r="M473" i="7"/>
  <c r="N473" i="7"/>
  <c r="O473" i="7"/>
  <c r="P473" i="7"/>
  <c r="Q473" i="7"/>
  <c r="R473" i="7"/>
  <c r="S473" i="7"/>
  <c r="T473" i="7"/>
  <c r="U473" i="7"/>
  <c r="V473" i="7"/>
  <c r="W473" i="7"/>
  <c r="X473" i="7"/>
  <c r="Y473" i="7"/>
  <c r="Z473" i="7"/>
  <c r="B474" i="7"/>
  <c r="C474" i="7"/>
  <c r="D474" i="7"/>
  <c r="E474" i="7"/>
  <c r="F474" i="7"/>
  <c r="G474" i="7"/>
  <c r="H474" i="7"/>
  <c r="I474" i="7"/>
  <c r="J474" i="7"/>
  <c r="K474" i="7"/>
  <c r="L474" i="7"/>
  <c r="M474" i="7"/>
  <c r="N474" i="7"/>
  <c r="O474" i="7"/>
  <c r="P474" i="7"/>
  <c r="Q474" i="7"/>
  <c r="R474" i="7"/>
  <c r="S474" i="7"/>
  <c r="T474" i="7"/>
  <c r="U474" i="7"/>
  <c r="V474" i="7"/>
  <c r="W474" i="7"/>
  <c r="X474" i="7"/>
  <c r="Y474" i="7"/>
  <c r="Z474" i="7"/>
  <c r="B475" i="7"/>
  <c r="C475" i="7"/>
  <c r="D475" i="7"/>
  <c r="E475" i="7"/>
  <c r="F475" i="7"/>
  <c r="G475" i="7"/>
  <c r="H475" i="7"/>
  <c r="I475" i="7"/>
  <c r="J475" i="7"/>
  <c r="K475" i="7"/>
  <c r="L475" i="7"/>
  <c r="M475" i="7"/>
  <c r="N475" i="7"/>
  <c r="O475" i="7"/>
  <c r="P475" i="7"/>
  <c r="Q475" i="7"/>
  <c r="R475" i="7"/>
  <c r="S475" i="7"/>
  <c r="T475" i="7"/>
  <c r="U475" i="7"/>
  <c r="V475" i="7"/>
  <c r="W475" i="7"/>
  <c r="X475" i="7"/>
  <c r="Y475" i="7"/>
  <c r="Z475" i="7"/>
  <c r="B476" i="7"/>
  <c r="C476" i="7"/>
  <c r="D476" i="7"/>
  <c r="E476" i="7"/>
  <c r="F476" i="7"/>
  <c r="G476" i="7"/>
  <c r="H476" i="7"/>
  <c r="I476" i="7"/>
  <c r="J476" i="7"/>
  <c r="K476" i="7"/>
  <c r="L476" i="7"/>
  <c r="M476" i="7"/>
  <c r="N476" i="7"/>
  <c r="O476" i="7"/>
  <c r="P476" i="7"/>
  <c r="Q476" i="7"/>
  <c r="R476" i="7"/>
  <c r="S476" i="7"/>
  <c r="T476" i="7"/>
  <c r="U476" i="7"/>
  <c r="V476" i="7"/>
  <c r="W476" i="7"/>
  <c r="X476" i="7"/>
  <c r="Y476" i="7"/>
  <c r="Z476" i="7"/>
  <c r="B477" i="7"/>
  <c r="C477" i="7"/>
  <c r="D477" i="7"/>
  <c r="E477" i="7"/>
  <c r="F477" i="7"/>
  <c r="G477" i="7"/>
  <c r="H477" i="7"/>
  <c r="I477" i="7"/>
  <c r="J477" i="7"/>
  <c r="K477" i="7"/>
  <c r="L477" i="7"/>
  <c r="M477" i="7"/>
  <c r="N477" i="7"/>
  <c r="O477" i="7"/>
  <c r="P477" i="7"/>
  <c r="Q477" i="7"/>
  <c r="R477" i="7"/>
  <c r="S477" i="7"/>
  <c r="T477" i="7"/>
  <c r="U477" i="7"/>
  <c r="V477" i="7"/>
  <c r="W477" i="7"/>
  <c r="X477" i="7"/>
  <c r="Y477" i="7"/>
  <c r="Z477" i="7"/>
  <c r="B478" i="7"/>
  <c r="C478" i="7"/>
  <c r="D478" i="7"/>
  <c r="E478" i="7"/>
  <c r="F478" i="7"/>
  <c r="G478" i="7"/>
  <c r="H478" i="7"/>
  <c r="I478" i="7"/>
  <c r="J478" i="7"/>
  <c r="K478" i="7"/>
  <c r="L478" i="7"/>
  <c r="M478" i="7"/>
  <c r="N478" i="7"/>
  <c r="O478" i="7"/>
  <c r="P478" i="7"/>
  <c r="Q478" i="7"/>
  <c r="R478" i="7"/>
  <c r="S478" i="7"/>
  <c r="T478" i="7"/>
  <c r="U478" i="7"/>
  <c r="V478" i="7"/>
  <c r="W478" i="7"/>
  <c r="X478" i="7"/>
  <c r="Y478" i="7"/>
  <c r="Z478" i="7"/>
  <c r="B479" i="7"/>
  <c r="C479" i="7"/>
  <c r="D479" i="7"/>
  <c r="E479" i="7"/>
  <c r="F479" i="7"/>
  <c r="G479" i="7"/>
  <c r="H479" i="7"/>
  <c r="I479" i="7"/>
  <c r="J479" i="7"/>
  <c r="K479" i="7"/>
  <c r="L479" i="7"/>
  <c r="M479" i="7"/>
  <c r="N479" i="7"/>
  <c r="O479" i="7"/>
  <c r="P479" i="7"/>
  <c r="Q479" i="7"/>
  <c r="R479" i="7"/>
  <c r="S479" i="7"/>
  <c r="T479" i="7"/>
  <c r="U479" i="7"/>
  <c r="V479" i="7"/>
  <c r="W479" i="7"/>
  <c r="X479" i="7"/>
  <c r="Y479" i="7"/>
  <c r="Z479" i="7"/>
  <c r="B480" i="7"/>
  <c r="C480" i="7"/>
  <c r="D480" i="7"/>
  <c r="E480" i="7"/>
  <c r="F480" i="7"/>
  <c r="G480" i="7"/>
  <c r="H480" i="7"/>
  <c r="I480" i="7"/>
  <c r="J480" i="7"/>
  <c r="K480" i="7"/>
  <c r="L480" i="7"/>
  <c r="M480" i="7"/>
  <c r="N480" i="7"/>
  <c r="O480" i="7"/>
  <c r="P480" i="7"/>
  <c r="Q480" i="7"/>
  <c r="R480" i="7"/>
  <c r="S480" i="7"/>
  <c r="T480" i="7"/>
  <c r="U480" i="7"/>
  <c r="V480" i="7"/>
  <c r="W480" i="7"/>
  <c r="X480" i="7"/>
  <c r="Y480" i="7"/>
  <c r="Z480" i="7"/>
  <c r="B481" i="7"/>
  <c r="C481" i="7"/>
  <c r="D481" i="7"/>
  <c r="E481" i="7"/>
  <c r="F481" i="7"/>
  <c r="G481" i="7"/>
  <c r="H481" i="7"/>
  <c r="I481" i="7"/>
  <c r="J481" i="7"/>
  <c r="K481" i="7"/>
  <c r="L481" i="7"/>
  <c r="M481" i="7"/>
  <c r="N481" i="7"/>
  <c r="O481" i="7"/>
  <c r="P481" i="7"/>
  <c r="Q481" i="7"/>
  <c r="R481" i="7"/>
  <c r="S481" i="7"/>
  <c r="T481" i="7"/>
  <c r="U481" i="7"/>
  <c r="V481" i="7"/>
  <c r="W481" i="7"/>
  <c r="X481" i="7"/>
  <c r="Y481" i="7"/>
  <c r="Z481" i="7"/>
  <c r="B482" i="7"/>
  <c r="C482" i="7"/>
  <c r="D482" i="7"/>
  <c r="E482" i="7"/>
  <c r="F482" i="7"/>
  <c r="G482" i="7"/>
  <c r="H482" i="7"/>
  <c r="I482" i="7"/>
  <c r="J482" i="7"/>
  <c r="K482" i="7"/>
  <c r="L482" i="7"/>
  <c r="M482" i="7"/>
  <c r="N482" i="7"/>
  <c r="O482" i="7"/>
  <c r="P482" i="7"/>
  <c r="Q482" i="7"/>
  <c r="R482" i="7"/>
  <c r="S482" i="7"/>
  <c r="T482" i="7"/>
  <c r="U482" i="7"/>
  <c r="V482" i="7"/>
  <c r="W482" i="7"/>
  <c r="X482" i="7"/>
  <c r="Y482" i="7"/>
  <c r="Z482" i="7"/>
  <c r="B483" i="7"/>
  <c r="C483" i="7"/>
  <c r="D483" i="7"/>
  <c r="E483" i="7"/>
  <c r="F483" i="7"/>
  <c r="G483" i="7"/>
  <c r="H483" i="7"/>
  <c r="I483" i="7"/>
  <c r="J483" i="7"/>
  <c r="K483" i="7"/>
  <c r="L483" i="7"/>
  <c r="M483" i="7"/>
  <c r="N483" i="7"/>
  <c r="O483" i="7"/>
  <c r="P483" i="7"/>
  <c r="Q483" i="7"/>
  <c r="R483" i="7"/>
  <c r="S483" i="7"/>
  <c r="T483" i="7"/>
  <c r="U483" i="7"/>
  <c r="V483" i="7"/>
  <c r="W483" i="7"/>
  <c r="X483" i="7"/>
  <c r="Y483" i="7"/>
  <c r="Z483" i="7"/>
  <c r="B484" i="7"/>
  <c r="C484" i="7"/>
  <c r="D484" i="7"/>
  <c r="E484" i="7"/>
  <c r="F484" i="7"/>
  <c r="G484" i="7"/>
  <c r="H484" i="7"/>
  <c r="I484" i="7"/>
  <c r="J484" i="7"/>
  <c r="K484" i="7"/>
  <c r="L484" i="7"/>
  <c r="M484" i="7"/>
  <c r="N484" i="7"/>
  <c r="O484" i="7"/>
  <c r="P484" i="7"/>
  <c r="Q484" i="7"/>
  <c r="R484" i="7"/>
  <c r="S484" i="7"/>
  <c r="T484" i="7"/>
  <c r="U484" i="7"/>
  <c r="V484" i="7"/>
  <c r="W484" i="7"/>
  <c r="X484" i="7"/>
  <c r="Y484" i="7"/>
  <c r="Z484" i="7"/>
  <c r="B485" i="7"/>
  <c r="C485" i="7"/>
  <c r="D485" i="7"/>
  <c r="E485" i="7"/>
  <c r="F485" i="7"/>
  <c r="G485" i="7"/>
  <c r="H485" i="7"/>
  <c r="I485" i="7"/>
  <c r="J485" i="7"/>
  <c r="K485" i="7"/>
  <c r="L485" i="7"/>
  <c r="M485" i="7"/>
  <c r="N485" i="7"/>
  <c r="O485" i="7"/>
  <c r="P485" i="7"/>
  <c r="Q485" i="7"/>
  <c r="R485" i="7"/>
  <c r="S485" i="7"/>
  <c r="T485" i="7"/>
  <c r="U485" i="7"/>
  <c r="V485" i="7"/>
  <c r="W485" i="7"/>
  <c r="X485" i="7"/>
  <c r="Y485" i="7"/>
  <c r="Z485" i="7"/>
  <c r="B486" i="7"/>
  <c r="C486" i="7"/>
  <c r="D486" i="7"/>
  <c r="E486" i="7"/>
  <c r="F486" i="7"/>
  <c r="G486" i="7"/>
  <c r="H486" i="7"/>
  <c r="I486" i="7"/>
  <c r="J486" i="7"/>
  <c r="K486" i="7"/>
  <c r="L486" i="7"/>
  <c r="M486" i="7"/>
  <c r="N486" i="7"/>
  <c r="O486" i="7"/>
  <c r="P486" i="7"/>
  <c r="Q486" i="7"/>
  <c r="R486" i="7"/>
  <c r="S486" i="7"/>
  <c r="T486" i="7"/>
  <c r="U486" i="7"/>
  <c r="V486" i="7"/>
  <c r="W486" i="7"/>
  <c r="X486" i="7"/>
  <c r="Y486" i="7"/>
  <c r="Z486" i="7"/>
  <c r="B487" i="7"/>
  <c r="C487" i="7"/>
  <c r="D487" i="7"/>
  <c r="E487" i="7"/>
  <c r="F487" i="7"/>
  <c r="G487" i="7"/>
  <c r="H487" i="7"/>
  <c r="I487" i="7"/>
  <c r="J487" i="7"/>
  <c r="K487" i="7"/>
  <c r="L487" i="7"/>
  <c r="M487" i="7"/>
  <c r="N487" i="7"/>
  <c r="O487" i="7"/>
  <c r="P487" i="7"/>
  <c r="Q487" i="7"/>
  <c r="R487" i="7"/>
  <c r="S487" i="7"/>
  <c r="T487" i="7"/>
  <c r="U487" i="7"/>
  <c r="V487" i="7"/>
  <c r="W487" i="7"/>
  <c r="X487" i="7"/>
  <c r="Y487" i="7"/>
  <c r="Z487" i="7"/>
  <c r="B488" i="7"/>
  <c r="C488" i="7"/>
  <c r="D488" i="7"/>
  <c r="E488" i="7"/>
  <c r="F488" i="7"/>
  <c r="G488" i="7"/>
  <c r="H488" i="7"/>
  <c r="I488" i="7"/>
  <c r="J488" i="7"/>
  <c r="K488" i="7"/>
  <c r="L488" i="7"/>
  <c r="M488" i="7"/>
  <c r="N488" i="7"/>
  <c r="O488" i="7"/>
  <c r="P488" i="7"/>
  <c r="Q488" i="7"/>
  <c r="R488" i="7"/>
  <c r="S488" i="7"/>
  <c r="T488" i="7"/>
  <c r="U488" i="7"/>
  <c r="V488" i="7"/>
  <c r="W488" i="7"/>
  <c r="X488" i="7"/>
  <c r="Y488" i="7"/>
  <c r="Z488" i="7"/>
  <c r="B489" i="7"/>
  <c r="C489" i="7"/>
  <c r="D489" i="7"/>
  <c r="E489" i="7"/>
  <c r="F489" i="7"/>
  <c r="G489" i="7"/>
  <c r="H489" i="7"/>
  <c r="I489" i="7"/>
  <c r="J489" i="7"/>
  <c r="K489" i="7"/>
  <c r="L489" i="7"/>
  <c r="M489" i="7"/>
  <c r="N489" i="7"/>
  <c r="O489" i="7"/>
  <c r="P489" i="7"/>
  <c r="Q489" i="7"/>
  <c r="R489" i="7"/>
  <c r="S489" i="7"/>
  <c r="T489" i="7"/>
  <c r="U489" i="7"/>
  <c r="V489" i="7"/>
  <c r="W489" i="7"/>
  <c r="X489" i="7"/>
  <c r="Y489" i="7"/>
  <c r="Z489" i="7"/>
  <c r="B490" i="7"/>
  <c r="C490" i="7"/>
  <c r="D490" i="7"/>
  <c r="E490" i="7"/>
  <c r="F490" i="7"/>
  <c r="G490" i="7"/>
  <c r="H490" i="7"/>
  <c r="I490" i="7"/>
  <c r="J490" i="7"/>
  <c r="K490" i="7"/>
  <c r="L490" i="7"/>
  <c r="M490" i="7"/>
  <c r="N490" i="7"/>
  <c r="O490" i="7"/>
  <c r="P490" i="7"/>
  <c r="Q490" i="7"/>
  <c r="R490" i="7"/>
  <c r="S490" i="7"/>
  <c r="T490" i="7"/>
  <c r="U490" i="7"/>
  <c r="V490" i="7"/>
  <c r="W490" i="7"/>
  <c r="X490" i="7"/>
  <c r="Y490" i="7"/>
  <c r="Z490" i="7"/>
  <c r="B491" i="7"/>
  <c r="C491" i="7"/>
  <c r="D491" i="7"/>
  <c r="E491" i="7"/>
  <c r="F491" i="7"/>
  <c r="G491" i="7"/>
  <c r="H491" i="7"/>
  <c r="I491" i="7"/>
  <c r="J491" i="7"/>
  <c r="K491" i="7"/>
  <c r="L491" i="7"/>
  <c r="M491" i="7"/>
  <c r="N491" i="7"/>
  <c r="O491" i="7"/>
  <c r="P491" i="7"/>
  <c r="Q491" i="7"/>
  <c r="R491" i="7"/>
  <c r="S491" i="7"/>
  <c r="T491" i="7"/>
  <c r="U491" i="7"/>
  <c r="V491" i="7"/>
  <c r="W491" i="7"/>
  <c r="X491" i="7"/>
  <c r="Y491" i="7"/>
  <c r="Z491" i="7"/>
  <c r="B492" i="7"/>
  <c r="C492" i="7"/>
  <c r="D492" i="7"/>
  <c r="E492" i="7"/>
  <c r="F492" i="7"/>
  <c r="G492" i="7"/>
  <c r="H492" i="7"/>
  <c r="I492" i="7"/>
  <c r="J492" i="7"/>
  <c r="K492" i="7"/>
  <c r="L492" i="7"/>
  <c r="M492" i="7"/>
  <c r="N492" i="7"/>
  <c r="O492" i="7"/>
  <c r="P492" i="7"/>
  <c r="Q492" i="7"/>
  <c r="R492" i="7"/>
  <c r="S492" i="7"/>
  <c r="T492" i="7"/>
  <c r="U492" i="7"/>
  <c r="V492" i="7"/>
  <c r="W492" i="7"/>
  <c r="X492" i="7"/>
  <c r="Y492" i="7"/>
  <c r="Z492" i="7"/>
  <c r="B493" i="7"/>
  <c r="C493" i="7"/>
  <c r="D493" i="7"/>
  <c r="E493" i="7"/>
  <c r="F493" i="7"/>
  <c r="G493" i="7"/>
  <c r="H493" i="7"/>
  <c r="I493" i="7"/>
  <c r="J493" i="7"/>
  <c r="K493" i="7"/>
  <c r="L493" i="7"/>
  <c r="M493" i="7"/>
  <c r="N493" i="7"/>
  <c r="O493" i="7"/>
  <c r="P493" i="7"/>
  <c r="Q493" i="7"/>
  <c r="R493" i="7"/>
  <c r="S493" i="7"/>
  <c r="T493" i="7"/>
  <c r="U493" i="7"/>
  <c r="V493" i="7"/>
  <c r="W493" i="7"/>
  <c r="X493" i="7"/>
  <c r="Y493" i="7"/>
  <c r="Z493" i="7"/>
  <c r="B494" i="7"/>
  <c r="C494" i="7"/>
  <c r="D494" i="7"/>
  <c r="E494" i="7"/>
  <c r="F494" i="7"/>
  <c r="G494" i="7"/>
  <c r="H494" i="7"/>
  <c r="I494" i="7"/>
  <c r="J494" i="7"/>
  <c r="K494" i="7"/>
  <c r="L494" i="7"/>
  <c r="M494" i="7"/>
  <c r="N494" i="7"/>
  <c r="O494" i="7"/>
  <c r="P494" i="7"/>
  <c r="Q494" i="7"/>
  <c r="R494" i="7"/>
  <c r="S494" i="7"/>
  <c r="T494" i="7"/>
  <c r="U494" i="7"/>
  <c r="V494" i="7"/>
  <c r="W494" i="7"/>
  <c r="X494" i="7"/>
  <c r="Y494" i="7"/>
  <c r="Z494" i="7"/>
  <c r="B495" i="7"/>
  <c r="C495" i="7"/>
  <c r="D495" i="7"/>
  <c r="E495" i="7"/>
  <c r="F495" i="7"/>
  <c r="G495" i="7"/>
  <c r="H495" i="7"/>
  <c r="I495" i="7"/>
  <c r="J495" i="7"/>
  <c r="K495" i="7"/>
  <c r="L495" i="7"/>
  <c r="M495" i="7"/>
  <c r="N495" i="7"/>
  <c r="O495" i="7"/>
  <c r="P495" i="7"/>
  <c r="Q495" i="7"/>
  <c r="R495" i="7"/>
  <c r="S495" i="7"/>
  <c r="T495" i="7"/>
  <c r="U495" i="7"/>
  <c r="V495" i="7"/>
  <c r="W495" i="7"/>
  <c r="X495" i="7"/>
  <c r="Y495" i="7"/>
  <c r="Z495" i="7"/>
  <c r="B496" i="7"/>
  <c r="C496" i="7"/>
  <c r="D496" i="7"/>
  <c r="E496" i="7"/>
  <c r="F496" i="7"/>
  <c r="G496" i="7"/>
  <c r="H496" i="7"/>
  <c r="I496" i="7"/>
  <c r="J496" i="7"/>
  <c r="K496" i="7"/>
  <c r="L496" i="7"/>
  <c r="M496" i="7"/>
  <c r="N496" i="7"/>
  <c r="O496" i="7"/>
  <c r="P496" i="7"/>
  <c r="Q496" i="7"/>
  <c r="R496" i="7"/>
  <c r="S496" i="7"/>
  <c r="T496" i="7"/>
  <c r="U496" i="7"/>
  <c r="V496" i="7"/>
  <c r="W496" i="7"/>
  <c r="X496" i="7"/>
  <c r="Y496" i="7"/>
  <c r="Z496" i="7"/>
  <c r="B497" i="7"/>
  <c r="C497" i="7"/>
  <c r="D497" i="7"/>
  <c r="E497" i="7"/>
  <c r="F497" i="7"/>
  <c r="G497" i="7"/>
  <c r="H497" i="7"/>
  <c r="I497" i="7"/>
  <c r="J497" i="7"/>
  <c r="K497" i="7"/>
  <c r="L497" i="7"/>
  <c r="M497" i="7"/>
  <c r="N497" i="7"/>
  <c r="O497" i="7"/>
  <c r="P497" i="7"/>
  <c r="Q497" i="7"/>
  <c r="R497" i="7"/>
  <c r="S497" i="7"/>
  <c r="T497" i="7"/>
  <c r="U497" i="7"/>
  <c r="V497" i="7"/>
  <c r="W497" i="7"/>
  <c r="X497" i="7"/>
  <c r="Y497" i="7"/>
  <c r="Z497" i="7"/>
  <c r="B498" i="7"/>
  <c r="C498" i="7"/>
  <c r="D498" i="7"/>
  <c r="E498" i="7"/>
  <c r="F498" i="7"/>
  <c r="G498" i="7"/>
  <c r="H498" i="7"/>
  <c r="I498" i="7"/>
  <c r="J498" i="7"/>
  <c r="K498" i="7"/>
  <c r="L498" i="7"/>
  <c r="M498" i="7"/>
  <c r="N498" i="7"/>
  <c r="O498" i="7"/>
  <c r="P498" i="7"/>
  <c r="Q498" i="7"/>
  <c r="R498" i="7"/>
  <c r="S498" i="7"/>
  <c r="T498" i="7"/>
  <c r="U498" i="7"/>
  <c r="V498" i="7"/>
  <c r="W498" i="7"/>
  <c r="X498" i="7"/>
  <c r="Y498" i="7"/>
  <c r="Z498" i="7"/>
  <c r="B499" i="7"/>
  <c r="C499" i="7"/>
  <c r="D499" i="7"/>
  <c r="E499" i="7"/>
  <c r="F499" i="7"/>
  <c r="G499" i="7"/>
  <c r="H499" i="7"/>
  <c r="I499" i="7"/>
  <c r="J499" i="7"/>
  <c r="K499" i="7"/>
  <c r="L499" i="7"/>
  <c r="M499" i="7"/>
  <c r="N499" i="7"/>
  <c r="O499" i="7"/>
  <c r="P499" i="7"/>
  <c r="Q499" i="7"/>
  <c r="R499" i="7"/>
  <c r="S499" i="7"/>
  <c r="T499" i="7"/>
  <c r="U499" i="7"/>
  <c r="V499" i="7"/>
  <c r="W499" i="7"/>
  <c r="X499" i="7"/>
  <c r="Y499" i="7"/>
  <c r="Z499" i="7"/>
  <c r="C256" i="7"/>
  <c r="D256" i="7"/>
  <c r="E256" i="7"/>
  <c r="F256" i="7"/>
  <c r="G256" i="7"/>
  <c r="H256" i="7"/>
  <c r="I256" i="7"/>
  <c r="J256" i="7"/>
  <c r="K256" i="7"/>
  <c r="L256" i="7"/>
  <c r="M256" i="7"/>
  <c r="N256" i="7"/>
  <c r="O256" i="7"/>
  <c r="P256" i="7"/>
  <c r="Q256" i="7"/>
  <c r="R256" i="7"/>
  <c r="S256" i="7"/>
  <c r="T256" i="7"/>
  <c r="U256" i="7"/>
  <c r="V256" i="7"/>
  <c r="W256" i="7"/>
  <c r="X256" i="7"/>
  <c r="Y256" i="7"/>
  <c r="Z256" i="7"/>
  <c r="B256" i="7"/>
  <c r="E3" i="4"/>
  <c r="E4" i="4"/>
  <c r="E5" i="4"/>
  <c r="E7" i="4"/>
  <c r="E8" i="4"/>
  <c r="E9" i="4"/>
  <c r="E10" i="4"/>
  <c r="E11" i="4"/>
  <c r="E12" i="4"/>
  <c r="E13" i="4"/>
  <c r="E14" i="4"/>
  <c r="E16" i="4"/>
  <c r="E17" i="4"/>
  <c r="E18" i="4"/>
  <c r="E19" i="4"/>
  <c r="E20" i="4"/>
  <c r="E21" i="4"/>
  <c r="E23" i="4"/>
  <c r="E24" i="4"/>
  <c r="E25" i="4"/>
  <c r="E26" i="4"/>
  <c r="E27" i="4"/>
  <c r="E28" i="4"/>
  <c r="E29" i="4"/>
  <c r="E30" i="4"/>
  <c r="E31" i="4"/>
  <c r="E2" i="4"/>
  <c r="Q8" i="17"/>
  <c r="P8" i="17"/>
  <c r="BF45" i="7" a="1"/>
  <c r="R6" i="17"/>
  <c r="BF44" i="7" a="1"/>
  <c r="BE44" i="7" a="1"/>
  <c r="S8" i="17"/>
  <c r="S6" i="17"/>
  <c r="P5" i="17"/>
  <c r="S5" i="17"/>
  <c r="R7" i="17"/>
  <c r="BE45" i="7" a="1"/>
  <c r="P6" i="17"/>
  <c r="Q5" i="17"/>
  <c r="Q7" i="17"/>
  <c r="Q6" i="17"/>
  <c r="S7" i="17"/>
  <c r="R5" i="17"/>
  <c r="P7" i="17"/>
  <c r="R8" i="17"/>
  <c r="AQ503" i="7" l="1"/>
  <c r="AP503" i="7"/>
  <c r="N21" i="17" a="1"/>
  <c r="N21" i="17" s="1"/>
  <c r="N20" i="17" a="1"/>
  <c r="N20" i="17" s="1"/>
  <c r="BE45" i="7"/>
  <c r="BF44" i="7"/>
  <c r="BF45" i="7"/>
  <c r="BE44" i="7"/>
  <c r="AO501" i="7"/>
  <c r="AO503" i="7"/>
  <c r="AN501" i="7"/>
  <c r="AN503" i="7"/>
  <c r="AM501" i="7"/>
  <c r="AM503" i="7"/>
  <c r="AL501" i="7"/>
  <c r="AL503" i="7"/>
  <c r="AK501" i="7"/>
  <c r="AK503" i="7"/>
  <c r="AJ501" i="7"/>
  <c r="AJ503" i="7"/>
  <c r="AI501" i="7"/>
  <c r="AI503" i="7"/>
  <c r="AH501" i="7"/>
  <c r="AH503" i="7"/>
  <c r="AG501" i="7"/>
  <c r="AG503" i="7"/>
  <c r="AF501" i="7"/>
  <c r="AF503" i="7"/>
  <c r="AE501" i="7"/>
  <c r="AE503" i="7"/>
  <c r="AD501" i="7"/>
  <c r="AD503" i="7"/>
  <c r="AC501" i="7"/>
  <c r="AC503" i="7"/>
  <c r="AB501" i="7"/>
  <c r="AB503" i="7"/>
  <c r="AA501" i="7"/>
  <c r="AA503" i="7"/>
  <c r="B503" i="7"/>
  <c r="B501" i="7"/>
  <c r="Z501" i="7"/>
  <c r="Z503" i="7"/>
  <c r="Y501" i="7"/>
  <c r="Y503" i="7"/>
  <c r="X501" i="7"/>
  <c r="X503" i="7"/>
  <c r="W501" i="7"/>
  <c r="W503" i="7"/>
  <c r="V501" i="7"/>
  <c r="V503" i="7"/>
  <c r="U501" i="7"/>
  <c r="U503" i="7"/>
  <c r="T501" i="7"/>
  <c r="T503" i="7"/>
  <c r="S501" i="7"/>
  <c r="S503" i="7"/>
  <c r="R501" i="7"/>
  <c r="R503" i="7"/>
  <c r="Q501" i="7"/>
  <c r="Q503" i="7"/>
  <c r="P501" i="7"/>
  <c r="P503" i="7"/>
  <c r="O501" i="7"/>
  <c r="O503" i="7"/>
  <c r="N501" i="7"/>
  <c r="N503" i="7"/>
  <c r="M501" i="7"/>
  <c r="M503" i="7"/>
  <c r="L501" i="7"/>
  <c r="L503" i="7"/>
  <c r="K501" i="7"/>
  <c r="K503" i="7"/>
  <c r="J501" i="7"/>
  <c r="J503" i="7"/>
  <c r="I501" i="7"/>
  <c r="I503" i="7"/>
  <c r="H501" i="7"/>
  <c r="H503" i="7"/>
  <c r="G501" i="7"/>
  <c r="G503" i="7"/>
  <c r="F501" i="7"/>
  <c r="F503" i="7"/>
  <c r="E501" i="7"/>
  <c r="E503" i="7"/>
  <c r="D501" i="7"/>
  <c r="D503" i="7"/>
  <c r="C501" i="7"/>
  <c r="C503" i="7"/>
  <c r="BG45" i="7" a="1"/>
  <c r="BG41" i="7" a="1"/>
  <c r="BG37" i="7" a="1"/>
  <c r="BG33" i="7" a="1"/>
  <c r="BG7" i="7" a="1"/>
  <c r="BG24" i="7" a="1"/>
  <c r="BG30" i="7" a="1"/>
  <c r="BG29" i="7" a="1"/>
  <c r="BG13" i="7" a="1"/>
  <c r="BG36" i="7" a="1"/>
  <c r="BG22" i="7" a="1"/>
  <c r="BG11" i="7" a="1"/>
  <c r="BE43" i="7" a="1"/>
  <c r="BG19" i="7" a="1"/>
  <c r="BG35" i="7" a="1"/>
  <c r="BG9" i="7" a="1"/>
  <c r="BG25" i="7" a="1"/>
  <c r="BG17" i="7" a="1"/>
  <c r="BG14" i="7" a="1"/>
  <c r="BG44" i="7" a="1"/>
  <c r="BE40" i="7" a="1"/>
  <c r="BE36" i="7" a="1"/>
  <c r="BG8" i="7" a="1"/>
  <c r="BG20" i="7" a="1"/>
  <c r="BE35" i="7" a="1"/>
  <c r="BG6" i="7" a="1"/>
  <c r="BG16" i="7" a="1"/>
  <c r="BE34" i="7" a="1"/>
  <c r="BG10" i="7" a="1"/>
  <c r="BG23" i="7" a="1"/>
  <c r="BG40" i="7" a="1"/>
  <c r="BE39" i="7" a="1"/>
  <c r="BG21" i="7" a="1"/>
  <c r="BG28" i="7" a="1"/>
  <c r="BG31" i="7" a="1"/>
  <c r="BG43" i="7" a="1"/>
  <c r="BG4" i="7" a="1"/>
  <c r="BE42" i="7" a="1"/>
  <c r="BE38" i="7" a="1"/>
  <c r="BG26" i="7" a="1"/>
  <c r="BG42" i="7" a="1"/>
  <c r="BG38" i="7" a="1"/>
  <c r="BG34" i="7" a="1"/>
  <c r="BE41" i="7" a="1"/>
  <c r="BE37" i="7" a="1"/>
  <c r="BE33" i="7" a="1"/>
  <c r="BG32" i="7" a="1"/>
  <c r="BG15" i="7" a="1"/>
  <c r="BG27" i="7" a="1"/>
  <c r="BG18" i="7" a="1"/>
  <c r="BG5" i="7" a="1"/>
  <c r="BG39" i="7" a="1"/>
  <c r="BG12" i="7" a="1"/>
  <c r="BG39" i="7" l="1"/>
  <c r="BE33" i="7"/>
  <c r="BE37" i="7"/>
  <c r="BE41" i="7"/>
  <c r="BG34" i="7"/>
  <c r="BG38" i="7"/>
  <c r="BG42" i="7"/>
  <c r="BE38" i="7"/>
  <c r="BE42" i="7"/>
  <c r="BG43" i="7"/>
  <c r="BE39" i="7"/>
  <c r="BG40" i="7"/>
  <c r="BE34" i="7"/>
  <c r="BE35" i="7"/>
  <c r="BE36" i="7"/>
  <c r="BE40" i="7"/>
  <c r="BG44" i="7"/>
  <c r="BH44" i="7" s="1"/>
  <c r="BG35" i="7"/>
  <c r="BE43" i="7"/>
  <c r="BG36" i="7"/>
  <c r="BG33" i="7"/>
  <c r="BG37" i="7"/>
  <c r="BG41" i="7"/>
  <c r="BG45" i="7"/>
  <c r="BH45" i="7" s="1"/>
  <c r="AE502" i="7"/>
  <c r="AI502" i="7"/>
  <c r="AM502" i="7"/>
  <c r="AJ502" i="7"/>
  <c r="AN502" i="7"/>
  <c r="AK502" i="7"/>
  <c r="AF502" i="7"/>
  <c r="AG502" i="7"/>
  <c r="AH502" i="7"/>
  <c r="AL502" i="7"/>
  <c r="AO502" i="7"/>
  <c r="BG29" i="7"/>
  <c r="BG32" i="7"/>
  <c r="BG31" i="7"/>
  <c r="BG30" i="7"/>
  <c r="AA502" i="7"/>
  <c r="AB502" i="7"/>
  <c r="AC502" i="7"/>
  <c r="AD502" i="7"/>
  <c r="BG8" i="7"/>
  <c r="BG12" i="7"/>
  <c r="BG16" i="7"/>
  <c r="BG20" i="7"/>
  <c r="BG24" i="7"/>
  <c r="BG28" i="7"/>
  <c r="BG13" i="7"/>
  <c r="BG21" i="7"/>
  <c r="BG25" i="7"/>
  <c r="BG4" i="7"/>
  <c r="BG5" i="7"/>
  <c r="BG6" i="7"/>
  <c r="BG10" i="7"/>
  <c r="BG14" i="7"/>
  <c r="BG18" i="7"/>
  <c r="BG22" i="7"/>
  <c r="BG26" i="7"/>
  <c r="BG9" i="7"/>
  <c r="BG11" i="7"/>
  <c r="BG15" i="7"/>
  <c r="BG19" i="7"/>
  <c r="BG23" i="7"/>
  <c r="BG17" i="7"/>
  <c r="BG7" i="7"/>
  <c r="BG27" i="7"/>
  <c r="C502" i="7"/>
  <c r="D502" i="7"/>
  <c r="E502" i="7"/>
  <c r="F502" i="7"/>
  <c r="G502" i="7"/>
  <c r="H502" i="7"/>
  <c r="I502" i="7"/>
  <c r="J502" i="7"/>
  <c r="K502" i="7"/>
  <c r="L502" i="7"/>
  <c r="M502" i="7"/>
  <c r="N502" i="7"/>
  <c r="O502" i="7"/>
  <c r="P502" i="7"/>
  <c r="Q502" i="7"/>
  <c r="R502" i="7"/>
  <c r="S502" i="7"/>
  <c r="T502" i="7"/>
  <c r="U502" i="7"/>
  <c r="V502" i="7"/>
  <c r="W502" i="7"/>
  <c r="X502" i="7"/>
  <c r="Y502" i="7"/>
  <c r="Z502" i="7"/>
  <c r="B502" i="7"/>
  <c r="BF33" i="7" a="1"/>
  <c r="BF36" i="7" a="1"/>
  <c r="BF23" i="7" a="1"/>
  <c r="BF20" i="7" a="1"/>
  <c r="BE14" i="7" a="1"/>
  <c r="BF7" i="7" a="1"/>
  <c r="BF29" i="7" a="1"/>
  <c r="BE13" i="7" a="1"/>
  <c r="BE15" i="7" a="1"/>
  <c r="BF4" i="7" a="1"/>
  <c r="BE30" i="7" a="1"/>
  <c r="BE18" i="7" a="1"/>
  <c r="BE9" i="7" a="1"/>
  <c r="BF12" i="7" a="1"/>
  <c r="BE11" i="7" a="1"/>
  <c r="BE21" i="7" a="1"/>
  <c r="BF34" i="7" a="1"/>
  <c r="BF32" i="7" a="1"/>
  <c r="BF9" i="7" a="1"/>
  <c r="BF37" i="7" a="1"/>
  <c r="BF40" i="7" a="1"/>
  <c r="BE8" i="7" a="1"/>
  <c r="BE28" i="7" a="1"/>
  <c r="BF16" i="7" a="1"/>
  <c r="BF25" i="7" a="1"/>
  <c r="BE32" i="7" a="1"/>
  <c r="BF8" i="7" a="1"/>
  <c r="BF22" i="7" a="1"/>
  <c r="BF42" i="7" a="1"/>
  <c r="BF14" i="7" a="1"/>
  <c r="BF11" i="7" a="1"/>
  <c r="BF39" i="7" a="1"/>
  <c r="BE31" i="7" a="1"/>
  <c r="BF31" i="7" a="1"/>
  <c r="BE29" i="7" a="1"/>
  <c r="BE10" i="7" a="1"/>
  <c r="BF41" i="7" a="1"/>
  <c r="BF43" i="7" a="1"/>
  <c r="BE27" i="7" a="1"/>
  <c r="BF30" i="7" a="1"/>
  <c r="BE24" i="7" a="1"/>
  <c r="BF38" i="7" a="1"/>
  <c r="BF6" i="7" a="1"/>
  <c r="BE16" i="7" a="1"/>
  <c r="BF10" i="7" a="1"/>
  <c r="BF26" i="7" a="1"/>
  <c r="BE25" i="7" a="1"/>
  <c r="BF28" i="7" a="1"/>
  <c r="BF18" i="7" a="1"/>
  <c r="BF21" i="7" a="1"/>
  <c r="BF13" i="7" a="1"/>
  <c r="BF35" i="7" a="1"/>
  <c r="BE12" i="7" a="1"/>
  <c r="BE5" i="7" a="1"/>
  <c r="BE23" i="7" a="1"/>
  <c r="BF35" i="7" l="1"/>
  <c r="BH35" i="7" s="1"/>
  <c r="BF38" i="7"/>
  <c r="BH38" i="7" s="1"/>
  <c r="BF43" i="7"/>
  <c r="BH43" i="7" s="1"/>
  <c r="BF41" i="7"/>
  <c r="BH41" i="7" s="1"/>
  <c r="BF39" i="7"/>
  <c r="BH39" i="7" s="1"/>
  <c r="BF42" i="7"/>
  <c r="BH42" i="7" s="1"/>
  <c r="BF40" i="7"/>
  <c r="BH40" i="7" s="1"/>
  <c r="BF37" i="7"/>
  <c r="BH37" i="7" s="1"/>
  <c r="BF34" i="7"/>
  <c r="BH34" i="7" s="1"/>
  <c r="BF36" i="7"/>
  <c r="BH36" i="7" s="1"/>
  <c r="BF33" i="7"/>
  <c r="BH33" i="7" s="1"/>
  <c r="BE32" i="7"/>
  <c r="BF31" i="7"/>
  <c r="BH31" i="7" s="1"/>
  <c r="BE29" i="7"/>
  <c r="BF32" i="7"/>
  <c r="BH32" i="7" s="1"/>
  <c r="BE30" i="7"/>
  <c r="BF29" i="7"/>
  <c r="BH29" i="7" s="1"/>
  <c r="BE31" i="7"/>
  <c r="BF30" i="7"/>
  <c r="BH30" i="7" s="1"/>
  <c r="BE16" i="7"/>
  <c r="BF23" i="7"/>
  <c r="BH23" i="7" s="1"/>
  <c r="BF11" i="7"/>
  <c r="BH11" i="7" s="1"/>
  <c r="BF7" i="7"/>
  <c r="BH7" i="7" s="1"/>
  <c r="BE28" i="7"/>
  <c r="BE12" i="7"/>
  <c r="BE23" i="7"/>
  <c r="BE15" i="7"/>
  <c r="BE11" i="7"/>
  <c r="BE27" i="7"/>
  <c r="BF26" i="7"/>
  <c r="BH26" i="7" s="1"/>
  <c r="BF22" i="7"/>
  <c r="BH22" i="7" s="1"/>
  <c r="BF18" i="7"/>
  <c r="BH18" i="7" s="1"/>
  <c r="BF14" i="7"/>
  <c r="BH14" i="7" s="1"/>
  <c r="BF10" i="7"/>
  <c r="BH10" i="7" s="1"/>
  <c r="BF6" i="7"/>
  <c r="BH6" i="7" s="1"/>
  <c r="BE24" i="7"/>
  <c r="BE8" i="7"/>
  <c r="BE18" i="7"/>
  <c r="BE14" i="7"/>
  <c r="BE10" i="7"/>
  <c r="BF4" i="7"/>
  <c r="BH4" i="7" s="1"/>
  <c r="BF21" i="7"/>
  <c r="BH21" i="7" s="1"/>
  <c r="BF13" i="7"/>
  <c r="BH13" i="7" s="1"/>
  <c r="BF25" i="7"/>
  <c r="BH25" i="7" s="1"/>
  <c r="BF9" i="7"/>
  <c r="BH9" i="7" s="1"/>
  <c r="BE25" i="7"/>
  <c r="BE9" i="7"/>
  <c r="BE5" i="7"/>
  <c r="BE21" i="7"/>
  <c r="BE13" i="7"/>
  <c r="BF28" i="7"/>
  <c r="BH28" i="7" s="1"/>
  <c r="BF20" i="7"/>
  <c r="BH20" i="7" s="1"/>
  <c r="BF16" i="7"/>
  <c r="BH16" i="7" s="1"/>
  <c r="BF12" i="7"/>
  <c r="BH12" i="7" s="1"/>
  <c r="BF8" i="7"/>
  <c r="BH8" i="7" s="1"/>
  <c r="BF19" i="7" a="1"/>
  <c r="BE4" i="7" a="1"/>
  <c r="BE17" i="7" a="1"/>
  <c r="BE22" i="7" a="1"/>
  <c r="BF15" i="7" a="1"/>
  <c r="BE26" i="7" a="1"/>
  <c r="BE6" i="7" a="1"/>
  <c r="BF24" i="7" a="1"/>
  <c r="BF27" i="7" a="1"/>
  <c r="BE19" i="7" a="1"/>
  <c r="BE20" i="7" a="1"/>
  <c r="BF17" i="7" a="1"/>
  <c r="BF5" i="7" a="1"/>
  <c r="BE7" i="7" a="1"/>
  <c r="BF15" i="7" l="1"/>
  <c r="BH15" i="7" s="1"/>
  <c r="BF17" i="7"/>
  <c r="BH17" i="7" s="1"/>
  <c r="BF24" i="7"/>
  <c r="BH24" i="7" s="1"/>
  <c r="BE20" i="7"/>
  <c r="BF27" i="7"/>
  <c r="BH27" i="7" s="1"/>
  <c r="BE26" i="7"/>
  <c r="BE4" i="7"/>
  <c r="BE22" i="7"/>
  <c r="BF19" i="7"/>
  <c r="BH19" i="7" s="1"/>
  <c r="BE6" i="7"/>
  <c r="BF5" i="7"/>
  <c r="BH5" i="7" s="1"/>
  <c r="BE19" i="7"/>
  <c r="BE7" i="7"/>
  <c r="BE17" i="7"/>
  <c r="N22" i="17" l="1"/>
  <c r="Y8" i="12" l="1"/>
  <c r="X9" i="12"/>
  <c r="Y7" i="12"/>
  <c r="V8" i="12"/>
  <c r="X6" i="12"/>
  <c r="X7" i="12"/>
  <c r="V6" i="12"/>
  <c r="W9" i="12"/>
  <c r="X8" i="12"/>
  <c r="W8" i="12"/>
  <c r="W7" i="12"/>
  <c r="Y9" i="12"/>
  <c r="V7" i="12"/>
  <c r="V9" i="12"/>
  <c r="W6" i="12"/>
  <c r="Y6" i="12"/>
  <c r="P13" i="12" a="1"/>
  <c r="P13" i="12" s="1"/>
  <c r="P1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Vishal</author>
  </authors>
  <commentList>
    <comment ref="A6" authorId="0" shapeId="0" xr:uid="{A6BF928D-8DB4-4467-A5C6-0EF48AE4FD0F}">
      <text>
        <r>
          <rPr>
            <b/>
            <sz val="9"/>
            <color indexed="81"/>
            <rFont val="Tahoma"/>
            <family val="2"/>
          </rPr>
          <t xml:space="preserve">Vishal: </t>
        </r>
        <r>
          <rPr>
            <sz val="9"/>
            <color indexed="81"/>
            <rFont val="Tahoma"/>
            <family val="2"/>
          </rPr>
          <t xml:space="preserve">SGR or Sustainable Growth Rate is the rate at which a company can safely grow its revenue or sales using its current resources without incurring additional debt or issuing equity to fund growth. This rate assumes that the company's revenue, expenses, payables, and receivables are all currently being managed to maximize effectiveness and efficiency.
</t>
        </r>
        <r>
          <rPr>
            <b/>
            <sz val="9"/>
            <color indexed="81"/>
            <rFont val="Tahoma"/>
            <family val="2"/>
          </rPr>
          <t>SGR Formula = ROE * (1 - Dividend Payout Ratio)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Vishal</author>
  </authors>
  <commentList>
    <comment ref="A6" authorId="0" shapeId="0" xr:uid="{1F0505D6-A398-43F9-A121-6234A5074A81}">
      <text>
        <r>
          <rPr>
            <b/>
            <sz val="9"/>
            <color indexed="81"/>
            <rFont val="Tahoma"/>
            <family val="2"/>
          </rPr>
          <t xml:space="preserve">Vishal: </t>
        </r>
        <r>
          <rPr>
            <sz val="9"/>
            <color indexed="81"/>
            <rFont val="Tahoma"/>
            <family val="2"/>
          </rPr>
          <t xml:space="preserve">SGR or Sustainable Growth Rate is the rate at which a company can safely grow its revenue or sales using its current resources without incurring additional debt or issuing equity to fund growth. This rate assumes that the company's revenue, expenses, payables, and receivables are all currently being managed to maximize effectiveness and efficiency.
</t>
        </r>
        <r>
          <rPr>
            <b/>
            <sz val="9"/>
            <color indexed="81"/>
            <rFont val="Tahoma"/>
            <family val="2"/>
          </rPr>
          <t>SGR Formula = ROE * (1 - Dividend Payout Ratio)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Vishal</author>
  </authors>
  <commentList>
    <comment ref="A6" authorId="0" shapeId="0" xr:uid="{D90F50F5-FC02-4464-91B3-ADC4FA471EA2}">
      <text>
        <r>
          <rPr>
            <b/>
            <sz val="9"/>
            <color indexed="81"/>
            <rFont val="Tahoma"/>
            <family val="2"/>
          </rPr>
          <t xml:space="preserve">Vishal: </t>
        </r>
        <r>
          <rPr>
            <sz val="9"/>
            <color indexed="81"/>
            <rFont val="Tahoma"/>
            <family val="2"/>
          </rPr>
          <t xml:space="preserve">SGR or Sustainable Growth Rate is the rate at which a company can safely grow its revenue or sales using its current resources without incurring additional debt or issuing equity to fund growth. This rate assumes that the company's revenue, expenses, payables, and receivables are all currently being managed to maximize effectiveness and efficiency.
</t>
        </r>
        <r>
          <rPr>
            <b/>
            <sz val="9"/>
            <color indexed="81"/>
            <rFont val="Tahoma"/>
            <family val="2"/>
          </rPr>
          <t>SGR Formula = ROE * (1 - Dividend Payout Ratio)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Vishal</author>
  </authors>
  <commentList>
    <comment ref="A6" authorId="0" shapeId="0" xr:uid="{441337F3-1F27-4138-BE3F-4E9631657BCB}">
      <text>
        <r>
          <rPr>
            <b/>
            <sz val="9"/>
            <color indexed="81"/>
            <rFont val="Tahoma"/>
            <family val="2"/>
          </rPr>
          <t xml:space="preserve">Vishal: </t>
        </r>
        <r>
          <rPr>
            <sz val="9"/>
            <color indexed="81"/>
            <rFont val="Tahoma"/>
            <family val="2"/>
          </rPr>
          <t xml:space="preserve">SGR or Sustainable Growth Rate is the rate at which a company can safely grow its revenue or sales using its current resources without incurring additional debt or issuing equity to fund growth. This rate assumes that the company's revenue, expenses, payables, and receivables are all currently being managed to maximize effectiveness and efficiency.
</t>
        </r>
        <r>
          <rPr>
            <b/>
            <sz val="9"/>
            <color indexed="81"/>
            <rFont val="Tahoma"/>
            <family val="2"/>
          </rPr>
          <t>SGR Formula = ROE * (1 - Dividend Payout Ratio)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780441-987E-48AC-BCDF-B4F9923CF2BA}" name="Query - Annual" description="Connection to the 'Annual' query in the workbook." type="100" refreshedVersion="8" minRefreshableVersion="5">
    <extLst>
      <ext xmlns:x15="http://schemas.microsoft.com/office/spreadsheetml/2010/11/main" uri="{DE250136-89BD-433C-8126-D09CA5730AF9}">
        <x15:connection id="1fe47aaf-4364-4297-ad0d-86bd05f253b3"/>
      </ext>
    </extLst>
  </connection>
  <connection id="2" xr16:uid="{CFF15910-B9D7-4A87-9B93-E6D93BAE2576}" name="Query - Charts" description="Connection to the 'Charts' query in the workbook." type="100" refreshedVersion="8" minRefreshableVersion="5">
    <extLst>
      <ext xmlns:x15="http://schemas.microsoft.com/office/spreadsheetml/2010/11/main" uri="{DE250136-89BD-433C-8126-D09CA5730AF9}">
        <x15:connection id="af87def1-24b2-4282-b5f6-d443c932e874"/>
      </ext>
    </extLst>
  </connection>
  <connection id="3" xr16:uid="{285F414B-3D97-4049-B0CC-3A9B665A864C}" name="Query - Data Sheet" description="Connection to the 'Data Sheet' query in the workbook." type="100" refreshedVersion="8" minRefreshableVersion="5">
    <extLst>
      <ext xmlns:x15="http://schemas.microsoft.com/office/spreadsheetml/2010/11/main" uri="{DE250136-89BD-433C-8126-D09CA5730AF9}">
        <x15:connection id="c104d9a2-5996-47ed-ab47-15c9bb132a25"/>
      </ext>
    </extLst>
  </connection>
  <connection id="4" xr16:uid="{CC0DB48D-3607-4972-8324-D7E902BCB44A}" name="Query - Key Ratios" description="Connection to the 'Key Ratios' query in the workbook." type="100" refreshedVersion="8" minRefreshableVersion="5">
    <extLst>
      <ext xmlns:x15="http://schemas.microsoft.com/office/spreadsheetml/2010/11/main" uri="{DE250136-89BD-433C-8126-D09CA5730AF9}">
        <x15:connection id="97f4f448-e28a-4301-a482-7197d202eca1"/>
      </ext>
    </extLst>
  </connection>
  <connection id="5" xr16:uid="{2433286F-C408-4FF3-8BAE-A0388C3B2171}" name="Query - OHCL" description="Connection to the 'OHCL' query in the workbook." type="100" refreshedVersion="8" minRefreshableVersion="5">
    <extLst>
      <ext xmlns:x15="http://schemas.microsoft.com/office/spreadsheetml/2010/11/main" uri="{DE250136-89BD-433C-8126-D09CA5730AF9}">
        <x15:connection id="e8c2a740-1d37-46b3-9d1f-1e5bae807fc0"/>
      </ext>
    </extLst>
  </connection>
  <connection id="6" xr16:uid="{8C8D3053-E382-487C-8CC0-2FA2A7D5E077}" name="Query - Overview" description="Connection to the 'Overview' query in the workbook." type="100" refreshedVersion="8" minRefreshableVersion="5">
    <extLst>
      <ext xmlns:x15="http://schemas.microsoft.com/office/spreadsheetml/2010/11/main" uri="{DE250136-89BD-433C-8126-D09CA5730AF9}">
        <x15:connection id="4ac2bafd-a391-44fc-9f9f-41ca342fe77a"/>
      </ext>
    </extLst>
  </connection>
  <connection id="7" xr16:uid="{D6D3840A-32E4-44CF-B565-D888A5E4611F}" name="Query - Profit &amp; Loss" description="Connection to the 'Profit &amp; Loss' query in the workbook." type="100" refreshedVersion="8" minRefreshableVersion="5">
    <extLst>
      <ext xmlns:x15="http://schemas.microsoft.com/office/spreadsheetml/2010/11/main" uri="{DE250136-89BD-433C-8126-D09CA5730AF9}">
        <x15:connection id="3c3eccf4-dbe8-4237-8fd7-edc489f7746d"/>
      </ext>
    </extLst>
  </connection>
  <connection id="8" xr16:uid="{5DA44593-441A-4760-A802-3F4637B12AFE}" name="Query - Statements" description="Connection to the 'Statements' query in the workbook." type="100" refreshedVersion="8" minRefreshableVersion="5">
    <extLst>
      <ext xmlns:x15="http://schemas.microsoft.com/office/spreadsheetml/2010/11/main" uri="{DE250136-89BD-433C-8126-D09CA5730AF9}">
        <x15:connection id="3e424816-1ca5-42d8-9285-727e8c1bc341"/>
      </ext>
    </extLst>
  </connection>
  <connection id="9" xr16:uid="{BD73A5B1-B2E5-4C35-ADF0-A6C8801702CF}" name="Query - UPDATE" description="Connection to the 'UPDATE' query in the workbook." type="100" refreshedVersion="8" minRefreshableVersion="5">
    <extLst>
      <ext xmlns:x15="http://schemas.microsoft.com/office/spreadsheetml/2010/11/main" uri="{DE250136-89BD-433C-8126-D09CA5730AF9}">
        <x15:connection id="2f13b3c9-98d4-432a-be45-d71f3ec39a61"/>
      </ext>
    </extLst>
  </connection>
  <connection id="10" xr16:uid="{8376D035-F752-43EB-9753-BBBD54F007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<sst xmlns="http://schemas.openxmlformats.org/spreadsheetml/2006/main" count="1333" uniqueCount="308">
  <si>
    <t>RETURN</t>
  </si>
  <si>
    <t>RISK</t>
  </si>
  <si>
    <t>SHARPE</t>
  </si>
  <si>
    <t>Banking</t>
  </si>
  <si>
    <t>HDFC</t>
  </si>
  <si>
    <t>rf=6%</t>
  </si>
  <si>
    <t>SBI</t>
  </si>
  <si>
    <t>Kotak</t>
  </si>
  <si>
    <t>ICICI</t>
  </si>
  <si>
    <t>Axis</t>
  </si>
  <si>
    <t>Power &amp; Energy</t>
  </si>
  <si>
    <t>NTPC Ltd.</t>
  </si>
  <si>
    <t>Tata Power</t>
  </si>
  <si>
    <t>Adani Green Energy</t>
  </si>
  <si>
    <t>RIL</t>
  </si>
  <si>
    <t>ONGC</t>
  </si>
  <si>
    <t>Pharma</t>
  </si>
  <si>
    <t>Sun</t>
  </si>
  <si>
    <t>Cipla</t>
  </si>
  <si>
    <t>Mankind</t>
  </si>
  <si>
    <t>Lupin</t>
  </si>
  <si>
    <t>Dr Reddy's</t>
  </si>
  <si>
    <t>IT</t>
  </si>
  <si>
    <t>TCS</t>
  </si>
  <si>
    <t>Infosys Ltd.</t>
  </si>
  <si>
    <t>HCL Technologies</t>
  </si>
  <si>
    <t>Wipro Ltd.</t>
  </si>
  <si>
    <t>Tech Mahindra</t>
  </si>
  <si>
    <t>Telecom</t>
  </si>
  <si>
    <t>JIO</t>
  </si>
  <si>
    <t>AIRTEL</t>
  </si>
  <si>
    <t>FMCG</t>
  </si>
  <si>
    <t>HUL</t>
  </si>
  <si>
    <t>ITC</t>
  </si>
  <si>
    <t>Nestle</t>
  </si>
  <si>
    <t>VB</t>
  </si>
  <si>
    <t>Logistics</t>
  </si>
  <si>
    <t>Delhivery</t>
  </si>
  <si>
    <t>Bluedart</t>
  </si>
  <si>
    <t>Adani Ports</t>
  </si>
  <si>
    <t>Container Corp</t>
  </si>
  <si>
    <t>Automobiles</t>
  </si>
  <si>
    <t>Maruti Suzuki</t>
  </si>
  <si>
    <t>Tata Motors</t>
  </si>
  <si>
    <t>Mahindra &amp; Mahindra</t>
  </si>
  <si>
    <t>Bajaj Auto</t>
  </si>
  <si>
    <t>Hero MotoCorp</t>
  </si>
  <si>
    <t>Defence</t>
  </si>
  <si>
    <t>BEL.NS</t>
  </si>
  <si>
    <t>BDL.NS</t>
  </si>
  <si>
    <t>HAL.NS</t>
  </si>
  <si>
    <t>PARAS.NS</t>
  </si>
  <si>
    <t>Jubliant</t>
  </si>
  <si>
    <t>Fiem</t>
  </si>
  <si>
    <t>Price</t>
  </si>
  <si>
    <t>Close</t>
  </si>
  <si>
    <t>Ticker</t>
  </si>
  <si>
    <t>DIVISLAB.NS</t>
  </si>
  <si>
    <t>HDFCBANK.N</t>
  </si>
  <si>
    <t>JUBLFOOD.NS</t>
  </si>
  <si>
    <t>Date</t>
  </si>
  <si>
    <t>Annual Returns</t>
  </si>
  <si>
    <t>HDFC Bank</t>
  </si>
  <si>
    <t>Equally Weighted</t>
  </si>
  <si>
    <t>Returns</t>
  </si>
  <si>
    <t>-</t>
  </si>
  <si>
    <t>Average Daily Ret</t>
  </si>
  <si>
    <t>Annual Ret</t>
  </si>
  <si>
    <t>Standard Deviation</t>
  </si>
  <si>
    <t>CV</t>
  </si>
  <si>
    <t>HDFCBANK.NS</t>
  </si>
  <si>
    <t>SUNPHARMA.NS</t>
  </si>
  <si>
    <t>CONCOR.NS</t>
  </si>
  <si>
    <t>M&amp;M.NS</t>
  </si>
  <si>
    <t>TATAMOTORS.NS</t>
  </si>
  <si>
    <t>ADANIGREEN.NS</t>
  </si>
  <si>
    <t>ADANIPORTS.NS</t>
  </si>
  <si>
    <t>BHARTIARTL.NS</t>
  </si>
  <si>
    <t>BAJAJ-AUTO.NS</t>
  </si>
  <si>
    <t>BLUEDART.NS</t>
  </si>
  <si>
    <t>CIPLA.NS</t>
  </si>
  <si>
    <t>DELHIVERY.NS</t>
  </si>
  <si>
    <t>DRREDDY.NS</t>
  </si>
  <si>
    <t>HEROMOTOCO.NS</t>
  </si>
  <si>
    <t>LUPIN.NS</t>
  </si>
  <si>
    <t>MARUTI.NS</t>
  </si>
  <si>
    <t>NESTLEIND.NS</t>
  </si>
  <si>
    <t>NTPC.NS</t>
  </si>
  <si>
    <t>ONGC.NS</t>
  </si>
  <si>
    <t>RELIANCE.NS</t>
  </si>
  <si>
    <t>TATAPOWER.NS</t>
  </si>
  <si>
    <t>VBL.NS</t>
  </si>
  <si>
    <t>MANKIND.NS</t>
  </si>
  <si>
    <t>HCLTECH.NS</t>
  </si>
  <si>
    <t>WIPRO.NS</t>
  </si>
  <si>
    <t>Company</t>
  </si>
  <si>
    <t>Av Daily Ret</t>
  </si>
  <si>
    <t>Std Dev</t>
  </si>
  <si>
    <t>Sharpe</t>
  </si>
  <si>
    <t>13-05-2025</t>
  </si>
  <si>
    <t>14-05-2025</t>
  </si>
  <si>
    <t>15-05-2025</t>
  </si>
  <si>
    <t>16-05-2025</t>
  </si>
  <si>
    <t>19-05-2025</t>
  </si>
  <si>
    <t>20-05-2025</t>
  </si>
  <si>
    <t>21-05-2025</t>
  </si>
  <si>
    <t>22-05-2025</t>
  </si>
  <si>
    <t>23-05-2025</t>
  </si>
  <si>
    <t>26-05-2025</t>
  </si>
  <si>
    <t>27-05-2025</t>
  </si>
  <si>
    <t>28-05-2025</t>
  </si>
  <si>
    <t>29-05-2025</t>
  </si>
  <si>
    <t>30-05-2025</t>
  </si>
  <si>
    <t xml:space="preserve">Mirae </t>
  </si>
  <si>
    <t>DSP</t>
  </si>
  <si>
    <t>G</t>
  </si>
  <si>
    <t>H</t>
  </si>
  <si>
    <t>I</t>
  </si>
  <si>
    <t>J</t>
  </si>
  <si>
    <t>Equal Weights</t>
  </si>
  <si>
    <t>Optimal Weights</t>
  </si>
  <si>
    <t>PPFC</t>
  </si>
  <si>
    <t>TATA</t>
  </si>
  <si>
    <t>K</t>
  </si>
  <si>
    <t>Portfolio Results:</t>
  </si>
  <si>
    <t>Annual Return</t>
  </si>
  <si>
    <t>Sharpe Ratio</t>
  </si>
  <si>
    <t>Key Assumptions</t>
  </si>
  <si>
    <t>No of Days in a Year</t>
  </si>
  <si>
    <t>Risk Free Rate</t>
  </si>
  <si>
    <t>Formula for Returns</t>
  </si>
  <si>
    <t>ln(Pt /Pt-1)</t>
  </si>
  <si>
    <t>Portfolio Return</t>
  </si>
  <si>
    <t>Optimized Weights</t>
  </si>
  <si>
    <t>Daily Avg</t>
  </si>
  <si>
    <t>Annual</t>
  </si>
  <si>
    <t>Covariance Matrix</t>
  </si>
  <si>
    <t>Portfolio</t>
  </si>
  <si>
    <t>Daily Average Return</t>
  </si>
  <si>
    <t>Description</t>
  </si>
  <si>
    <t>Name</t>
  </si>
  <si>
    <t>Market cap</t>
  </si>
  <si>
    <t>Sector</t>
  </si>
  <si>
    <t>Industry</t>
  </si>
  <si>
    <t>Exchange Short Name</t>
  </si>
  <si>
    <t>IPODate</t>
  </si>
  <si>
    <t>Full Time Employees</t>
  </si>
  <si>
    <t>Website</t>
  </si>
  <si>
    <t>https://www.hdfcbank.com/</t>
  </si>
  <si>
    <t>Analysis Year</t>
  </si>
  <si>
    <t>Year</t>
  </si>
  <si>
    <t>Revenue</t>
  </si>
  <si>
    <t>Operating Profit</t>
  </si>
  <si>
    <t>OPM</t>
  </si>
  <si>
    <t>EBITDA</t>
  </si>
  <si>
    <t>EBITDA Margin</t>
  </si>
  <si>
    <t>Net Income</t>
  </si>
  <si>
    <t>EPS</t>
  </si>
  <si>
    <t>Rev %</t>
  </si>
  <si>
    <t>Net Income %</t>
  </si>
  <si>
    <t>EPS %</t>
  </si>
  <si>
    <t>Cash And Cash Equivalents</t>
  </si>
  <si>
    <t>Selling General And Admin Expenses</t>
  </si>
  <si>
    <t>SG&amp;A to Revenue Ratio</t>
  </si>
  <si>
    <t>Debt</t>
  </si>
  <si>
    <t>Revenue Per Share</t>
  </si>
  <si>
    <t>Net Income Per Share</t>
  </si>
  <si>
    <t>Cash Per Share</t>
  </si>
  <si>
    <t>Debt To Equity</t>
  </si>
  <si>
    <t>Net Debt To EBITDA</t>
  </si>
  <si>
    <t>PE Ratio</t>
  </si>
  <si>
    <t>PB Ratio</t>
  </si>
  <si>
    <t>ROE</t>
  </si>
  <si>
    <t>Revenue Per Share Growth</t>
  </si>
  <si>
    <t>Net Income Per Share Growth</t>
  </si>
  <si>
    <t>Cash Per Share Growth</t>
  </si>
  <si>
    <t>Dividend</t>
  </si>
  <si>
    <t>Dividends Growth</t>
  </si>
  <si>
    <t>Key Ratios</t>
  </si>
  <si>
    <t>Sales Growth</t>
  </si>
  <si>
    <t>Expenses Growth</t>
  </si>
  <si>
    <t>Sustainable Growth Rate</t>
  </si>
  <si>
    <t>Gross Profit Growth</t>
  </si>
  <si>
    <t>PBT Growth</t>
  </si>
  <si>
    <t>Net Profit Growth</t>
  </si>
  <si>
    <t>Dividend Growth</t>
  </si>
  <si>
    <t>Dividend Payout</t>
  </si>
  <si>
    <t>Operating Margin</t>
  </si>
  <si>
    <t>PBT Margin</t>
  </si>
  <si>
    <t>Net Margin</t>
  </si>
  <si>
    <t>Total Asset Turnover</t>
  </si>
  <si>
    <t>Debt/Equity</t>
  </si>
  <si>
    <t>Debt/Assets</t>
  </si>
  <si>
    <t>Interest Coverage (Times)</t>
  </si>
  <si>
    <t>Free Cash Flow (Rs Cr)</t>
  </si>
  <si>
    <t>Operating Cash Flow Growth</t>
  </si>
  <si>
    <t>Free Cash Flow Growth</t>
  </si>
  <si>
    <t>CFO/Total Assets</t>
  </si>
  <si>
    <t>CFO/Total Debt</t>
  </si>
  <si>
    <t>Cash Interest Coverage</t>
  </si>
  <si>
    <t>CFO/Capex</t>
  </si>
  <si>
    <t>COMPANY NAME</t>
  </si>
  <si>
    <t>HDFC BANK LTD</t>
  </si>
  <si>
    <t>LATEST VERSION</t>
  </si>
  <si>
    <t>CURRENT VERSION</t>
  </si>
  <si>
    <t>META</t>
  </si>
  <si>
    <t>Number of shares</t>
  </si>
  <si>
    <t>Face Value</t>
  </si>
  <si>
    <t>Current Price</t>
  </si>
  <si>
    <t>Market Capitalization</t>
  </si>
  <si>
    <t>PROFIT &amp; LOSS</t>
  </si>
  <si>
    <t>Report Date</t>
  </si>
  <si>
    <t>Sales</t>
  </si>
  <si>
    <t>Raw Material Cost</t>
  </si>
  <si>
    <t>Change in Inventory</t>
  </si>
  <si>
    <t>Power and Fuel</t>
  </si>
  <si>
    <t>Other Mfr. Exp</t>
  </si>
  <si>
    <t>Employee Cost</t>
  </si>
  <si>
    <t>Selling and admin</t>
  </si>
  <si>
    <t>Other Expenses</t>
  </si>
  <si>
    <t>Other Income</t>
  </si>
  <si>
    <t>Depreciation</t>
  </si>
  <si>
    <t>Interest</t>
  </si>
  <si>
    <t>Profit before tax</t>
  </si>
  <si>
    <t>Tax</t>
  </si>
  <si>
    <t>Net profit</t>
  </si>
  <si>
    <t>Dividend Amount</t>
  </si>
  <si>
    <t>Quarters</t>
  </si>
  <si>
    <t>Expenses</t>
  </si>
  <si>
    <t>BALANCE SHEET</t>
  </si>
  <si>
    <t>Equity Share Capital</t>
  </si>
  <si>
    <t>Reserves</t>
  </si>
  <si>
    <t>Borrowings</t>
  </si>
  <si>
    <t>Other Liabilities</t>
  </si>
  <si>
    <t>Total</t>
  </si>
  <si>
    <t>Net Block</t>
  </si>
  <si>
    <t>Capital Work in Progress</t>
  </si>
  <si>
    <t>Investments</t>
  </si>
  <si>
    <t>Other Assets</t>
  </si>
  <si>
    <t>Receivables</t>
  </si>
  <si>
    <t>Inventory</t>
  </si>
  <si>
    <t>Cash &amp; Bank</t>
  </si>
  <si>
    <t>No. of Equity Shares</t>
  </si>
  <si>
    <t>New Bonus Shares</t>
  </si>
  <si>
    <t>Face value</t>
  </si>
  <si>
    <t>CASH FLOW:</t>
  </si>
  <si>
    <t>Cash from Operating Activity</t>
  </si>
  <si>
    <t>Cash from Investing Activity</t>
  </si>
  <si>
    <t>Cash from Financing Activity</t>
  </si>
  <si>
    <t>Net Cash Flow</t>
  </si>
  <si>
    <t>PRICE:</t>
  </si>
  <si>
    <t>DERIVED:</t>
  </si>
  <si>
    <t>Adjusted Equity Shares in Cr</t>
  </si>
  <si>
    <t>Gross Profit</t>
  </si>
  <si>
    <t>Gross Profit %</t>
  </si>
  <si>
    <t>Gross Margin</t>
  </si>
  <si>
    <t>DIVIS LABORATORIES LTD</t>
  </si>
  <si>
    <t>BHARAT DYNAMICS LTD</t>
  </si>
  <si>
    <t>JUBILANT FOODWORKS LTD</t>
  </si>
  <si>
    <t>Mar 2016</t>
  </si>
  <si>
    <t>Mar 2017</t>
  </si>
  <si>
    <t>Mar 2018</t>
  </si>
  <si>
    <t>Mar 2019</t>
  </si>
  <si>
    <t>Mar 2020</t>
  </si>
  <si>
    <t>Mar 2021</t>
  </si>
  <si>
    <t>Mar 2022</t>
  </si>
  <si>
    <t>Mar 2023</t>
  </si>
  <si>
    <t>Mar 2024</t>
  </si>
  <si>
    <t>Mar 2025</t>
  </si>
  <si>
    <t>Debtor Days</t>
  </si>
  <si>
    <t>Inventory Turnover</t>
  </si>
  <si>
    <t>Fixed Asset Turnover</t>
  </si>
  <si>
    <t>Return on Equity</t>
  </si>
  <si>
    <t>Return on Capital Employed</t>
  </si>
  <si>
    <t>Return on Invested Capital</t>
  </si>
  <si>
    <t>FCF/Sales</t>
  </si>
  <si>
    <t>Optimized  Weights</t>
  </si>
  <si>
    <t>Monthly Return</t>
  </si>
  <si>
    <t>Sharpe Ratio Monnthly</t>
  </si>
  <si>
    <t>Avg Daily Return</t>
  </si>
  <si>
    <t>₹15,22,256 Cr</t>
  </si>
  <si>
    <t>Banking and Financial Services</t>
  </si>
  <si>
    <t xml:space="preserve">Banking </t>
  </si>
  <si>
    <t>HDFCBANK</t>
  </si>
  <si>
    <t>HDFC Bank Ltd. is one of India’s largest private sector banks, offering a broad range of financial services including retail banking, wholesale banking, treasury, and digital banking. Founded in 1994 and headquartered in Mumbai, it has grown rapidly through its focus on technology, customer service, and branch expansion. The bank merged with its parent, Housing Development Finance Corporation (HDFC Ltd.), in July 2023, creating a financial powerhouse with a strong presence across urban and rural India. HDFC Bank is listed on the BSE, NSE, and NYSE (as ADR) and serves over 8 crore customers through an extensive branch and ATM network.</t>
  </si>
  <si>
    <t>₹1,83,346 Cr</t>
  </si>
  <si>
    <t>Healthcare / Pharmaceuticals</t>
  </si>
  <si>
    <t xml:space="preserve">Pharmaceuticals (API manufacturing) </t>
  </si>
  <si>
    <t>NSE: DIVISLAB</t>
  </si>
  <si>
    <t>March 12, 2003</t>
  </si>
  <si>
    <t>Founded in 1990 and based in Hyderabad, Divi’s Laboratories is a leading API (Active Pharmaceutical Ingredient) and custom synthesis provider. It produces generic APIs and nutraceutical ingredients and offers custom synthesis for global pharma firms, exporting to over 95 countries. With multiple FDA/GMP-certified facilities, it ranks among the world’s largest API manufacturers, offering 30+ large-volume products and supported by approximately 14,000 employees</t>
  </si>
  <si>
    <t>https://www.divislabs.com/</t>
  </si>
  <si>
    <t>₹72,491 Cr</t>
  </si>
  <si>
    <t>Industrials / Aviation</t>
  </si>
  <si>
    <t>Aerospace &amp; Defence</t>
  </si>
  <si>
    <t>NSE: BDL</t>
  </si>
  <si>
    <t>March 23, 2018</t>
  </si>
  <si>
    <t xml:space="preserve">Bharat Dynamics Limited is a Government-owned Defence Public Sector Undertaking (PSU), established in 1970 and headquartered in Hyderabad. It is India’s premier manufacturer of guided missiles, torpedoes, and related defense systems. BDL collaborates with DRDO and foreign OEMs to produce solutions such as Prithvi, Akash, Nag, and Varunastra, with multiple manufacturing facilities across Telangana, Andhra Pradesh, and planned expansions in Maharashtra and Telangana </t>
  </si>
  <si>
    <t>https://bdl-india.in/</t>
  </si>
  <si>
    <t>₹46,900 Cr</t>
  </si>
  <si>
    <t>Consumer Discretionary / Retail</t>
  </si>
  <si>
    <t>Restaurants, Food &amp; Beverage</t>
  </si>
  <si>
    <t>NSE: JUBLFOOD</t>
  </si>
  <si>
    <t>Feb 8, 2010</t>
  </si>
  <si>
    <t>Incorporated in March 1995 and headquartered in Noida, JFL is India’s largest food-services player. It holds master franchises for Domino’s, Dunkin' Donuts, and Popeyes across India and South Asia. As of 2024, it operates 2,096 outlets, including homegrown brands like Hong’s Kitchen and Ek Dum!. Digital ordering (including 20‑minute delivery) and fried‑chicken focus drive growth; Q4 2025 saw a 12.1% like‑for‑like sales increase and 34% revenue growth.</t>
  </si>
  <si>
    <t>https://www.jubilantfoodworks.com/</t>
  </si>
  <si>
    <t>Annual Std Dev</t>
  </si>
  <si>
    <t>Monthly 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</si>
</sst>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 #,##0.00_ ;_ * \-#,##0.00_ ;_ * &quot;-&quot;??_ ;_ @_ "/>
    <numFmt numFmtId="165" formatCode="[$-F800]dddd\,\ mmmm\ dd\,\ yyyy"/>
    <numFmt numFmtId="166" formatCode="0.0%"/>
    <numFmt numFmtId="167" formatCode="_ * #,##0.0_ ;_ * \-#,##0.0_ ;_ * &quot;-&quot;??_ ;_ @_ "/>
    <numFmt numFmtId="168" formatCode="_ * #,##0_ ;_ * \-#,##0_ ;_ * &quot;-&quot;??_ ;_ @_ "/>
    <numFmt numFmtId="169" formatCode="[$-409]mmm\-yy;@"/>
  </numFmts>
  <fonts count="24" x14ac:knownFonts="1">
    <font>
      <sz val="11"/>
      <color theme="1"/>
      <name val="Aptos Narrow"/>
      <family val="2"/>
      <scheme val="minor"/>
    </font>
    <font>
      <sz val="11"/>
      <color rgb="FF000000"/>
      <name val="Calibri"/>
      <family val="2"/>
    </font>
    <font>
      <b/>
      <sz val="11"/>
      <name val="Calibri"/>
      <family val="2"/>
    </font>
    <font>
      <sz val="11"/>
      <name val="Calibri"/>
      <family val="2"/>
    </font>
    <font>
      <sz val="11"/>
      <color theme="1"/>
      <name val="Aptos Narrow"/>
      <family val="2"/>
      <scheme val="minor"/>
    </font>
    <font>
      <sz val="11"/>
      <color rgb="FF000000"/>
      <name val="Aptos Narrow"/>
      <family val="2"/>
      <scheme val="minor"/>
    </font>
    <font>
      <b/>
      <sz val="16"/>
      <color theme="1"/>
      <name val="Garamond"/>
      <family val="1"/>
    </font>
    <font>
      <b/>
      <sz val="28"/>
      <color theme="1"/>
      <name val="Garamond"/>
      <family val="1"/>
    </font>
    <font>
      <sz val="16"/>
      <color theme="1"/>
      <name val="Garamond"/>
      <family val="1"/>
    </font>
    <font>
      <b/>
      <sz val="11"/>
      <color theme="1"/>
      <name val="Aptos Narrow"/>
      <family val="2"/>
      <scheme val="minor"/>
    </font>
    <font>
      <b/>
      <sz val="12"/>
      <color theme="1"/>
      <name val="Aptos Narrow"/>
      <family val="2"/>
      <scheme val="minor"/>
    </font>
    <font>
      <b/>
      <sz val="11"/>
      <color rgb="FF000000"/>
      <name val="Calibri"/>
      <family val="2"/>
    </font>
    <font>
      <u/>
      <sz val="11"/>
      <color theme="10"/>
      <name val="Calibri"/>
      <family val="2"/>
    </font>
    <font>
      <b/>
      <sz val="11"/>
      <color theme="0"/>
      <name val="Aptos Narrow"/>
      <family val="2"/>
      <scheme val="minor"/>
    </font>
    <font>
      <b/>
      <sz val="11"/>
      <name val="Aptos Narrow"/>
      <family val="2"/>
      <scheme val="minor"/>
    </font>
    <font>
      <b/>
      <sz val="20"/>
      <color theme="0"/>
      <name val="Arial"/>
      <family val="2"/>
    </font>
    <font>
      <sz val="10"/>
      <color theme="1"/>
      <name val="Arial"/>
      <family val="2"/>
    </font>
    <font>
      <b/>
      <sz val="12"/>
      <color theme="0"/>
      <name val="Arial"/>
      <family val="2"/>
    </font>
    <font>
      <sz val="12"/>
      <color theme="0"/>
      <name val="Arial"/>
      <family val="2"/>
    </font>
    <font>
      <sz val="12"/>
      <color theme="1"/>
      <name val="Arial"/>
      <family val="2"/>
    </font>
    <font>
      <b/>
      <sz val="9"/>
      <color indexed="81"/>
      <name val="Tahoma"/>
      <family val="2"/>
    </font>
    <font>
      <sz val="9"/>
      <color indexed="81"/>
      <name val="Tahoma"/>
      <family val="2"/>
    </font>
    <font>
      <sz val="11"/>
      <name val="Aptos Narrow"/>
      <family val="2"/>
      <scheme val="minor"/>
    </font>
    <font>
      <u/>
      <sz val="11"/>
      <color theme="10"/>
      <name val="Aptos Narrow"/>
      <family val="2"/>
      <scheme val="minor"/>
    </font>
  </fonts>
  <fills count="19">
    <fill>
      <patternFill patternType="none"/>
    </fill>
    <fill>
      <patternFill patternType="gray125"/>
    </fill>
    <fill>
      <patternFill patternType="solid">
        <fgColor theme="9" tint="0.79998168889431442"/>
        <bgColor theme="9" tint="0.79998168889431442"/>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3" tint="0.49998474074526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4" tint="-0.249977111117893"/>
        <bgColor indexed="64"/>
      </patternFill>
    </fill>
    <fill>
      <patternFill patternType="solid">
        <fgColor rgb="FF0070C0"/>
        <bgColor indexed="64"/>
      </patternFill>
    </fill>
    <fill>
      <patternFill patternType="solid">
        <fgColor theme="0"/>
        <bgColor theme="8" tint="0.79998168889431442"/>
      </patternFill>
    </fill>
    <fill>
      <patternFill patternType="solid">
        <fgColor rgb="FF249A0C"/>
        <bgColor indexed="64"/>
      </patternFill>
    </fill>
    <fill>
      <patternFill patternType="solid">
        <fgColor rgb="FF0275D8"/>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indexed="64"/>
      </top>
      <bottom/>
      <diagonal/>
    </border>
    <border>
      <left style="thin">
        <color rgb="FF000000"/>
      </left>
      <right/>
      <top style="thin">
        <color rgb="FF000000"/>
      </top>
      <bottom style="thin">
        <color rgb="FF000000"/>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12" fillId="0" borderId="0" applyNumberFormat="0" applyFill="0" applyBorder="0" applyAlignment="0" applyProtection="0">
      <alignment vertical="top"/>
      <protection locked="0"/>
    </xf>
    <xf numFmtId="164" fontId="4" fillId="0" borderId="0" applyFont="0" applyFill="0" applyBorder="0" applyAlignment="0" applyProtection="0"/>
    <xf numFmtId="9" fontId="4" fillId="0" borderId="0" applyFont="0" applyFill="0" applyBorder="0" applyAlignment="0" applyProtection="0"/>
    <xf numFmtId="0" fontId="23" fillId="0" borderId="0" applyNumberFormat="0" applyFill="0" applyBorder="0" applyAlignment="0" applyProtection="0"/>
  </cellStyleXfs>
  <cellXfs count="223">
    <xf numFmtId="0" fontId="0" fillId="0" borderId="0" xfId="0"/>
    <xf numFmtId="0" fontId="1" fillId="0" borderId="0" xfId="0" applyFont="1"/>
    <xf numFmtId="0" fontId="3" fillId="0" borderId="0" xfId="0" applyFont="1"/>
    <xf numFmtId="0" fontId="2" fillId="0" borderId="6" xfId="0" applyFont="1" applyBorder="1"/>
    <xf numFmtId="0" fontId="2" fillId="0" borderId="8" xfId="0" applyFont="1" applyBorder="1"/>
    <xf numFmtId="22" fontId="2" fillId="0" borderId="1" xfId="0" applyNumberFormat="1" applyFont="1" applyBorder="1"/>
    <xf numFmtId="22" fontId="2" fillId="0" borderId="2" xfId="0" applyNumberFormat="1" applyFont="1" applyBorder="1"/>
    <xf numFmtId="0" fontId="1" fillId="5" borderId="7" xfId="0" applyFont="1" applyFill="1" applyBorder="1"/>
    <xf numFmtId="0" fontId="3" fillId="5" borderId="7" xfId="0" applyFont="1" applyFill="1" applyBorder="1"/>
    <xf numFmtId="0" fontId="4" fillId="0" borderId="0" xfId="0" applyFont="1"/>
    <xf numFmtId="0" fontId="5" fillId="3" borderId="6" xfId="0" applyFont="1" applyFill="1" applyBorder="1"/>
    <xf numFmtId="0" fontId="4" fillId="3" borderId="7" xfId="0" applyFont="1" applyFill="1" applyBorder="1"/>
    <xf numFmtId="0" fontId="4" fillId="4" borderId="6" xfId="0" applyFont="1" applyFill="1" applyBorder="1"/>
    <xf numFmtId="0" fontId="4" fillId="3" borderId="6" xfId="0" applyFont="1" applyFill="1" applyBorder="1"/>
    <xf numFmtId="0" fontId="4" fillId="0" borderId="6" xfId="0" applyFont="1" applyBorder="1"/>
    <xf numFmtId="0" fontId="4" fillId="2" borderId="4" xfId="0" applyFont="1" applyFill="1" applyBorder="1"/>
    <xf numFmtId="0" fontId="5" fillId="3" borderId="7" xfId="0" applyFont="1" applyFill="1" applyBorder="1"/>
    <xf numFmtId="0" fontId="4" fillId="0" borderId="4" xfId="0" applyFont="1" applyBorder="1"/>
    <xf numFmtId="0" fontId="4" fillId="2" borderId="6" xfId="0" applyFont="1" applyFill="1" applyBorder="1"/>
    <xf numFmtId="0" fontId="0" fillId="6" borderId="0" xfId="0" applyFill="1"/>
    <xf numFmtId="0" fontId="1" fillId="6" borderId="0" xfId="0" applyFont="1" applyFill="1"/>
    <xf numFmtId="0" fontId="3" fillId="6" borderId="0" xfId="0" applyFont="1" applyFill="1"/>
    <xf numFmtId="0" fontId="0" fillId="5" borderId="7" xfId="0" applyFill="1" applyBorder="1"/>
    <xf numFmtId="0" fontId="1" fillId="5" borderId="9" xfId="0" applyFont="1" applyFill="1" applyBorder="1"/>
    <xf numFmtId="0" fontId="0" fillId="5" borderId="10" xfId="0" applyFill="1" applyBorder="1"/>
    <xf numFmtId="0" fontId="0" fillId="0" borderId="7" xfId="0" applyBorder="1"/>
    <xf numFmtId="0" fontId="0" fillId="3" borderId="12" xfId="0" applyFill="1" applyBorder="1"/>
    <xf numFmtId="0" fontId="0" fillId="4" borderId="12" xfId="0" applyFill="1" applyBorder="1"/>
    <xf numFmtId="0" fontId="5" fillId="3" borderId="10" xfId="0" applyFont="1" applyFill="1" applyBorder="1"/>
    <xf numFmtId="0" fontId="3" fillId="3" borderId="12" xfId="0" applyFont="1" applyFill="1" applyBorder="1"/>
    <xf numFmtId="0" fontId="3" fillId="4" borderId="12" xfId="0" applyFont="1" applyFill="1" applyBorder="1"/>
    <xf numFmtId="0" fontId="6" fillId="0" borderId="0" xfId="0" applyFont="1" applyAlignment="1">
      <alignment horizontal="center" vertical="center"/>
    </xf>
    <xf numFmtId="0" fontId="6" fillId="0" borderId="0" xfId="0" applyFont="1" applyAlignment="1">
      <alignment vertical="center"/>
    </xf>
    <xf numFmtId="0" fontId="7" fillId="0" borderId="0" xfId="0" applyFont="1" applyAlignment="1">
      <alignment horizontal="center" vertical="center"/>
    </xf>
    <xf numFmtId="0" fontId="8" fillId="0" borderId="0" xfId="0" applyFont="1" applyAlignment="1">
      <alignment horizontal="center" vertical="center"/>
    </xf>
    <xf numFmtId="14" fontId="0" fillId="0" borderId="0" xfId="0" applyNumberFormat="1"/>
    <xf numFmtId="0" fontId="0" fillId="0" borderId="1" xfId="0" applyBorder="1"/>
    <xf numFmtId="14" fontId="0" fillId="0" borderId="1" xfId="0" applyNumberFormat="1" applyBorder="1"/>
    <xf numFmtId="0" fontId="0" fillId="0" borderId="14" xfId="0" applyBorder="1"/>
    <xf numFmtId="0" fontId="7" fillId="0" borderId="14" xfId="0" applyFont="1" applyBorder="1" applyAlignment="1">
      <alignment vertical="center"/>
    </xf>
    <xf numFmtId="0" fontId="6" fillId="0" borderId="14" xfId="0" applyFont="1" applyBorder="1" applyAlignment="1">
      <alignment vertical="center"/>
    </xf>
    <xf numFmtId="0" fontId="2" fillId="5" borderId="1" xfId="0" applyFont="1" applyFill="1" applyBorder="1" applyAlignment="1">
      <alignment horizontal="left"/>
    </xf>
    <xf numFmtId="0" fontId="1" fillId="5" borderId="1" xfId="0" applyFont="1" applyFill="1" applyBorder="1" applyAlignment="1">
      <alignment horizontal="left"/>
    </xf>
    <xf numFmtId="0" fontId="3" fillId="5" borderId="1" xfId="0" applyFont="1" applyFill="1" applyBorder="1" applyAlignment="1">
      <alignment horizontal="left"/>
    </xf>
    <xf numFmtId="0" fontId="0" fillId="5" borderId="1" xfId="0" applyFill="1" applyBorder="1" applyAlignment="1">
      <alignment horizontal="left"/>
    </xf>
    <xf numFmtId="0" fontId="0" fillId="0" borderId="0" xfId="0" applyAlignment="1">
      <alignment horizontal="left"/>
    </xf>
    <xf numFmtId="0" fontId="0" fillId="6" borderId="1" xfId="0" applyFill="1" applyBorder="1" applyAlignment="1">
      <alignment horizontal="left"/>
    </xf>
    <xf numFmtId="0" fontId="2" fillId="5" borderId="3" xfId="0" applyFont="1" applyFill="1" applyBorder="1" applyAlignment="1">
      <alignment horizontal="left"/>
    </xf>
    <xf numFmtId="0" fontId="1" fillId="6" borderId="1" xfId="0" applyFont="1" applyFill="1" applyBorder="1" applyAlignment="1">
      <alignment horizontal="left"/>
    </xf>
    <xf numFmtId="0" fontId="3" fillId="6" borderId="1" xfId="0" applyFont="1" applyFill="1" applyBorder="1" applyAlignment="1">
      <alignment horizontal="left"/>
    </xf>
    <xf numFmtId="0" fontId="2" fillId="0" borderId="1" xfId="0" applyFont="1" applyBorder="1" applyAlignment="1">
      <alignment horizontal="left"/>
    </xf>
    <xf numFmtId="0" fontId="1" fillId="0" borderId="0" xfId="0" applyFont="1" applyAlignment="1">
      <alignment horizontal="left"/>
    </xf>
    <xf numFmtId="0" fontId="9" fillId="0" borderId="1" xfId="0" applyFont="1" applyBorder="1" applyAlignment="1">
      <alignment horizontal="left"/>
    </xf>
    <xf numFmtId="22" fontId="2" fillId="0" borderId="2" xfId="0" applyNumberFormat="1" applyFont="1" applyBorder="1" applyAlignment="1">
      <alignment horizontal="left"/>
    </xf>
    <xf numFmtId="22" fontId="2" fillId="0" borderId="1" xfId="0" applyNumberFormat="1" applyFont="1" applyBorder="1" applyAlignment="1">
      <alignment horizontal="left"/>
    </xf>
    <xf numFmtId="0" fontId="3" fillId="0" borderId="0" xfId="0" applyFont="1" applyAlignment="1">
      <alignment horizontal="left"/>
    </xf>
    <xf numFmtId="0" fontId="10" fillId="5" borderId="1" xfId="0" applyFont="1" applyFill="1" applyBorder="1" applyAlignment="1">
      <alignment horizontal="left"/>
    </xf>
    <xf numFmtId="0" fontId="0" fillId="6" borderId="0" xfId="0" applyFill="1" applyAlignment="1">
      <alignment horizontal="left"/>
    </xf>
    <xf numFmtId="0" fontId="9" fillId="6" borderId="1" xfId="0" applyFont="1" applyFill="1" applyBorder="1" applyAlignment="1">
      <alignment horizontal="left"/>
    </xf>
    <xf numFmtId="0" fontId="0" fillId="7" borderId="15" xfId="0" applyFill="1" applyBorder="1" applyAlignment="1">
      <alignment horizontal="left"/>
    </xf>
    <xf numFmtId="0" fontId="0" fillId="7" borderId="16" xfId="0" applyFill="1" applyBorder="1" applyAlignment="1">
      <alignment horizontal="left"/>
    </xf>
    <xf numFmtId="0" fontId="11" fillId="0" borderId="0" xfId="0" applyFont="1" applyAlignment="1">
      <alignment horizontal="left"/>
    </xf>
    <xf numFmtId="0" fontId="0" fillId="7" borderId="8" xfId="0" applyFill="1" applyBorder="1" applyAlignment="1">
      <alignment horizontal="left"/>
    </xf>
    <xf numFmtId="0" fontId="0" fillId="7" borderId="17" xfId="0" applyFill="1" applyBorder="1" applyAlignment="1">
      <alignment horizontal="left"/>
    </xf>
    <xf numFmtId="14" fontId="11" fillId="0" borderId="0" xfId="0" applyNumberFormat="1" applyFont="1" applyAlignment="1">
      <alignment horizontal="left"/>
    </xf>
    <xf numFmtId="0" fontId="9" fillId="0" borderId="0" xfId="0" applyFont="1" applyAlignment="1">
      <alignment horizontal="left"/>
    </xf>
    <xf numFmtId="0" fontId="0" fillId="5" borderId="1" xfId="0" applyFill="1" applyBorder="1"/>
    <xf numFmtId="0" fontId="0" fillId="6" borderId="1" xfId="0" applyFill="1" applyBorder="1"/>
    <xf numFmtId="0" fontId="0" fillId="6" borderId="6" xfId="0" applyFill="1" applyBorder="1"/>
    <xf numFmtId="0" fontId="0" fillId="6" borderId="8" xfId="0" applyFill="1" applyBorder="1"/>
    <xf numFmtId="0" fontId="9" fillId="0" borderId="0" xfId="0" applyFont="1"/>
    <xf numFmtId="14" fontId="9" fillId="0" borderId="0" xfId="0" applyNumberFormat="1" applyFont="1"/>
    <xf numFmtId="0" fontId="0" fillId="0" borderId="5" xfId="0" applyBorder="1"/>
    <xf numFmtId="0" fontId="13" fillId="8" borderId="6" xfId="0" applyFont="1" applyFill="1" applyBorder="1"/>
    <xf numFmtId="0" fontId="0" fillId="8" borderId="18" xfId="0" applyFill="1" applyBorder="1"/>
    <xf numFmtId="0" fontId="13" fillId="10" borderId="18" xfId="0" applyFont="1" applyFill="1" applyBorder="1"/>
    <xf numFmtId="0" fontId="9" fillId="0" borderId="13" xfId="0" applyFont="1" applyBorder="1"/>
    <xf numFmtId="164" fontId="0" fillId="0" borderId="0" xfId="0" applyNumberFormat="1"/>
    <xf numFmtId="3" fontId="0" fillId="0" borderId="0" xfId="0" applyNumberFormat="1" applyAlignment="1">
      <alignment horizontal="left"/>
    </xf>
    <xf numFmtId="11" fontId="0" fillId="0" borderId="0" xfId="0" applyNumberFormat="1"/>
    <xf numFmtId="11" fontId="0" fillId="0" borderId="14" xfId="0" applyNumberFormat="1" applyBorder="1"/>
    <xf numFmtId="49" fontId="0" fillId="0" borderId="0" xfId="0" applyNumberFormat="1"/>
    <xf numFmtId="0" fontId="12" fillId="0" borderId="0" xfId="1" applyAlignment="1" applyProtection="1">
      <alignment horizontal="left"/>
    </xf>
    <xf numFmtId="0" fontId="9" fillId="0" borderId="8" xfId="0" applyFont="1" applyBorder="1"/>
    <xf numFmtId="0" fontId="0" fillId="0" borderId="20" xfId="0" applyBorder="1"/>
    <xf numFmtId="0" fontId="13" fillId="11" borderId="15" xfId="0" applyFont="1" applyFill="1" applyBorder="1"/>
    <xf numFmtId="0" fontId="13" fillId="11" borderId="11" xfId="0" applyFont="1" applyFill="1" applyBorder="1"/>
    <xf numFmtId="165" fontId="13" fillId="11" borderId="11" xfId="0" applyNumberFormat="1" applyFont="1" applyFill="1" applyBorder="1"/>
    <xf numFmtId="14" fontId="13" fillId="11" borderId="16" xfId="0" applyNumberFormat="1" applyFont="1" applyFill="1" applyBorder="1" applyAlignment="1">
      <alignment horizontal="right" indent="1"/>
    </xf>
    <xf numFmtId="0" fontId="0" fillId="3" borderId="13" xfId="0" applyFill="1" applyBorder="1"/>
    <xf numFmtId="0" fontId="0" fillId="3" borderId="0" xfId="0" applyFill="1"/>
    <xf numFmtId="0" fontId="0" fillId="3" borderId="14" xfId="0" applyFill="1" applyBorder="1"/>
    <xf numFmtId="0" fontId="9" fillId="3" borderId="0" xfId="3" applyNumberFormat="1" applyFont="1" applyFill="1" applyBorder="1"/>
    <xf numFmtId="9" fontId="9" fillId="3" borderId="0" xfId="3" applyFont="1" applyFill="1" applyBorder="1"/>
    <xf numFmtId="9" fontId="9" fillId="3" borderId="14" xfId="3" applyFont="1" applyFill="1" applyBorder="1"/>
    <xf numFmtId="0" fontId="0" fillId="12" borderId="13" xfId="0" applyFill="1" applyBorder="1"/>
    <xf numFmtId="0" fontId="0" fillId="12" borderId="0" xfId="0" applyFill="1"/>
    <xf numFmtId="3" fontId="0" fillId="12" borderId="0" xfId="0" applyNumberFormat="1" applyFill="1"/>
    <xf numFmtId="3" fontId="0" fillId="12" borderId="14" xfId="0" applyNumberFormat="1" applyFill="1" applyBorder="1"/>
    <xf numFmtId="10" fontId="0" fillId="12" borderId="0" xfId="0" applyNumberFormat="1" applyFill="1"/>
    <xf numFmtId="4" fontId="0" fillId="3" borderId="0" xfId="0" applyNumberFormat="1" applyFill="1"/>
    <xf numFmtId="4" fontId="0" fillId="3" borderId="14" xfId="0" applyNumberFormat="1" applyFill="1" applyBorder="1"/>
    <xf numFmtId="0" fontId="0" fillId="3" borderId="8" xfId="0" applyFill="1" applyBorder="1"/>
    <xf numFmtId="0" fontId="0" fillId="3" borderId="20" xfId="0" applyFill="1" applyBorder="1"/>
    <xf numFmtId="9" fontId="0" fillId="3" borderId="20" xfId="3" applyFont="1" applyFill="1" applyBorder="1"/>
    <xf numFmtId="9" fontId="0" fillId="3" borderId="17" xfId="3" applyFont="1" applyFill="1" applyBorder="1"/>
    <xf numFmtId="9" fontId="0" fillId="3" borderId="0" xfId="3" applyFont="1" applyFill="1" applyBorder="1"/>
    <xf numFmtId="9" fontId="0" fillId="3" borderId="14" xfId="3" applyFont="1" applyFill="1" applyBorder="1"/>
    <xf numFmtId="9" fontId="0" fillId="12" borderId="0" xfId="3" applyFont="1" applyFill="1" applyBorder="1"/>
    <xf numFmtId="9" fontId="0" fillId="12" borderId="14" xfId="3" applyFont="1" applyFill="1" applyBorder="1"/>
    <xf numFmtId="3" fontId="0" fillId="3" borderId="0" xfId="0" applyNumberFormat="1" applyFill="1"/>
    <xf numFmtId="3" fontId="0" fillId="3" borderId="14" xfId="0" applyNumberFormat="1" applyFill="1" applyBorder="1"/>
    <xf numFmtId="10" fontId="0" fillId="3" borderId="0" xfId="0" applyNumberFormat="1" applyFill="1"/>
    <xf numFmtId="0" fontId="0" fillId="12" borderId="8" xfId="0" applyFill="1" applyBorder="1"/>
    <xf numFmtId="0" fontId="0" fillId="12" borderId="20" xfId="0" applyFill="1" applyBorder="1"/>
    <xf numFmtId="0" fontId="0" fillId="12" borderId="17" xfId="0" applyFill="1" applyBorder="1"/>
    <xf numFmtId="0" fontId="0" fillId="12" borderId="14" xfId="0" applyFill="1" applyBorder="1"/>
    <xf numFmtId="4" fontId="0" fillId="3" borderId="20" xfId="0" applyNumberFormat="1" applyFill="1" applyBorder="1"/>
    <xf numFmtId="4" fontId="0" fillId="3" borderId="17" xfId="0" applyNumberFormat="1" applyFill="1" applyBorder="1"/>
    <xf numFmtId="2" fontId="0" fillId="3" borderId="0" xfId="0" applyNumberFormat="1" applyFill="1"/>
    <xf numFmtId="2" fontId="0" fillId="3" borderId="14" xfId="0" applyNumberFormat="1" applyFill="1" applyBorder="1"/>
    <xf numFmtId="2" fontId="0" fillId="12" borderId="0" xfId="0" applyNumberFormat="1" applyFill="1"/>
    <xf numFmtId="2" fontId="0" fillId="12" borderId="14" xfId="0" applyNumberFormat="1" applyFill="1" applyBorder="1"/>
    <xf numFmtId="2" fontId="0" fillId="12" borderId="20" xfId="0" applyNumberFormat="1" applyFill="1" applyBorder="1"/>
    <xf numFmtId="2" fontId="0" fillId="12" borderId="17" xfId="0" applyNumberFormat="1" applyFill="1" applyBorder="1"/>
    <xf numFmtId="0" fontId="16" fillId="3" borderId="0" xfId="0" applyFont="1" applyFill="1"/>
    <xf numFmtId="0" fontId="16" fillId="0" borderId="0" xfId="0" applyFont="1"/>
    <xf numFmtId="0" fontId="18" fillId="13" borderId="24" xfId="0" applyFont="1" applyFill="1" applyBorder="1"/>
    <xf numFmtId="165" fontId="13" fillId="13" borderId="11" xfId="0" applyNumberFormat="1" applyFont="1" applyFill="1" applyBorder="1"/>
    <xf numFmtId="165" fontId="13" fillId="13" borderId="25" xfId="0" applyNumberFormat="1" applyFont="1" applyFill="1" applyBorder="1"/>
    <xf numFmtId="0" fontId="19" fillId="0" borderId="26" xfId="0" applyFont="1" applyBorder="1"/>
    <xf numFmtId="166" fontId="19" fillId="0" borderId="1" xfId="3" applyNumberFormat="1" applyFont="1" applyBorder="1"/>
    <xf numFmtId="0" fontId="19" fillId="0" borderId="1" xfId="0" applyFont="1" applyBorder="1"/>
    <xf numFmtId="166" fontId="19" fillId="0" borderId="1" xfId="0" applyNumberFormat="1" applyFont="1" applyBorder="1"/>
    <xf numFmtId="167" fontId="19" fillId="0" borderId="1" xfId="2" applyNumberFormat="1" applyFont="1" applyBorder="1"/>
    <xf numFmtId="168" fontId="19" fillId="0" borderId="1" xfId="2" applyNumberFormat="1" applyFont="1" applyBorder="1"/>
    <xf numFmtId="9" fontId="19" fillId="0" borderId="1" xfId="3" applyFont="1" applyBorder="1"/>
    <xf numFmtId="0" fontId="19" fillId="0" borderId="27" xfId="0" applyFont="1" applyBorder="1"/>
    <xf numFmtId="167" fontId="19" fillId="0" borderId="28" xfId="2" applyNumberFormat="1" applyFont="1" applyBorder="1"/>
    <xf numFmtId="0" fontId="19" fillId="3" borderId="0" xfId="0" applyFont="1" applyFill="1"/>
    <xf numFmtId="164" fontId="9" fillId="0" borderId="0" xfId="2" applyFont="1" applyBorder="1"/>
    <xf numFmtId="164" fontId="0" fillId="0" borderId="0" xfId="2" applyFont="1" applyBorder="1"/>
    <xf numFmtId="169" fontId="13" fillId="14" borderId="0" xfId="2" applyNumberFormat="1" applyFont="1" applyFill="1" applyBorder="1"/>
    <xf numFmtId="169" fontId="13" fillId="14" borderId="0" xfId="0" applyNumberFormat="1" applyFont="1" applyFill="1" applyAlignment="1">
      <alignment horizontal="center"/>
    </xf>
    <xf numFmtId="169" fontId="22" fillId="0" borderId="0" xfId="2" applyNumberFormat="1" applyFont="1" applyFill="1" applyBorder="1"/>
    <xf numFmtId="164" fontId="4" fillId="0" borderId="0" xfId="2" applyFont="1" applyBorder="1"/>
    <xf numFmtId="43" fontId="0" fillId="0" borderId="0" xfId="2" applyNumberFormat="1" applyFont="1" applyBorder="1"/>
    <xf numFmtId="0" fontId="0" fillId="9" borderId="1" xfId="0" applyFill="1" applyBorder="1" applyAlignment="1">
      <alignment horizontal="left"/>
    </xf>
    <xf numFmtId="9" fontId="0" fillId="9" borderId="1" xfId="0" applyNumberFormat="1" applyFill="1" applyBorder="1" applyAlignment="1">
      <alignment horizontal="left"/>
    </xf>
    <xf numFmtId="17" fontId="0" fillId="0" borderId="0" xfId="0" applyNumberFormat="1"/>
    <xf numFmtId="3" fontId="0" fillId="0" borderId="0" xfId="0" applyNumberFormat="1"/>
    <xf numFmtId="3" fontId="22" fillId="0" borderId="0" xfId="0" applyNumberFormat="1" applyFont="1"/>
    <xf numFmtId="0" fontId="0" fillId="0" borderId="3" xfId="0" applyBorder="1"/>
    <xf numFmtId="0" fontId="22" fillId="0" borderId="0" xfId="0" applyFont="1"/>
    <xf numFmtId="0" fontId="23" fillId="0" borderId="0" xfId="4" applyAlignment="1" applyProtection="1">
      <alignment horizontal="left"/>
    </xf>
    <xf numFmtId="0" fontId="0" fillId="0" borderId="13" xfId="0" applyBorder="1" applyAlignment="1">
      <alignment horizontal="left" vertical="top" wrapText="1"/>
    </xf>
    <xf numFmtId="0" fontId="0" fillId="7" borderId="1" xfId="0" applyFill="1" applyBorder="1" applyAlignment="1">
      <alignment horizontal="center"/>
    </xf>
    <xf numFmtId="0" fontId="0" fillId="7" borderId="3" xfId="0" applyFill="1" applyBorder="1" applyAlignment="1">
      <alignment horizontal="center"/>
    </xf>
    <xf numFmtId="0" fontId="0" fillId="7" borderId="2" xfId="0" applyFill="1" applyBorder="1" applyAlignment="1">
      <alignment horizontal="center"/>
    </xf>
    <xf numFmtId="0" fontId="0" fillId="5" borderId="1" xfId="0" applyFill="1" applyBorder="1" applyAlignment="1">
      <alignment horizontal="center" vertical="center"/>
    </xf>
    <xf numFmtId="164" fontId="14" fillId="9" borderId="18" xfId="0" applyNumberFormat="1" applyFont="1" applyFill="1" applyBorder="1" applyAlignment="1">
      <alignment horizontal="center"/>
    </xf>
    <xf numFmtId="0" fontId="14" fillId="9" borderId="18" xfId="0" applyFont="1" applyFill="1" applyBorder="1" applyAlignment="1">
      <alignment horizontal="center"/>
    </xf>
    <xf numFmtId="0" fontId="14" fillId="9" borderId="19" xfId="0" applyFont="1" applyFill="1" applyBorder="1" applyAlignment="1">
      <alignment horizontal="center"/>
    </xf>
    <xf numFmtId="0" fontId="0" fillId="0" borderId="15" xfId="0" applyBorder="1" applyAlignment="1">
      <alignment horizontal="left" vertical="top" wrapText="1"/>
    </xf>
    <xf numFmtId="0" fontId="0" fillId="0" borderId="11"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left" vertical="top" wrapText="1"/>
    </xf>
    <xf numFmtId="0" fontId="0" fillId="0" borderId="14" xfId="0" applyBorder="1" applyAlignment="1">
      <alignment horizontal="left" vertical="top" wrapText="1"/>
    </xf>
    <xf numFmtId="0" fontId="0" fillId="0" borderId="8" xfId="0" applyBorder="1" applyAlignment="1">
      <alignment horizontal="left" vertical="top" wrapText="1"/>
    </xf>
    <xf numFmtId="0" fontId="0" fillId="0" borderId="20" xfId="0" applyBorder="1" applyAlignment="1">
      <alignment horizontal="left" vertical="top" wrapText="1"/>
    </xf>
    <xf numFmtId="0" fontId="0" fillId="0" borderId="17" xfId="0" applyBorder="1" applyAlignment="1">
      <alignment horizontal="left" vertical="top" wrapText="1"/>
    </xf>
    <xf numFmtId="0" fontId="14" fillId="9" borderId="20" xfId="0" applyFont="1" applyFill="1" applyBorder="1" applyAlignment="1">
      <alignment horizontal="center"/>
    </xf>
    <xf numFmtId="0" fontId="14" fillId="9" borderId="17" xfId="0" applyFont="1" applyFill="1" applyBorder="1" applyAlignment="1">
      <alignment horizontal="center"/>
    </xf>
    <xf numFmtId="0" fontId="15" fillId="13" borderId="21" xfId="0" applyFont="1" applyFill="1" applyBorder="1" applyAlignment="1">
      <alignment horizontal="center"/>
    </xf>
    <xf numFmtId="0" fontId="15" fillId="13" borderId="22" xfId="0" applyFont="1" applyFill="1" applyBorder="1" applyAlignment="1">
      <alignment horizontal="center"/>
    </xf>
    <xf numFmtId="0" fontId="15" fillId="13" borderId="23" xfId="0" applyFont="1" applyFill="1" applyBorder="1" applyAlignment="1">
      <alignment horizontal="center"/>
    </xf>
    <xf numFmtId="164" fontId="17" fillId="13" borderId="21" xfId="0" applyNumberFormat="1" applyFont="1" applyFill="1" applyBorder="1" applyAlignment="1">
      <alignment horizontal="center"/>
    </xf>
    <xf numFmtId="164" fontId="17" fillId="13" borderId="22" xfId="0" applyNumberFormat="1" applyFont="1" applyFill="1" applyBorder="1" applyAlignment="1">
      <alignment horizontal="center"/>
    </xf>
    <xf numFmtId="164" fontId="17" fillId="13" borderId="23" xfId="0" applyNumberFormat="1" applyFont="1" applyFill="1" applyBorder="1" applyAlignment="1">
      <alignment horizontal="center"/>
    </xf>
    <xf numFmtId="164" fontId="12" fillId="0" borderId="0" xfId="1" applyNumberFormat="1" applyBorder="1" applyAlignment="1" applyProtection="1">
      <alignment horizontal="center"/>
    </xf>
    <xf numFmtId="0" fontId="0" fillId="4" borderId="11" xfId="0" applyFill="1" applyBorder="1" applyAlignment="1">
      <alignment horizontal="center" vertical="center"/>
    </xf>
    <xf numFmtId="0" fontId="0" fillId="4" borderId="0" xfId="0" applyFill="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4" fillId="0" borderId="2" xfId="0" applyFont="1" applyBorder="1" applyAlignment="1">
      <alignment horizontal="center" vertical="center"/>
    </xf>
    <xf numFmtId="0" fontId="4" fillId="2" borderId="3" xfId="0" applyFont="1" applyFill="1" applyBorder="1" applyAlignment="1">
      <alignment horizontal="center" vertical="center"/>
    </xf>
    <xf numFmtId="0" fontId="4" fillId="2" borderId="5" xfId="0" applyFont="1" applyFill="1" applyBorder="1" applyAlignment="1">
      <alignment horizontal="center" vertical="center"/>
    </xf>
    <xf numFmtId="0" fontId="4" fillId="2"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2" xfId="0" applyFont="1" applyFill="1" applyBorder="1" applyAlignment="1">
      <alignment horizontal="center" vertical="center"/>
    </xf>
    <xf numFmtId="0" fontId="0" fillId="0" borderId="13" xfId="0" applyBorder="1" applyAlignment="1">
      <alignment vertical="top" wrapText="1"/>
    </xf>
    <xf numFmtId="0" fontId="0" fillId="0" borderId="0" xfId="0" applyAlignment="1">
      <alignment vertical="top"/>
    </xf>
    <xf numFmtId="0" fontId="0" fillId="0" borderId="13" xfId="0" applyBorder="1" applyAlignment="1">
      <alignment vertical="top"/>
    </xf>
    <xf numFmtId="0" fontId="6" fillId="0" borderId="0" xfId="0" applyFont="1" applyAlignment="1">
      <alignment vertical="center" wrapText="1"/>
    </xf>
    <xf numFmtId="0" fontId="7" fillId="0" borderId="0" xfId="0" applyFont="1" applyAlignment="1">
      <alignment vertical="center"/>
    </xf>
    <xf numFmtId="0" fontId="0" fillId="15" borderId="0" xfId="0" applyFill="1" applyAlignment="1">
      <alignment horizontal="left"/>
    </xf>
    <xf numFmtId="0" fontId="1" fillId="15" borderId="0" xfId="0" applyFont="1" applyFill="1" applyAlignment="1">
      <alignment horizontal="left"/>
    </xf>
    <xf numFmtId="0" fontId="3" fillId="15" borderId="0" xfId="0" applyFont="1" applyFill="1" applyAlignment="1">
      <alignment horizontal="left"/>
    </xf>
    <xf numFmtId="0" fontId="0" fillId="16" borderId="0" xfId="0" applyFill="1" applyAlignment="1">
      <alignment horizontal="left"/>
    </xf>
    <xf numFmtId="0" fontId="1" fillId="16" borderId="0" xfId="0" applyFont="1" applyFill="1" applyAlignment="1">
      <alignment horizontal="left"/>
    </xf>
    <xf numFmtId="0" fontId="3" fillId="16" borderId="0" xfId="0" applyFont="1" applyFill="1" applyAlignment="1">
      <alignment horizontal="left"/>
    </xf>
    <xf numFmtId="0" fontId="10" fillId="17" borderId="1" xfId="0" applyFont="1" applyFill="1" applyBorder="1" applyAlignment="1">
      <alignment horizontal="left"/>
    </xf>
    <xf numFmtId="0" fontId="0" fillId="17" borderId="1" xfId="0" applyFill="1" applyBorder="1" applyAlignment="1">
      <alignment vertical="center"/>
    </xf>
    <xf numFmtId="0" fontId="0" fillId="17" borderId="1" xfId="0" applyFill="1" applyBorder="1"/>
    <xf numFmtId="0" fontId="0" fillId="17" borderId="0" xfId="0" applyFill="1" applyAlignment="1">
      <alignment horizontal="left"/>
    </xf>
    <xf numFmtId="0" fontId="1" fillId="17" borderId="0" xfId="0" applyFont="1" applyFill="1" applyAlignment="1">
      <alignment horizontal="left"/>
    </xf>
    <xf numFmtId="0" fontId="3" fillId="17" borderId="0" xfId="0" applyFont="1" applyFill="1" applyAlignment="1">
      <alignment horizontal="left"/>
    </xf>
    <xf numFmtId="0" fontId="0" fillId="15" borderId="1" xfId="0" applyFill="1" applyBorder="1" applyAlignment="1">
      <alignment horizontal="left"/>
    </xf>
    <xf numFmtId="9" fontId="0" fillId="15" borderId="1" xfId="0" applyNumberFormat="1" applyFill="1" applyBorder="1" applyAlignment="1">
      <alignment horizontal="left"/>
    </xf>
    <xf numFmtId="0" fontId="0" fillId="18" borderId="0" xfId="0" applyFill="1" applyAlignment="1">
      <alignment horizontal="left"/>
    </xf>
    <xf numFmtId="0" fontId="1" fillId="18" borderId="0" xfId="0" applyFont="1" applyFill="1" applyAlignment="1">
      <alignment horizontal="left"/>
    </xf>
    <xf numFmtId="0" fontId="3" fillId="18" borderId="0" xfId="0" applyFont="1" applyFill="1" applyAlignment="1">
      <alignment horizontal="left"/>
    </xf>
    <xf numFmtId="0" fontId="9" fillId="15" borderId="1" xfId="0" applyFont="1" applyFill="1" applyBorder="1" applyAlignment="1">
      <alignment horizontal="left"/>
    </xf>
    <xf numFmtId="0" fontId="11" fillId="15" borderId="1" xfId="0" applyFont="1" applyFill="1" applyBorder="1" applyAlignment="1">
      <alignment horizontal="left"/>
    </xf>
    <xf numFmtId="0" fontId="2" fillId="15" borderId="1" xfId="0" applyFont="1" applyFill="1" applyBorder="1" applyAlignment="1">
      <alignment horizontal="left"/>
    </xf>
    <xf numFmtId="0" fontId="0" fillId="18" borderId="1" xfId="0" applyFill="1" applyBorder="1" applyAlignment="1">
      <alignment horizontal="left"/>
    </xf>
    <xf numFmtId="9" fontId="0" fillId="18" borderId="1" xfId="0" applyNumberFormat="1" applyFill="1" applyBorder="1" applyAlignment="1">
      <alignment horizontal="left"/>
    </xf>
  </cellXfs>
  <cellStyles count="5">
    <cellStyle name="Comma" xfId="2" builtinId="3"/>
    <cellStyle name="Hyperlink" xfId="4" builtinId="8"/>
    <cellStyle name="Hyperlink 2" xfId="1" xr:uid="{4A111B9B-3AAA-4EAE-AAC0-0D6E80CA4B7A}"/>
    <cellStyle name="Normal" xfId="0" builtinId="0"/>
    <cellStyle name="Per cent" xfId="3" builtinId="5"/>
  </cellStyles>
  <dxfs count="4">
    <dxf>
      <font>
        <b/>
        <i val="0"/>
        <color theme="0"/>
      </font>
      <fill>
        <patternFill>
          <bgColor theme="5"/>
        </patternFill>
      </fill>
    </dxf>
    <dxf>
      <font>
        <b/>
        <i val="0"/>
        <color theme="0"/>
      </font>
      <fill>
        <patternFill>
          <bgColor theme="5"/>
        </patternFill>
      </fill>
    </dxf>
    <dxf>
      <font>
        <b/>
        <i val="0"/>
        <color theme="0"/>
      </font>
      <fill>
        <patternFill>
          <bgColor theme="5"/>
        </patternFill>
      </fill>
    </dxf>
    <dxf>
      <font>
        <b/>
        <i val="0"/>
        <color theme="0"/>
      </font>
      <fill>
        <patternFill>
          <bgColor theme="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ROE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0.17249821779758412</c:v>
              </c:pt>
              <c:pt idx="1">
                <c:v>0.16683942678139466</c:v>
              </c:pt>
              <c:pt idx="2">
                <c:v>0.16935207423635573</c:v>
              </c:pt>
              <c:pt idx="3">
                <c:v>0.14606117965290641</c:v>
              </c:pt>
              <c:pt idx="4">
                <c:v>0.154776988332473</c:v>
              </c:pt>
              <c:pt idx="5">
                <c:v>0.15183615018108279</c:v>
              </c:pt>
              <c:pt idx="6">
                <c:v>0.15425338936029304</c:v>
              </c:pt>
              <c:pt idx="7">
                <c:v>0.1594427121572014</c:v>
              </c:pt>
              <c:pt idx="8">
                <c:v>0.14339873169144524</c:v>
              </c:pt>
              <c:pt idx="9">
                <c:v>0.14178071454689156</c:v>
              </c:pt>
            </c:numLit>
          </c:val>
          <c:smooth val="0"/>
          <c:extLst>
            <c:ext xmlns:c16="http://schemas.microsoft.com/office/drawing/2014/chart" uri="{C3380CC4-5D6E-409C-BE32-E72D297353CC}">
              <c16:uniqueId val="{00000000-1054-4D9A-BFDE-5DB35064AD5D}"/>
            </c:ext>
          </c:extLst>
        </c:ser>
        <c:dLbls>
          <c:showLegendKey val="0"/>
          <c:showVal val="0"/>
          <c:showCatName val="0"/>
          <c:showSerName val="0"/>
          <c:showPercent val="0"/>
          <c:showBubbleSize val="0"/>
        </c:dLbls>
        <c:marker val="1"/>
        <c:smooth val="0"/>
        <c:axId val="730782191"/>
        <c:axId val="730765871"/>
      </c:lineChart>
      <c:catAx>
        <c:axId val="73078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65871"/>
        <c:crosses val="autoZero"/>
        <c:auto val="1"/>
        <c:lblAlgn val="ctr"/>
        <c:lblOffset val="100"/>
        <c:noMultiLvlLbl val="0"/>
      </c:catAx>
      <c:valAx>
        <c:axId val="73076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821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 &amp; PB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37002937212697"/>
          <c:y val="0.19176388459987867"/>
          <c:w val="0.86421949009221322"/>
          <c:h val="0.64272652349939363"/>
        </c:manualLayout>
      </c:layout>
      <c:barChart>
        <c:barDir val="col"/>
        <c:grouping val="clustered"/>
        <c:varyColors val="0"/>
        <c:ser>
          <c:idx val="0"/>
          <c:order val="0"/>
          <c:tx>
            <c:v>PE Ratio</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21.128477709476147</c:v>
              </c:pt>
              <c:pt idx="1">
                <c:v>24.137566662422415</c:v>
              </c:pt>
              <c:pt idx="2">
                <c:v>26.370671316599886</c:v>
              </c:pt>
              <c:pt idx="3">
                <c:v>28.134946521836557</c:v>
              </c:pt>
              <c:pt idx="4">
                <c:v>17.313927031055901</c:v>
              </c:pt>
              <c:pt idx="5">
                <c:v>25.847547381608358</c:v>
              </c:pt>
              <c:pt idx="6">
                <c:v>21.372565063995854</c:v>
              </c:pt>
              <c:pt idx="7">
                <c:v>19.460583147520957</c:v>
              </c:pt>
              <c:pt idx="8">
                <c:v>16.806936215076419</c:v>
              </c:pt>
              <c:pt idx="9">
                <c:v>19.049182538656982</c:v>
              </c:pt>
            </c:numLit>
          </c:val>
          <c:extLst>
            <c:ext xmlns:c16="http://schemas.microsoft.com/office/drawing/2014/chart" uri="{C3380CC4-5D6E-409C-BE32-E72D297353CC}">
              <c16:uniqueId val="{00000000-7635-48EA-8209-440EBD112938}"/>
            </c:ext>
          </c:extLst>
        </c:ser>
        <c:ser>
          <c:idx val="1"/>
          <c:order val="1"/>
          <c:tx>
            <c:v>PB Ratio</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3.6446247496606179</c:v>
              </c:pt>
              <c:pt idx="1">
                <c:v>4.0270977858562578</c:v>
              </c:pt>
              <c:pt idx="2">
                <c:v>4.465927886471361</c:v>
              </c:pt>
              <c:pt idx="3">
                <c:v>4.1094234784508838</c:v>
              </c:pt>
              <c:pt idx="4">
                <c:v>2.6797974820750281</c:v>
              </c:pt>
              <c:pt idx="5">
                <c:v>3.9245920860465402</c:v>
              </c:pt>
              <c:pt idx="6">
                <c:v>3.2967906004447483</c:v>
              </c:pt>
              <c:pt idx="7">
                <c:v>3.1028481572014686</c:v>
              </c:pt>
              <c:pt idx="8">
                <c:v>2.4100933368609776</c:v>
              </c:pt>
              <c:pt idx="9">
                <c:v>2.7008067118649568</c:v>
              </c:pt>
            </c:numLit>
          </c:val>
          <c:extLst>
            <c:ext xmlns:c16="http://schemas.microsoft.com/office/drawing/2014/chart" uri="{C3380CC4-5D6E-409C-BE32-E72D297353CC}">
              <c16:uniqueId val="{00000001-7635-48EA-8209-440EBD112938}"/>
            </c:ext>
          </c:extLst>
        </c:ser>
        <c:dLbls>
          <c:showLegendKey val="0"/>
          <c:showVal val="0"/>
          <c:showCatName val="0"/>
          <c:showSerName val="0"/>
          <c:showPercent val="0"/>
          <c:showBubbleSize val="0"/>
        </c:dLbls>
        <c:gapWidth val="219"/>
        <c:overlap val="-27"/>
        <c:axId val="996269615"/>
        <c:axId val="996272015"/>
      </c:barChart>
      <c:catAx>
        <c:axId val="9962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72015"/>
        <c:crossesAt val="0"/>
        <c:auto val="1"/>
        <c:lblAlgn val="ctr"/>
        <c:lblOffset val="100"/>
        <c:noMultiLvlLbl val="0"/>
      </c:catAx>
      <c:valAx>
        <c:axId val="99627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69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Revenue &amp; Net Income</a:t>
            </a:r>
          </a:p>
        </c:rich>
      </c:tx>
      <c:layout>
        <c:manualLayout>
          <c:xMode val="edge"/>
          <c:yMode val="edge"/>
          <c:x val="0.27792359347339107"/>
          <c:y val="3.8369138572631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Revenue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63161.56</c:v>
              </c:pt>
              <c:pt idx="1">
                <c:v>73271.350000000006</c:v>
              </c:pt>
              <c:pt idx="2">
                <c:v>85287.84</c:v>
              </c:pt>
              <c:pt idx="3">
                <c:v>105160.74</c:v>
              </c:pt>
              <c:pt idx="4">
                <c:v>122189.29</c:v>
              </c:pt>
              <c:pt idx="5">
                <c:v>128552.4</c:v>
              </c:pt>
              <c:pt idx="6">
                <c:v>135936.41</c:v>
              </c:pt>
              <c:pt idx="7">
                <c:v>170754.05</c:v>
              </c:pt>
              <c:pt idx="8">
                <c:v>283649.02</c:v>
              </c:pt>
              <c:pt idx="9">
                <c:v>336367.43</c:v>
              </c:pt>
            </c:numLit>
          </c:val>
          <c:smooth val="0"/>
          <c:extLst>
            <c:ext xmlns:c16="http://schemas.microsoft.com/office/drawing/2014/chart" uri="{C3380CC4-5D6E-409C-BE32-E72D297353CC}">
              <c16:uniqueId val="{00000000-3DCC-41B9-808B-D18ED3F9E768}"/>
            </c:ext>
          </c:extLst>
        </c:ser>
        <c:ser>
          <c:idx val="2"/>
          <c:order val="2"/>
          <c:tx>
            <c:v>Net Income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12817.330000000005</c:v>
              </c:pt>
              <c:pt idx="1">
                <c:v>15314.850000000002</c:v>
              </c:pt>
              <c:pt idx="2">
                <c:v>18560.840000000004</c:v>
              </c:pt>
              <c:pt idx="3">
                <c:v>22445.610000000004</c:v>
              </c:pt>
              <c:pt idx="4">
                <c:v>27296.269999999986</c:v>
              </c:pt>
              <c:pt idx="5">
                <c:v>31856.770000000011</c:v>
              </c:pt>
              <c:pt idx="6">
                <c:v>38150.900000000023</c:v>
              </c:pt>
              <c:pt idx="7">
                <c:v>46148.699999999983</c:v>
              </c:pt>
              <c:pt idx="8">
                <c:v>65446.500000000065</c:v>
              </c:pt>
              <c:pt idx="9">
                <c:v>73440.169999999984</c:v>
              </c:pt>
            </c:numLit>
          </c:val>
          <c:smooth val="0"/>
          <c:extLst>
            <c:ext xmlns:c16="http://schemas.microsoft.com/office/drawing/2014/chart" uri="{C3380CC4-5D6E-409C-BE32-E72D297353CC}">
              <c16:uniqueId val="{00000001-3DCC-41B9-808B-D18ED3F9E768}"/>
            </c:ext>
          </c:extLst>
        </c:ser>
        <c:dLbls>
          <c:showLegendKey val="0"/>
          <c:showVal val="0"/>
          <c:showCatName val="0"/>
          <c:showSerName val="0"/>
          <c:showPercent val="0"/>
          <c:showBubbleSize val="0"/>
        </c:dLbls>
        <c:marker val="1"/>
        <c:smooth val="0"/>
        <c:axId val="307202560"/>
        <c:axId val="307203520"/>
        <c:extLst>
          <c:ext xmlns:c15="http://schemas.microsoft.com/office/drawing/2012/chart" uri="{02D57815-91ED-43cb-92C2-25804820EDAC}">
            <c15:filteredLineSeries>
              <c15:ser>
                <c:idx val="1"/>
                <c:order val="1"/>
                <c:tx>
                  <c:strRef>
                    <c:extLst>
                      <c:ext uri="{02D57815-91ED-43cb-92C2-25804820EDAC}">
                        <c15:formulaRef>
                          <c15:sqref>Overview!#REF!</c15:sqref>
                        </c15:formulaRef>
                      </c:ext>
                    </c:extLst>
                    <c:strCache>
                      <c:ptCount val="1"/>
                      <c:pt idx="0">
                        <c:v>#REF!</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c:v>
                    </c:pt>
                    <c:pt idx="2">
                      <c:v>0</c:v>
                    </c:pt>
                    <c:pt idx="3">
                      <c:v>0</c:v>
                    </c:pt>
                    <c:pt idx="4">
                      <c:v>0</c:v>
                    </c:pt>
                    <c:pt idx="5">
                      <c:v>0</c:v>
                    </c:pt>
                    <c:pt idx="6">
                      <c:v>0</c:v>
                    </c:pt>
                    <c:pt idx="7">
                      <c:v>0</c:v>
                    </c:pt>
                    <c:pt idx="8">
                      <c:v>0</c:v>
                    </c:pt>
                    <c:pt idx="9">
                      <c:v>0</c:v>
                    </c:pt>
                  </c:numLit>
                </c:val>
                <c:smooth val="0"/>
                <c:extLst>
                  <c:ext xmlns:c16="http://schemas.microsoft.com/office/drawing/2014/chart" uri="{C3380CC4-5D6E-409C-BE32-E72D297353CC}">
                    <c16:uniqueId val="{00000002-3DCC-41B9-808B-D18ED3F9E768}"/>
                  </c:ext>
                </c:extLst>
              </c15:ser>
            </c15:filteredLineSeries>
          </c:ext>
        </c:extLst>
      </c:lineChart>
      <c:dateAx>
        <c:axId val="307202560"/>
        <c:scaling>
          <c:orientation val="minMax"/>
        </c:scaling>
        <c:delete val="0"/>
        <c:axPos val="b"/>
        <c:numFmt formatCode="General" sourceLinked="0"/>
        <c:majorTickMark val="none"/>
        <c:minorTickMark val="none"/>
        <c:tickLblPos val="nextTo"/>
        <c:spPr>
          <a:noFill/>
          <a:ln w="9525" cap="flat" cmpd="sng" algn="ctr">
            <a:solidFill>
              <a:schemeClr val="accent1">
                <a:alpha val="9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3520"/>
        <c:crosses val="autoZero"/>
        <c:auto val="0"/>
        <c:lblOffset val="100"/>
        <c:baseTimeUnit val="days"/>
      </c:dateAx>
      <c:valAx>
        <c:axId val="3072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manualLayout>
          <c:xMode val="edge"/>
          <c:yMode val="edge"/>
          <c:x val="0.2582471984071551"/>
          <c:y val="0.92048707374440442"/>
          <c:w val="0.52330362293329136"/>
          <c:h val="5.67943975708532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&amp; Net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63161.56</c:v>
              </c:pt>
              <c:pt idx="1">
                <c:v>73271.350000000006</c:v>
              </c:pt>
              <c:pt idx="2">
                <c:v>85287.84</c:v>
              </c:pt>
              <c:pt idx="3">
                <c:v>105160.74</c:v>
              </c:pt>
              <c:pt idx="4">
                <c:v>122189.29</c:v>
              </c:pt>
              <c:pt idx="5">
                <c:v>128552.4</c:v>
              </c:pt>
              <c:pt idx="6">
                <c:v>135936.41</c:v>
              </c:pt>
              <c:pt idx="7">
                <c:v>170754.05</c:v>
              </c:pt>
              <c:pt idx="8">
                <c:v>283649.02</c:v>
              </c:pt>
              <c:pt idx="9">
                <c:v>336367.43</c:v>
              </c:pt>
            </c:numLit>
          </c:val>
          <c:extLst>
            <c:ext xmlns:c16="http://schemas.microsoft.com/office/drawing/2014/chart" uri="{C3380CC4-5D6E-409C-BE32-E72D297353CC}">
              <c16:uniqueId val="{00000000-261D-4CCE-8BCC-F2F02F2B61CE}"/>
            </c:ext>
          </c:extLst>
        </c:ser>
        <c:ser>
          <c:idx val="1"/>
          <c:order val="1"/>
          <c:tx>
            <c:v>Net Income</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12817.330000000005</c:v>
              </c:pt>
              <c:pt idx="1">
                <c:v>15314.850000000002</c:v>
              </c:pt>
              <c:pt idx="2">
                <c:v>18560.840000000004</c:v>
              </c:pt>
              <c:pt idx="3">
                <c:v>22445.610000000004</c:v>
              </c:pt>
              <c:pt idx="4">
                <c:v>27296.269999999986</c:v>
              </c:pt>
              <c:pt idx="5">
                <c:v>31856.770000000011</c:v>
              </c:pt>
              <c:pt idx="6">
                <c:v>38150.900000000023</c:v>
              </c:pt>
              <c:pt idx="7">
                <c:v>46148.699999999983</c:v>
              </c:pt>
              <c:pt idx="8">
                <c:v>65446.500000000065</c:v>
              </c:pt>
              <c:pt idx="9">
                <c:v>73440.169999999984</c:v>
              </c:pt>
            </c:numLit>
          </c:val>
          <c:extLst>
            <c:ext xmlns:c16="http://schemas.microsoft.com/office/drawing/2014/chart" uri="{C3380CC4-5D6E-409C-BE32-E72D297353CC}">
              <c16:uniqueId val="{00000001-261D-4CCE-8BCC-F2F02F2B61CE}"/>
            </c:ext>
          </c:extLst>
        </c:ser>
        <c:dLbls>
          <c:showLegendKey val="0"/>
          <c:showVal val="0"/>
          <c:showCatName val="0"/>
          <c:showSerName val="0"/>
          <c:showPercent val="0"/>
          <c:showBubbleSize val="0"/>
        </c:dLbls>
        <c:gapWidth val="219"/>
        <c:overlap val="-27"/>
        <c:axId val="1902260911"/>
        <c:axId val="1902271471"/>
      </c:barChart>
      <c:catAx>
        <c:axId val="190226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71471"/>
        <c:crosses val="autoZero"/>
        <c:auto val="1"/>
        <c:lblAlgn val="ctr"/>
        <c:lblOffset val="100"/>
        <c:noMultiLvlLbl val="0"/>
      </c:catAx>
      <c:valAx>
        <c:axId val="190227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0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v>Net Income %</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0.20292928167068713</c:v>
              </c:pt>
              <c:pt idx="1">
                <c:v>0.20901552926211953</c:v>
              </c:pt>
              <c:pt idx="2">
                <c:v>0.21762586553956584</c:v>
              </c:pt>
              <c:pt idx="3">
                <c:v>0.21344096665732862</c:v>
              </c:pt>
              <c:pt idx="4">
                <c:v>0.22339331049390651</c:v>
              </c:pt>
              <c:pt idx="5">
                <c:v>0.24781155388775328</c:v>
              </c:pt>
              <c:pt idx="6">
                <c:v>0.28065254923239491</c:v>
              </c:pt>
              <c:pt idx="7">
                <c:v>0.27026416064509151</c:v>
              </c:pt>
              <c:pt idx="8">
                <c:v>0.23073056977246056</c:v>
              </c:pt>
              <c:pt idx="9">
                <c:v>0.21833317809634536</c:v>
              </c:pt>
            </c:numLit>
          </c:val>
          <c:extLst>
            <c:ext xmlns:c16="http://schemas.microsoft.com/office/drawing/2014/chart" uri="{C3380CC4-5D6E-409C-BE32-E72D297353CC}">
              <c16:uniqueId val="{00000000-5203-47EE-8922-0EBF00080762}"/>
            </c:ext>
          </c:extLst>
        </c:ser>
        <c:dLbls>
          <c:showLegendKey val="0"/>
          <c:showVal val="0"/>
          <c:showCatName val="0"/>
          <c:showSerName val="0"/>
          <c:showPercent val="0"/>
          <c:showBubbleSize val="0"/>
        </c:dLbls>
        <c:gapWidth val="182"/>
        <c:axId val="1007289375"/>
        <c:axId val="1007290335"/>
        <c:extLst>
          <c:ext xmlns:c15="http://schemas.microsoft.com/office/drawing/2012/chart" uri="{02D57815-91ED-43cb-92C2-25804820EDAC}">
            <c15:filteredBarSeries>
              <c15:ser>
                <c:idx val="0"/>
                <c:order val="0"/>
                <c:tx>
                  <c:strRef>
                    <c:extLst>
                      <c:ext uri="{02D57815-91ED-43cb-92C2-25804820EDAC}">
                        <c15:formulaRef>
                          <c15:sqref>Overview!#REF!</c15:sqref>
                        </c15:formulaRef>
                      </c:ext>
                    </c:extLst>
                    <c:strCache>
                      <c:ptCount val="1"/>
                      <c:pt idx="0">
                        <c:v>#REF!</c:v>
                      </c:pt>
                    </c:strCache>
                  </c:strRef>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c:v>
                    </c:pt>
                    <c:pt idx="2">
                      <c:v>0</c:v>
                    </c:pt>
                    <c:pt idx="3">
                      <c:v>0</c:v>
                    </c:pt>
                    <c:pt idx="4">
                      <c:v>0</c:v>
                    </c:pt>
                    <c:pt idx="5">
                      <c:v>0</c:v>
                    </c:pt>
                    <c:pt idx="6">
                      <c:v>0</c:v>
                    </c:pt>
                    <c:pt idx="7">
                      <c:v>0</c:v>
                    </c:pt>
                    <c:pt idx="8">
                      <c:v>0</c:v>
                    </c:pt>
                    <c:pt idx="9">
                      <c:v>0</c:v>
                    </c:pt>
                  </c:numLit>
                </c:val>
                <c:extLst>
                  <c:ext xmlns:c16="http://schemas.microsoft.com/office/drawing/2014/chart" uri="{C3380CC4-5D6E-409C-BE32-E72D297353CC}">
                    <c16:uniqueId val="{00000001-5203-47EE-8922-0EBF00080762}"/>
                  </c:ext>
                </c:extLst>
              </c15:ser>
            </c15:filteredBarSeries>
          </c:ext>
        </c:extLst>
      </c:barChart>
      <c:catAx>
        <c:axId val="100728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90335"/>
        <c:crosses val="autoZero"/>
        <c:auto val="1"/>
        <c:lblAlgn val="ctr"/>
        <c:lblOffset val="100"/>
        <c:noMultiLvlLbl val="0"/>
      </c:catAx>
      <c:valAx>
        <c:axId val="100729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893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EPS</a:t>
            </a:r>
            <a:r>
              <a:rPr lang="en-IN" baseline="0"/>
              <a:t> vs Dividends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EPS</c:v>
          </c:tx>
          <c:spPr>
            <a:ln w="28575" cap="rnd">
              <a:solidFill>
                <a:schemeClr val="accent1"/>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25.348726366584934</c:v>
              </c:pt>
              <c:pt idx="1">
                <c:v>29.882051081930115</c:v>
              </c:pt>
              <c:pt idx="2">
                <c:v>35.761319409656672</c:v>
              </c:pt>
              <c:pt idx="3">
                <c:v>41.210314691734304</c:v>
              </c:pt>
              <c:pt idx="4">
                <c:v>49.780734229387384</c:v>
              </c:pt>
              <c:pt idx="5">
                <c:v>57.786914090843155</c:v>
              </c:pt>
              <c:pt idx="6">
                <c:v>68.796141015237623</c:v>
              </c:pt>
              <c:pt idx="7">
                <c:v>82.708210118823558</c:v>
              </c:pt>
              <c:pt idx="8">
                <c:v>86.148955495004628</c:v>
              </c:pt>
              <c:pt idx="9">
                <c:v>95.972622252424117</c:v>
              </c:pt>
            </c:numLit>
          </c:val>
          <c:smooth val="0"/>
          <c:extLst>
            <c:ext xmlns:c16="http://schemas.microsoft.com/office/drawing/2014/chart" uri="{C3380CC4-5D6E-409C-BE32-E72D297353CC}">
              <c16:uniqueId val="{00000000-D803-4165-8360-88622512C98D}"/>
            </c:ext>
          </c:extLst>
        </c:ser>
        <c:dLbls>
          <c:showLegendKey val="0"/>
          <c:showVal val="0"/>
          <c:showCatName val="0"/>
          <c:showSerName val="0"/>
          <c:showPercent val="0"/>
          <c:showBubbleSize val="0"/>
        </c:dLbls>
        <c:marker val="1"/>
        <c:smooth val="0"/>
        <c:axId val="1745691471"/>
        <c:axId val="1745693871"/>
      </c:lineChart>
      <c:lineChart>
        <c:grouping val="standard"/>
        <c:varyColors val="0"/>
        <c:ser>
          <c:idx val="1"/>
          <c:order val="1"/>
          <c:tx>
            <c:v>Dividend</c:v>
          </c:tx>
          <c:spPr>
            <a:ln w="28575" cap="rnd">
              <a:solidFill>
                <a:schemeClr val="accent2"/>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0.18762034882313008</c:v>
              </c:pt>
              <c:pt idx="1">
                <c:v>0.18447064490120732</c:v>
              </c:pt>
              <c:pt idx="2">
                <c:v>0.18225966260436238</c:v>
              </c:pt>
              <c:pt idx="3">
                <c:v>0.18291560748203398</c:v>
              </c:pt>
              <c:pt idx="4">
                <c:v>5.0298030193788416E-2</c:v>
              </c:pt>
              <c:pt idx="5">
                <c:v>0.11256546229550837</c:v>
              </c:pt>
              <c:pt idx="6">
                <c:v>0.22588433161860838</c:v>
              </c:pt>
              <c:pt idx="7">
                <c:v>0.23048034974371218</c:v>
              </c:pt>
              <c:pt idx="8">
                <c:v>0.23124396288347981</c:v>
              </c:pt>
              <c:pt idx="9">
                <c:v>0.2378062570408484</c:v>
              </c:pt>
            </c:numLit>
          </c:val>
          <c:smooth val="0"/>
          <c:extLst>
            <c:ext xmlns:c16="http://schemas.microsoft.com/office/drawing/2014/chart" uri="{C3380CC4-5D6E-409C-BE32-E72D297353CC}">
              <c16:uniqueId val="{00000001-D803-4165-8360-88622512C98D}"/>
            </c:ext>
          </c:extLst>
        </c:ser>
        <c:dLbls>
          <c:showLegendKey val="0"/>
          <c:showVal val="0"/>
          <c:showCatName val="0"/>
          <c:showSerName val="0"/>
          <c:showPercent val="0"/>
          <c:showBubbleSize val="0"/>
        </c:dLbls>
        <c:marker val="1"/>
        <c:smooth val="0"/>
        <c:axId val="98876607"/>
        <c:axId val="98884287"/>
      </c:lineChart>
      <c:catAx>
        <c:axId val="17456914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3871"/>
        <c:crosses val="autoZero"/>
        <c:auto val="1"/>
        <c:lblAlgn val="ctr"/>
        <c:lblOffset val="100"/>
        <c:noMultiLvlLbl val="0"/>
      </c:catAx>
      <c:valAx>
        <c:axId val="174569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Dividends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1471"/>
        <c:crosses val="autoZero"/>
        <c:crossBetween val="between"/>
      </c:valAx>
      <c:valAx>
        <c:axId val="98884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6607"/>
        <c:crosses val="max"/>
        <c:crossBetween val="between"/>
      </c:valAx>
      <c:catAx>
        <c:axId val="98876607"/>
        <c:scaling>
          <c:orientation val="minMax"/>
        </c:scaling>
        <c:delete val="1"/>
        <c:axPos val="b"/>
        <c:numFmt formatCode="General" sourceLinked="1"/>
        <c:majorTickMark val="out"/>
        <c:minorTickMark val="none"/>
        <c:tickLblPos val="nextTo"/>
        <c:crossAx val="9888428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Per</a:t>
            </a:r>
            <a:r>
              <a:rPr lang="en-IN" baseline="0"/>
              <a:t> Share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v>Revenue Per Share Growth</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0.14451219465063858</c:v>
              </c:pt>
              <c:pt idx="2">
                <c:v>0.14939994655426181</c:v>
              </c:pt>
              <c:pt idx="3">
                <c:v>0.17496553984823859</c:v>
              </c:pt>
              <c:pt idx="4">
                <c:v>0.15415192966783828</c:v>
              </c:pt>
              <c:pt idx="5">
                <c:v>4.6445990649505831E-2</c:v>
              </c:pt>
              <c:pt idx="6">
                <c:v>5.1204313917238529E-2</c:v>
              </c:pt>
              <c:pt idx="7">
                <c:v>0.24843253290137537</c:v>
              </c:pt>
              <c:pt idx="8">
                <c:v>0.22006990210474112</c:v>
              </c:pt>
              <c:pt idx="9">
                <c:v>0.17728808035917626</c:v>
              </c:pt>
            </c:numLit>
          </c:val>
          <c:smooth val="0"/>
          <c:extLst>
            <c:ext xmlns:c16="http://schemas.microsoft.com/office/drawing/2014/chart" uri="{C3380CC4-5D6E-409C-BE32-E72D297353CC}">
              <c16:uniqueId val="{00000000-0F99-485E-8EBD-C4F3DD90420F}"/>
            </c:ext>
          </c:extLst>
        </c:ser>
        <c:ser>
          <c:idx val="2"/>
          <c:order val="2"/>
          <c:tx>
            <c:v>Cash Per Share Growth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0.35500192047080031</c:v>
              </c:pt>
              <c:pt idx="2">
                <c:v>1.8519296664031213</c:v>
              </c:pt>
              <c:pt idx="3">
                <c:v>-0.61375956399076204</c:v>
              </c:pt>
              <c:pt idx="4">
                <c:v>0.58934188041908686</c:v>
              </c:pt>
              <c:pt idx="5">
                <c:v>0.36806395899275773</c:v>
              </c:pt>
              <c:pt idx="6">
                <c:v>0.3628761823928317</c:v>
              </c:pt>
              <c:pt idx="7">
                <c:v>-0.13056708400804673</c:v>
              </c:pt>
              <c:pt idx="8">
                <c:v>0.17084097527171993</c:v>
              </c:pt>
              <c:pt idx="9">
                <c:v>-0.13468545228313905</c:v>
              </c:pt>
            </c:numLit>
          </c:val>
          <c:smooth val="0"/>
          <c:extLst>
            <c:ext xmlns:c16="http://schemas.microsoft.com/office/drawing/2014/chart" uri="{C3380CC4-5D6E-409C-BE32-E72D297353CC}">
              <c16:uniqueId val="{00000001-0F99-485E-8EBD-C4F3DD90420F}"/>
            </c:ext>
          </c:extLst>
        </c:ser>
        <c:dLbls>
          <c:showLegendKey val="0"/>
          <c:showVal val="0"/>
          <c:showCatName val="0"/>
          <c:showSerName val="0"/>
          <c:showPercent val="0"/>
          <c:showBubbleSize val="0"/>
        </c:dLbls>
        <c:marker val="1"/>
        <c:smooth val="0"/>
        <c:axId val="1866601343"/>
        <c:axId val="1866591263"/>
      </c:lineChart>
      <c:lineChart>
        <c:grouping val="standard"/>
        <c:varyColors val="0"/>
        <c:ser>
          <c:idx val="1"/>
          <c:order val="1"/>
          <c:tx>
            <c:v>Net Income Per Share Growth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0.17883836251911561</c:v>
              </c:pt>
              <c:pt idx="2">
                <c:v>0.19674915592664224</c:v>
              </c:pt>
              <c:pt idx="3">
                <c:v>0.15237120363646969</c:v>
              </c:pt>
              <c:pt idx="4">
                <c:v>0.20796782557382604</c:v>
              </c:pt>
              <c:pt idx="5">
                <c:v>0.16082888260674608</c:v>
              </c:pt>
              <c:pt idx="6">
                <c:v>0.19051418643133564</c:v>
              </c:pt>
              <c:pt idx="7">
                <c:v>0.20222164932920522</c:v>
              </c:pt>
              <c:pt idx="8">
                <c:v>4.1601013626553995E-2</c:v>
              </c:pt>
              <c:pt idx="9">
                <c:v>0.11403117659376748</c:v>
              </c:pt>
            </c:numLit>
          </c:val>
          <c:smooth val="0"/>
          <c:extLst>
            <c:ext xmlns:c16="http://schemas.microsoft.com/office/drawing/2014/chart" uri="{C3380CC4-5D6E-409C-BE32-E72D297353CC}">
              <c16:uniqueId val="{00000002-0F99-485E-8EBD-C4F3DD90420F}"/>
            </c:ext>
          </c:extLst>
        </c:ser>
        <c:dLbls>
          <c:showLegendKey val="0"/>
          <c:showVal val="0"/>
          <c:showCatName val="0"/>
          <c:showSerName val="0"/>
          <c:showPercent val="0"/>
          <c:showBubbleSize val="0"/>
        </c:dLbls>
        <c:marker val="1"/>
        <c:smooth val="0"/>
        <c:axId val="55738639"/>
        <c:axId val="55740079"/>
      </c:lineChart>
      <c:catAx>
        <c:axId val="186660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91263"/>
        <c:crosses val="autoZero"/>
        <c:auto val="1"/>
        <c:lblAlgn val="ctr"/>
        <c:lblOffset val="100"/>
        <c:noMultiLvlLbl val="0"/>
      </c:catAx>
      <c:valAx>
        <c:axId val="186659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01343"/>
        <c:crosses val="autoZero"/>
        <c:crossBetween val="between"/>
      </c:valAx>
      <c:valAx>
        <c:axId val="557400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Net Income Per Share Growth</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38639"/>
        <c:crosses val="max"/>
        <c:crossBetween val="between"/>
      </c:valAx>
      <c:catAx>
        <c:axId val="55738639"/>
        <c:scaling>
          <c:orientation val="minMax"/>
        </c:scaling>
        <c:delete val="1"/>
        <c:axPos val="b"/>
        <c:numFmt formatCode="General" sourceLinked="1"/>
        <c:majorTickMark val="out"/>
        <c:minorTickMark val="none"/>
        <c:tickLblPos val="nextTo"/>
        <c:crossAx val="5574007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cap="all" spc="0" baseline="0">
                <a:solidFill>
                  <a:sysClr val="windowText" lastClr="000000"/>
                </a:solidFill>
                <a:latin typeface="+mn-lt"/>
                <a:cs typeface="Arial" panose="020B0604020202020204" pitchFamily="34" charset="0"/>
              </a:rPr>
              <a:t>Profit Margin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1"/>
          <c:order val="1"/>
          <c:tx>
            <c:v>Net Profit Margin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0.20292928167068713</c:v>
              </c:pt>
              <c:pt idx="1">
                <c:v>0.20901552926211953</c:v>
              </c:pt>
              <c:pt idx="2">
                <c:v>0.21762586553956584</c:v>
              </c:pt>
              <c:pt idx="3">
                <c:v>0.21344096665732862</c:v>
              </c:pt>
              <c:pt idx="4">
                <c:v>0.22339331049390651</c:v>
              </c:pt>
              <c:pt idx="5">
                <c:v>0.24781155388775328</c:v>
              </c:pt>
              <c:pt idx="6">
                <c:v>0.28065254923239491</c:v>
              </c:pt>
              <c:pt idx="7">
                <c:v>0.27026416064509151</c:v>
              </c:pt>
              <c:pt idx="8">
                <c:v>0.23073056977246056</c:v>
              </c:pt>
              <c:pt idx="9">
                <c:v>0.21833317809634536</c:v>
              </c:pt>
            </c:numLit>
          </c:val>
          <c:smooth val="0"/>
          <c:extLst>
            <c:ext xmlns:c16="http://schemas.microsoft.com/office/drawing/2014/chart" uri="{C3380CC4-5D6E-409C-BE32-E72D297353CC}">
              <c16:uniqueId val="{00000000-FBD6-46D4-A3A1-AF0DBDAA4271}"/>
            </c:ext>
          </c:extLst>
        </c:ser>
        <c:ser>
          <c:idx val="2"/>
          <c:order val="2"/>
          <c:tx>
            <c:v>Operating Profit Margin</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0.68248694300774082</c:v>
              </c:pt>
              <c:pt idx="1">
                <c:v>0.67441994722357379</c:v>
              </c:pt>
              <c:pt idx="2">
                <c:v>0.6537342251838012</c:v>
              </c:pt>
              <c:pt idx="3">
                <c:v>0.6685429372216285</c:v>
              </c:pt>
              <c:pt idx="4">
                <c:v>0.62796076481007457</c:v>
              </c:pt>
              <c:pt idx="5">
                <c:v>0.59194437443408288</c:v>
              </c:pt>
              <c:pt idx="6">
                <c:v>0.58394546391213364</c:v>
              </c:pt>
              <c:pt idx="7">
                <c:v>0.63080055787842215</c:v>
              </c:pt>
              <c:pt idx="8">
                <c:v>0.3858764609868916</c:v>
              </c:pt>
              <c:pt idx="9">
                <c:v>0.43282356439801561</c:v>
              </c:pt>
            </c:numLit>
          </c:val>
          <c:smooth val="0"/>
          <c:extLst>
            <c:ext xmlns:c16="http://schemas.microsoft.com/office/drawing/2014/chart" uri="{C3380CC4-5D6E-409C-BE32-E72D297353CC}">
              <c16:uniqueId val="{00000001-FBD6-46D4-A3A1-AF0DBDAA4271}"/>
            </c:ext>
          </c:extLst>
        </c:ser>
        <c:ser>
          <c:idx val="3"/>
          <c:order val="3"/>
          <c:tx>
            <c:v>PBT Margin</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0.30890608148373799</c:v>
              </c:pt>
              <c:pt idx="1">
                <c:v>0.31926489685258974</c:v>
              </c:pt>
              <c:pt idx="2">
                <c:v>0.33373948736420112</c:v>
              </c:pt>
              <c:pt idx="3">
                <c:v>0.32634003906781184</c:v>
              </c:pt>
              <c:pt idx="4">
                <c:v>0.31258762531478812</c:v>
              </c:pt>
              <c:pt idx="5">
                <c:v>0.33290821486024386</c:v>
              </c:pt>
              <c:pt idx="6">
                <c:v>0.37424395715614395</c:v>
              </c:pt>
              <c:pt idx="7">
                <c:v>0.36015772393099893</c:v>
              </c:pt>
              <c:pt idx="8">
                <c:v>0.26994135216825377</c:v>
              </c:pt>
              <c:pt idx="9">
                <c:v>0.28612178652374276</c:v>
              </c:pt>
            </c:numLit>
          </c:val>
          <c:smooth val="0"/>
          <c:extLst>
            <c:ext xmlns:c16="http://schemas.microsoft.com/office/drawing/2014/chart" uri="{C3380CC4-5D6E-409C-BE32-E72D297353CC}">
              <c16:uniqueId val="{00000002-FBD6-46D4-A3A1-AF0DBDAA4271}"/>
            </c:ext>
          </c:extLst>
        </c:ser>
        <c:dLbls>
          <c:showLegendKey val="0"/>
          <c:showVal val="0"/>
          <c:showCatName val="0"/>
          <c:showSerName val="0"/>
          <c:showPercent val="0"/>
          <c:showBubbleSize val="0"/>
        </c:dLbls>
        <c:marker val="1"/>
        <c:smooth val="0"/>
        <c:axId val="98950047"/>
        <c:axId val="98950527"/>
        <c:extLst>
          <c:ext xmlns:c15="http://schemas.microsoft.com/office/drawing/2012/chart" uri="{02D57815-91ED-43cb-92C2-25804820EDAC}">
            <c15:filteredLineSeries>
              <c15:ser>
                <c:idx val="0"/>
                <c:order val="0"/>
                <c:tx>
                  <c:v>Gross Profit Margin</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c:v>
                    </c:pt>
                    <c:pt idx="2">
                      <c:v>0</c:v>
                    </c:pt>
                    <c:pt idx="3">
                      <c:v>0</c:v>
                    </c:pt>
                    <c:pt idx="4">
                      <c:v>0</c:v>
                    </c:pt>
                    <c:pt idx="5">
                      <c:v>0</c:v>
                    </c:pt>
                    <c:pt idx="6">
                      <c:v>0</c:v>
                    </c:pt>
                    <c:pt idx="7">
                      <c:v>0</c:v>
                    </c:pt>
                    <c:pt idx="8">
                      <c:v>0</c:v>
                    </c:pt>
                    <c:pt idx="9">
                      <c:v>0</c:v>
                    </c:pt>
                  </c:numLit>
                </c:val>
                <c:smooth val="0"/>
                <c:extLst>
                  <c:ext xmlns:c16="http://schemas.microsoft.com/office/drawing/2014/chart" uri="{C3380CC4-5D6E-409C-BE32-E72D297353CC}">
                    <c16:uniqueId val="{00000003-FBD6-46D4-A3A1-AF0DBDAA4271}"/>
                  </c:ext>
                </c:extLst>
              </c15:ser>
            </c15:filteredLineSeries>
          </c:ext>
        </c:extLst>
      </c:lineChart>
      <c:catAx>
        <c:axId val="9895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527"/>
        <c:crosses val="autoZero"/>
        <c:auto val="1"/>
        <c:lblAlgn val="ctr"/>
        <c:lblOffset val="100"/>
        <c:noMultiLvlLbl val="0"/>
      </c:catAx>
      <c:valAx>
        <c:axId val="9895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ROE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0.26222020357300924</c:v>
              </c:pt>
              <c:pt idx="1">
                <c:v>0.19793593522218847</c:v>
              </c:pt>
              <c:pt idx="2">
                <c:v>0.14802356197677558</c:v>
              </c:pt>
              <c:pt idx="3">
                <c:v>0.19443881474454341</c:v>
              </c:pt>
              <c:pt idx="4">
                <c:v>0.18831122638825049</c:v>
              </c:pt>
              <c:pt idx="5">
                <c:v>0.2134882474896741</c:v>
              </c:pt>
              <c:pt idx="6">
                <c:v>0.25242194441081223</c:v>
              </c:pt>
              <c:pt idx="7">
                <c:v>0.14286833241951907</c:v>
              </c:pt>
              <c:pt idx="8">
                <c:v>0.11789845995136689</c:v>
              </c:pt>
              <c:pt idx="9">
                <c:v>0.14636916293673591</c:v>
              </c:pt>
            </c:numLit>
          </c:val>
          <c:smooth val="0"/>
          <c:extLst>
            <c:ext xmlns:c16="http://schemas.microsoft.com/office/drawing/2014/chart" uri="{C3380CC4-5D6E-409C-BE32-E72D297353CC}">
              <c16:uniqueId val="{00000000-262B-4684-843F-E5636EACD3AF}"/>
            </c:ext>
          </c:extLst>
        </c:ser>
        <c:dLbls>
          <c:showLegendKey val="0"/>
          <c:showVal val="0"/>
          <c:showCatName val="0"/>
          <c:showSerName val="0"/>
          <c:showPercent val="0"/>
          <c:showBubbleSize val="0"/>
        </c:dLbls>
        <c:marker val="1"/>
        <c:smooth val="0"/>
        <c:axId val="730782191"/>
        <c:axId val="730765871"/>
      </c:lineChart>
      <c:catAx>
        <c:axId val="73078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65871"/>
        <c:crosses val="autoZero"/>
        <c:auto val="1"/>
        <c:lblAlgn val="ctr"/>
        <c:lblOffset val="100"/>
        <c:noMultiLvlLbl val="0"/>
      </c:catAx>
      <c:valAx>
        <c:axId val="73076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821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 &amp; PB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37002937212697"/>
          <c:y val="0.19176388459987867"/>
          <c:w val="0.86421949009221322"/>
          <c:h val="0.64272652349939363"/>
        </c:manualLayout>
      </c:layout>
      <c:barChart>
        <c:barDir val="col"/>
        <c:grouping val="clustered"/>
        <c:varyColors val="0"/>
        <c:ser>
          <c:idx val="0"/>
          <c:order val="0"/>
          <c:tx>
            <c:v>PE Ratio</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23.282750335320074</c:v>
              </c:pt>
              <c:pt idx="1">
                <c:v>15.619488033043508</c:v>
              </c:pt>
              <c:pt idx="2">
                <c:v>33.003968027730586</c:v>
              </c:pt>
              <c:pt idx="3">
                <c:v>33.426456673122694</c:v>
              </c:pt>
              <c:pt idx="4">
                <c:v>38.363779839307249</c:v>
              </c:pt>
              <c:pt idx="5">
                <c:v>48.47342878309118</c:v>
              </c:pt>
              <c:pt idx="6">
                <c:v>39.478602070631162</c:v>
              </c:pt>
              <c:pt idx="7">
                <c:v>41.096459703947374</c:v>
              </c:pt>
              <c:pt idx="8">
                <c:v>57.170446875000003</c:v>
              </c:pt>
              <c:pt idx="9">
                <c:v>69.985484938384289</c:v>
              </c:pt>
            </c:numLit>
          </c:val>
          <c:extLst>
            <c:ext xmlns:c16="http://schemas.microsoft.com/office/drawing/2014/chart" uri="{C3380CC4-5D6E-409C-BE32-E72D297353CC}">
              <c16:uniqueId val="{00000000-5FA1-4EC6-A7D8-DA8E604D70B3}"/>
            </c:ext>
          </c:extLst>
        </c:ser>
        <c:ser>
          <c:idx val="1"/>
          <c:order val="1"/>
          <c:tx>
            <c:v>PB Ratio</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12.208115552139379</c:v>
              </c:pt>
              <c:pt idx="1">
                <c:v>6.182151476745207</c:v>
              </c:pt>
              <c:pt idx="2">
                <c:v>9.7688897515527966</c:v>
              </c:pt>
              <c:pt idx="3">
                <c:v>12.996353248097281</c:v>
              </c:pt>
              <c:pt idx="4">
                <c:v>14.445939832446866</c:v>
              </c:pt>
              <c:pt idx="5">
                <c:v>20.693116978549934</c:v>
              </c:pt>
              <c:pt idx="6">
                <c:v>19.92677759891134</c:v>
              </c:pt>
              <c:pt idx="7">
                <c:v>11.720650896843425</c:v>
              </c:pt>
              <c:pt idx="8">
                <c:v>13.455228059833468</c:v>
              </c:pt>
              <c:pt idx="9">
                <c:v>20.448850958647874</c:v>
              </c:pt>
            </c:numLit>
          </c:val>
          <c:extLst>
            <c:ext xmlns:c16="http://schemas.microsoft.com/office/drawing/2014/chart" uri="{C3380CC4-5D6E-409C-BE32-E72D297353CC}">
              <c16:uniqueId val="{00000001-5FA1-4EC6-A7D8-DA8E604D70B3}"/>
            </c:ext>
          </c:extLst>
        </c:ser>
        <c:dLbls>
          <c:showLegendKey val="0"/>
          <c:showVal val="0"/>
          <c:showCatName val="0"/>
          <c:showSerName val="0"/>
          <c:showPercent val="0"/>
          <c:showBubbleSize val="0"/>
        </c:dLbls>
        <c:gapWidth val="219"/>
        <c:overlap val="-27"/>
        <c:axId val="996269615"/>
        <c:axId val="996272015"/>
      </c:barChart>
      <c:catAx>
        <c:axId val="9962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72015"/>
        <c:crossesAt val="0"/>
        <c:auto val="1"/>
        <c:lblAlgn val="ctr"/>
        <c:lblOffset val="100"/>
        <c:noMultiLvlLbl val="0"/>
      </c:catAx>
      <c:valAx>
        <c:axId val="99627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69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Revenue, Gross Profit &amp; Net Income</a:t>
            </a:r>
          </a:p>
        </c:rich>
      </c:tx>
      <c:layout>
        <c:manualLayout>
          <c:xMode val="edge"/>
          <c:yMode val="edge"/>
          <c:x val="0.27792359347339107"/>
          <c:y val="3.8369138572631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Revenue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3776.36</c:v>
              </c:pt>
              <c:pt idx="1">
                <c:v>4064.34</c:v>
              </c:pt>
              <c:pt idx="2">
                <c:v>3891.49</c:v>
              </c:pt>
              <c:pt idx="3">
                <c:v>4946.26</c:v>
              </c:pt>
              <c:pt idx="4">
                <c:v>5394.42</c:v>
              </c:pt>
              <c:pt idx="5">
                <c:v>6969.4</c:v>
              </c:pt>
              <c:pt idx="6">
                <c:v>8959.83</c:v>
              </c:pt>
              <c:pt idx="7">
                <c:v>7767</c:v>
              </c:pt>
              <c:pt idx="8">
                <c:v>7845</c:v>
              </c:pt>
              <c:pt idx="9">
                <c:v>9360</c:v>
              </c:pt>
            </c:numLit>
          </c:val>
          <c:smooth val="0"/>
          <c:extLst>
            <c:ext xmlns:c16="http://schemas.microsoft.com/office/drawing/2014/chart" uri="{C3380CC4-5D6E-409C-BE32-E72D297353CC}">
              <c16:uniqueId val="{00000000-03B5-49E8-ACDF-CD1841AC4B51}"/>
            </c:ext>
          </c:extLst>
        </c:ser>
        <c:ser>
          <c:idx val="1"/>
          <c:order val="1"/>
          <c:tx>
            <c:v>Gross 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2297.65</c:v>
              </c:pt>
              <c:pt idx="1">
                <c:v>2455.9800000000005</c:v>
              </c:pt>
              <c:pt idx="2">
                <c:v>2323.5499999999997</c:v>
              </c:pt>
              <c:pt idx="3">
                <c:v>2776.5400000000004</c:v>
              </c:pt>
              <c:pt idx="4">
                <c:v>3137.4300000000003</c:v>
              </c:pt>
              <c:pt idx="5">
                <c:v>4514</c:v>
              </c:pt>
              <c:pt idx="6">
                <c:v>5407.76</c:v>
              </c:pt>
              <c:pt idx="7">
                <c:v>4680</c:v>
              </c:pt>
              <c:pt idx="8">
                <c:v>4545</c:v>
              </c:pt>
              <c:pt idx="9">
                <c:v>5539</c:v>
              </c:pt>
            </c:numLit>
          </c:val>
          <c:smooth val="0"/>
          <c:extLst>
            <c:ext xmlns:c16="http://schemas.microsoft.com/office/drawing/2014/chart" uri="{C3380CC4-5D6E-409C-BE32-E72D297353CC}">
              <c16:uniqueId val="{00000001-03B5-49E8-ACDF-CD1841AC4B51}"/>
            </c:ext>
          </c:extLst>
        </c:ser>
        <c:ser>
          <c:idx val="2"/>
          <c:order val="2"/>
          <c:tx>
            <c:v>Net Income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1125.7900000000006</c:v>
              </c:pt>
              <c:pt idx="1">
                <c:v>1060.4200000000003</c:v>
              </c:pt>
              <c:pt idx="2">
                <c:v>877.01</c:v>
              </c:pt>
              <c:pt idx="3">
                <c:v>1352.7400000000002</c:v>
              </c:pt>
              <c:pt idx="4">
                <c:v>1376.54</c:v>
              </c:pt>
              <c:pt idx="5">
                <c:v>1984.29</c:v>
              </c:pt>
              <c:pt idx="6">
                <c:v>2960.45</c:v>
              </c:pt>
              <c:pt idx="7">
                <c:v>1824</c:v>
              </c:pt>
              <c:pt idx="8">
                <c:v>1600</c:v>
              </c:pt>
              <c:pt idx="9">
                <c:v>2191</c:v>
              </c:pt>
            </c:numLit>
          </c:val>
          <c:smooth val="0"/>
          <c:extLst>
            <c:ext xmlns:c16="http://schemas.microsoft.com/office/drawing/2014/chart" uri="{C3380CC4-5D6E-409C-BE32-E72D297353CC}">
              <c16:uniqueId val="{00000002-03B5-49E8-ACDF-CD1841AC4B51}"/>
            </c:ext>
          </c:extLst>
        </c:ser>
        <c:dLbls>
          <c:showLegendKey val="0"/>
          <c:showVal val="0"/>
          <c:showCatName val="0"/>
          <c:showSerName val="0"/>
          <c:showPercent val="0"/>
          <c:showBubbleSize val="0"/>
        </c:dLbls>
        <c:marker val="1"/>
        <c:smooth val="0"/>
        <c:axId val="307202560"/>
        <c:axId val="307203520"/>
      </c:lineChart>
      <c:dateAx>
        <c:axId val="307202560"/>
        <c:scaling>
          <c:orientation val="minMax"/>
        </c:scaling>
        <c:delete val="0"/>
        <c:axPos val="b"/>
        <c:numFmt formatCode="General" sourceLinked="0"/>
        <c:majorTickMark val="none"/>
        <c:minorTickMark val="none"/>
        <c:tickLblPos val="nextTo"/>
        <c:spPr>
          <a:noFill/>
          <a:ln w="9525" cap="flat" cmpd="sng" algn="ctr">
            <a:solidFill>
              <a:schemeClr val="accent1">
                <a:alpha val="9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3520"/>
        <c:crosses val="autoZero"/>
        <c:auto val="0"/>
        <c:lblOffset val="100"/>
        <c:baseTimeUnit val="days"/>
      </c:dateAx>
      <c:valAx>
        <c:axId val="3072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manualLayout>
          <c:xMode val="edge"/>
          <c:yMode val="edge"/>
          <c:x val="0.2582471984071551"/>
          <c:y val="0.92048707374440442"/>
          <c:w val="0.52330362293329136"/>
          <c:h val="5.67943975708532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&amp; Net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3776.36</c:v>
              </c:pt>
              <c:pt idx="1">
                <c:v>4064.34</c:v>
              </c:pt>
              <c:pt idx="2">
                <c:v>3891.49</c:v>
              </c:pt>
              <c:pt idx="3">
                <c:v>4946.26</c:v>
              </c:pt>
              <c:pt idx="4">
                <c:v>5394.42</c:v>
              </c:pt>
              <c:pt idx="5">
                <c:v>6969.4</c:v>
              </c:pt>
              <c:pt idx="6">
                <c:v>8959.83</c:v>
              </c:pt>
              <c:pt idx="7">
                <c:v>7767</c:v>
              </c:pt>
              <c:pt idx="8">
                <c:v>7845</c:v>
              </c:pt>
              <c:pt idx="9">
                <c:v>9360</c:v>
              </c:pt>
            </c:numLit>
          </c:val>
          <c:extLst>
            <c:ext xmlns:c16="http://schemas.microsoft.com/office/drawing/2014/chart" uri="{C3380CC4-5D6E-409C-BE32-E72D297353CC}">
              <c16:uniqueId val="{00000000-D342-43D3-A9E1-E038683BA681}"/>
            </c:ext>
          </c:extLst>
        </c:ser>
        <c:ser>
          <c:idx val="1"/>
          <c:order val="1"/>
          <c:tx>
            <c:v>Net Income</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1125.7900000000006</c:v>
              </c:pt>
              <c:pt idx="1">
                <c:v>1060.4200000000003</c:v>
              </c:pt>
              <c:pt idx="2">
                <c:v>877.01</c:v>
              </c:pt>
              <c:pt idx="3">
                <c:v>1352.7400000000002</c:v>
              </c:pt>
              <c:pt idx="4">
                <c:v>1376.54</c:v>
              </c:pt>
              <c:pt idx="5">
                <c:v>1984.29</c:v>
              </c:pt>
              <c:pt idx="6">
                <c:v>2960.45</c:v>
              </c:pt>
              <c:pt idx="7">
                <c:v>1824</c:v>
              </c:pt>
              <c:pt idx="8">
                <c:v>1600</c:v>
              </c:pt>
              <c:pt idx="9">
                <c:v>2191</c:v>
              </c:pt>
            </c:numLit>
          </c:val>
          <c:extLst>
            <c:ext xmlns:c16="http://schemas.microsoft.com/office/drawing/2014/chart" uri="{C3380CC4-5D6E-409C-BE32-E72D297353CC}">
              <c16:uniqueId val="{00000001-D342-43D3-A9E1-E038683BA681}"/>
            </c:ext>
          </c:extLst>
        </c:ser>
        <c:dLbls>
          <c:showLegendKey val="0"/>
          <c:showVal val="0"/>
          <c:showCatName val="0"/>
          <c:showSerName val="0"/>
          <c:showPercent val="0"/>
          <c:showBubbleSize val="0"/>
        </c:dLbls>
        <c:gapWidth val="219"/>
        <c:overlap val="-27"/>
        <c:axId val="1902260911"/>
        <c:axId val="1902271471"/>
      </c:barChart>
      <c:catAx>
        <c:axId val="190226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71471"/>
        <c:crosses val="autoZero"/>
        <c:auto val="1"/>
        <c:lblAlgn val="ctr"/>
        <c:lblOffset val="100"/>
        <c:noMultiLvlLbl val="0"/>
      </c:catAx>
      <c:valAx>
        <c:axId val="190227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0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Profi Margint &amp; Net 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Gross Profit %</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0.60842981071719859</c:v>
              </c:pt>
              <c:pt idx="1">
                <c:v>0.60427523287913909</c:v>
              </c:pt>
              <c:pt idx="2">
                <c:v>0.59708492119984891</c:v>
              </c:pt>
              <c:pt idx="3">
                <c:v>0.56134129625211782</c:v>
              </c:pt>
              <c:pt idx="4">
                <c:v>0.58160654898951147</c:v>
              </c:pt>
              <c:pt idx="5">
                <c:v>0.64768846672597358</c:v>
              </c:pt>
              <c:pt idx="6">
                <c:v>0.60355609425625267</c:v>
              </c:pt>
              <c:pt idx="7">
                <c:v>0.60254924681344146</c:v>
              </c:pt>
              <c:pt idx="8">
                <c:v>0.57934990439770551</c:v>
              </c:pt>
              <c:pt idx="9">
                <c:v>0.59177350427350428</c:v>
              </c:pt>
            </c:numLit>
          </c:val>
          <c:extLst>
            <c:ext xmlns:c16="http://schemas.microsoft.com/office/drawing/2014/chart" uri="{C3380CC4-5D6E-409C-BE32-E72D297353CC}">
              <c16:uniqueId val="{00000000-70D6-4C08-9939-E86772EFC88D}"/>
            </c:ext>
          </c:extLst>
        </c:ser>
        <c:ser>
          <c:idx val="1"/>
          <c:order val="1"/>
          <c:tx>
            <c:v>Net Income %</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0.29811511614358815</c:v>
              </c:pt>
              <c:pt idx="1">
                <c:v>0.2609082901528908</c:v>
              </c:pt>
              <c:pt idx="2">
                <c:v>0.2253661194041357</c:v>
              </c:pt>
              <c:pt idx="3">
                <c:v>0.27348744303777001</c:v>
              </c:pt>
              <c:pt idx="4">
                <c:v>0.25517849926405434</c:v>
              </c:pt>
              <c:pt idx="5">
                <c:v>0.28471460957901684</c:v>
              </c:pt>
              <c:pt idx="6">
                <c:v>0.33041363508012983</c:v>
              </c:pt>
              <c:pt idx="7">
                <c:v>0.23483970645036695</c:v>
              </c:pt>
              <c:pt idx="8">
                <c:v>0.20395156150414276</c:v>
              </c:pt>
              <c:pt idx="9">
                <c:v>0.23408119658119658</c:v>
              </c:pt>
            </c:numLit>
          </c:val>
          <c:extLst>
            <c:ext xmlns:c16="http://schemas.microsoft.com/office/drawing/2014/chart" uri="{C3380CC4-5D6E-409C-BE32-E72D297353CC}">
              <c16:uniqueId val="{00000001-70D6-4C08-9939-E86772EFC88D}"/>
            </c:ext>
          </c:extLst>
        </c:ser>
        <c:dLbls>
          <c:showLegendKey val="0"/>
          <c:showVal val="0"/>
          <c:showCatName val="0"/>
          <c:showSerName val="0"/>
          <c:showPercent val="0"/>
          <c:showBubbleSize val="0"/>
        </c:dLbls>
        <c:gapWidth val="182"/>
        <c:axId val="1007289375"/>
        <c:axId val="1007290335"/>
      </c:barChart>
      <c:catAx>
        <c:axId val="100728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90335"/>
        <c:crosses val="autoZero"/>
        <c:auto val="1"/>
        <c:lblAlgn val="ctr"/>
        <c:lblOffset val="100"/>
        <c:noMultiLvlLbl val="0"/>
      </c:catAx>
      <c:valAx>
        <c:axId val="100729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893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EPS</a:t>
            </a:r>
            <a:r>
              <a:rPr lang="en-IN" baseline="0"/>
              <a:t> vs Dividends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EPS</c:v>
          </c:tx>
          <c:spPr>
            <a:ln w="28575" cap="rnd">
              <a:solidFill>
                <a:schemeClr val="accent1"/>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42.402636534839949</c:v>
              </c:pt>
              <c:pt idx="1">
                <c:v>39.940489642184566</c:v>
              </c:pt>
              <c:pt idx="2">
                <c:v>33.032391713747643</c:v>
              </c:pt>
              <c:pt idx="3">
                <c:v>50.950659133709991</c:v>
              </c:pt>
              <c:pt idx="4">
                <c:v>51.847080979284364</c:v>
              </c:pt>
              <c:pt idx="5">
                <c:v>74.737853107344634</c:v>
              </c:pt>
              <c:pt idx="6">
                <c:v>111.50470809792843</c:v>
              </c:pt>
              <c:pt idx="7">
                <c:v>68.700564971751405</c:v>
              </c:pt>
              <c:pt idx="8">
                <c:v>60.263653483992464</c:v>
              </c:pt>
              <c:pt idx="9">
                <c:v>82.523540489642187</c:v>
              </c:pt>
            </c:numLit>
          </c:val>
          <c:smooth val="0"/>
          <c:extLst>
            <c:ext xmlns:c16="http://schemas.microsoft.com/office/drawing/2014/chart" uri="{C3380CC4-5D6E-409C-BE32-E72D297353CC}">
              <c16:uniqueId val="{00000000-D9CA-47F1-B7A6-DEFAC48F7863}"/>
            </c:ext>
          </c:extLst>
        </c:ser>
        <c:dLbls>
          <c:showLegendKey val="0"/>
          <c:showVal val="0"/>
          <c:showCatName val="0"/>
          <c:showSerName val="0"/>
          <c:showPercent val="0"/>
          <c:showBubbleSize val="0"/>
        </c:dLbls>
        <c:marker val="1"/>
        <c:smooth val="0"/>
        <c:axId val="1745691471"/>
        <c:axId val="1745693871"/>
      </c:lineChart>
      <c:lineChart>
        <c:grouping val="standard"/>
        <c:varyColors val="0"/>
        <c:ser>
          <c:idx val="1"/>
          <c:order val="1"/>
          <c:tx>
            <c:v>Dividend</c:v>
          </c:tx>
          <c:spPr>
            <a:ln w="28575" cap="rnd">
              <a:solidFill>
                <a:schemeClr val="accent2"/>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0.23579207305157313</c:v>
              </c:pt>
              <c:pt idx="1">
                <c:v>0.25032534278870633</c:v>
              </c:pt>
              <c:pt idx="2">
                <c:v>0.30267613824243739</c:v>
              </c:pt>
              <c:pt idx="3">
                <c:v>0.31397016425920726</c:v>
              </c:pt>
              <c:pt idx="4">
                <c:v>0.30854170601653425</c:v>
              </c:pt>
              <c:pt idx="5">
                <c:v>0.26755161795906846</c:v>
              </c:pt>
              <c:pt idx="6">
                <c:v>0.26899626745933897</c:v>
              </c:pt>
              <c:pt idx="7">
                <c:v>0.43585526315789475</c:v>
              </c:pt>
              <c:pt idx="8">
                <c:v>0.49687500000000001</c:v>
              </c:pt>
              <c:pt idx="9">
                <c:v>0.36284801460520311</c:v>
              </c:pt>
            </c:numLit>
          </c:val>
          <c:smooth val="0"/>
          <c:extLst>
            <c:ext xmlns:c16="http://schemas.microsoft.com/office/drawing/2014/chart" uri="{C3380CC4-5D6E-409C-BE32-E72D297353CC}">
              <c16:uniqueId val="{00000001-D9CA-47F1-B7A6-DEFAC48F7863}"/>
            </c:ext>
          </c:extLst>
        </c:ser>
        <c:dLbls>
          <c:showLegendKey val="0"/>
          <c:showVal val="0"/>
          <c:showCatName val="0"/>
          <c:showSerName val="0"/>
          <c:showPercent val="0"/>
          <c:showBubbleSize val="0"/>
        </c:dLbls>
        <c:marker val="1"/>
        <c:smooth val="0"/>
        <c:axId val="98876607"/>
        <c:axId val="98884287"/>
      </c:lineChart>
      <c:catAx>
        <c:axId val="17456914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3871"/>
        <c:crosses val="autoZero"/>
        <c:auto val="1"/>
        <c:lblAlgn val="ctr"/>
        <c:lblOffset val="100"/>
        <c:noMultiLvlLbl val="0"/>
      </c:catAx>
      <c:valAx>
        <c:axId val="174569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Dividends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1471"/>
        <c:crosses val="autoZero"/>
        <c:crossBetween val="between"/>
      </c:valAx>
      <c:valAx>
        <c:axId val="98884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6607"/>
        <c:crosses val="max"/>
        <c:crossBetween val="between"/>
      </c:valAx>
      <c:catAx>
        <c:axId val="98876607"/>
        <c:scaling>
          <c:orientation val="minMax"/>
        </c:scaling>
        <c:delete val="1"/>
        <c:axPos val="b"/>
        <c:numFmt formatCode="General" sourceLinked="1"/>
        <c:majorTickMark val="out"/>
        <c:minorTickMark val="none"/>
        <c:tickLblPos val="nextTo"/>
        <c:crossAx val="9888428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Per</a:t>
            </a:r>
            <a:r>
              <a:rPr lang="en-IN" baseline="0"/>
              <a:t> Share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v>Revenue Per Share Growth</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7.6258619411284964E-2</c:v>
              </c:pt>
              <c:pt idx="2">
                <c:v>-4.2528430200229395E-2</c:v>
              </c:pt>
              <c:pt idx="3">
                <c:v>0.27104528085643292</c:v>
              </c:pt>
              <c:pt idx="4">
                <c:v>9.0605831476711682E-2</c:v>
              </c:pt>
              <c:pt idx="5">
                <c:v>0.29196465977806679</c:v>
              </c:pt>
              <c:pt idx="6">
                <c:v>0.28559560363876374</c:v>
              </c:pt>
              <c:pt idx="7">
                <c:v>-0.13313087413488872</c:v>
              </c:pt>
              <c:pt idx="8">
                <c:v>1.0042487446890803E-2</c:v>
              </c:pt>
              <c:pt idx="9">
                <c:v>0.19311663479923508</c:v>
              </c:pt>
            </c:numLit>
          </c:val>
          <c:smooth val="0"/>
          <c:extLst>
            <c:ext xmlns:c16="http://schemas.microsoft.com/office/drawing/2014/chart" uri="{C3380CC4-5D6E-409C-BE32-E72D297353CC}">
              <c16:uniqueId val="{00000000-6849-49EF-B485-CF85918A30B5}"/>
            </c:ext>
          </c:extLst>
        </c:ser>
        <c:ser>
          <c:idx val="2"/>
          <c:order val="2"/>
          <c:tx>
            <c:v>Cash Per Share Growth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7.1769031730900101E-2</c:v>
              </c:pt>
              <c:pt idx="2">
                <c:v>0.42897077509529863</c:v>
              </c:pt>
              <c:pt idx="3">
                <c:v>2.4897741419171313E-2</c:v>
              </c:pt>
              <c:pt idx="4">
                <c:v>6.394239111573817E-2</c:v>
              </c:pt>
              <c:pt idx="5">
                <c:v>16.58158688738482</c:v>
              </c:pt>
              <c:pt idx="6">
                <c:v>0.30744006344995195</c:v>
              </c:pt>
              <c:pt idx="7">
                <c:v>0.49491996821432621</c:v>
              </c:pt>
              <c:pt idx="8">
                <c:v>-5.552918841955394E-2</c:v>
              </c:pt>
              <c:pt idx="9">
                <c:v>-6.6582914572864346E-2</c:v>
              </c:pt>
            </c:numLit>
          </c:val>
          <c:smooth val="0"/>
          <c:extLst>
            <c:ext xmlns:c16="http://schemas.microsoft.com/office/drawing/2014/chart" uri="{C3380CC4-5D6E-409C-BE32-E72D297353CC}">
              <c16:uniqueId val="{00000001-6849-49EF-B485-CF85918A30B5}"/>
            </c:ext>
          </c:extLst>
        </c:ser>
        <c:dLbls>
          <c:showLegendKey val="0"/>
          <c:showVal val="0"/>
          <c:showCatName val="0"/>
          <c:showSerName val="0"/>
          <c:showPercent val="0"/>
          <c:showBubbleSize val="0"/>
        </c:dLbls>
        <c:marker val="1"/>
        <c:smooth val="0"/>
        <c:axId val="1866601343"/>
        <c:axId val="1866591263"/>
      </c:lineChart>
      <c:lineChart>
        <c:grouping val="standard"/>
        <c:varyColors val="0"/>
        <c:ser>
          <c:idx val="1"/>
          <c:order val="1"/>
          <c:tx>
            <c:v>Net Income Per Share Growth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-5.8065891507297442E-2</c:v>
              </c:pt>
              <c:pt idx="2">
                <c:v>-0.17295977065690979</c:v>
              </c:pt>
              <c:pt idx="3">
                <c:v>0.54244535410086592</c:v>
              </c:pt>
              <c:pt idx="4">
                <c:v>1.7593920487306954E-2</c:v>
              </c:pt>
              <c:pt idx="5">
                <c:v>0.44150551382451669</c:v>
              </c:pt>
              <c:pt idx="6">
                <c:v>0.49194422186273162</c:v>
              </c:pt>
              <c:pt idx="7">
                <c:v>-0.383877451063183</c:v>
              </c:pt>
              <c:pt idx="8">
                <c:v>-0.1228070175438596</c:v>
              </c:pt>
              <c:pt idx="9">
                <c:v>0.36937500000000012</c:v>
              </c:pt>
            </c:numLit>
          </c:val>
          <c:smooth val="0"/>
          <c:extLst>
            <c:ext xmlns:c16="http://schemas.microsoft.com/office/drawing/2014/chart" uri="{C3380CC4-5D6E-409C-BE32-E72D297353CC}">
              <c16:uniqueId val="{00000002-6849-49EF-B485-CF85918A30B5}"/>
            </c:ext>
          </c:extLst>
        </c:ser>
        <c:dLbls>
          <c:showLegendKey val="0"/>
          <c:showVal val="0"/>
          <c:showCatName val="0"/>
          <c:showSerName val="0"/>
          <c:showPercent val="0"/>
          <c:showBubbleSize val="0"/>
        </c:dLbls>
        <c:marker val="1"/>
        <c:smooth val="0"/>
        <c:axId val="55738639"/>
        <c:axId val="55740079"/>
      </c:lineChart>
      <c:catAx>
        <c:axId val="186660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91263"/>
        <c:crosses val="autoZero"/>
        <c:auto val="1"/>
        <c:lblAlgn val="ctr"/>
        <c:lblOffset val="100"/>
        <c:noMultiLvlLbl val="0"/>
      </c:catAx>
      <c:valAx>
        <c:axId val="186659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01343"/>
        <c:crosses val="autoZero"/>
        <c:crossBetween val="between"/>
      </c:valAx>
      <c:valAx>
        <c:axId val="557400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Net Income Per Share Growth</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38639"/>
        <c:crosses val="max"/>
        <c:crossBetween val="between"/>
      </c:valAx>
      <c:catAx>
        <c:axId val="55738639"/>
        <c:scaling>
          <c:orientation val="minMax"/>
        </c:scaling>
        <c:delete val="1"/>
        <c:axPos val="b"/>
        <c:numFmt formatCode="General" sourceLinked="1"/>
        <c:majorTickMark val="out"/>
        <c:minorTickMark val="none"/>
        <c:tickLblPos val="nextTo"/>
        <c:crossAx val="5574007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cap="all" spc="0" baseline="0">
                <a:solidFill>
                  <a:sysClr val="windowText" lastClr="000000"/>
                </a:solidFill>
                <a:latin typeface="+mn-lt"/>
                <a:cs typeface="Arial" panose="020B0604020202020204" pitchFamily="34" charset="0"/>
              </a:rPr>
              <a:t>Profit Margin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v>Gross Profit Margin</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0.60842981071719859</c:v>
              </c:pt>
              <c:pt idx="1">
                <c:v>0.60427523287913909</c:v>
              </c:pt>
              <c:pt idx="2">
                <c:v>0.59708492119984891</c:v>
              </c:pt>
              <c:pt idx="3">
                <c:v>0.56134129625211782</c:v>
              </c:pt>
              <c:pt idx="4">
                <c:v>0.58160654898951147</c:v>
              </c:pt>
              <c:pt idx="5">
                <c:v>0.64768846672597358</c:v>
              </c:pt>
              <c:pt idx="6">
                <c:v>0.60355609425625267</c:v>
              </c:pt>
              <c:pt idx="7">
                <c:v>0.60254924681344146</c:v>
              </c:pt>
              <c:pt idx="8">
                <c:v>0.57934990439770551</c:v>
              </c:pt>
              <c:pt idx="9">
                <c:v>0.59177350427350428</c:v>
              </c:pt>
            </c:numLit>
          </c:val>
          <c:smooth val="0"/>
          <c:extLst>
            <c:ext xmlns:c16="http://schemas.microsoft.com/office/drawing/2014/chart" uri="{C3380CC4-5D6E-409C-BE32-E72D297353CC}">
              <c16:uniqueId val="{00000000-1BF9-4E26-A5CE-E3B44E18E061}"/>
            </c:ext>
          </c:extLst>
        </c:ser>
        <c:ser>
          <c:idx val="1"/>
          <c:order val="1"/>
          <c:tx>
            <c:v>Net Profit Margin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0.29811511614358815</c:v>
              </c:pt>
              <c:pt idx="1">
                <c:v>0.2609082901528908</c:v>
              </c:pt>
              <c:pt idx="2">
                <c:v>0.2253661194041357</c:v>
              </c:pt>
              <c:pt idx="3">
                <c:v>0.27348744303777001</c:v>
              </c:pt>
              <c:pt idx="4">
                <c:v>0.25517849926405434</c:v>
              </c:pt>
              <c:pt idx="5">
                <c:v>0.28471460957901684</c:v>
              </c:pt>
              <c:pt idx="6">
                <c:v>0.33041363508012983</c:v>
              </c:pt>
              <c:pt idx="7">
                <c:v>0.23483970645036695</c:v>
              </c:pt>
              <c:pt idx="8">
                <c:v>0.20395156150414276</c:v>
              </c:pt>
              <c:pt idx="9">
                <c:v>0.23408119658119658</c:v>
              </c:pt>
            </c:numLit>
          </c:val>
          <c:smooth val="0"/>
          <c:extLst>
            <c:ext xmlns:c16="http://schemas.microsoft.com/office/drawing/2014/chart" uri="{C3380CC4-5D6E-409C-BE32-E72D297353CC}">
              <c16:uniqueId val="{00000001-1BF9-4E26-A5CE-E3B44E18E061}"/>
            </c:ext>
          </c:extLst>
        </c:ser>
        <c:ser>
          <c:idx val="2"/>
          <c:order val="2"/>
          <c:tx>
            <c:v>Operating Profit Margin</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0.3767040218623226</c:v>
              </c:pt>
              <c:pt idx="1">
                <c:v>0.35667783699198402</c:v>
              </c:pt>
              <c:pt idx="2">
                <c:v>0.32609874366887742</c:v>
              </c:pt>
              <c:pt idx="3">
                <c:v>0.37895500843061225</c:v>
              </c:pt>
              <c:pt idx="4">
                <c:v>0.33858320264273084</c:v>
              </c:pt>
              <c:pt idx="5">
                <c:v>0.41138835480816144</c:v>
              </c:pt>
              <c:pt idx="6">
                <c:v>0.43362318258270521</c:v>
              </c:pt>
              <c:pt idx="7">
                <c:v>0.30513711857860176</c:v>
              </c:pt>
              <c:pt idx="8">
                <c:v>0.28170809432759719</c:v>
              </c:pt>
              <c:pt idx="9">
                <c:v>0.31709401709401708</c:v>
              </c:pt>
            </c:numLit>
          </c:val>
          <c:smooth val="0"/>
          <c:extLst>
            <c:ext xmlns:c16="http://schemas.microsoft.com/office/drawing/2014/chart" uri="{C3380CC4-5D6E-409C-BE32-E72D297353CC}">
              <c16:uniqueId val="{00000002-1BF9-4E26-A5CE-E3B44E18E061}"/>
            </c:ext>
          </c:extLst>
        </c:ser>
        <c:ser>
          <c:idx val="3"/>
          <c:order val="3"/>
          <c:tx>
            <c:v>PBT Margin</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0.36883400946943634</c:v>
              </c:pt>
              <c:pt idx="1">
                <c:v>0.34331281339651709</c:v>
              </c:pt>
              <c:pt idx="2">
                <c:v>0.31641607713240943</c:v>
              </c:pt>
              <c:pt idx="3">
                <c:v>0.37504498348246962</c:v>
              </c:pt>
              <c:pt idx="4">
                <c:v>0.33728556545467353</c:v>
              </c:pt>
              <c:pt idx="5">
                <c:v>0.38253508192957786</c:v>
              </c:pt>
              <c:pt idx="6">
                <c:v>0.41111271084384415</c:v>
              </c:pt>
              <c:pt idx="7">
                <c:v>0.30500836873953907</c:v>
              </c:pt>
              <c:pt idx="8">
                <c:v>0.27571701720841302</c:v>
              </c:pt>
              <c:pt idx="9">
                <c:v>0.31153846153846154</c:v>
              </c:pt>
            </c:numLit>
          </c:val>
          <c:smooth val="0"/>
          <c:extLst>
            <c:ext xmlns:c16="http://schemas.microsoft.com/office/drawing/2014/chart" uri="{C3380CC4-5D6E-409C-BE32-E72D297353CC}">
              <c16:uniqueId val="{00000003-1BF9-4E26-A5CE-E3B44E18E061}"/>
            </c:ext>
          </c:extLst>
        </c:ser>
        <c:dLbls>
          <c:showLegendKey val="0"/>
          <c:showVal val="0"/>
          <c:showCatName val="0"/>
          <c:showSerName val="0"/>
          <c:showPercent val="0"/>
          <c:showBubbleSize val="0"/>
        </c:dLbls>
        <c:marker val="1"/>
        <c:smooth val="0"/>
        <c:axId val="98950047"/>
        <c:axId val="98950527"/>
      </c:lineChart>
      <c:catAx>
        <c:axId val="9895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527"/>
        <c:crosses val="autoZero"/>
        <c:auto val="1"/>
        <c:lblAlgn val="ctr"/>
        <c:lblOffset val="100"/>
        <c:noMultiLvlLbl val="0"/>
      </c:catAx>
      <c:valAx>
        <c:axId val="9895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ROE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0.30361811542533673</c:v>
              </c:pt>
              <c:pt idx="1">
                <c:v>0.23875388386226762</c:v>
              </c:pt>
              <c:pt idx="2">
                <c:v>0.26995777916355734</c:v>
              </c:pt>
              <c:pt idx="3">
                <c:v>0.18628280744443551</c:v>
              </c:pt>
              <c:pt idx="4">
                <c:v>0.20519174629722672</c:v>
              </c:pt>
              <c:pt idx="5">
                <c:v>9.6012664121426575E-2</c:v>
              </c:pt>
              <c:pt idx="6">
                <c:v>0.16496291114513512</c:v>
              </c:pt>
              <c:pt idx="7">
                <c:v>0.10965903783278842</c:v>
              </c:pt>
              <c:pt idx="8">
                <c:v>0.16847410649963426</c:v>
              </c:pt>
              <c:pt idx="9">
                <c:v>0.13710323151947512</c:v>
              </c:pt>
            </c:numLit>
          </c:val>
          <c:smooth val="0"/>
          <c:extLst>
            <c:ext xmlns:c16="http://schemas.microsoft.com/office/drawing/2014/chart" uri="{C3380CC4-5D6E-409C-BE32-E72D297353CC}">
              <c16:uniqueId val="{00000000-6C1B-40FB-A183-963F90DBB5B2}"/>
            </c:ext>
          </c:extLst>
        </c:ser>
        <c:dLbls>
          <c:showLegendKey val="0"/>
          <c:showVal val="0"/>
          <c:showCatName val="0"/>
          <c:showSerName val="0"/>
          <c:showPercent val="0"/>
          <c:showBubbleSize val="0"/>
        </c:dLbls>
        <c:marker val="1"/>
        <c:smooth val="0"/>
        <c:axId val="730782191"/>
        <c:axId val="730765871"/>
      </c:lineChart>
      <c:catAx>
        <c:axId val="73078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65871"/>
        <c:crosses val="autoZero"/>
        <c:auto val="1"/>
        <c:lblAlgn val="ctr"/>
        <c:lblOffset val="100"/>
        <c:noMultiLvlLbl val="0"/>
      </c:catAx>
      <c:valAx>
        <c:axId val="73076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821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 &amp; PB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37002937212697"/>
          <c:y val="0.19176388459987867"/>
          <c:w val="0.86421949009221322"/>
          <c:h val="0.64272652349939363"/>
        </c:manualLayout>
      </c:layout>
      <c:barChart>
        <c:barDir val="col"/>
        <c:grouping val="clustered"/>
        <c:varyColors val="0"/>
        <c:ser>
          <c:idx val="0"/>
          <c:order val="0"/>
          <c:tx>
            <c:v>PE Ratio</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c:v>
              </c:pt>
              <c:pt idx="2">
                <c:v>13.766762222138061</c:v>
              </c:pt>
              <c:pt idx="3">
                <c:v>12.288243924371146</c:v>
              </c:pt>
              <c:pt idx="4">
                <c:v>6.3450790802019101</c:v>
              </c:pt>
              <c:pt idx="5">
                <c:v>23.648309733483337</c:v>
              </c:pt>
              <c:pt idx="6">
                <c:v>20.140157622067058</c:v>
              </c:pt>
              <c:pt idx="7">
                <c:v>51.460575858250266</c:v>
              </c:pt>
              <c:pt idx="8">
                <c:v>52.410319727113979</c:v>
              </c:pt>
              <c:pt idx="9">
                <c:v>85.467076631977307</c:v>
              </c:pt>
            </c:numLit>
          </c:val>
          <c:extLst>
            <c:ext xmlns:c16="http://schemas.microsoft.com/office/drawing/2014/chart" uri="{C3380CC4-5D6E-409C-BE32-E72D297353CC}">
              <c16:uniqueId val="{00000000-94CE-46F6-9130-BFC7BBEB087E}"/>
            </c:ext>
          </c:extLst>
        </c:ser>
        <c:ser>
          <c:idx val="1"/>
          <c:order val="1"/>
          <c:tx>
            <c:v>PB Ratio</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c:v>
              </c:pt>
              <c:pt idx="2">
                <c:v>18.580195258589846</c:v>
              </c:pt>
              <c:pt idx="3">
                <c:v>11.44419406314193</c:v>
              </c:pt>
              <c:pt idx="4">
                <c:v>6.5090789963288733</c:v>
              </c:pt>
              <c:pt idx="5">
                <c:v>11.351447397336809</c:v>
              </c:pt>
              <c:pt idx="6">
                <c:v>16.610082624993399</c:v>
              </c:pt>
              <c:pt idx="7">
                <c:v>28.212507550988633</c:v>
              </c:pt>
              <c:pt idx="8">
                <c:v>44.14409181647703</c:v>
              </c:pt>
              <c:pt idx="9">
                <c:v>58.582669277491618</c:v>
              </c:pt>
            </c:numLit>
          </c:val>
          <c:extLst>
            <c:ext xmlns:c16="http://schemas.microsoft.com/office/drawing/2014/chart" uri="{C3380CC4-5D6E-409C-BE32-E72D297353CC}">
              <c16:uniqueId val="{00000001-94CE-46F6-9130-BFC7BBEB087E}"/>
            </c:ext>
          </c:extLst>
        </c:ser>
        <c:dLbls>
          <c:showLegendKey val="0"/>
          <c:showVal val="0"/>
          <c:showCatName val="0"/>
          <c:showSerName val="0"/>
          <c:showPercent val="0"/>
          <c:showBubbleSize val="0"/>
        </c:dLbls>
        <c:gapWidth val="219"/>
        <c:overlap val="-27"/>
        <c:axId val="996269615"/>
        <c:axId val="996272015"/>
      </c:barChart>
      <c:catAx>
        <c:axId val="9962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72015"/>
        <c:crossesAt val="0"/>
        <c:auto val="1"/>
        <c:lblAlgn val="ctr"/>
        <c:lblOffset val="100"/>
        <c:noMultiLvlLbl val="0"/>
      </c:catAx>
      <c:valAx>
        <c:axId val="99627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69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Revenue, Gross Profit &amp; Net Income</a:t>
            </a:r>
          </a:p>
        </c:rich>
      </c:tx>
      <c:layout>
        <c:manualLayout>
          <c:xMode val="edge"/>
          <c:yMode val="edge"/>
          <c:x val="0.27792359347339107"/>
          <c:y val="3.8369138572631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Revenue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4078.76</c:v>
              </c:pt>
              <c:pt idx="1">
                <c:v>4886.62</c:v>
              </c:pt>
              <c:pt idx="2">
                <c:v>4587.6000000000004</c:v>
              </c:pt>
              <c:pt idx="3">
                <c:v>3069.35</c:v>
              </c:pt>
              <c:pt idx="4">
                <c:v>3104.87</c:v>
              </c:pt>
              <c:pt idx="5">
                <c:v>1913.76</c:v>
              </c:pt>
              <c:pt idx="6">
                <c:v>2817.4</c:v>
              </c:pt>
              <c:pt idx="7">
                <c:v>2489.39</c:v>
              </c:pt>
              <c:pt idx="8">
                <c:v>2369.2800000000002</c:v>
              </c:pt>
              <c:pt idx="9">
                <c:v>3345.05</c:v>
              </c:pt>
            </c:numLit>
          </c:val>
          <c:smooth val="0"/>
          <c:extLst>
            <c:ext xmlns:c16="http://schemas.microsoft.com/office/drawing/2014/chart" uri="{C3380CC4-5D6E-409C-BE32-E72D297353CC}">
              <c16:uniqueId val="{00000000-32F2-4064-BBDB-30C0671DFAF7}"/>
            </c:ext>
          </c:extLst>
        </c:ser>
        <c:ser>
          <c:idx val="1"/>
          <c:order val="1"/>
          <c:tx>
            <c:v>Gross 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1455.6100000000001</c:v>
              </c:pt>
              <c:pt idx="1">
                <c:v>1761.3899999999999</c:v>
              </c:pt>
              <c:pt idx="2">
                <c:v>1680.0100000000002</c:v>
              </c:pt>
              <c:pt idx="3">
                <c:v>1250.3799999999999</c:v>
              </c:pt>
              <c:pt idx="4">
                <c:v>2090.7799999999997</c:v>
              </c:pt>
              <c:pt idx="5">
                <c:v>943.68</c:v>
              </c:pt>
              <c:pt idx="6">
                <c:v>1554.0300000000002</c:v>
              </c:pt>
              <c:pt idx="7">
                <c:v>1279.06</c:v>
              </c:pt>
              <c:pt idx="8">
                <c:v>1249.3200000000002</c:v>
              </c:pt>
              <c:pt idx="9">
                <c:v>1245.29</c:v>
              </c:pt>
            </c:numLit>
          </c:val>
          <c:smooth val="0"/>
          <c:extLst>
            <c:ext xmlns:c16="http://schemas.microsoft.com/office/drawing/2014/chart" uri="{C3380CC4-5D6E-409C-BE32-E72D297353CC}">
              <c16:uniqueId val="{00000001-32F2-4064-BBDB-30C0671DFAF7}"/>
            </c:ext>
          </c:extLst>
        </c:ser>
        <c:ser>
          <c:idx val="2"/>
          <c:order val="2"/>
          <c:tx>
            <c:v>Net Income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562.07000000000039</c:v>
              </c:pt>
              <c:pt idx="1">
                <c:v>524.06000000000017</c:v>
              </c:pt>
              <c:pt idx="2">
                <c:v>528.14000000000033</c:v>
              </c:pt>
              <c:pt idx="3">
                <c:v>422.5899999999998</c:v>
              </c:pt>
              <c:pt idx="4">
                <c:v>534.89999999999964</c:v>
              </c:pt>
              <c:pt idx="5">
                <c:v>257.77</c:v>
              </c:pt>
              <c:pt idx="6">
                <c:v>499.93000000000075</c:v>
              </c:pt>
              <c:pt idx="7">
                <c:v>352.17</c:v>
              </c:pt>
              <c:pt idx="8">
                <c:v>612.70999999999992</c:v>
              </c:pt>
              <c:pt idx="9">
                <c:v>549.63999999999987</c:v>
              </c:pt>
            </c:numLit>
          </c:val>
          <c:smooth val="0"/>
          <c:extLst>
            <c:ext xmlns:c16="http://schemas.microsoft.com/office/drawing/2014/chart" uri="{C3380CC4-5D6E-409C-BE32-E72D297353CC}">
              <c16:uniqueId val="{00000002-32F2-4064-BBDB-30C0671DFAF7}"/>
            </c:ext>
          </c:extLst>
        </c:ser>
        <c:dLbls>
          <c:showLegendKey val="0"/>
          <c:showVal val="0"/>
          <c:showCatName val="0"/>
          <c:showSerName val="0"/>
          <c:showPercent val="0"/>
          <c:showBubbleSize val="0"/>
        </c:dLbls>
        <c:marker val="1"/>
        <c:smooth val="0"/>
        <c:axId val="307202560"/>
        <c:axId val="307203520"/>
      </c:lineChart>
      <c:dateAx>
        <c:axId val="307202560"/>
        <c:scaling>
          <c:orientation val="minMax"/>
        </c:scaling>
        <c:delete val="0"/>
        <c:axPos val="b"/>
        <c:numFmt formatCode="General" sourceLinked="0"/>
        <c:majorTickMark val="none"/>
        <c:minorTickMark val="none"/>
        <c:tickLblPos val="nextTo"/>
        <c:spPr>
          <a:noFill/>
          <a:ln w="9525" cap="flat" cmpd="sng" algn="ctr">
            <a:solidFill>
              <a:schemeClr val="accent1">
                <a:alpha val="9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3520"/>
        <c:crosses val="autoZero"/>
        <c:auto val="0"/>
        <c:lblOffset val="100"/>
        <c:baseTimeUnit val="days"/>
      </c:dateAx>
      <c:valAx>
        <c:axId val="3072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manualLayout>
          <c:xMode val="edge"/>
          <c:yMode val="edge"/>
          <c:x val="0.2582471984071551"/>
          <c:y val="0.92048707374440442"/>
          <c:w val="0.52330362293329136"/>
          <c:h val="5.67943975708532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&amp; Net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4078.76</c:v>
              </c:pt>
              <c:pt idx="1">
                <c:v>4886.62</c:v>
              </c:pt>
              <c:pt idx="2">
                <c:v>4587.6000000000004</c:v>
              </c:pt>
              <c:pt idx="3">
                <c:v>3069.35</c:v>
              </c:pt>
              <c:pt idx="4">
                <c:v>3104.87</c:v>
              </c:pt>
              <c:pt idx="5">
                <c:v>1913.76</c:v>
              </c:pt>
              <c:pt idx="6">
                <c:v>2817.4</c:v>
              </c:pt>
              <c:pt idx="7">
                <c:v>2489.39</c:v>
              </c:pt>
              <c:pt idx="8">
                <c:v>2369.2800000000002</c:v>
              </c:pt>
              <c:pt idx="9">
                <c:v>3345.05</c:v>
              </c:pt>
            </c:numLit>
          </c:val>
          <c:extLst>
            <c:ext xmlns:c16="http://schemas.microsoft.com/office/drawing/2014/chart" uri="{C3380CC4-5D6E-409C-BE32-E72D297353CC}">
              <c16:uniqueId val="{00000000-08A6-43F3-8B73-71DAB8B476BF}"/>
            </c:ext>
          </c:extLst>
        </c:ser>
        <c:ser>
          <c:idx val="1"/>
          <c:order val="1"/>
          <c:tx>
            <c:v>Net Income</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562.07000000000039</c:v>
              </c:pt>
              <c:pt idx="1">
                <c:v>524.06000000000017</c:v>
              </c:pt>
              <c:pt idx="2">
                <c:v>528.14000000000033</c:v>
              </c:pt>
              <c:pt idx="3">
                <c:v>422.5899999999998</c:v>
              </c:pt>
              <c:pt idx="4">
                <c:v>534.89999999999964</c:v>
              </c:pt>
              <c:pt idx="5">
                <c:v>257.77</c:v>
              </c:pt>
              <c:pt idx="6">
                <c:v>499.93000000000075</c:v>
              </c:pt>
              <c:pt idx="7">
                <c:v>352.17</c:v>
              </c:pt>
              <c:pt idx="8">
                <c:v>612.70999999999992</c:v>
              </c:pt>
              <c:pt idx="9">
                <c:v>549.63999999999987</c:v>
              </c:pt>
            </c:numLit>
          </c:val>
          <c:extLst>
            <c:ext xmlns:c16="http://schemas.microsoft.com/office/drawing/2014/chart" uri="{C3380CC4-5D6E-409C-BE32-E72D297353CC}">
              <c16:uniqueId val="{00000001-08A6-43F3-8B73-71DAB8B476BF}"/>
            </c:ext>
          </c:extLst>
        </c:ser>
        <c:dLbls>
          <c:showLegendKey val="0"/>
          <c:showVal val="0"/>
          <c:showCatName val="0"/>
          <c:showSerName val="0"/>
          <c:showPercent val="0"/>
          <c:showBubbleSize val="0"/>
        </c:dLbls>
        <c:gapWidth val="219"/>
        <c:overlap val="-27"/>
        <c:axId val="1902260911"/>
        <c:axId val="1902271471"/>
      </c:barChart>
      <c:catAx>
        <c:axId val="190226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71471"/>
        <c:crosses val="autoZero"/>
        <c:auto val="1"/>
        <c:lblAlgn val="ctr"/>
        <c:lblOffset val="100"/>
        <c:noMultiLvlLbl val="0"/>
      </c:catAx>
      <c:valAx>
        <c:axId val="190227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0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Profi Margint &amp; Net 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Gross Profit %</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0.35687561906069493</c:v>
              </c:pt>
              <c:pt idx="1">
                <c:v>0.36045160049277414</c:v>
              </c:pt>
              <c:pt idx="2">
                <c:v>0.36620673118842095</c:v>
              </c:pt>
              <c:pt idx="3">
                <c:v>0.40737615456041176</c:v>
              </c:pt>
              <c:pt idx="4">
                <c:v>0.67338729157742505</c:v>
              </c:pt>
              <c:pt idx="5">
                <c:v>0.49310258339603708</c:v>
              </c:pt>
              <c:pt idx="6">
                <c:v>0.55158301980549451</c:v>
              </c:pt>
              <c:pt idx="7">
                <c:v>0.51380458666580975</c:v>
              </c:pt>
              <c:pt idx="8">
                <c:v>0.52729943273905999</c:v>
              </c:pt>
              <c:pt idx="9">
                <c:v>0.37227844127890464</c:v>
              </c:pt>
            </c:numLit>
          </c:val>
          <c:extLst>
            <c:ext xmlns:c16="http://schemas.microsoft.com/office/drawing/2014/chart" uri="{C3380CC4-5D6E-409C-BE32-E72D297353CC}">
              <c16:uniqueId val="{00000000-F901-4D4D-8307-79BBC1B6CC09}"/>
            </c:ext>
          </c:extLst>
        </c:ser>
        <c:ser>
          <c:idx val="1"/>
          <c:order val="1"/>
          <c:tx>
            <c:v>Net Income %</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0.13780413655130488</c:v>
              </c:pt>
              <c:pt idx="1">
                <c:v>0.10724386181041295</c:v>
              </c:pt>
              <c:pt idx="2">
                <c:v>0.11512337605719773</c:v>
              </c:pt>
              <c:pt idx="3">
                <c:v>0.13768061641715668</c:v>
              </c:pt>
              <c:pt idx="4">
                <c:v>0.17227774431779741</c:v>
              </c:pt>
              <c:pt idx="5">
                <c:v>0.13469296045481147</c:v>
              </c:pt>
              <c:pt idx="6">
                <c:v>0.17744374245758526</c:v>
              </c:pt>
              <c:pt idx="7">
                <c:v>0.14146839185503277</c:v>
              </c:pt>
              <c:pt idx="8">
                <c:v>0.25860599000540241</c:v>
              </c:pt>
              <c:pt idx="9">
                <c:v>0.16431443476181218</c:v>
              </c:pt>
            </c:numLit>
          </c:val>
          <c:extLst>
            <c:ext xmlns:c16="http://schemas.microsoft.com/office/drawing/2014/chart" uri="{C3380CC4-5D6E-409C-BE32-E72D297353CC}">
              <c16:uniqueId val="{00000001-F901-4D4D-8307-79BBC1B6CC09}"/>
            </c:ext>
          </c:extLst>
        </c:ser>
        <c:dLbls>
          <c:showLegendKey val="0"/>
          <c:showVal val="0"/>
          <c:showCatName val="0"/>
          <c:showSerName val="0"/>
          <c:showPercent val="0"/>
          <c:showBubbleSize val="0"/>
        </c:dLbls>
        <c:gapWidth val="182"/>
        <c:axId val="1007289375"/>
        <c:axId val="1007290335"/>
      </c:barChart>
      <c:catAx>
        <c:axId val="100728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90335"/>
        <c:crosses val="autoZero"/>
        <c:auto val="1"/>
        <c:lblAlgn val="ctr"/>
        <c:lblOffset val="100"/>
        <c:noMultiLvlLbl val="0"/>
      </c:catAx>
      <c:valAx>
        <c:axId val="100729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893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EPS</a:t>
            </a:r>
            <a:r>
              <a:rPr lang="en-IN" baseline="0"/>
              <a:t> vs Dividends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EPS</c:v>
          </c:tx>
          <c:spPr>
            <a:ln w="28575" cap="rnd">
              <a:solidFill>
                <a:schemeClr val="accent1"/>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2810.3500000000017</c:v>
              </c:pt>
              <c:pt idx="1">
                <c:v>2183.5833333333339</c:v>
              </c:pt>
              <c:pt idx="2">
                <c:v>14.406437534097119</c:v>
              </c:pt>
              <c:pt idx="3">
                <c:v>11.52727768685215</c:v>
              </c:pt>
              <c:pt idx="4">
                <c:v>14.590834697217668</c:v>
              </c:pt>
              <c:pt idx="5">
                <c:v>7.0313693398799781</c:v>
              </c:pt>
              <c:pt idx="6">
                <c:v>13.636933987997839</c:v>
              </c:pt>
              <c:pt idx="7">
                <c:v>9.6063829787234063</c:v>
              </c:pt>
              <c:pt idx="8">
                <c:v>16.71331151118385</c:v>
              </c:pt>
              <c:pt idx="9">
                <c:v>14.992907801418438</c:v>
              </c:pt>
            </c:numLit>
          </c:val>
          <c:smooth val="0"/>
          <c:extLst>
            <c:ext xmlns:c16="http://schemas.microsoft.com/office/drawing/2014/chart" uri="{C3380CC4-5D6E-409C-BE32-E72D297353CC}">
              <c16:uniqueId val="{00000000-1EC6-49BA-85A2-4DC94D7B5F6D}"/>
            </c:ext>
          </c:extLst>
        </c:ser>
        <c:dLbls>
          <c:showLegendKey val="0"/>
          <c:showVal val="0"/>
          <c:showCatName val="0"/>
          <c:showSerName val="0"/>
          <c:showPercent val="0"/>
          <c:showBubbleSize val="0"/>
        </c:dLbls>
        <c:marker val="1"/>
        <c:smooth val="0"/>
        <c:axId val="1745691471"/>
        <c:axId val="1745693871"/>
      </c:lineChart>
      <c:lineChart>
        <c:grouping val="standard"/>
        <c:varyColors val="0"/>
        <c:ser>
          <c:idx val="1"/>
          <c:order val="1"/>
          <c:tx>
            <c:v>Dividend</c:v>
          </c:tx>
          <c:spPr>
            <a:ln w="28575" cap="rnd">
              <a:solidFill>
                <a:schemeClr val="accent2"/>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0.30062091910260286</c:v>
              </c:pt>
              <c:pt idx="1">
                <c:v>0.2998511620806778</c:v>
              </c:pt>
              <c:pt idx="2">
                <c:v>0.25297737385212538</c:v>
              </c:pt>
              <c:pt idx="3">
                <c:v>0.30012541707091983</c:v>
              </c:pt>
              <c:pt idx="4">
                <c:v>0.30153299682183587</c:v>
              </c:pt>
              <c:pt idx="5">
                <c:v>0.52259766458470736</c:v>
              </c:pt>
              <c:pt idx="6">
                <c:v>0.30428868618979038</c:v>
              </c:pt>
              <c:pt idx="7">
                <c:v>0.48661157963483542</c:v>
              </c:pt>
              <c:pt idx="8">
                <c:v>0.31557644601122864</c:v>
              </c:pt>
              <c:pt idx="9">
                <c:v>0.57685800054580183</c:v>
              </c:pt>
            </c:numLit>
          </c:val>
          <c:smooth val="0"/>
          <c:extLst>
            <c:ext xmlns:c16="http://schemas.microsoft.com/office/drawing/2014/chart" uri="{C3380CC4-5D6E-409C-BE32-E72D297353CC}">
              <c16:uniqueId val="{00000001-1EC6-49BA-85A2-4DC94D7B5F6D}"/>
            </c:ext>
          </c:extLst>
        </c:ser>
        <c:dLbls>
          <c:showLegendKey val="0"/>
          <c:showVal val="0"/>
          <c:showCatName val="0"/>
          <c:showSerName val="0"/>
          <c:showPercent val="0"/>
          <c:showBubbleSize val="0"/>
        </c:dLbls>
        <c:marker val="1"/>
        <c:smooth val="0"/>
        <c:axId val="98876607"/>
        <c:axId val="98884287"/>
      </c:lineChart>
      <c:catAx>
        <c:axId val="17456914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3871"/>
        <c:crosses val="autoZero"/>
        <c:auto val="1"/>
        <c:lblAlgn val="ctr"/>
        <c:lblOffset val="100"/>
        <c:noMultiLvlLbl val="0"/>
      </c:catAx>
      <c:valAx>
        <c:axId val="174569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Dividends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1471"/>
        <c:crosses val="autoZero"/>
        <c:crossBetween val="between"/>
      </c:valAx>
      <c:valAx>
        <c:axId val="98884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6607"/>
        <c:crosses val="max"/>
        <c:crossBetween val="between"/>
      </c:valAx>
      <c:catAx>
        <c:axId val="98876607"/>
        <c:scaling>
          <c:orientation val="minMax"/>
        </c:scaling>
        <c:delete val="1"/>
        <c:axPos val="b"/>
        <c:numFmt formatCode="General" sourceLinked="1"/>
        <c:majorTickMark val="out"/>
        <c:minorTickMark val="none"/>
        <c:tickLblPos val="nextTo"/>
        <c:crossAx val="9888428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Per</a:t>
            </a:r>
            <a:r>
              <a:rPr lang="en-IN" baseline="0"/>
              <a:t> Share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v>Revenue Per Share Growth</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-1.6124181532294812E-3</c:v>
              </c:pt>
              <c:pt idx="2">
                <c:v>-0.99385395469901339</c:v>
              </c:pt>
              <c:pt idx="3">
                <c:v>-0.3309464643822479</c:v>
              </c:pt>
              <c:pt idx="4">
                <c:v>1.1572482773225567E-2</c:v>
              </c:pt>
              <c:pt idx="5">
                <c:v>-0.3836263676095939</c:v>
              </c:pt>
              <c:pt idx="6">
                <c:v>0.4721804196973497</c:v>
              </c:pt>
              <c:pt idx="7">
                <c:v>-0.11642294313906444</c:v>
              </c:pt>
              <c:pt idx="8">
                <c:v>-4.8248767770417499E-2</c:v>
              </c:pt>
              <c:pt idx="9">
                <c:v>0.41184241626148016</c:v>
              </c:pt>
            </c:numLit>
          </c:val>
          <c:smooth val="0"/>
          <c:extLst>
            <c:ext xmlns:c16="http://schemas.microsoft.com/office/drawing/2014/chart" uri="{C3380CC4-5D6E-409C-BE32-E72D297353CC}">
              <c16:uniqueId val="{00000000-DCC2-43FE-9E34-2C7275B6E4E0}"/>
            </c:ext>
          </c:extLst>
        </c:ser>
        <c:ser>
          <c:idx val="2"/>
          <c:order val="2"/>
          <c:tx>
            <c:v>Cash Per Share Growth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-0.5533242456671672</c:v>
              </c:pt>
              <c:pt idx="2">
                <c:v>-0.99865606215495006</c:v>
              </c:pt>
              <c:pt idx="3">
                <c:v>4.0724235544718115E-2</c:v>
              </c:pt>
              <c:pt idx="4">
                <c:v>0.78684153829580961</c:v>
              </c:pt>
              <c:pt idx="5">
                <c:v>1.3526353072389941</c:v>
              </c:pt>
              <c:pt idx="6">
                <c:v>0.21690637112015107</c:v>
              </c:pt>
              <c:pt idx="7">
                <c:v>1.0314814717324814</c:v>
              </c:pt>
              <c:pt idx="8">
                <c:v>9.5784765448862941E-2</c:v>
              </c:pt>
              <c:pt idx="9">
                <c:v>-9.0126948690781652E-3</c:v>
              </c:pt>
            </c:numLit>
          </c:val>
          <c:smooth val="0"/>
          <c:extLst>
            <c:ext xmlns:c16="http://schemas.microsoft.com/office/drawing/2014/chart" uri="{C3380CC4-5D6E-409C-BE32-E72D297353CC}">
              <c16:uniqueId val="{00000001-DCC2-43FE-9E34-2C7275B6E4E0}"/>
            </c:ext>
          </c:extLst>
        </c:ser>
        <c:dLbls>
          <c:showLegendKey val="0"/>
          <c:showVal val="0"/>
          <c:showCatName val="0"/>
          <c:showSerName val="0"/>
          <c:showPercent val="0"/>
          <c:showBubbleSize val="0"/>
        </c:dLbls>
        <c:marker val="1"/>
        <c:smooth val="0"/>
        <c:axId val="1866601343"/>
        <c:axId val="1866591263"/>
      </c:lineChart>
      <c:lineChart>
        <c:grouping val="standard"/>
        <c:varyColors val="0"/>
        <c:ser>
          <c:idx val="1"/>
          <c:order val="1"/>
          <c:tx>
            <c:v>Net Income Per Share Growth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c:v>
              </c:pt>
              <c:pt idx="1">
                <c:v>-0.22302085742582503</c:v>
              </c:pt>
              <c:pt idx="2">
                <c:v>-0.99340238711562923</c:v>
              </c:pt>
              <c:pt idx="3">
                <c:v>-0.19985231188700056</c:v>
              </c:pt>
              <c:pt idx="4">
                <c:v>0.26576587235855065</c:v>
              </c:pt>
              <c:pt idx="5">
                <c:v>-0.51809684053094007</c:v>
              </c:pt>
              <c:pt idx="6">
                <c:v>0.93944213834038404</c:v>
              </c:pt>
              <c:pt idx="7">
                <c:v>-0.29556137859300396</c:v>
              </c:pt>
              <c:pt idx="8">
                <c:v>0.73981315841780904</c:v>
              </c:pt>
              <c:pt idx="9">
                <c:v>-0.10293613618188051</c:v>
              </c:pt>
            </c:numLit>
          </c:val>
          <c:smooth val="0"/>
          <c:extLst>
            <c:ext xmlns:c16="http://schemas.microsoft.com/office/drawing/2014/chart" uri="{C3380CC4-5D6E-409C-BE32-E72D297353CC}">
              <c16:uniqueId val="{00000002-DCC2-43FE-9E34-2C7275B6E4E0}"/>
            </c:ext>
          </c:extLst>
        </c:ser>
        <c:dLbls>
          <c:showLegendKey val="0"/>
          <c:showVal val="0"/>
          <c:showCatName val="0"/>
          <c:showSerName val="0"/>
          <c:showPercent val="0"/>
          <c:showBubbleSize val="0"/>
        </c:dLbls>
        <c:marker val="1"/>
        <c:smooth val="0"/>
        <c:axId val="55738639"/>
        <c:axId val="55740079"/>
      </c:lineChart>
      <c:catAx>
        <c:axId val="186660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91263"/>
        <c:crosses val="autoZero"/>
        <c:auto val="1"/>
        <c:lblAlgn val="ctr"/>
        <c:lblOffset val="100"/>
        <c:noMultiLvlLbl val="0"/>
      </c:catAx>
      <c:valAx>
        <c:axId val="186659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01343"/>
        <c:crosses val="autoZero"/>
        <c:crossBetween val="between"/>
      </c:valAx>
      <c:valAx>
        <c:axId val="557400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Net Income Per Share Growth</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38639"/>
        <c:crosses val="max"/>
        <c:crossBetween val="between"/>
      </c:valAx>
      <c:catAx>
        <c:axId val="55738639"/>
        <c:scaling>
          <c:orientation val="minMax"/>
        </c:scaling>
        <c:delete val="1"/>
        <c:axPos val="b"/>
        <c:numFmt formatCode="General" sourceLinked="1"/>
        <c:majorTickMark val="out"/>
        <c:minorTickMark val="none"/>
        <c:tickLblPos val="nextTo"/>
        <c:crossAx val="5574007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cap="all" spc="0" baseline="0">
                <a:solidFill>
                  <a:sysClr val="windowText" lastClr="000000"/>
                </a:solidFill>
                <a:latin typeface="+mn-lt"/>
                <a:cs typeface="Arial" panose="020B0604020202020204" pitchFamily="34" charset="0"/>
              </a:rPr>
              <a:t>Profit Margin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v>Gross Profit Margin</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0.35687561906069493</c:v>
              </c:pt>
              <c:pt idx="1">
                <c:v>0.36045160049277414</c:v>
              </c:pt>
              <c:pt idx="2">
                <c:v>0.36620673118842095</c:v>
              </c:pt>
              <c:pt idx="3">
                <c:v>0.40737615456041176</c:v>
              </c:pt>
              <c:pt idx="4">
                <c:v>0.67338729157742505</c:v>
              </c:pt>
              <c:pt idx="5">
                <c:v>0.49310258339603708</c:v>
              </c:pt>
              <c:pt idx="6">
                <c:v>0.55158301980549451</c:v>
              </c:pt>
              <c:pt idx="7">
                <c:v>0.51380458666580975</c:v>
              </c:pt>
              <c:pt idx="8">
                <c:v>0.52729943273905999</c:v>
              </c:pt>
              <c:pt idx="9">
                <c:v>0.37227844127890464</c:v>
              </c:pt>
            </c:numLit>
          </c:val>
          <c:smooth val="0"/>
          <c:extLst>
            <c:ext xmlns:c16="http://schemas.microsoft.com/office/drawing/2014/chart" uri="{C3380CC4-5D6E-409C-BE32-E72D297353CC}">
              <c16:uniqueId val="{00000000-5BF7-4245-89AA-6A2FCF0DF4AF}"/>
            </c:ext>
          </c:extLst>
        </c:ser>
        <c:ser>
          <c:idx val="1"/>
          <c:order val="1"/>
          <c:tx>
            <c:v>Net Profit Margin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0.13780413655130488</c:v>
              </c:pt>
              <c:pt idx="1">
                <c:v>0.10724386181041295</c:v>
              </c:pt>
              <c:pt idx="2">
                <c:v>0.11512337605719773</c:v>
              </c:pt>
              <c:pt idx="3">
                <c:v>0.13768061641715668</c:v>
              </c:pt>
              <c:pt idx="4">
                <c:v>0.17227774431779741</c:v>
              </c:pt>
              <c:pt idx="5">
                <c:v>0.13469296045481147</c:v>
              </c:pt>
              <c:pt idx="6">
                <c:v>0.17744374245758526</c:v>
              </c:pt>
              <c:pt idx="7">
                <c:v>0.14146839185503277</c:v>
              </c:pt>
              <c:pt idx="8">
                <c:v>0.25860599000540241</c:v>
              </c:pt>
              <c:pt idx="9">
                <c:v>0.16431443476181218</c:v>
              </c:pt>
            </c:numLit>
          </c:val>
          <c:smooth val="0"/>
          <c:extLst>
            <c:ext xmlns:c16="http://schemas.microsoft.com/office/drawing/2014/chart" uri="{C3380CC4-5D6E-409C-BE32-E72D297353CC}">
              <c16:uniqueId val="{00000001-5BF7-4245-89AA-6A2FCF0DF4AF}"/>
            </c:ext>
          </c:extLst>
        </c:ser>
        <c:ser>
          <c:idx val="2"/>
          <c:order val="2"/>
          <c:tx>
            <c:v>Operating Profit Margin</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0.1262932852141338</c:v>
              </c:pt>
              <c:pt idx="1">
                <c:v>0.11651816593064329</c:v>
              </c:pt>
              <c:pt idx="2">
                <c:v>0.14581480512686382</c:v>
              </c:pt>
              <c:pt idx="3">
                <c:v>0.20298434521967185</c:v>
              </c:pt>
              <c:pt idx="4">
                <c:v>0.24358507763610063</c:v>
              </c:pt>
              <c:pt idx="5">
                <c:v>0.18054510492433742</c:v>
              </c:pt>
              <c:pt idx="6">
                <c:v>0.25817775253780106</c:v>
              </c:pt>
              <c:pt idx="7">
                <c:v>0.16438163566174849</c:v>
              </c:pt>
              <c:pt idx="8">
                <c:v>0.22666801728795241</c:v>
              </c:pt>
              <c:pt idx="9">
                <c:v>0.14121463057353398</c:v>
              </c:pt>
            </c:numLit>
          </c:val>
          <c:smooth val="0"/>
          <c:extLst>
            <c:ext xmlns:c16="http://schemas.microsoft.com/office/drawing/2014/chart" uri="{C3380CC4-5D6E-409C-BE32-E72D297353CC}">
              <c16:uniqueId val="{00000002-5BF7-4245-89AA-6A2FCF0DF4AF}"/>
            </c:ext>
          </c:extLst>
        </c:ser>
        <c:ser>
          <c:idx val="3"/>
          <c:order val="3"/>
          <c:tx>
            <c:v>PBT Margin</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0.20625631319322546</c:v>
              </c:pt>
              <c:pt idx="1">
                <c:v>0.1642873806434714</c:v>
              </c:pt>
              <c:pt idx="2">
                <c:v>0.16867643212137073</c:v>
              </c:pt>
              <c:pt idx="3">
                <c:v>0.21873360809291864</c:v>
              </c:pt>
              <c:pt idx="4">
                <c:v>0.23912434337025371</c:v>
              </c:pt>
              <c:pt idx="5">
                <c:v>0.17812055848173231</c:v>
              </c:pt>
              <c:pt idx="6">
                <c:v>0.25197700007098772</c:v>
              </c:pt>
              <c:pt idx="7">
                <c:v>0.19354138965770731</c:v>
              </c:pt>
              <c:pt idx="8">
                <c:v>0.34957033360345752</c:v>
              </c:pt>
              <c:pt idx="9">
                <c:v>0.22384119818836784</c:v>
              </c:pt>
            </c:numLit>
          </c:val>
          <c:smooth val="0"/>
          <c:extLst>
            <c:ext xmlns:c16="http://schemas.microsoft.com/office/drawing/2014/chart" uri="{C3380CC4-5D6E-409C-BE32-E72D297353CC}">
              <c16:uniqueId val="{00000003-5BF7-4245-89AA-6A2FCF0DF4AF}"/>
            </c:ext>
          </c:extLst>
        </c:ser>
        <c:dLbls>
          <c:showLegendKey val="0"/>
          <c:showVal val="0"/>
          <c:showCatName val="0"/>
          <c:showSerName val="0"/>
          <c:showPercent val="0"/>
          <c:showBubbleSize val="0"/>
        </c:dLbls>
        <c:marker val="1"/>
        <c:smooth val="0"/>
        <c:axId val="98950047"/>
        <c:axId val="98950527"/>
      </c:lineChart>
      <c:catAx>
        <c:axId val="9895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527"/>
        <c:crosses val="autoZero"/>
        <c:auto val="1"/>
        <c:lblAlgn val="ctr"/>
        <c:lblOffset val="100"/>
        <c:noMultiLvlLbl val="0"/>
      </c:catAx>
      <c:valAx>
        <c:axId val="9895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ROE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0.12714722517486193</c:v>
              </c:pt>
              <c:pt idx="1">
                <c:v>7.1737240779833789E-2</c:v>
              </c:pt>
              <c:pt idx="2">
                <c:v>0.20277350087317744</c:v>
              </c:pt>
              <c:pt idx="3">
                <c:v>0.25242926550442973</c:v>
              </c:pt>
              <c:pt idx="4">
                <c:v>0.24846929226491299</c:v>
              </c:pt>
              <c:pt idx="5">
                <c:v>0.16156094278926045</c:v>
              </c:pt>
              <c:pt idx="6">
                <c:v>0.21495447230548548</c:v>
              </c:pt>
              <c:pt idx="7">
                <c:v>0.17324159996859317</c:v>
              </c:pt>
              <c:pt idx="8">
                <c:v>0.18430508974311785</c:v>
              </c:pt>
              <c:pt idx="9">
                <c:v>0.10325526096778012</c:v>
              </c:pt>
            </c:numLit>
          </c:val>
          <c:smooth val="0"/>
          <c:extLst>
            <c:ext xmlns:c16="http://schemas.microsoft.com/office/drawing/2014/chart" uri="{C3380CC4-5D6E-409C-BE32-E72D297353CC}">
              <c16:uniqueId val="{00000000-8466-4D54-932B-722526D82D85}"/>
            </c:ext>
          </c:extLst>
        </c:ser>
        <c:dLbls>
          <c:showLegendKey val="0"/>
          <c:showVal val="0"/>
          <c:showCatName val="0"/>
          <c:showSerName val="0"/>
          <c:showPercent val="0"/>
          <c:showBubbleSize val="0"/>
        </c:dLbls>
        <c:marker val="1"/>
        <c:smooth val="0"/>
        <c:axId val="730782191"/>
        <c:axId val="730765871"/>
      </c:lineChart>
      <c:catAx>
        <c:axId val="73078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65871"/>
        <c:crosses val="autoZero"/>
        <c:auto val="1"/>
        <c:lblAlgn val="ctr"/>
        <c:lblOffset val="100"/>
        <c:noMultiLvlLbl val="0"/>
      </c:catAx>
      <c:valAx>
        <c:axId val="730765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821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 &amp; PB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37002937212697"/>
          <c:y val="0.19176388459987867"/>
          <c:w val="0.86421949009221322"/>
          <c:h val="0.64272652349939363"/>
        </c:manualLayout>
      </c:layout>
      <c:barChart>
        <c:barDir val="col"/>
        <c:grouping val="clustered"/>
        <c:varyColors val="0"/>
        <c:ser>
          <c:idx val="0"/>
          <c:order val="0"/>
          <c:tx>
            <c:v>PE Ratio</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86.716916090411758</c:v>
              </c:pt>
              <c:pt idx="1">
                <c:v>126.40117015752087</c:v>
              </c:pt>
              <c:pt idx="2">
                <c:v>78.205616878153194</c:v>
              </c:pt>
              <c:pt idx="3">
                <c:v>59.927112620687517</c:v>
              </c:pt>
              <c:pt idx="4">
                <c:v>69.648316654112335</c:v>
              </c:pt>
              <c:pt idx="5">
                <c:v>166.63585025160475</c:v>
              </c:pt>
              <c:pt idx="6">
                <c:v>83.216738423268254</c:v>
              </c:pt>
              <c:pt idx="7">
                <c:v>82.253060646404123</c:v>
              </c:pt>
              <c:pt idx="8">
                <c:v>74.026703494475598</c:v>
              </c:pt>
              <c:pt idx="9">
                <c:v>201.88749539425234</c:v>
              </c:pt>
            </c:numLit>
          </c:val>
          <c:extLst>
            <c:ext xmlns:c16="http://schemas.microsoft.com/office/drawing/2014/chart" uri="{C3380CC4-5D6E-409C-BE32-E72D297353CC}">
              <c16:uniqueId val="{00000000-6038-4DF1-922C-42A4F5ACE2F5}"/>
            </c:ext>
          </c:extLst>
        </c:ser>
        <c:ser>
          <c:idx val="1"/>
          <c:order val="1"/>
          <c:tx>
            <c:v>PB Ratio</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11.025815256617193</c:v>
              </c:pt>
              <c:pt idx="1">
                <c:v>9.0690463181423073</c:v>
              </c:pt>
              <c:pt idx="2">
                <c:v>15.858026722329576</c:v>
              </c:pt>
              <c:pt idx="3">
                <c:v>30.257006763837285</c:v>
              </c:pt>
              <c:pt idx="4">
                <c:v>34.613558728376255</c:v>
              </c:pt>
              <c:pt idx="5">
                <c:v>53.847770442169015</c:v>
              </c:pt>
              <c:pt idx="6">
                <c:v>35.778331285315453</c:v>
              </c:pt>
              <c:pt idx="7">
                <c:v>28.501463350001721</c:v>
              </c:pt>
              <c:pt idx="8">
                <c:v>27.289064285187784</c:v>
              </c:pt>
              <c:pt idx="9">
                <c:v>41.695051480204498</c:v>
              </c:pt>
            </c:numLit>
          </c:val>
          <c:extLst>
            <c:ext xmlns:c16="http://schemas.microsoft.com/office/drawing/2014/chart" uri="{C3380CC4-5D6E-409C-BE32-E72D297353CC}">
              <c16:uniqueId val="{00000001-6038-4DF1-922C-42A4F5ACE2F5}"/>
            </c:ext>
          </c:extLst>
        </c:ser>
        <c:dLbls>
          <c:showLegendKey val="0"/>
          <c:showVal val="0"/>
          <c:showCatName val="0"/>
          <c:showSerName val="0"/>
          <c:showPercent val="0"/>
          <c:showBubbleSize val="0"/>
        </c:dLbls>
        <c:gapWidth val="219"/>
        <c:overlap val="-27"/>
        <c:axId val="996269615"/>
        <c:axId val="996272015"/>
      </c:barChart>
      <c:catAx>
        <c:axId val="9962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72015"/>
        <c:crossesAt val="0"/>
        <c:auto val="1"/>
        <c:lblAlgn val="ctr"/>
        <c:lblOffset val="100"/>
        <c:noMultiLvlLbl val="0"/>
      </c:catAx>
      <c:valAx>
        <c:axId val="996272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269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Revenue, Gross Profit &amp; Net Income</a:t>
            </a:r>
          </a:p>
        </c:rich>
      </c:tx>
      <c:layout>
        <c:manualLayout>
          <c:xMode val="edge"/>
          <c:yMode val="edge"/>
          <c:x val="0.27792359347339107"/>
          <c:y val="3.8369138572631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v>Revenue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2437.98</c:v>
              </c:pt>
              <c:pt idx="1">
                <c:v>2583.39</c:v>
              </c:pt>
              <c:pt idx="2">
                <c:v>3018.4</c:v>
              </c:pt>
              <c:pt idx="3">
                <c:v>3563.14</c:v>
              </c:pt>
              <c:pt idx="4">
                <c:v>3927.27</c:v>
              </c:pt>
              <c:pt idx="5">
                <c:v>3311.87</c:v>
              </c:pt>
              <c:pt idx="6">
                <c:v>4396.12</c:v>
              </c:pt>
              <c:pt idx="7">
                <c:v>5158.25</c:v>
              </c:pt>
              <c:pt idx="8">
                <c:v>5654.09</c:v>
              </c:pt>
              <c:pt idx="9">
                <c:v>8141.73</c:v>
              </c:pt>
            </c:numLit>
          </c:val>
          <c:smooth val="0"/>
          <c:extLst>
            <c:ext xmlns:c16="http://schemas.microsoft.com/office/drawing/2014/chart" uri="{C3380CC4-5D6E-409C-BE32-E72D297353CC}">
              <c16:uniqueId val="{00000000-5BE4-4412-A01A-9FDF48ACA1E3}"/>
            </c:ext>
          </c:extLst>
        </c:ser>
        <c:ser>
          <c:idx val="1"/>
          <c:order val="1"/>
          <c:tx>
            <c:v>Gross 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1857.73</c:v>
              </c:pt>
              <c:pt idx="1">
                <c:v>1952.09</c:v>
              </c:pt>
              <c:pt idx="2">
                <c:v>2250.9700000000003</c:v>
              </c:pt>
              <c:pt idx="3">
                <c:v>2677.83</c:v>
              </c:pt>
              <c:pt idx="4">
                <c:v>2942.77</c:v>
              </c:pt>
              <c:pt idx="5">
                <c:v>2584.29</c:v>
              </c:pt>
              <c:pt idx="6">
                <c:v>3402.47</c:v>
              </c:pt>
              <c:pt idx="7">
                <c:v>3904.7799999999997</c:v>
              </c:pt>
              <c:pt idx="8">
                <c:v>4307.24</c:v>
              </c:pt>
              <c:pt idx="9">
                <c:v>5865.07</c:v>
              </c:pt>
            </c:numLit>
          </c:val>
          <c:smooth val="0"/>
          <c:extLst>
            <c:ext xmlns:c16="http://schemas.microsoft.com/office/drawing/2014/chart" uri="{C3380CC4-5D6E-409C-BE32-E72D297353CC}">
              <c16:uniqueId val="{00000001-5BE4-4412-A01A-9FDF48ACA1E3}"/>
            </c:ext>
          </c:extLst>
        </c:ser>
        <c:ser>
          <c:idx val="2"/>
          <c:order val="2"/>
          <c:tx>
            <c:v>Net Income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96.890000000000043</c:v>
              </c:pt>
              <c:pt idx="1">
                <c:v>57.770000000000152</c:v>
              </c:pt>
              <c:pt idx="2">
                <c:v>196.23000000000002</c:v>
              </c:pt>
              <c:pt idx="3">
                <c:v>317.96999999999991</c:v>
              </c:pt>
              <c:pt idx="4">
                <c:v>278.7900000000003</c:v>
              </c:pt>
              <c:pt idx="5">
                <c:v>230.52000000000046</c:v>
              </c:pt>
              <c:pt idx="6">
                <c:v>418.0800000000001</c:v>
              </c:pt>
              <c:pt idx="7">
                <c:v>353.02999999999946</c:v>
              </c:pt>
              <c:pt idx="8">
                <c:v>400.06000000000131</c:v>
              </c:pt>
              <c:pt idx="9">
                <c:v>217.11999999999966</c:v>
              </c:pt>
            </c:numLit>
          </c:val>
          <c:smooth val="0"/>
          <c:extLst>
            <c:ext xmlns:c16="http://schemas.microsoft.com/office/drawing/2014/chart" uri="{C3380CC4-5D6E-409C-BE32-E72D297353CC}">
              <c16:uniqueId val="{00000002-5BE4-4412-A01A-9FDF48ACA1E3}"/>
            </c:ext>
          </c:extLst>
        </c:ser>
        <c:dLbls>
          <c:showLegendKey val="0"/>
          <c:showVal val="0"/>
          <c:showCatName val="0"/>
          <c:showSerName val="0"/>
          <c:showPercent val="0"/>
          <c:showBubbleSize val="0"/>
        </c:dLbls>
        <c:marker val="1"/>
        <c:smooth val="0"/>
        <c:axId val="307202560"/>
        <c:axId val="307203520"/>
      </c:lineChart>
      <c:dateAx>
        <c:axId val="307202560"/>
        <c:scaling>
          <c:orientation val="minMax"/>
        </c:scaling>
        <c:delete val="0"/>
        <c:axPos val="b"/>
        <c:numFmt formatCode="General" sourceLinked="0"/>
        <c:majorTickMark val="none"/>
        <c:minorTickMark val="none"/>
        <c:tickLblPos val="nextTo"/>
        <c:spPr>
          <a:noFill/>
          <a:ln w="9525" cap="flat" cmpd="sng" algn="ctr">
            <a:solidFill>
              <a:schemeClr val="accent1">
                <a:alpha val="97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3520"/>
        <c:crosses val="autoZero"/>
        <c:auto val="0"/>
        <c:lblOffset val="100"/>
        <c:baseTimeUnit val="days"/>
      </c:dateAx>
      <c:valAx>
        <c:axId val="3072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0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manualLayout>
          <c:xMode val="edge"/>
          <c:yMode val="edge"/>
          <c:x val="0.2582471984071551"/>
          <c:y val="0.92048707374440442"/>
          <c:w val="0.52330362293329136"/>
          <c:h val="5.67943975708532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&amp; Net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2437.98</c:v>
              </c:pt>
              <c:pt idx="1">
                <c:v>2583.39</c:v>
              </c:pt>
              <c:pt idx="2">
                <c:v>3018.4</c:v>
              </c:pt>
              <c:pt idx="3">
                <c:v>3563.14</c:v>
              </c:pt>
              <c:pt idx="4">
                <c:v>3927.27</c:v>
              </c:pt>
              <c:pt idx="5">
                <c:v>3311.87</c:v>
              </c:pt>
              <c:pt idx="6">
                <c:v>4396.12</c:v>
              </c:pt>
              <c:pt idx="7">
                <c:v>5158.25</c:v>
              </c:pt>
              <c:pt idx="8">
                <c:v>5654.09</c:v>
              </c:pt>
              <c:pt idx="9">
                <c:v>8141.73</c:v>
              </c:pt>
            </c:numLit>
          </c:val>
          <c:extLst>
            <c:ext xmlns:c16="http://schemas.microsoft.com/office/drawing/2014/chart" uri="{C3380CC4-5D6E-409C-BE32-E72D297353CC}">
              <c16:uniqueId val="{00000000-6C85-4DAF-AEC7-6633310F7B45}"/>
            </c:ext>
          </c:extLst>
        </c:ser>
        <c:ser>
          <c:idx val="1"/>
          <c:order val="1"/>
          <c:tx>
            <c:v>Net Income</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General</c:formatCode>
              <c:ptCount val="10"/>
              <c:pt idx="0">
                <c:v>96.890000000000043</c:v>
              </c:pt>
              <c:pt idx="1">
                <c:v>57.770000000000152</c:v>
              </c:pt>
              <c:pt idx="2">
                <c:v>196.23000000000002</c:v>
              </c:pt>
              <c:pt idx="3">
                <c:v>317.96999999999991</c:v>
              </c:pt>
              <c:pt idx="4">
                <c:v>278.7900000000003</c:v>
              </c:pt>
              <c:pt idx="5">
                <c:v>230.52000000000046</c:v>
              </c:pt>
              <c:pt idx="6">
                <c:v>418.0800000000001</c:v>
              </c:pt>
              <c:pt idx="7">
                <c:v>353.02999999999946</c:v>
              </c:pt>
              <c:pt idx="8">
                <c:v>400.06000000000131</c:v>
              </c:pt>
              <c:pt idx="9">
                <c:v>217.11999999999966</c:v>
              </c:pt>
            </c:numLit>
          </c:val>
          <c:extLst>
            <c:ext xmlns:c16="http://schemas.microsoft.com/office/drawing/2014/chart" uri="{C3380CC4-5D6E-409C-BE32-E72D297353CC}">
              <c16:uniqueId val="{00000001-6C85-4DAF-AEC7-6633310F7B45}"/>
            </c:ext>
          </c:extLst>
        </c:ser>
        <c:dLbls>
          <c:showLegendKey val="0"/>
          <c:showVal val="0"/>
          <c:showCatName val="0"/>
          <c:showSerName val="0"/>
          <c:showPercent val="0"/>
          <c:showBubbleSize val="0"/>
        </c:dLbls>
        <c:gapWidth val="219"/>
        <c:overlap val="-27"/>
        <c:axId val="1902260911"/>
        <c:axId val="1902271471"/>
      </c:barChart>
      <c:catAx>
        <c:axId val="190226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71471"/>
        <c:crosses val="autoZero"/>
        <c:auto val="1"/>
        <c:lblAlgn val="ctr"/>
        <c:lblOffset val="100"/>
        <c:noMultiLvlLbl val="0"/>
      </c:catAx>
      <c:valAx>
        <c:axId val="190227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0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Profi Margint &amp; Net 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Gross Profit %</c:v>
          </c:tx>
          <c:spPr>
            <a:solidFill>
              <a:schemeClr val="accent1"/>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0.76199558651014365</c:v>
              </c:pt>
              <c:pt idx="1">
                <c:v>0.75563116680021214</c:v>
              </c:pt>
              <c:pt idx="2">
                <c:v>0.74574940365756703</c:v>
              </c:pt>
              <c:pt idx="3">
                <c:v>0.75153656606251795</c:v>
              </c:pt>
              <c:pt idx="4">
                <c:v>0.7493169555441821</c:v>
              </c:pt>
              <c:pt idx="5">
                <c:v>0.78031142526729613</c:v>
              </c:pt>
              <c:pt idx="6">
                <c:v>0.77397113818549079</c:v>
              </c:pt>
              <c:pt idx="7">
                <c:v>0.75699704357097852</c:v>
              </c:pt>
              <c:pt idx="8">
                <c:v>0.76179190638988759</c:v>
              </c:pt>
              <c:pt idx="9">
                <c:v>0.72037146896298454</c:v>
              </c:pt>
            </c:numLit>
          </c:val>
          <c:extLst>
            <c:ext xmlns:c16="http://schemas.microsoft.com/office/drawing/2014/chart" uri="{C3380CC4-5D6E-409C-BE32-E72D297353CC}">
              <c16:uniqueId val="{00000000-8B1F-4514-81C0-92EF92EEFA80}"/>
            </c:ext>
          </c:extLst>
        </c:ser>
        <c:ser>
          <c:idx val="1"/>
          <c:order val="1"/>
          <c:tx>
            <c:v>Net Income %</c:v>
          </c:tx>
          <c:spPr>
            <a:solidFill>
              <a:schemeClr val="accent2"/>
            </a:solidFill>
            <a:ln>
              <a:noFill/>
            </a:ln>
            <a:effectLst/>
          </c:spPr>
          <c:invertIfNegative val="0"/>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3.9741917489068836E-2</c:v>
              </c:pt>
              <c:pt idx="1">
                <c:v>2.2362090121894159E-2</c:v>
              </c:pt>
              <c:pt idx="2">
                <c:v>6.5011264245958128E-2</c:v>
              </c:pt>
              <c:pt idx="3">
                <c:v>8.923870518699796E-2</c:v>
              </c:pt>
              <c:pt idx="4">
                <c:v>7.0988243741836016E-2</c:v>
              </c:pt>
              <c:pt idx="5">
                <c:v>6.960418132354243E-2</c:v>
              </c:pt>
              <c:pt idx="6">
                <c:v>9.5102044530176635E-2</c:v>
              </c:pt>
              <c:pt idx="7">
                <c:v>6.8439877865555068E-2</c:v>
              </c:pt>
              <c:pt idx="8">
                <c:v>7.0755859917334407E-2</c:v>
              </c:pt>
              <c:pt idx="9">
                <c:v>2.6667550999603239E-2</c:v>
              </c:pt>
            </c:numLit>
          </c:val>
          <c:extLst>
            <c:ext xmlns:c16="http://schemas.microsoft.com/office/drawing/2014/chart" uri="{C3380CC4-5D6E-409C-BE32-E72D297353CC}">
              <c16:uniqueId val="{00000001-8B1F-4514-81C0-92EF92EEFA80}"/>
            </c:ext>
          </c:extLst>
        </c:ser>
        <c:dLbls>
          <c:showLegendKey val="0"/>
          <c:showVal val="0"/>
          <c:showCatName val="0"/>
          <c:showSerName val="0"/>
          <c:showPercent val="0"/>
          <c:showBubbleSize val="0"/>
        </c:dLbls>
        <c:gapWidth val="182"/>
        <c:axId val="1007289375"/>
        <c:axId val="1007290335"/>
      </c:barChart>
      <c:catAx>
        <c:axId val="100728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90335"/>
        <c:crosses val="autoZero"/>
        <c:auto val="1"/>
        <c:lblAlgn val="ctr"/>
        <c:lblOffset val="100"/>
        <c:noMultiLvlLbl val="0"/>
      </c:catAx>
      <c:valAx>
        <c:axId val="1007290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893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EPS</a:t>
            </a:r>
            <a:r>
              <a:rPr lang="en-IN" baseline="0"/>
              <a:t> vs Dividends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EPS</c:v>
          </c:tx>
          <c:spPr>
            <a:ln w="28575" cap="rnd">
              <a:solidFill>
                <a:schemeClr val="accent1"/>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1.4724924012158063</c:v>
              </c:pt>
              <c:pt idx="1">
                <c:v>0.8760994843797415</c:v>
              </c:pt>
              <c:pt idx="2">
                <c:v>2.9740830554713549</c:v>
              </c:pt>
              <c:pt idx="3">
                <c:v>4.8191876326159422</c:v>
              </c:pt>
              <c:pt idx="4">
                <c:v>4.2253713246438362</c:v>
              </c:pt>
              <c:pt idx="5">
                <c:v>3.4937859957562964</c:v>
              </c:pt>
              <c:pt idx="6">
                <c:v>6.3364655956350422</c:v>
              </c:pt>
              <c:pt idx="7">
                <c:v>5.350560775992717</c:v>
              </c:pt>
              <c:pt idx="8">
                <c:v>6.0633525310700405</c:v>
              </c:pt>
              <c:pt idx="9">
                <c:v>3.290694149742341</c:v>
              </c:pt>
            </c:numLit>
          </c:val>
          <c:smooth val="0"/>
          <c:extLst>
            <c:ext xmlns:c16="http://schemas.microsoft.com/office/drawing/2014/chart" uri="{C3380CC4-5D6E-409C-BE32-E72D297353CC}">
              <c16:uniqueId val="{00000000-7C3A-4CDA-87A2-966638C789BC}"/>
            </c:ext>
          </c:extLst>
        </c:ser>
        <c:dLbls>
          <c:showLegendKey val="0"/>
          <c:showVal val="0"/>
          <c:showCatName val="0"/>
          <c:showSerName val="0"/>
          <c:showPercent val="0"/>
          <c:showBubbleSize val="0"/>
        </c:dLbls>
        <c:marker val="1"/>
        <c:smooth val="0"/>
        <c:axId val="1745691471"/>
        <c:axId val="1745693871"/>
      </c:lineChart>
      <c:lineChart>
        <c:grouping val="standard"/>
        <c:varyColors val="0"/>
        <c:ser>
          <c:idx val="1"/>
          <c:order val="1"/>
          <c:tx>
            <c:v>Dividend</c:v>
          </c:tx>
          <c:spPr>
            <a:ln w="28575" cap="rnd">
              <a:solidFill>
                <a:schemeClr val="accent2"/>
              </a:solidFill>
              <a:round/>
            </a:ln>
            <a:effectLst/>
          </c:spPr>
          <c:marker>
            <c:symbol val="none"/>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0.16978016307152441</c:v>
              </c:pt>
              <c:pt idx="1">
                <c:v>0.28544227107495235</c:v>
              </c:pt>
              <c:pt idx="2">
                <c:v>0.16811904397900426</c:v>
              </c:pt>
              <c:pt idx="3">
                <c:v>0.20632289940273305</c:v>
              </c:pt>
              <c:pt idx="4">
                <c:v>0.28280591470819344</c:v>
              </c:pt>
              <c:pt idx="5">
                <c:v>0.34177925497474859</c:v>
              </c:pt>
              <c:pt idx="6">
                <c:v>0.18834891410357052</c:v>
              </c:pt>
              <c:pt idx="7">
                <c:v>0.22417893544733863</c:v>
              </c:pt>
              <c:pt idx="8">
                <c:v>0.1982771573095608</c:v>
              </c:pt>
              <c:pt idx="9">
                <c:v>0.37568798633516803</c:v>
              </c:pt>
            </c:numLit>
          </c:val>
          <c:smooth val="0"/>
          <c:extLst>
            <c:ext xmlns:c16="http://schemas.microsoft.com/office/drawing/2014/chart" uri="{C3380CC4-5D6E-409C-BE32-E72D297353CC}">
              <c16:uniqueId val="{00000001-7C3A-4CDA-87A2-966638C789BC}"/>
            </c:ext>
          </c:extLst>
        </c:ser>
        <c:dLbls>
          <c:showLegendKey val="0"/>
          <c:showVal val="0"/>
          <c:showCatName val="0"/>
          <c:showSerName val="0"/>
          <c:showPercent val="0"/>
          <c:showBubbleSize val="0"/>
        </c:dLbls>
        <c:marker val="1"/>
        <c:smooth val="0"/>
        <c:axId val="98876607"/>
        <c:axId val="98884287"/>
      </c:lineChart>
      <c:catAx>
        <c:axId val="17456914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3871"/>
        <c:crosses val="autoZero"/>
        <c:auto val="1"/>
        <c:lblAlgn val="ctr"/>
        <c:lblOffset val="100"/>
        <c:noMultiLvlLbl val="0"/>
      </c:catAx>
      <c:valAx>
        <c:axId val="174569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Dividends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91471"/>
        <c:crosses val="autoZero"/>
        <c:crossBetween val="between"/>
      </c:valAx>
      <c:valAx>
        <c:axId val="98884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76607"/>
        <c:crosses val="max"/>
        <c:crossBetween val="between"/>
      </c:valAx>
      <c:catAx>
        <c:axId val="98876607"/>
        <c:scaling>
          <c:orientation val="minMax"/>
        </c:scaling>
        <c:delete val="1"/>
        <c:axPos val="b"/>
        <c:numFmt formatCode="General" sourceLinked="1"/>
        <c:majorTickMark val="out"/>
        <c:minorTickMark val="none"/>
        <c:tickLblPos val="nextTo"/>
        <c:crossAx val="9888428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Per</a:t>
            </a:r>
            <a:r>
              <a:rPr lang="en-IN" baseline="0"/>
              <a:t> Share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v>Revenue Per Share Growth</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0</c:v>
              </c:pt>
              <c:pt idx="1">
                <c:v>5.7393865225063803E-2</c:v>
              </c:pt>
              <c:pt idx="2">
                <c:v>0.16767894594126265</c:v>
              </c:pt>
              <c:pt idx="3">
                <c:v>0.18047309833024111</c:v>
              </c:pt>
              <c:pt idx="4">
                <c:v>0.10219357083920372</c:v>
              </c:pt>
              <c:pt idx="5">
                <c:v>-0.15669918289295112</c:v>
              </c:pt>
              <c:pt idx="6">
                <c:v>0.32738301926102176</c:v>
              </c:pt>
              <c:pt idx="7">
                <c:v>0.17336423937472142</c:v>
              </c:pt>
              <c:pt idx="8">
                <c:v>9.6125624000387724E-2</c:v>
              </c:pt>
              <c:pt idx="9">
                <c:v>0.43997177264599591</c:v>
              </c:pt>
            </c:numLit>
          </c:val>
          <c:smooth val="0"/>
          <c:extLst>
            <c:ext xmlns:c16="http://schemas.microsoft.com/office/drawing/2014/chart" uri="{C3380CC4-5D6E-409C-BE32-E72D297353CC}">
              <c16:uniqueId val="{00000000-8298-4F65-9A5F-512D001FB26B}"/>
            </c:ext>
          </c:extLst>
        </c:ser>
        <c:ser>
          <c:idx val="2"/>
          <c:order val="2"/>
          <c:tx>
            <c:v>Cash Per Share Growth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0</c:v>
              </c:pt>
              <c:pt idx="1">
                <c:v>6.4662707137585776E-2</c:v>
              </c:pt>
              <c:pt idx="2">
                <c:v>2.6437348487100087</c:v>
              </c:pt>
              <c:pt idx="3">
                <c:v>2.830659536541889</c:v>
              </c:pt>
              <c:pt idx="4">
                <c:v>0.32696704230481316</c:v>
              </c:pt>
              <c:pt idx="5">
                <c:v>-0.17792888943099358</c:v>
              </c:pt>
              <c:pt idx="6">
                <c:v>4.4845877072591869E-2</c:v>
              </c:pt>
              <c:pt idx="7">
                <c:v>-0.54396833285998281</c:v>
              </c:pt>
              <c:pt idx="8">
                <c:v>-0.38908567202522293</c:v>
              </c:pt>
              <c:pt idx="9">
                <c:v>-1.7330359987257168E-2</c:v>
              </c:pt>
            </c:numLit>
          </c:val>
          <c:smooth val="0"/>
          <c:extLst>
            <c:ext xmlns:c16="http://schemas.microsoft.com/office/drawing/2014/chart" uri="{C3380CC4-5D6E-409C-BE32-E72D297353CC}">
              <c16:uniqueId val="{00000001-8298-4F65-9A5F-512D001FB26B}"/>
            </c:ext>
          </c:extLst>
        </c:ser>
        <c:dLbls>
          <c:showLegendKey val="0"/>
          <c:showVal val="0"/>
          <c:showCatName val="0"/>
          <c:showSerName val="0"/>
          <c:showPercent val="0"/>
          <c:showBubbleSize val="0"/>
        </c:dLbls>
        <c:marker val="1"/>
        <c:smooth val="0"/>
        <c:axId val="1866601343"/>
        <c:axId val="1866591263"/>
      </c:lineChart>
      <c:lineChart>
        <c:grouping val="standard"/>
        <c:varyColors val="0"/>
        <c:ser>
          <c:idx val="1"/>
          <c:order val="1"/>
          <c:tx>
            <c:v>Net Income Per Share Growth</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0.00</c:formatCode>
              <c:ptCount val="10"/>
              <c:pt idx="0">
                <c:v>0</c:v>
              </c:pt>
              <c:pt idx="1">
                <c:v>-0.40502274670051647</c:v>
              </c:pt>
              <c:pt idx="2">
                <c:v>2.3946864579847777</c:v>
              </c:pt>
              <c:pt idx="3">
                <c:v>0.62039443510166581</c:v>
              </c:pt>
              <c:pt idx="4">
                <c:v>-0.12321917161996278</c:v>
              </c:pt>
              <c:pt idx="5">
                <c:v>-0.17314107392661079</c:v>
              </c:pt>
              <c:pt idx="6">
                <c:v>0.81363872982821139</c:v>
              </c:pt>
              <c:pt idx="7">
                <c:v>-0.1555922311519341</c:v>
              </c:pt>
              <c:pt idx="8">
                <c:v>0.13321814010141314</c:v>
              </c:pt>
              <c:pt idx="9">
                <c:v>-0.45728140778883425</c:v>
              </c:pt>
            </c:numLit>
          </c:val>
          <c:smooth val="0"/>
          <c:extLst>
            <c:ext xmlns:c16="http://schemas.microsoft.com/office/drawing/2014/chart" uri="{C3380CC4-5D6E-409C-BE32-E72D297353CC}">
              <c16:uniqueId val="{00000002-8298-4F65-9A5F-512D001FB26B}"/>
            </c:ext>
          </c:extLst>
        </c:ser>
        <c:dLbls>
          <c:showLegendKey val="0"/>
          <c:showVal val="0"/>
          <c:showCatName val="0"/>
          <c:showSerName val="0"/>
          <c:showPercent val="0"/>
          <c:showBubbleSize val="0"/>
        </c:dLbls>
        <c:marker val="1"/>
        <c:smooth val="0"/>
        <c:axId val="55738639"/>
        <c:axId val="55740079"/>
      </c:lineChart>
      <c:catAx>
        <c:axId val="186660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91263"/>
        <c:crosses val="autoZero"/>
        <c:auto val="1"/>
        <c:lblAlgn val="ctr"/>
        <c:lblOffset val="100"/>
        <c:noMultiLvlLbl val="0"/>
      </c:catAx>
      <c:valAx>
        <c:axId val="1866591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01343"/>
        <c:crosses val="autoZero"/>
        <c:crossBetween val="between"/>
      </c:valAx>
      <c:valAx>
        <c:axId val="557400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Net Income Per Share Growth</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38639"/>
        <c:crosses val="max"/>
        <c:crossBetween val="between"/>
      </c:valAx>
      <c:catAx>
        <c:axId val="55738639"/>
        <c:scaling>
          <c:orientation val="minMax"/>
        </c:scaling>
        <c:delete val="1"/>
        <c:axPos val="b"/>
        <c:numFmt formatCode="General" sourceLinked="1"/>
        <c:majorTickMark val="out"/>
        <c:minorTickMark val="none"/>
        <c:tickLblPos val="nextTo"/>
        <c:crossAx val="5574007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cap="all" spc="0" baseline="0">
                <a:solidFill>
                  <a:sysClr val="windowText" lastClr="000000"/>
                </a:solidFill>
                <a:latin typeface="+mn-lt"/>
                <a:cs typeface="Arial" panose="020B0604020202020204" pitchFamily="34" charset="0"/>
              </a:rPr>
              <a:t>Profit Margin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v>Gross Profit Margin</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0.76199558651014365</c:v>
              </c:pt>
              <c:pt idx="1">
                <c:v>0.75563116680021214</c:v>
              </c:pt>
              <c:pt idx="2">
                <c:v>0.74574940365756703</c:v>
              </c:pt>
              <c:pt idx="3">
                <c:v>0.75153656606251795</c:v>
              </c:pt>
              <c:pt idx="4">
                <c:v>0.7493169555441821</c:v>
              </c:pt>
              <c:pt idx="5">
                <c:v>0.78031142526729613</c:v>
              </c:pt>
              <c:pt idx="6">
                <c:v>0.77397113818549079</c:v>
              </c:pt>
              <c:pt idx="7">
                <c:v>0.75699704357097852</c:v>
              </c:pt>
              <c:pt idx="8">
                <c:v>0.76179190638988759</c:v>
              </c:pt>
              <c:pt idx="9">
                <c:v>0.72037146896298454</c:v>
              </c:pt>
            </c:numLit>
          </c:val>
          <c:smooth val="0"/>
          <c:extLst>
            <c:ext xmlns:c16="http://schemas.microsoft.com/office/drawing/2014/chart" uri="{C3380CC4-5D6E-409C-BE32-E72D297353CC}">
              <c16:uniqueId val="{00000000-53AC-4976-B8A2-7F650F983739}"/>
            </c:ext>
          </c:extLst>
        </c:ser>
        <c:ser>
          <c:idx val="1"/>
          <c:order val="1"/>
          <c:tx>
            <c:v>Net Profit Margin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3.9741917489068836E-2</c:v>
              </c:pt>
              <c:pt idx="1">
                <c:v>2.2362090121894159E-2</c:v>
              </c:pt>
              <c:pt idx="2">
                <c:v>6.5011264245958128E-2</c:v>
              </c:pt>
              <c:pt idx="3">
                <c:v>8.923870518699796E-2</c:v>
              </c:pt>
              <c:pt idx="4">
                <c:v>7.0988243741836016E-2</c:v>
              </c:pt>
              <c:pt idx="5">
                <c:v>6.960418132354243E-2</c:v>
              </c:pt>
              <c:pt idx="6">
                <c:v>9.5102044530176635E-2</c:v>
              </c:pt>
              <c:pt idx="7">
                <c:v>6.8439877865555068E-2</c:v>
              </c:pt>
              <c:pt idx="8">
                <c:v>7.0755859917334407E-2</c:v>
              </c:pt>
              <c:pt idx="9">
                <c:v>2.6667550999603239E-2</c:v>
              </c:pt>
            </c:numLit>
          </c:val>
          <c:smooth val="0"/>
          <c:extLst>
            <c:ext xmlns:c16="http://schemas.microsoft.com/office/drawing/2014/chart" uri="{C3380CC4-5D6E-409C-BE32-E72D297353CC}">
              <c16:uniqueId val="{00000001-53AC-4976-B8A2-7F650F983739}"/>
            </c:ext>
          </c:extLst>
        </c:ser>
        <c:ser>
          <c:idx val="2"/>
          <c:order val="2"/>
          <c:tx>
            <c:v>Operating Profit Margin</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0.10886881762770821</c:v>
              </c:pt>
              <c:pt idx="1">
                <c:v>9.4670181428278419E-2</c:v>
              </c:pt>
              <c:pt idx="2">
                <c:v>0.14643519745560563</c:v>
              </c:pt>
              <c:pt idx="3">
                <c:v>0.16912610787114735</c:v>
              </c:pt>
              <c:pt idx="4">
                <c:v>0.22476682275473808</c:v>
              </c:pt>
              <c:pt idx="5">
                <c:v>0.23552856845226428</c:v>
              </c:pt>
              <c:pt idx="6">
                <c:v>0.2516673794163945</c:v>
              </c:pt>
              <c:pt idx="7">
                <c:v>0.22022003586487654</c:v>
              </c:pt>
              <c:pt idx="8">
                <c:v>0.20486939542879601</c:v>
              </c:pt>
              <c:pt idx="9">
                <c:v>0.19254998630512185</c:v>
              </c:pt>
            </c:numLit>
          </c:val>
          <c:smooth val="0"/>
          <c:extLst>
            <c:ext xmlns:c16="http://schemas.microsoft.com/office/drawing/2014/chart" uri="{C3380CC4-5D6E-409C-BE32-E72D297353CC}">
              <c16:uniqueId val="{00000002-53AC-4976-B8A2-7F650F983739}"/>
            </c:ext>
          </c:extLst>
        </c:ser>
        <c:ser>
          <c:idx val="3"/>
          <c:order val="3"/>
          <c:tx>
            <c:v>PBT Margin</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0"/>
              <c:pt idx="0">
                <c:v>Mar 2016</c:v>
              </c:pt>
              <c:pt idx="1">
                <c:v>Mar 2017</c:v>
              </c:pt>
              <c:pt idx="2">
                <c:v>Mar 2018</c:v>
              </c:pt>
              <c:pt idx="3">
                <c:v>Mar 2019</c:v>
              </c:pt>
              <c:pt idx="4">
                <c:v>Mar 2020</c:v>
              </c:pt>
              <c:pt idx="5">
                <c:v>Mar 2021</c:v>
              </c:pt>
              <c:pt idx="6">
                <c:v>Mar 2022</c:v>
              </c:pt>
              <c:pt idx="7">
                <c:v>Mar 2023</c:v>
              </c:pt>
              <c:pt idx="8">
                <c:v>Mar 2024</c:v>
              </c:pt>
              <c:pt idx="9">
                <c:v>Mar 2025</c:v>
              </c:pt>
            </c:strLit>
          </c:cat>
          <c:val>
            <c:numLit>
              <c:formatCode>0%</c:formatCode>
              <c:ptCount val="10"/>
              <c:pt idx="0">
                <c:v>6.0304022182298474E-2</c:v>
              </c:pt>
              <c:pt idx="1">
                <c:v>3.4168282760249191E-2</c:v>
              </c:pt>
              <c:pt idx="2">
                <c:v>0.10040418764908561</c:v>
              </c:pt>
              <c:pt idx="3">
                <c:v>0.13742653951290151</c:v>
              </c:pt>
              <c:pt idx="4">
                <c:v>0.10255979344430108</c:v>
              </c:pt>
              <c:pt idx="5">
                <c:v>9.2446261477654765E-2</c:v>
              </c:pt>
              <c:pt idx="6">
                <c:v>0.12812662074738637</c:v>
              </c:pt>
              <c:pt idx="7">
                <c:v>9.4747249551688936E-2</c:v>
              </c:pt>
              <c:pt idx="8">
                <c:v>8.5783919251374019E-2</c:v>
              </c:pt>
              <c:pt idx="9">
                <c:v>3.617044534761036E-2</c:v>
              </c:pt>
            </c:numLit>
          </c:val>
          <c:smooth val="0"/>
          <c:extLst>
            <c:ext xmlns:c16="http://schemas.microsoft.com/office/drawing/2014/chart" uri="{C3380CC4-5D6E-409C-BE32-E72D297353CC}">
              <c16:uniqueId val="{00000003-53AC-4976-B8A2-7F650F983739}"/>
            </c:ext>
          </c:extLst>
        </c:ser>
        <c:dLbls>
          <c:showLegendKey val="0"/>
          <c:showVal val="0"/>
          <c:showCatName val="0"/>
          <c:showSerName val="0"/>
          <c:showPercent val="0"/>
          <c:showBubbleSize val="0"/>
        </c:dLbls>
        <c:marker val="1"/>
        <c:smooth val="0"/>
        <c:axId val="98950047"/>
        <c:axId val="98950527"/>
      </c:lineChart>
      <c:catAx>
        <c:axId val="9895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527"/>
        <c:crosses val="autoZero"/>
        <c:auto val="1"/>
        <c:lblAlgn val="ctr"/>
        <c:lblOffset val="100"/>
        <c:noMultiLvlLbl val="0"/>
      </c:catAx>
      <c:valAx>
        <c:axId val="98950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0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DFC Overview'!A1"/><Relationship Id="rId13" Type="http://schemas.openxmlformats.org/officeDocument/2006/relationships/hyperlink" Target="#'DIVI''s Charts'!A1"/><Relationship Id="rId18" Type="http://schemas.openxmlformats.org/officeDocument/2006/relationships/hyperlink" Target="#'BDL''s Key Ratios'!A1"/><Relationship Id="rId3" Type="http://schemas.openxmlformats.org/officeDocument/2006/relationships/hyperlink" Target="#'Stock Equal Weights'!A1"/><Relationship Id="rId21" Type="http://schemas.openxmlformats.org/officeDocument/2006/relationships/hyperlink" Target="#'JBLF''s Charts'!A1"/><Relationship Id="rId7" Type="http://schemas.openxmlformats.org/officeDocument/2006/relationships/hyperlink" Target="#'MF Backtesting'!A1"/><Relationship Id="rId12" Type="http://schemas.openxmlformats.org/officeDocument/2006/relationships/hyperlink" Target="#'DIVI''s Overview'!A1"/><Relationship Id="rId17" Type="http://schemas.openxmlformats.org/officeDocument/2006/relationships/hyperlink" Target="#'BDL''s Charts'!A1"/><Relationship Id="rId2" Type="http://schemas.openxmlformats.org/officeDocument/2006/relationships/hyperlink" Target="#'Stocks Optimized Weights'!A1"/><Relationship Id="rId16" Type="http://schemas.openxmlformats.org/officeDocument/2006/relationships/hyperlink" Target="#'BDL''s Overview'!A1"/><Relationship Id="rId20" Type="http://schemas.openxmlformats.org/officeDocument/2006/relationships/hyperlink" Target="#'JBLF''s Overview'!A1"/><Relationship Id="rId1" Type="http://schemas.openxmlformats.org/officeDocument/2006/relationships/image" Target="../media/image1.png"/><Relationship Id="rId6" Type="http://schemas.openxmlformats.org/officeDocument/2006/relationships/hyperlink" Target="#'MF Optimized'!A1"/><Relationship Id="rId11" Type="http://schemas.openxmlformats.org/officeDocument/2006/relationships/hyperlink" Target="#'HDFC FS'!A1"/><Relationship Id="rId5" Type="http://schemas.openxmlformats.org/officeDocument/2006/relationships/hyperlink" Target="#'MF Equal'!A1"/><Relationship Id="rId15" Type="http://schemas.openxmlformats.org/officeDocument/2006/relationships/hyperlink" Target="#'DIVI''S FS'!A1"/><Relationship Id="rId10" Type="http://schemas.openxmlformats.org/officeDocument/2006/relationships/hyperlink" Target="#'HDFC Key Ratios'!A1"/><Relationship Id="rId19" Type="http://schemas.openxmlformats.org/officeDocument/2006/relationships/hyperlink" Target="#'BDL''s FS'!A1"/><Relationship Id="rId4" Type="http://schemas.openxmlformats.org/officeDocument/2006/relationships/hyperlink" Target="#'Stock Backtesting'!A1"/><Relationship Id="rId9" Type="http://schemas.openxmlformats.org/officeDocument/2006/relationships/hyperlink" Target="#'HDFC Charts'!A1"/><Relationship Id="rId14" Type="http://schemas.openxmlformats.org/officeDocument/2006/relationships/hyperlink" Target="#'DIVI''s Key Ratios'!A1"/><Relationship Id="rId22" Type="http://schemas.openxmlformats.org/officeDocument/2006/relationships/hyperlink" Target="#'JBLF''s Key Ratios'!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6</xdr:col>
      <xdr:colOff>35898</xdr:colOff>
      <xdr:row>13</xdr:row>
      <xdr:rowOff>93134</xdr:rowOff>
    </xdr:from>
    <xdr:to>
      <xdr:col>16</xdr:col>
      <xdr:colOff>561644</xdr:colOff>
      <xdr:row>17</xdr:row>
      <xdr:rowOff>203200</xdr:rowOff>
    </xdr:to>
    <xdr:pic>
      <xdr:nvPicPr>
        <xdr:cNvPr id="2" name="Picture 1" descr="BITS Pilani - Wikipedia">
          <a:extLst>
            <a:ext uri="{FF2B5EF4-FFF2-40B4-BE49-F238E27FC236}">
              <a16:creationId xmlns:a16="http://schemas.microsoft.com/office/drawing/2014/main" id="{D85D9C91-6C45-4ED1-C76E-93FB3FE9AC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27365" y="3987801"/>
          <a:ext cx="1171243" cy="1109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50799</xdr:colOff>
      <xdr:row>0</xdr:row>
      <xdr:rowOff>93133</xdr:rowOff>
    </xdr:from>
    <xdr:to>
      <xdr:col>29</xdr:col>
      <xdr:colOff>558800</xdr:colOff>
      <xdr:row>24</xdr:row>
      <xdr:rowOff>0</xdr:rowOff>
    </xdr:to>
    <xdr:sp macro="" textlink="">
      <xdr:nvSpPr>
        <xdr:cNvPr id="3" name="TextBox 2">
          <a:extLst>
            <a:ext uri="{FF2B5EF4-FFF2-40B4-BE49-F238E27FC236}">
              <a16:creationId xmlns:a16="http://schemas.microsoft.com/office/drawing/2014/main" id="{18BC165C-B171-344C-CA32-461F90DF4E47}"/>
            </a:ext>
          </a:extLst>
        </xdr:cNvPr>
        <xdr:cNvSpPr txBox="1"/>
      </xdr:nvSpPr>
      <xdr:spPr>
        <a:xfrm>
          <a:off x="8006079" y="93133"/>
          <a:ext cx="10261601" cy="638894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numCol="2" rtlCol="0" anchor="t"/>
        <a:lstStyle/>
        <a:p>
          <a:pPr algn="l"/>
          <a:r>
            <a:rPr lang="en-IN" sz="2000" b="1">
              <a:solidFill>
                <a:schemeClr val="dk1"/>
              </a:solidFill>
              <a:effectLst/>
              <a:latin typeface="Garamond" panose="02020404030301010803" pitchFamily="18" charset="0"/>
              <a:ea typeface="+mn-ea"/>
              <a:cs typeface="+mn-cs"/>
            </a:rPr>
            <a:t> </a:t>
          </a:r>
          <a:r>
            <a:rPr lang="en-IN" sz="2800" b="1">
              <a:solidFill>
                <a:schemeClr val="dk1"/>
              </a:solidFill>
              <a:effectLst/>
              <a:latin typeface="Garamond" panose="02020404030301010803" pitchFamily="18" charset="0"/>
              <a:ea typeface="+mn-ea"/>
              <a:cs typeface="+mn-cs"/>
            </a:rPr>
            <a:t>Index</a:t>
          </a:r>
          <a:endParaRPr lang="en-IN" sz="2000">
            <a:solidFill>
              <a:schemeClr val="dk1"/>
            </a:solidFill>
            <a:effectLst/>
            <a:latin typeface="Garamond" panose="02020404030301010803" pitchFamily="18" charset="0"/>
            <a:ea typeface="+mn-ea"/>
            <a:cs typeface="+mn-cs"/>
          </a:endParaRPr>
        </a:p>
        <a:p>
          <a:r>
            <a:rPr lang="en-IN" sz="1500">
              <a:solidFill>
                <a:schemeClr val="dk1"/>
              </a:solidFill>
              <a:effectLst/>
              <a:latin typeface="Garamond" panose="02020404030301010803" pitchFamily="18" charset="0"/>
              <a:ea typeface="+mn-ea"/>
              <a:cs typeface="+mn-cs"/>
            </a:rPr>
            <a:t> </a:t>
          </a:r>
        </a:p>
        <a:p>
          <a:pPr lvl="0"/>
          <a:r>
            <a:rPr lang="en-IN" sz="1500" b="1">
              <a:solidFill>
                <a:schemeClr val="dk1"/>
              </a:solidFill>
              <a:effectLst/>
              <a:latin typeface="Garamond" panose="02020404030301010803" pitchFamily="18" charset="0"/>
              <a:ea typeface="+mn-ea"/>
              <a:cs typeface="+mn-cs"/>
            </a:rPr>
            <a:t>Part A</a:t>
          </a:r>
        </a:p>
        <a:p>
          <a:pPr lvl="1"/>
          <a:endParaRPr lang="en-IN" sz="1500">
            <a:solidFill>
              <a:schemeClr val="dk1"/>
            </a:solidFill>
            <a:effectLst/>
            <a:latin typeface="Garamond" panose="02020404030301010803" pitchFamily="18" charset="0"/>
            <a:ea typeface="+mn-ea"/>
            <a:cs typeface="+mn-cs"/>
          </a:endParaRPr>
        </a:p>
        <a:p>
          <a:pPr lvl="1"/>
          <a:endParaRPr lang="en-IN" sz="1500">
            <a:solidFill>
              <a:schemeClr val="dk1"/>
            </a:solidFill>
            <a:effectLst/>
            <a:latin typeface="Garamond" panose="02020404030301010803" pitchFamily="18" charset="0"/>
            <a:ea typeface="+mn-ea"/>
            <a:cs typeface="+mn-cs"/>
          </a:endParaRPr>
        </a:p>
        <a:p>
          <a:pPr lvl="0"/>
          <a:r>
            <a:rPr lang="en-IN" sz="1500" b="1">
              <a:solidFill>
                <a:schemeClr val="dk1"/>
              </a:solidFill>
              <a:effectLst/>
              <a:latin typeface="Garamond" panose="02020404030301010803" pitchFamily="18" charset="0"/>
              <a:ea typeface="+mn-ea"/>
              <a:cs typeface="+mn-cs"/>
            </a:rPr>
            <a:t>Part B</a:t>
          </a:r>
          <a:endParaRPr lang="en-IN" sz="1500">
            <a:solidFill>
              <a:schemeClr val="dk1"/>
            </a:solidFill>
            <a:effectLst/>
            <a:latin typeface="Garamond" panose="02020404030301010803" pitchFamily="18" charset="0"/>
            <a:ea typeface="+mn-ea"/>
            <a:cs typeface="+mn-cs"/>
          </a:endParaRPr>
        </a:p>
        <a:p>
          <a:pPr lvl="1"/>
          <a:endParaRPr lang="en-IN" sz="1500">
            <a:solidFill>
              <a:schemeClr val="dk1"/>
            </a:solidFill>
            <a:effectLst/>
            <a:latin typeface="Garamond" panose="02020404030301010803" pitchFamily="18" charset="0"/>
            <a:ea typeface="+mn-ea"/>
            <a:cs typeface="+mn-cs"/>
          </a:endParaRPr>
        </a:p>
        <a:p>
          <a:pPr lvl="0"/>
          <a:r>
            <a:rPr lang="en-IN" sz="1500" b="1">
              <a:solidFill>
                <a:schemeClr val="dk1"/>
              </a:solidFill>
              <a:effectLst/>
              <a:latin typeface="Garamond" panose="02020404030301010803" pitchFamily="18" charset="0"/>
              <a:ea typeface="+mn-ea"/>
              <a:cs typeface="+mn-cs"/>
            </a:rPr>
            <a:t>Part C</a:t>
          </a:r>
        </a:p>
        <a:p>
          <a:pPr lvl="0"/>
          <a:r>
            <a:rPr lang="en-IN" sz="1500" b="1">
              <a:solidFill>
                <a:schemeClr val="dk1"/>
              </a:solidFill>
              <a:effectLst/>
              <a:latin typeface="Garamond" panose="02020404030301010803" pitchFamily="18" charset="0"/>
              <a:ea typeface="+mn-ea"/>
              <a:cs typeface="+mn-cs"/>
            </a:rPr>
            <a:t>       </a:t>
          </a:r>
        </a:p>
        <a:p>
          <a:pPr lvl="1"/>
          <a:r>
            <a:rPr lang="en-IN" sz="1500">
              <a:solidFill>
                <a:schemeClr val="bg1"/>
              </a:solidFill>
              <a:effectLst/>
              <a:latin typeface="Garamond" panose="02020404030301010803" pitchFamily="18" charset="0"/>
              <a:ea typeface="+mn-ea"/>
              <a:cs typeface="+mn-cs"/>
            </a:rPr>
            <a:t>M</a:t>
          </a:r>
        </a:p>
        <a:p>
          <a:pPr lvl="0"/>
          <a:r>
            <a:rPr lang="en-IN" sz="1500" b="1">
              <a:solidFill>
                <a:schemeClr val="dk1"/>
              </a:solidFill>
              <a:effectLst/>
              <a:latin typeface="Garamond" panose="02020404030301010803" pitchFamily="18" charset="0"/>
              <a:ea typeface="+mn-ea"/>
              <a:cs typeface="+mn-cs"/>
            </a:rPr>
            <a:t>Part D</a:t>
          </a:r>
        </a:p>
        <a:p>
          <a:pPr lvl="0"/>
          <a:endParaRPr lang="en-IN" sz="1500">
            <a:solidFill>
              <a:schemeClr val="dk1"/>
            </a:solidFill>
            <a:effectLst/>
            <a:latin typeface="Garamond" panose="02020404030301010803" pitchFamily="18" charset="0"/>
            <a:ea typeface="+mn-ea"/>
            <a:cs typeface="+mn-cs"/>
          </a:endParaRPr>
        </a:p>
        <a:p>
          <a:pPr lvl="0"/>
          <a:r>
            <a:rPr lang="en-IN" sz="1500" b="1">
              <a:solidFill>
                <a:schemeClr val="dk1"/>
              </a:solidFill>
              <a:effectLst/>
              <a:latin typeface="Garamond" panose="02020404030301010803" pitchFamily="18" charset="0"/>
              <a:ea typeface="+mn-ea"/>
              <a:cs typeface="+mn-cs"/>
            </a:rPr>
            <a:t>Stock Analysis</a:t>
          </a:r>
        </a:p>
        <a:p>
          <a:pPr lvl="1"/>
          <a:r>
            <a:rPr lang="en-IN" sz="1500">
              <a:solidFill>
                <a:schemeClr val="dk1"/>
              </a:solidFill>
              <a:effectLst/>
              <a:latin typeface="Garamond" panose="02020404030301010803" pitchFamily="18" charset="0"/>
              <a:ea typeface="+mn-ea"/>
              <a:cs typeface="+mn-cs"/>
            </a:rPr>
            <a:t>Fundamental Analysis of Stocks</a:t>
          </a:r>
        </a:p>
        <a:p>
          <a:pPr lvl="2"/>
          <a:r>
            <a:rPr lang="en-IN" sz="1500" b="1">
              <a:solidFill>
                <a:schemeClr val="dk1"/>
              </a:solidFill>
              <a:effectLst/>
              <a:latin typeface="Garamond" panose="02020404030301010803" pitchFamily="18" charset="0"/>
              <a:ea typeface="+mn-ea"/>
              <a:cs typeface="+mn-cs"/>
            </a:rPr>
            <a:t>HDFC Bank</a:t>
          </a:r>
        </a:p>
        <a:p>
          <a:pPr lvl="2"/>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2"/>
          <a:r>
            <a:rPr lang="en-IN" sz="1500" b="1">
              <a:solidFill>
                <a:schemeClr val="dk1"/>
              </a:solidFill>
              <a:effectLst/>
              <a:latin typeface="Garamond" panose="02020404030301010803" pitchFamily="18" charset="0"/>
              <a:ea typeface="+mn-ea"/>
              <a:cs typeface="+mn-cs"/>
            </a:rPr>
            <a:t>Divi’s Laboratories </a:t>
          </a: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a:solidFill>
              <a:schemeClr val="dk1"/>
            </a:solidFill>
            <a:effectLst/>
            <a:latin typeface="Garamond" panose="02020404030301010803" pitchFamily="18" charset="0"/>
            <a:ea typeface="+mn-ea"/>
            <a:cs typeface="+mn-cs"/>
          </a:endParaRPr>
        </a:p>
        <a:p>
          <a:pPr lvl="2"/>
          <a:endParaRPr lang="en-IN" sz="1500" b="0">
            <a:solidFill>
              <a:schemeClr val="dk1"/>
            </a:solidFill>
            <a:effectLst/>
            <a:latin typeface="Garamond" panose="02020404030301010803" pitchFamily="18" charset="0"/>
            <a:ea typeface="+mn-ea"/>
            <a:cs typeface="+mn-cs"/>
          </a:endParaRPr>
        </a:p>
        <a:p>
          <a:pPr lvl="2"/>
          <a:endParaRPr lang="en-IN" sz="1500" b="0">
            <a:solidFill>
              <a:schemeClr val="dk1"/>
            </a:solidFill>
            <a:effectLst/>
            <a:latin typeface="Garamond" panose="02020404030301010803" pitchFamily="18" charset="0"/>
            <a:ea typeface="+mn-ea"/>
            <a:cs typeface="+mn-cs"/>
          </a:endParaRPr>
        </a:p>
        <a:p>
          <a:pPr lvl="2"/>
          <a:endParaRPr lang="en-IN" sz="1500" b="0">
            <a:solidFill>
              <a:schemeClr val="dk1"/>
            </a:solidFill>
            <a:effectLst/>
            <a:latin typeface="Garamond" panose="02020404030301010803" pitchFamily="18" charset="0"/>
            <a:ea typeface="+mn-ea"/>
            <a:cs typeface="+mn-cs"/>
          </a:endParaRPr>
        </a:p>
        <a:p>
          <a:pPr lvl="2"/>
          <a:endParaRPr lang="en-IN" sz="1500" b="0">
            <a:solidFill>
              <a:schemeClr val="dk1"/>
            </a:solidFill>
            <a:effectLst/>
            <a:latin typeface="Garamond" panose="02020404030301010803" pitchFamily="18" charset="0"/>
            <a:ea typeface="+mn-ea"/>
            <a:cs typeface="+mn-cs"/>
          </a:endParaRPr>
        </a:p>
        <a:p>
          <a:pPr lvl="2"/>
          <a:endParaRPr lang="en-IN" sz="1500" b="0">
            <a:solidFill>
              <a:schemeClr val="dk1"/>
            </a:solidFill>
            <a:effectLst/>
            <a:latin typeface="Garamond" panose="02020404030301010803" pitchFamily="18" charset="0"/>
            <a:ea typeface="+mn-ea"/>
            <a:cs typeface="+mn-cs"/>
          </a:endParaRPr>
        </a:p>
        <a:p>
          <a:pPr lvl="2"/>
          <a:r>
            <a:rPr lang="en-IN" sz="1500" b="1">
              <a:solidFill>
                <a:schemeClr val="dk1"/>
              </a:solidFill>
              <a:effectLst/>
              <a:latin typeface="Garamond" panose="02020404030301010803" pitchFamily="18" charset="0"/>
              <a:ea typeface="+mn-ea"/>
              <a:cs typeface="+mn-cs"/>
            </a:rPr>
            <a:t>Bharat Dynamics Ltd.</a:t>
          </a: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2"/>
          <a:endParaRPr lang="en-IN" sz="1500" b="1">
            <a:solidFill>
              <a:schemeClr val="dk1"/>
            </a:solidFill>
            <a:effectLst/>
            <a:latin typeface="Garamond" panose="02020404030301010803" pitchFamily="18" charset="0"/>
            <a:ea typeface="+mn-ea"/>
            <a:cs typeface="+mn-cs"/>
          </a:endParaRPr>
        </a:p>
        <a:p>
          <a:pPr lvl="2"/>
          <a:r>
            <a:rPr lang="en-IN" sz="1500" b="1">
              <a:solidFill>
                <a:schemeClr val="dk1"/>
              </a:solidFill>
              <a:effectLst/>
              <a:latin typeface="Garamond" panose="02020404030301010803" pitchFamily="18" charset="0"/>
              <a:ea typeface="+mn-ea"/>
              <a:cs typeface="+mn-cs"/>
            </a:rPr>
            <a:t>Jubilant Foodworks</a:t>
          </a: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pPr lvl="3"/>
          <a:endParaRPr lang="en-IN" sz="1500">
            <a:solidFill>
              <a:schemeClr val="dk1"/>
            </a:solidFill>
            <a:effectLst/>
            <a:latin typeface="Garamond" panose="02020404030301010803" pitchFamily="18" charset="0"/>
            <a:ea typeface="+mn-ea"/>
            <a:cs typeface="+mn-cs"/>
          </a:endParaRPr>
        </a:p>
        <a:p>
          <a:r>
            <a:rPr lang="en-IN" sz="1500">
              <a:solidFill>
                <a:schemeClr val="dk1"/>
              </a:solidFill>
              <a:effectLst/>
              <a:latin typeface="Garamond" panose="02020404030301010803" pitchFamily="18" charset="0"/>
              <a:ea typeface="+mn-ea"/>
              <a:cs typeface="+mn-cs"/>
            </a:rPr>
            <a:t> </a:t>
          </a:r>
        </a:p>
        <a:p>
          <a:r>
            <a:rPr lang="en-IN" sz="1500">
              <a:solidFill>
                <a:schemeClr val="dk1"/>
              </a:solidFill>
              <a:effectLst/>
              <a:latin typeface="Garamond" panose="02020404030301010803" pitchFamily="18" charset="0"/>
              <a:ea typeface="+mn-ea"/>
              <a:cs typeface="+mn-cs"/>
            </a:rPr>
            <a:t> </a:t>
          </a:r>
        </a:p>
        <a:p>
          <a:pPr algn="l"/>
          <a:r>
            <a:rPr lang="en-IN" sz="1500">
              <a:solidFill>
                <a:schemeClr val="dk1"/>
              </a:solidFill>
              <a:effectLst/>
              <a:latin typeface="Garamond" panose="02020404030301010803" pitchFamily="18" charset="0"/>
              <a:ea typeface="+mn-ea"/>
              <a:cs typeface="+mn-cs"/>
            </a:rPr>
            <a:t> </a:t>
          </a:r>
        </a:p>
      </xdr:txBody>
    </xdr:sp>
    <xdr:clientData/>
  </xdr:twoCellAnchor>
  <xdr:oneCellAnchor>
    <xdr:from>
      <xdr:col>2</xdr:col>
      <xdr:colOff>603114</xdr:colOff>
      <xdr:row>0</xdr:row>
      <xdr:rowOff>-20810220</xdr:rowOff>
    </xdr:from>
    <xdr:ext cx="1612877" cy="264560"/>
    <xdr:sp macro="" textlink="">
      <xdr:nvSpPr>
        <xdr:cNvPr id="7" name="Rectangle 6">
          <a:extLst>
            <a:ext uri="{FF2B5EF4-FFF2-40B4-BE49-F238E27FC236}">
              <a16:creationId xmlns:a16="http://schemas.microsoft.com/office/drawing/2014/main" id="{612E5EFF-1580-24C5-797E-5323DC5C5C31}"/>
            </a:ext>
          </a:extLst>
        </xdr:cNvPr>
        <xdr:cNvSpPr/>
      </xdr:nvSpPr>
      <xdr:spPr>
        <a:xfrm>
          <a:off x="1822314" y="-20810220"/>
          <a:ext cx="1612877" cy="264560"/>
        </a:xfrm>
        <a:prstGeom prst="rect">
          <a:avLst/>
        </a:prstGeom>
        <a:noFill/>
      </xdr:spPr>
      <xdr:txBody>
        <a:bodyPr wrap="none" lIns="91440" tIns="45720" rIns="91440" bIns="45720">
          <a:spAutoFit/>
        </a:bodyPr>
        <a:lstStyle/>
        <a:p>
          <a:r>
            <a:rPr lang="en-IN" sz="1100">
              <a:effectLst/>
              <a:latin typeface="+mn-lt"/>
              <a:ea typeface="+mn-ea"/>
              <a:cs typeface="+mn-cs"/>
            </a:rPr>
            <a:t>Stock Portfolio Optimized</a:t>
          </a:r>
          <a:endParaRPr lang="en-IN" sz="5400">
            <a:effectLst/>
          </a:endParaRPr>
        </a:p>
      </xdr:txBody>
    </xdr:sp>
    <xdr:clientData/>
  </xdr:oneCellAnchor>
  <xdr:oneCellAnchor>
    <xdr:from>
      <xdr:col>13</xdr:col>
      <xdr:colOff>511750</xdr:colOff>
      <xdr:row>3</xdr:row>
      <xdr:rowOff>139672</xdr:rowOff>
    </xdr:from>
    <xdr:ext cx="2170209" cy="308739"/>
    <xdr:sp macro="" textlink="">
      <xdr:nvSpPr>
        <xdr:cNvPr id="9" name="Rectangle 8">
          <a:hlinkClick xmlns:r="http://schemas.openxmlformats.org/officeDocument/2006/relationships" r:id="rId2"/>
          <a:extLst>
            <a:ext uri="{FF2B5EF4-FFF2-40B4-BE49-F238E27FC236}">
              <a16:creationId xmlns:a16="http://schemas.microsoft.com/office/drawing/2014/main" id="{18484756-70D2-99B6-924F-EC7222821046}"/>
            </a:ext>
          </a:extLst>
        </xdr:cNvPr>
        <xdr:cNvSpPr/>
      </xdr:nvSpPr>
      <xdr:spPr>
        <a:xfrm>
          <a:off x="8465733" y="1128651"/>
          <a:ext cx="2170209" cy="308739"/>
        </a:xfrm>
        <a:prstGeom prst="rect">
          <a:avLst/>
        </a:prstGeom>
        <a:noFill/>
      </xdr:spPr>
      <xdr:txBody>
        <a:bodyPr wrap="none" lIns="91440" tIns="45720" rIns="91440" bIns="4572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500">
              <a:solidFill>
                <a:schemeClr val="accent1">
                  <a:lumMod val="75000"/>
                </a:schemeClr>
              </a:solidFill>
              <a:effectLst/>
              <a:latin typeface="Garamond" panose="02020404030301010803" pitchFamily="18" charset="0"/>
              <a:ea typeface="+mn-ea"/>
              <a:cs typeface="+mn-cs"/>
            </a:rPr>
            <a:t>Stock Portfolio Optimized</a:t>
          </a:r>
          <a:endParaRPr lang="en-IN" sz="1500">
            <a:solidFill>
              <a:schemeClr val="accent1">
                <a:lumMod val="75000"/>
              </a:schemeClr>
            </a:solidFill>
            <a:effectLst/>
            <a:latin typeface="Garamond" panose="02020404030301010803" pitchFamily="18" charset="0"/>
          </a:endParaRPr>
        </a:p>
      </xdr:txBody>
    </xdr:sp>
    <xdr:clientData/>
  </xdr:oneCellAnchor>
  <xdr:oneCellAnchor>
    <xdr:from>
      <xdr:col>13</xdr:col>
      <xdr:colOff>514992</xdr:colOff>
      <xdr:row>2</xdr:row>
      <xdr:rowOff>390863</xdr:rowOff>
    </xdr:from>
    <xdr:ext cx="2691058" cy="237788"/>
    <xdr:sp macro="" textlink="">
      <xdr:nvSpPr>
        <xdr:cNvPr id="10" name="Rectangle 9">
          <a:hlinkClick xmlns:r="http://schemas.openxmlformats.org/officeDocument/2006/relationships" r:id="rId3"/>
          <a:extLst>
            <a:ext uri="{FF2B5EF4-FFF2-40B4-BE49-F238E27FC236}">
              <a16:creationId xmlns:a16="http://schemas.microsoft.com/office/drawing/2014/main" id="{41B90554-8663-4D00-B025-E4EC74A5926A}"/>
            </a:ext>
          </a:extLst>
        </xdr:cNvPr>
        <xdr:cNvSpPr/>
      </xdr:nvSpPr>
      <xdr:spPr>
        <a:xfrm>
          <a:off x="8471542" y="924263"/>
          <a:ext cx="2691058" cy="237788"/>
        </a:xfrm>
        <a:prstGeom prst="rect">
          <a:avLst/>
        </a:prstGeom>
        <a:noFill/>
      </xdr:spPr>
      <xdr:txBody>
        <a:bodyPr wrap="none" lIns="91440" tIns="45720" rIns="91440" bIns="4572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500" u="none">
              <a:solidFill>
                <a:schemeClr val="accent1">
                  <a:lumMod val="75000"/>
                </a:schemeClr>
              </a:solidFill>
              <a:effectLst/>
              <a:latin typeface="Garamond" panose="02020404030301010803" pitchFamily="18" charset="0"/>
              <a:ea typeface="+mn-ea"/>
              <a:cs typeface="+mn-cs"/>
            </a:rPr>
            <a:t>Stock Portfolio Equally Weighted</a:t>
          </a:r>
        </a:p>
      </xdr:txBody>
    </xdr:sp>
    <xdr:clientData/>
  </xdr:oneCellAnchor>
  <xdr:oneCellAnchor>
    <xdr:from>
      <xdr:col>13</xdr:col>
      <xdr:colOff>507288</xdr:colOff>
      <xdr:row>4</xdr:row>
      <xdr:rowOff>101195</xdr:rowOff>
    </xdr:from>
    <xdr:ext cx="3947363" cy="308739"/>
    <xdr:sp macro="" textlink="">
      <xdr:nvSpPr>
        <xdr:cNvPr id="12" name="Rectangle 11">
          <a:hlinkClick xmlns:r="http://schemas.openxmlformats.org/officeDocument/2006/relationships" r:id="rId4"/>
          <a:extLst>
            <a:ext uri="{FF2B5EF4-FFF2-40B4-BE49-F238E27FC236}">
              <a16:creationId xmlns:a16="http://schemas.microsoft.com/office/drawing/2014/main" id="{3D144F79-FC68-4E30-962A-212886643EDA}"/>
            </a:ext>
          </a:extLst>
        </xdr:cNvPr>
        <xdr:cNvSpPr/>
      </xdr:nvSpPr>
      <xdr:spPr>
        <a:xfrm>
          <a:off x="8443437" y="1552238"/>
          <a:ext cx="3947363" cy="308739"/>
        </a:xfrm>
        <a:prstGeom prst="rect">
          <a:avLst/>
        </a:prstGeom>
        <a:noFill/>
      </xdr:spPr>
      <xdr:txBody>
        <a:bodyPr wrap="none" lIns="91440" tIns="45720" rIns="91440" bIns="4572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500">
              <a:solidFill>
                <a:schemeClr val="accent1">
                  <a:lumMod val="75000"/>
                </a:schemeClr>
              </a:solidFill>
              <a:effectLst/>
              <a:latin typeface="Garamond" panose="02020404030301010803" pitchFamily="18" charset="0"/>
              <a:ea typeface="+mn-ea"/>
              <a:cs typeface="+mn-cs"/>
            </a:rPr>
            <a:t>Stock Portfolio Back-testing on optimized weights</a:t>
          </a:r>
          <a:endParaRPr lang="en-IN" sz="1500">
            <a:solidFill>
              <a:schemeClr val="accent1">
                <a:lumMod val="75000"/>
              </a:schemeClr>
            </a:solidFill>
            <a:effectLst/>
            <a:latin typeface="Garamond" panose="02020404030301010803" pitchFamily="18" charset="0"/>
          </a:endParaRPr>
        </a:p>
      </xdr:txBody>
    </xdr:sp>
    <xdr:clientData/>
  </xdr:oneCellAnchor>
  <xdr:oneCellAnchor>
    <xdr:from>
      <xdr:col>13</xdr:col>
      <xdr:colOff>33087</xdr:colOff>
      <xdr:row>5</xdr:row>
      <xdr:rowOff>265620</xdr:rowOff>
    </xdr:from>
    <xdr:ext cx="3707875" cy="228600"/>
    <xdr:sp macro="" textlink="">
      <xdr:nvSpPr>
        <xdr:cNvPr id="4" name="Rectangle 3">
          <a:hlinkClick xmlns:r="http://schemas.openxmlformats.org/officeDocument/2006/relationships" r:id="rId5"/>
          <a:extLst>
            <a:ext uri="{FF2B5EF4-FFF2-40B4-BE49-F238E27FC236}">
              <a16:creationId xmlns:a16="http://schemas.microsoft.com/office/drawing/2014/main" id="{44A6202B-05F8-4ADD-9692-6E469ADD46F3}"/>
            </a:ext>
          </a:extLst>
        </xdr:cNvPr>
        <xdr:cNvSpPr/>
      </xdr:nvSpPr>
      <xdr:spPr>
        <a:xfrm>
          <a:off x="7969236" y="1984173"/>
          <a:ext cx="3707875" cy="228600"/>
        </a:xfrm>
        <a:prstGeom prst="rect">
          <a:avLst/>
        </a:prstGeom>
        <a:noFill/>
      </xdr:spPr>
      <xdr:txBody>
        <a:bodyPr wrap="none" lIns="91440" tIns="45720" rIns="91440" bIns="45720">
          <a:noAutofit/>
        </a:bodyPr>
        <a:lstStyle/>
        <a:p>
          <a:pPr marL="457200" marR="0" lvl="1"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Mutual Fund Portfolio Equally Weighted</a:t>
          </a:r>
        </a:p>
      </xdr:txBody>
    </xdr:sp>
    <xdr:clientData/>
  </xdr:oneCellAnchor>
  <xdr:oneCellAnchor>
    <xdr:from>
      <xdr:col>13</xdr:col>
      <xdr:colOff>489817</xdr:colOff>
      <xdr:row>6</xdr:row>
      <xdr:rowOff>218928</xdr:rowOff>
    </xdr:from>
    <xdr:ext cx="2725361" cy="243558"/>
    <xdr:sp macro="" textlink="">
      <xdr:nvSpPr>
        <xdr:cNvPr id="5" name="Rectangle 4">
          <a:hlinkClick xmlns:r="http://schemas.openxmlformats.org/officeDocument/2006/relationships" r:id="rId6"/>
          <a:extLst>
            <a:ext uri="{FF2B5EF4-FFF2-40B4-BE49-F238E27FC236}">
              <a16:creationId xmlns:a16="http://schemas.microsoft.com/office/drawing/2014/main" id="{B8EC56E0-BFB3-E4FC-B961-CFD06F0E6BC8}"/>
            </a:ext>
          </a:extLst>
        </xdr:cNvPr>
        <xdr:cNvSpPr/>
      </xdr:nvSpPr>
      <xdr:spPr>
        <a:xfrm>
          <a:off x="8425672" y="2208814"/>
          <a:ext cx="2725361" cy="243558"/>
        </a:xfrm>
        <a:prstGeom prst="rect">
          <a:avLst/>
        </a:prstGeom>
        <a:noFill/>
      </xdr:spPr>
      <xdr:txBody>
        <a:bodyPr wrap="none" lIns="91440" tIns="45720" rIns="91440" bIns="45720">
          <a:noAutofit/>
        </a:bodyPr>
        <a:lstStyle/>
        <a:p>
          <a:r>
            <a:rPr lang="en-IN" sz="1500">
              <a:solidFill>
                <a:schemeClr val="accent4">
                  <a:lumMod val="50000"/>
                </a:schemeClr>
              </a:solidFill>
              <a:effectLst/>
              <a:latin typeface="Garamond" panose="02020404030301010803" pitchFamily="18" charset="0"/>
              <a:ea typeface="+mn-ea"/>
              <a:cs typeface="+mn-cs"/>
            </a:rPr>
            <a:t>Mutual Fund Portfolio Optimized</a:t>
          </a:r>
          <a:endParaRPr lang="en-IN" sz="1500">
            <a:solidFill>
              <a:schemeClr val="accent4">
                <a:lumMod val="50000"/>
              </a:schemeClr>
            </a:solidFill>
            <a:effectLst/>
            <a:latin typeface="Garamond" panose="02020404030301010803" pitchFamily="18" charset="0"/>
          </a:endParaRPr>
        </a:p>
      </xdr:txBody>
    </xdr:sp>
    <xdr:clientData/>
  </xdr:oneCellAnchor>
  <xdr:oneCellAnchor>
    <xdr:from>
      <xdr:col>13</xdr:col>
      <xdr:colOff>464122</xdr:colOff>
      <xdr:row>8</xdr:row>
      <xdr:rowOff>122920</xdr:rowOff>
    </xdr:from>
    <xdr:ext cx="4474430" cy="249974"/>
    <xdr:sp macro="" textlink="">
      <xdr:nvSpPr>
        <xdr:cNvPr id="6" name="Rectangle 5">
          <a:hlinkClick xmlns:r="http://schemas.openxmlformats.org/officeDocument/2006/relationships" r:id="rId7"/>
          <a:extLst>
            <a:ext uri="{FF2B5EF4-FFF2-40B4-BE49-F238E27FC236}">
              <a16:creationId xmlns:a16="http://schemas.microsoft.com/office/drawing/2014/main" id="{22BBB81C-6EB4-6ED6-7261-883FE5B02F71}"/>
            </a:ext>
          </a:extLst>
        </xdr:cNvPr>
        <xdr:cNvSpPr/>
      </xdr:nvSpPr>
      <xdr:spPr>
        <a:xfrm>
          <a:off x="8400271" y="2644005"/>
          <a:ext cx="4474430" cy="249974"/>
        </a:xfrm>
        <a:prstGeom prst="rect">
          <a:avLst/>
        </a:prstGeom>
        <a:noFill/>
      </xdr:spPr>
      <xdr:txBody>
        <a:bodyPr wrap="none" lIns="91440" tIns="45720" rIns="91440" bIns="4572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rgbClr val="0F9ED5">
                  <a:lumMod val="50000"/>
                </a:srgbClr>
              </a:solidFill>
              <a:effectLst/>
              <a:uLnTx/>
              <a:uFillTx/>
              <a:latin typeface="Garamond" panose="02020404030301010803" pitchFamily="18" charset="0"/>
              <a:ea typeface="+mn-ea"/>
              <a:cs typeface="+mn-cs"/>
            </a:rPr>
            <a:t>Mutual Fund Portfolio back-testing on optimized weights</a:t>
          </a:r>
        </a:p>
      </xdr:txBody>
    </xdr:sp>
    <xdr:clientData/>
  </xdr:oneCellAnchor>
  <xdr:oneCellAnchor>
    <xdr:from>
      <xdr:col>13</xdr:col>
      <xdr:colOff>39743</xdr:colOff>
      <xdr:row>11</xdr:row>
      <xdr:rowOff>189024</xdr:rowOff>
    </xdr:from>
    <xdr:ext cx="4166023" cy="242186"/>
    <xdr:sp macro="" textlink="">
      <xdr:nvSpPr>
        <xdr:cNvPr id="8" name="Rectangle 7">
          <a:hlinkClick xmlns:r="http://schemas.openxmlformats.org/officeDocument/2006/relationships" r:id="rId8"/>
          <a:extLst>
            <a:ext uri="{FF2B5EF4-FFF2-40B4-BE49-F238E27FC236}">
              <a16:creationId xmlns:a16="http://schemas.microsoft.com/office/drawing/2014/main" id="{EBC575D7-DD7D-A60E-FBD2-5D56125D838E}"/>
            </a:ext>
          </a:extLst>
        </xdr:cNvPr>
        <xdr:cNvSpPr/>
      </xdr:nvSpPr>
      <xdr:spPr>
        <a:xfrm>
          <a:off x="7978720" y="3491024"/>
          <a:ext cx="4166023" cy="242186"/>
        </a:xfrm>
        <a:prstGeom prst="rect">
          <a:avLst/>
        </a:prstGeom>
        <a:noFill/>
      </xdr:spPr>
      <xdr:txBody>
        <a:bodyPr wrap="square" lIns="91440" tIns="45720" rIns="91440" bIns="45720">
          <a:noAutofit/>
        </a:bodyPr>
        <a:lstStyle/>
        <a:p>
          <a:pPr marL="1371600" marR="0" lvl="3" indent="0" algn="l"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HDFC Bank Overview</a:t>
          </a:r>
        </a:p>
      </xdr:txBody>
    </xdr:sp>
    <xdr:clientData/>
  </xdr:oneCellAnchor>
  <xdr:oneCellAnchor>
    <xdr:from>
      <xdr:col>13</xdr:col>
      <xdr:colOff>45650</xdr:colOff>
      <xdr:row>12</xdr:row>
      <xdr:rowOff>136618</xdr:rowOff>
    </xdr:from>
    <xdr:ext cx="3112583" cy="235522"/>
    <xdr:sp macro="" textlink="">
      <xdr:nvSpPr>
        <xdr:cNvPr id="11" name="Rectangle 10">
          <a:hlinkClick xmlns:r="http://schemas.openxmlformats.org/officeDocument/2006/relationships" r:id="rId9"/>
          <a:extLst>
            <a:ext uri="{FF2B5EF4-FFF2-40B4-BE49-F238E27FC236}">
              <a16:creationId xmlns:a16="http://schemas.microsoft.com/office/drawing/2014/main" id="{87F7DA54-2B4D-44B0-3554-F2B9219442D2}"/>
            </a:ext>
          </a:extLst>
        </xdr:cNvPr>
        <xdr:cNvSpPr/>
      </xdr:nvSpPr>
      <xdr:spPr>
        <a:xfrm>
          <a:off x="7984627" y="3704432"/>
          <a:ext cx="3112583" cy="235522"/>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HDFC Bank Charts </a:t>
          </a:r>
        </a:p>
      </xdr:txBody>
    </xdr:sp>
    <xdr:clientData/>
  </xdr:oneCellAnchor>
  <xdr:oneCellAnchor>
    <xdr:from>
      <xdr:col>13</xdr:col>
      <xdr:colOff>45651</xdr:colOff>
      <xdr:row>13</xdr:row>
      <xdr:rowOff>83455</xdr:rowOff>
    </xdr:from>
    <xdr:ext cx="3393108" cy="229615"/>
    <xdr:sp macro="" textlink="">
      <xdr:nvSpPr>
        <xdr:cNvPr id="13" name="Rectangle 12">
          <a:hlinkClick xmlns:r="http://schemas.openxmlformats.org/officeDocument/2006/relationships" r:id="rId10"/>
          <a:extLst>
            <a:ext uri="{FF2B5EF4-FFF2-40B4-BE49-F238E27FC236}">
              <a16:creationId xmlns:a16="http://schemas.microsoft.com/office/drawing/2014/main" id="{6DE6B08C-BBF9-CE9A-DBD8-5A6F46358B31}"/>
            </a:ext>
          </a:extLst>
        </xdr:cNvPr>
        <xdr:cNvSpPr/>
      </xdr:nvSpPr>
      <xdr:spPr>
        <a:xfrm>
          <a:off x="7984628" y="3917083"/>
          <a:ext cx="3393108" cy="229615"/>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HDFC Bank Key Ratios</a:t>
          </a:r>
        </a:p>
      </xdr:txBody>
    </xdr:sp>
    <xdr:clientData/>
  </xdr:oneCellAnchor>
  <xdr:oneCellAnchor>
    <xdr:from>
      <xdr:col>13</xdr:col>
      <xdr:colOff>39744</xdr:colOff>
      <xdr:row>14</xdr:row>
      <xdr:rowOff>24385</xdr:rowOff>
    </xdr:from>
    <xdr:ext cx="4112408" cy="253243"/>
    <xdr:sp macro="" textlink="">
      <xdr:nvSpPr>
        <xdr:cNvPr id="14" name="Rectangle 13">
          <a:hlinkClick xmlns:r="http://schemas.openxmlformats.org/officeDocument/2006/relationships" r:id="rId11"/>
          <a:extLst>
            <a:ext uri="{FF2B5EF4-FFF2-40B4-BE49-F238E27FC236}">
              <a16:creationId xmlns:a16="http://schemas.microsoft.com/office/drawing/2014/main" id="{682FF76E-66CB-96A1-4F20-6F3E5C40BAEA}"/>
            </a:ext>
          </a:extLst>
        </xdr:cNvPr>
        <xdr:cNvSpPr/>
      </xdr:nvSpPr>
      <xdr:spPr>
        <a:xfrm>
          <a:off x="7978721" y="4123827"/>
          <a:ext cx="4112408" cy="253243"/>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HDFC Bank Financial Statements</a:t>
          </a:r>
        </a:p>
      </xdr:txBody>
    </xdr:sp>
    <xdr:clientData/>
  </xdr:oneCellAnchor>
  <xdr:oneCellAnchor>
    <xdr:from>
      <xdr:col>13</xdr:col>
      <xdr:colOff>46731</xdr:colOff>
      <xdr:row>15</xdr:row>
      <xdr:rowOff>234539</xdr:rowOff>
    </xdr:from>
    <xdr:ext cx="3118418" cy="219504"/>
    <xdr:sp macro="" textlink="">
      <xdr:nvSpPr>
        <xdr:cNvPr id="15" name="Rectangle 14">
          <a:hlinkClick xmlns:r="http://schemas.openxmlformats.org/officeDocument/2006/relationships" r:id="rId12"/>
          <a:extLst>
            <a:ext uri="{FF2B5EF4-FFF2-40B4-BE49-F238E27FC236}">
              <a16:creationId xmlns:a16="http://schemas.microsoft.com/office/drawing/2014/main" id="{5E86D04A-C399-0CC2-52B2-B639E398F6AC}"/>
            </a:ext>
          </a:extLst>
        </xdr:cNvPr>
        <xdr:cNvSpPr/>
      </xdr:nvSpPr>
      <xdr:spPr>
        <a:xfrm>
          <a:off x="7982586" y="4640715"/>
          <a:ext cx="3118418" cy="219504"/>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Divi’s Lab Overview</a:t>
          </a:r>
        </a:p>
      </xdr:txBody>
    </xdr:sp>
    <xdr:clientData/>
  </xdr:oneCellAnchor>
  <xdr:oneCellAnchor>
    <xdr:from>
      <xdr:col>13</xdr:col>
      <xdr:colOff>50680</xdr:colOff>
      <xdr:row>16</xdr:row>
      <xdr:rowOff>150361</xdr:rowOff>
    </xdr:from>
    <xdr:ext cx="2928109" cy="236562"/>
    <xdr:sp macro="" textlink="">
      <xdr:nvSpPr>
        <xdr:cNvPr id="16" name="Rectangle 15">
          <a:hlinkClick xmlns:r="http://schemas.openxmlformats.org/officeDocument/2006/relationships" r:id="rId13"/>
          <a:extLst>
            <a:ext uri="{FF2B5EF4-FFF2-40B4-BE49-F238E27FC236}">
              <a16:creationId xmlns:a16="http://schemas.microsoft.com/office/drawing/2014/main" id="{9414413E-9DF4-7AE2-1CB8-76AAC1FEB3E5}"/>
            </a:ext>
          </a:extLst>
        </xdr:cNvPr>
        <xdr:cNvSpPr/>
      </xdr:nvSpPr>
      <xdr:spPr>
        <a:xfrm>
          <a:off x="7986535" y="4825014"/>
          <a:ext cx="2928109" cy="236562"/>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Divi’s Lab Charts </a:t>
          </a:r>
        </a:p>
      </xdr:txBody>
    </xdr:sp>
    <xdr:clientData/>
  </xdr:oneCellAnchor>
  <xdr:oneCellAnchor>
    <xdr:from>
      <xdr:col>13</xdr:col>
      <xdr:colOff>51894</xdr:colOff>
      <xdr:row>17</xdr:row>
      <xdr:rowOff>151020</xdr:rowOff>
    </xdr:from>
    <xdr:ext cx="3208635" cy="231955"/>
    <xdr:sp macro="" textlink="">
      <xdr:nvSpPr>
        <xdr:cNvPr id="17" name="Rectangle 16">
          <a:hlinkClick xmlns:r="http://schemas.openxmlformats.org/officeDocument/2006/relationships" r:id="rId14"/>
          <a:extLst>
            <a:ext uri="{FF2B5EF4-FFF2-40B4-BE49-F238E27FC236}">
              <a16:creationId xmlns:a16="http://schemas.microsoft.com/office/drawing/2014/main" id="{9B9C15BC-924F-758C-CAD0-5D090975747A}"/>
            </a:ext>
          </a:extLst>
        </xdr:cNvPr>
        <xdr:cNvSpPr/>
      </xdr:nvSpPr>
      <xdr:spPr>
        <a:xfrm>
          <a:off x="7987749" y="5007289"/>
          <a:ext cx="3208635" cy="231955"/>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Divi’s Lab Key Ratios</a:t>
          </a:r>
        </a:p>
      </xdr:txBody>
    </xdr:sp>
    <xdr:clientData/>
  </xdr:oneCellAnchor>
  <xdr:oneCellAnchor>
    <xdr:from>
      <xdr:col>13</xdr:col>
      <xdr:colOff>55841</xdr:colOff>
      <xdr:row>18</xdr:row>
      <xdr:rowOff>67120</xdr:rowOff>
    </xdr:from>
    <xdr:ext cx="3927935" cy="256632"/>
    <xdr:sp macro="" textlink="">
      <xdr:nvSpPr>
        <xdr:cNvPr id="18" name="Rectangle 17">
          <a:hlinkClick xmlns:r="http://schemas.openxmlformats.org/officeDocument/2006/relationships" r:id="rId15"/>
          <a:extLst>
            <a:ext uri="{FF2B5EF4-FFF2-40B4-BE49-F238E27FC236}">
              <a16:creationId xmlns:a16="http://schemas.microsoft.com/office/drawing/2014/main" id="{F0DE1D64-F586-9FE3-8199-C7072486CF87}"/>
            </a:ext>
          </a:extLst>
        </xdr:cNvPr>
        <xdr:cNvSpPr/>
      </xdr:nvSpPr>
      <xdr:spPr>
        <a:xfrm>
          <a:off x="7991696" y="5191866"/>
          <a:ext cx="3927935" cy="256632"/>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Divi’s Lab Financial Statements</a:t>
          </a:r>
        </a:p>
      </xdr:txBody>
    </xdr:sp>
    <xdr:clientData/>
  </xdr:oneCellAnchor>
  <xdr:oneCellAnchor>
    <xdr:from>
      <xdr:col>21</xdr:col>
      <xdr:colOff>188703</xdr:colOff>
      <xdr:row>11</xdr:row>
      <xdr:rowOff>194501</xdr:rowOff>
    </xdr:from>
    <xdr:ext cx="2721771" cy="224059"/>
    <xdr:sp macro="" textlink="">
      <xdr:nvSpPr>
        <xdr:cNvPr id="19" name="Rectangle 18">
          <a:hlinkClick xmlns:r="http://schemas.openxmlformats.org/officeDocument/2006/relationships" r:id="rId16"/>
          <a:extLst>
            <a:ext uri="{FF2B5EF4-FFF2-40B4-BE49-F238E27FC236}">
              <a16:creationId xmlns:a16="http://schemas.microsoft.com/office/drawing/2014/main" id="{9E0AA2B2-B221-B007-2A0B-00C92294C3EA}"/>
            </a:ext>
          </a:extLst>
        </xdr:cNvPr>
        <xdr:cNvSpPr/>
      </xdr:nvSpPr>
      <xdr:spPr>
        <a:xfrm>
          <a:off x="13062492" y="3498172"/>
          <a:ext cx="2721771" cy="224059"/>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BDL Overview</a:t>
          </a:r>
        </a:p>
      </xdr:txBody>
    </xdr:sp>
    <xdr:clientData/>
  </xdr:oneCellAnchor>
  <xdr:oneCellAnchor>
    <xdr:from>
      <xdr:col>21</xdr:col>
      <xdr:colOff>201614</xdr:colOff>
      <xdr:row>12</xdr:row>
      <xdr:rowOff>131226</xdr:rowOff>
    </xdr:from>
    <xdr:ext cx="2531462" cy="224059"/>
    <xdr:sp macro="" textlink="">
      <xdr:nvSpPr>
        <xdr:cNvPr id="21" name="Rectangle 20">
          <a:hlinkClick xmlns:r="http://schemas.openxmlformats.org/officeDocument/2006/relationships" r:id="rId17"/>
          <a:extLst>
            <a:ext uri="{FF2B5EF4-FFF2-40B4-BE49-F238E27FC236}">
              <a16:creationId xmlns:a16="http://schemas.microsoft.com/office/drawing/2014/main" id="{C19AC538-253D-9A8C-2F2F-0B19B09F87A0}"/>
            </a:ext>
          </a:extLst>
        </xdr:cNvPr>
        <xdr:cNvSpPr/>
      </xdr:nvSpPr>
      <xdr:spPr>
        <a:xfrm>
          <a:off x="13075403" y="3700594"/>
          <a:ext cx="2531462" cy="224059"/>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BDL Charts </a:t>
          </a:r>
        </a:p>
      </xdr:txBody>
    </xdr:sp>
    <xdr:clientData/>
  </xdr:oneCellAnchor>
  <xdr:oneCellAnchor>
    <xdr:from>
      <xdr:col>21</xdr:col>
      <xdr:colOff>217718</xdr:colOff>
      <xdr:row>13</xdr:row>
      <xdr:rowOff>64106</xdr:rowOff>
    </xdr:from>
    <xdr:ext cx="2811988" cy="308739"/>
    <xdr:sp macro="" textlink="">
      <xdr:nvSpPr>
        <xdr:cNvPr id="22" name="Rectangle 21">
          <a:hlinkClick xmlns:r="http://schemas.openxmlformats.org/officeDocument/2006/relationships" r:id="rId18"/>
          <a:extLst>
            <a:ext uri="{FF2B5EF4-FFF2-40B4-BE49-F238E27FC236}">
              <a16:creationId xmlns:a16="http://schemas.microsoft.com/office/drawing/2014/main" id="{45629A29-A3F8-241E-508E-2EE5D0A72052}"/>
            </a:ext>
          </a:extLst>
        </xdr:cNvPr>
        <xdr:cNvSpPr/>
      </xdr:nvSpPr>
      <xdr:spPr>
        <a:xfrm>
          <a:off x="13091507" y="3899172"/>
          <a:ext cx="2811988" cy="308739"/>
        </a:xfrm>
        <a:prstGeom prst="rect">
          <a:avLst/>
        </a:prstGeom>
        <a:noFill/>
      </xdr:spPr>
      <xdr:txBody>
        <a:bodyPr wrap="none" lIns="91440" tIns="45720" rIns="91440" bIns="45720">
          <a:sp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BDL Key Ratios</a:t>
          </a:r>
        </a:p>
      </xdr:txBody>
    </xdr:sp>
    <xdr:clientData/>
  </xdr:oneCellAnchor>
  <xdr:oneCellAnchor>
    <xdr:from>
      <xdr:col>21</xdr:col>
      <xdr:colOff>219848</xdr:colOff>
      <xdr:row>14</xdr:row>
      <xdr:rowOff>3065</xdr:rowOff>
    </xdr:from>
    <xdr:ext cx="3531288" cy="308739"/>
    <xdr:sp macro="" textlink="">
      <xdr:nvSpPr>
        <xdr:cNvPr id="23" name="Rectangle 22">
          <a:hlinkClick xmlns:r="http://schemas.openxmlformats.org/officeDocument/2006/relationships" r:id="rId19"/>
          <a:extLst>
            <a:ext uri="{FF2B5EF4-FFF2-40B4-BE49-F238E27FC236}">
              <a16:creationId xmlns:a16="http://schemas.microsoft.com/office/drawing/2014/main" id="{E8549135-DE5A-CCE8-B467-6DC473EB4860}"/>
            </a:ext>
          </a:extLst>
        </xdr:cNvPr>
        <xdr:cNvSpPr/>
      </xdr:nvSpPr>
      <xdr:spPr>
        <a:xfrm>
          <a:off x="13093637" y="4103828"/>
          <a:ext cx="3531288" cy="308739"/>
        </a:xfrm>
        <a:prstGeom prst="rect">
          <a:avLst/>
        </a:prstGeom>
        <a:noFill/>
      </xdr:spPr>
      <xdr:txBody>
        <a:bodyPr wrap="none" lIns="91440" tIns="45720" rIns="91440" bIns="45720">
          <a:sp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BDL Financial Statements</a:t>
          </a:r>
        </a:p>
      </xdr:txBody>
    </xdr:sp>
    <xdr:clientData/>
  </xdr:oneCellAnchor>
  <xdr:oneCellAnchor>
    <xdr:from>
      <xdr:col>21</xdr:col>
      <xdr:colOff>202341</xdr:colOff>
      <xdr:row>15</xdr:row>
      <xdr:rowOff>225476</xdr:rowOff>
    </xdr:from>
    <xdr:ext cx="3821752" cy="220695"/>
    <xdr:sp macro="" textlink="">
      <xdr:nvSpPr>
        <xdr:cNvPr id="24" name="Rectangle 23">
          <a:hlinkClick xmlns:r="http://schemas.openxmlformats.org/officeDocument/2006/relationships" r:id="rId20"/>
          <a:extLst>
            <a:ext uri="{FF2B5EF4-FFF2-40B4-BE49-F238E27FC236}">
              <a16:creationId xmlns:a16="http://schemas.microsoft.com/office/drawing/2014/main" id="{8C84289F-FBF3-E2FD-CD54-0857DA56AFCA}"/>
            </a:ext>
          </a:extLst>
        </xdr:cNvPr>
        <xdr:cNvSpPr/>
      </xdr:nvSpPr>
      <xdr:spPr>
        <a:xfrm>
          <a:off x="13076130" y="4591937"/>
          <a:ext cx="3821752" cy="220695"/>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Jubilant Foodworks Overview</a:t>
          </a:r>
        </a:p>
      </xdr:txBody>
    </xdr:sp>
    <xdr:clientData/>
  </xdr:oneCellAnchor>
  <xdr:oneCellAnchor>
    <xdr:from>
      <xdr:col>21</xdr:col>
      <xdr:colOff>207354</xdr:colOff>
      <xdr:row>16</xdr:row>
      <xdr:rowOff>170331</xdr:rowOff>
    </xdr:from>
    <xdr:ext cx="3631443" cy="235735"/>
    <xdr:sp macro="" textlink="">
      <xdr:nvSpPr>
        <xdr:cNvPr id="25" name="Rectangle 24">
          <a:hlinkClick xmlns:r="http://schemas.openxmlformats.org/officeDocument/2006/relationships" r:id="rId21"/>
          <a:extLst>
            <a:ext uri="{FF2B5EF4-FFF2-40B4-BE49-F238E27FC236}">
              <a16:creationId xmlns:a16="http://schemas.microsoft.com/office/drawing/2014/main" id="{A191F72C-AE7C-2084-000E-13A68E502993}"/>
            </a:ext>
          </a:extLst>
        </xdr:cNvPr>
        <xdr:cNvSpPr/>
      </xdr:nvSpPr>
      <xdr:spPr>
        <a:xfrm>
          <a:off x="13081143" y="4802489"/>
          <a:ext cx="3631443" cy="235735"/>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Jubilant Foodworks Charts </a:t>
          </a:r>
        </a:p>
      </xdr:txBody>
    </xdr:sp>
    <xdr:clientData/>
  </xdr:oneCellAnchor>
  <xdr:oneCellAnchor>
    <xdr:from>
      <xdr:col>21</xdr:col>
      <xdr:colOff>202341</xdr:colOff>
      <xdr:row>17</xdr:row>
      <xdr:rowOff>210438</xdr:rowOff>
    </xdr:from>
    <xdr:ext cx="3911968" cy="240748"/>
    <xdr:sp macro="" textlink="">
      <xdr:nvSpPr>
        <xdr:cNvPr id="26" name="Rectangle 25">
          <a:hlinkClick xmlns:r="http://schemas.openxmlformats.org/officeDocument/2006/relationships" r:id="rId22"/>
          <a:extLst>
            <a:ext uri="{FF2B5EF4-FFF2-40B4-BE49-F238E27FC236}">
              <a16:creationId xmlns:a16="http://schemas.microsoft.com/office/drawing/2014/main" id="{7CC16B83-0EE4-DAA0-1095-C89855C60908}"/>
            </a:ext>
          </a:extLst>
        </xdr:cNvPr>
        <xdr:cNvSpPr/>
      </xdr:nvSpPr>
      <xdr:spPr>
        <a:xfrm>
          <a:off x="13076130" y="5023070"/>
          <a:ext cx="3911968" cy="240748"/>
        </a:xfrm>
        <a:prstGeom prst="rect">
          <a:avLst/>
        </a:prstGeom>
        <a:noFill/>
      </xdr:spPr>
      <xdr:txBody>
        <a:bodyPr wrap="none" lIns="91440" tIns="45720" rIns="91440" bIns="45720">
          <a:no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Jubilant Foodworks Key Ratios</a:t>
          </a:r>
        </a:p>
      </xdr:txBody>
    </xdr:sp>
    <xdr:clientData/>
  </xdr:oneCellAnchor>
  <xdr:oneCellAnchor>
    <xdr:from>
      <xdr:col>21</xdr:col>
      <xdr:colOff>197328</xdr:colOff>
      <xdr:row>18</xdr:row>
      <xdr:rowOff>170331</xdr:rowOff>
    </xdr:from>
    <xdr:ext cx="4631268" cy="308739"/>
    <xdr:sp macro="" textlink="">
      <xdr:nvSpPr>
        <xdr:cNvPr id="27" name="Rectangle 26">
          <a:extLst>
            <a:ext uri="{FF2B5EF4-FFF2-40B4-BE49-F238E27FC236}">
              <a16:creationId xmlns:a16="http://schemas.microsoft.com/office/drawing/2014/main" id="{C2C68C05-5FBF-341D-B8A8-0494A3C8B44D}"/>
            </a:ext>
          </a:extLst>
        </xdr:cNvPr>
        <xdr:cNvSpPr/>
      </xdr:nvSpPr>
      <xdr:spPr>
        <a:xfrm>
          <a:off x="13071117" y="5248660"/>
          <a:ext cx="4631268" cy="308739"/>
        </a:xfrm>
        <a:prstGeom prst="rect">
          <a:avLst/>
        </a:prstGeom>
        <a:noFill/>
      </xdr:spPr>
      <xdr:txBody>
        <a:bodyPr wrap="none" lIns="91440" tIns="45720" rIns="91440" bIns="45720">
          <a:spAutoFit/>
        </a:bodyPr>
        <a:lstStyle/>
        <a:p>
          <a:pPr marL="1371600" marR="0" lvl="3" indent="0"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accent1"/>
              </a:solidFill>
              <a:effectLst/>
              <a:uLnTx/>
              <a:uFillTx/>
              <a:latin typeface="Garamond" panose="02020404030301010803" pitchFamily="18" charset="0"/>
              <a:ea typeface="+mn-ea"/>
              <a:cs typeface="+mn-cs"/>
            </a:rPr>
            <a:t>Jubilant Foodworks Financial Statements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17</xdr:col>
      <xdr:colOff>123568</xdr:colOff>
      <xdr:row>66</xdr:row>
      <xdr:rowOff>0</xdr:rowOff>
    </xdr:from>
    <xdr:to>
      <xdr:col>31</xdr:col>
      <xdr:colOff>473838</xdr:colOff>
      <xdr:row>95</xdr:row>
      <xdr:rowOff>24811</xdr:rowOff>
    </xdr:to>
    <xdr:graphicFrame macro="">
      <xdr:nvGraphicFramePr>
        <xdr:cNvPr id="2" name="Chart 1">
          <a:extLst>
            <a:ext uri="{FF2B5EF4-FFF2-40B4-BE49-F238E27FC236}">
              <a16:creationId xmlns:a16="http://schemas.microsoft.com/office/drawing/2014/main" id="{6A480891-0B84-4D96-A940-E09B22382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704</xdr:colOff>
      <xdr:row>66</xdr:row>
      <xdr:rowOff>0</xdr:rowOff>
    </xdr:from>
    <xdr:to>
      <xdr:col>15</xdr:col>
      <xdr:colOff>350974</xdr:colOff>
      <xdr:row>95</xdr:row>
      <xdr:rowOff>24811</xdr:rowOff>
    </xdr:to>
    <xdr:graphicFrame macro="">
      <xdr:nvGraphicFramePr>
        <xdr:cNvPr id="3" name="Chart 2">
          <a:extLst>
            <a:ext uri="{FF2B5EF4-FFF2-40B4-BE49-F238E27FC236}">
              <a16:creationId xmlns:a16="http://schemas.microsoft.com/office/drawing/2014/main" id="{B47F5219-068D-4AF0-9CCF-ADAA2B92F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603954</xdr:colOff>
      <xdr:row>32</xdr:row>
      <xdr:rowOff>119351</xdr:rowOff>
    </xdr:from>
    <xdr:to>
      <xdr:col>15</xdr:col>
      <xdr:colOff>555204</xdr:colOff>
      <xdr:row>61</xdr:row>
      <xdr:rowOff>0</xdr:rowOff>
    </xdr:to>
    <xdr:graphicFrame macro="">
      <xdr:nvGraphicFramePr>
        <xdr:cNvPr id="4" name="Chart 3">
          <a:extLst>
            <a:ext uri="{FF2B5EF4-FFF2-40B4-BE49-F238E27FC236}">
              <a16:creationId xmlns:a16="http://schemas.microsoft.com/office/drawing/2014/main" id="{6193E15F-9887-4563-B6B7-7848CCA16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63338</xdr:colOff>
      <xdr:row>1</xdr:row>
      <xdr:rowOff>98757</xdr:rowOff>
    </xdr:from>
    <xdr:to>
      <xdr:col>48</xdr:col>
      <xdr:colOff>0</xdr:colOff>
      <xdr:row>29</xdr:row>
      <xdr:rowOff>164757</xdr:rowOff>
    </xdr:to>
    <xdr:graphicFrame macro="">
      <xdr:nvGraphicFramePr>
        <xdr:cNvPr id="5" name="Chart 4">
          <a:extLst>
            <a:ext uri="{FF2B5EF4-FFF2-40B4-BE49-F238E27FC236}">
              <a16:creationId xmlns:a16="http://schemas.microsoft.com/office/drawing/2014/main" id="{6D9D0A35-835B-4878-8DE9-57FAB6062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267568</xdr:colOff>
      <xdr:row>32</xdr:row>
      <xdr:rowOff>98526</xdr:rowOff>
    </xdr:from>
    <xdr:to>
      <xdr:col>32</xdr:col>
      <xdr:colOff>0</xdr:colOff>
      <xdr:row>61</xdr:row>
      <xdr:rowOff>123337</xdr:rowOff>
    </xdr:to>
    <xdr:graphicFrame macro="">
      <xdr:nvGraphicFramePr>
        <xdr:cNvPr id="6" name="Chart 5">
          <a:extLst>
            <a:ext uri="{FF2B5EF4-FFF2-40B4-BE49-F238E27FC236}">
              <a16:creationId xmlns:a16="http://schemas.microsoft.com/office/drawing/2014/main" id="{2E9C9BA3-627A-420F-B111-7F3386F35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267568</xdr:colOff>
      <xdr:row>1</xdr:row>
      <xdr:rowOff>137825</xdr:rowOff>
    </xdr:from>
    <xdr:to>
      <xdr:col>32</xdr:col>
      <xdr:colOff>0</xdr:colOff>
      <xdr:row>30</xdr:row>
      <xdr:rowOff>162635</xdr:rowOff>
    </xdr:to>
    <xdr:graphicFrame macro="">
      <xdr:nvGraphicFramePr>
        <xdr:cNvPr id="7" name="Chart 6">
          <a:extLst>
            <a:ext uri="{FF2B5EF4-FFF2-40B4-BE49-F238E27FC236}">
              <a16:creationId xmlns:a16="http://schemas.microsoft.com/office/drawing/2014/main" id="{D89DB721-70CB-4ADA-BBB0-66EB901FE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704</xdr:colOff>
      <xdr:row>1</xdr:row>
      <xdr:rowOff>168951</xdr:rowOff>
    </xdr:from>
    <xdr:to>
      <xdr:col>15</xdr:col>
      <xdr:colOff>555204</xdr:colOff>
      <xdr:row>30</xdr:row>
      <xdr:rowOff>44451</xdr:rowOff>
    </xdr:to>
    <xdr:graphicFrame macro="">
      <xdr:nvGraphicFramePr>
        <xdr:cNvPr id="8" name="Chart 7">
          <a:extLst>
            <a:ext uri="{FF2B5EF4-FFF2-40B4-BE49-F238E27FC236}">
              <a16:creationId xmlns:a16="http://schemas.microsoft.com/office/drawing/2014/main" id="{0C498906-D2D9-463F-829F-28C9D2A75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85750</xdr:colOff>
      <xdr:row>32</xdr:row>
      <xdr:rowOff>31523</xdr:rowOff>
    </xdr:from>
    <xdr:to>
      <xdr:col>47</xdr:col>
      <xdr:colOff>436021</xdr:colOff>
      <xdr:row>61</xdr:row>
      <xdr:rowOff>56334</xdr:rowOff>
    </xdr:to>
    <xdr:graphicFrame macro="">
      <xdr:nvGraphicFramePr>
        <xdr:cNvPr id="9" name="Chart 8">
          <a:extLst>
            <a:ext uri="{FF2B5EF4-FFF2-40B4-BE49-F238E27FC236}">
              <a16:creationId xmlns:a16="http://schemas.microsoft.com/office/drawing/2014/main" id="{85535DA2-1A1B-4505-B054-D035B9565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123568</xdr:colOff>
      <xdr:row>66</xdr:row>
      <xdr:rowOff>0</xdr:rowOff>
    </xdr:from>
    <xdr:to>
      <xdr:col>31</xdr:col>
      <xdr:colOff>473838</xdr:colOff>
      <xdr:row>95</xdr:row>
      <xdr:rowOff>24811</xdr:rowOff>
    </xdr:to>
    <xdr:graphicFrame macro="">
      <xdr:nvGraphicFramePr>
        <xdr:cNvPr id="2" name="Chart 1">
          <a:extLst>
            <a:ext uri="{FF2B5EF4-FFF2-40B4-BE49-F238E27FC236}">
              <a16:creationId xmlns:a16="http://schemas.microsoft.com/office/drawing/2014/main" id="{6082C183-D326-4FCF-ADD7-7DD61975D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704</xdr:colOff>
      <xdr:row>66</xdr:row>
      <xdr:rowOff>0</xdr:rowOff>
    </xdr:from>
    <xdr:to>
      <xdr:col>15</xdr:col>
      <xdr:colOff>350974</xdr:colOff>
      <xdr:row>95</xdr:row>
      <xdr:rowOff>24811</xdr:rowOff>
    </xdr:to>
    <xdr:graphicFrame macro="">
      <xdr:nvGraphicFramePr>
        <xdr:cNvPr id="3" name="Chart 2">
          <a:extLst>
            <a:ext uri="{FF2B5EF4-FFF2-40B4-BE49-F238E27FC236}">
              <a16:creationId xmlns:a16="http://schemas.microsoft.com/office/drawing/2014/main" id="{468E655B-F023-4144-ACD1-793181C33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603954</xdr:colOff>
      <xdr:row>32</xdr:row>
      <xdr:rowOff>119351</xdr:rowOff>
    </xdr:from>
    <xdr:to>
      <xdr:col>15</xdr:col>
      <xdr:colOff>555204</xdr:colOff>
      <xdr:row>61</xdr:row>
      <xdr:rowOff>0</xdr:rowOff>
    </xdr:to>
    <xdr:graphicFrame macro="">
      <xdr:nvGraphicFramePr>
        <xdr:cNvPr id="4" name="Chart 3">
          <a:extLst>
            <a:ext uri="{FF2B5EF4-FFF2-40B4-BE49-F238E27FC236}">
              <a16:creationId xmlns:a16="http://schemas.microsoft.com/office/drawing/2014/main" id="{2901EF83-1982-4A2E-AD0A-2140CED51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63338</xdr:colOff>
      <xdr:row>1</xdr:row>
      <xdr:rowOff>98757</xdr:rowOff>
    </xdr:from>
    <xdr:to>
      <xdr:col>48</xdr:col>
      <xdr:colOff>0</xdr:colOff>
      <xdr:row>29</xdr:row>
      <xdr:rowOff>164757</xdr:rowOff>
    </xdr:to>
    <xdr:graphicFrame macro="">
      <xdr:nvGraphicFramePr>
        <xdr:cNvPr id="5" name="Chart 4">
          <a:extLst>
            <a:ext uri="{FF2B5EF4-FFF2-40B4-BE49-F238E27FC236}">
              <a16:creationId xmlns:a16="http://schemas.microsoft.com/office/drawing/2014/main" id="{9B4A51B7-DDA2-47B9-87BC-10A17E72E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267568</xdr:colOff>
      <xdr:row>32</xdr:row>
      <xdr:rowOff>98526</xdr:rowOff>
    </xdr:from>
    <xdr:to>
      <xdr:col>32</xdr:col>
      <xdr:colOff>0</xdr:colOff>
      <xdr:row>61</xdr:row>
      <xdr:rowOff>123337</xdr:rowOff>
    </xdr:to>
    <xdr:graphicFrame macro="">
      <xdr:nvGraphicFramePr>
        <xdr:cNvPr id="6" name="Chart 5">
          <a:extLst>
            <a:ext uri="{FF2B5EF4-FFF2-40B4-BE49-F238E27FC236}">
              <a16:creationId xmlns:a16="http://schemas.microsoft.com/office/drawing/2014/main" id="{4B8DEC6B-2097-48BC-9265-737EA026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267568</xdr:colOff>
      <xdr:row>1</xdr:row>
      <xdr:rowOff>137825</xdr:rowOff>
    </xdr:from>
    <xdr:to>
      <xdr:col>32</xdr:col>
      <xdr:colOff>0</xdr:colOff>
      <xdr:row>30</xdr:row>
      <xdr:rowOff>162635</xdr:rowOff>
    </xdr:to>
    <xdr:graphicFrame macro="">
      <xdr:nvGraphicFramePr>
        <xdr:cNvPr id="7" name="Chart 6">
          <a:extLst>
            <a:ext uri="{FF2B5EF4-FFF2-40B4-BE49-F238E27FC236}">
              <a16:creationId xmlns:a16="http://schemas.microsoft.com/office/drawing/2014/main" id="{735EA109-0C99-4173-933A-4E31DED2C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704</xdr:colOff>
      <xdr:row>1</xdr:row>
      <xdr:rowOff>168951</xdr:rowOff>
    </xdr:from>
    <xdr:to>
      <xdr:col>15</xdr:col>
      <xdr:colOff>555204</xdr:colOff>
      <xdr:row>30</xdr:row>
      <xdr:rowOff>44451</xdr:rowOff>
    </xdr:to>
    <xdr:graphicFrame macro="">
      <xdr:nvGraphicFramePr>
        <xdr:cNvPr id="8" name="Chart 7">
          <a:extLst>
            <a:ext uri="{FF2B5EF4-FFF2-40B4-BE49-F238E27FC236}">
              <a16:creationId xmlns:a16="http://schemas.microsoft.com/office/drawing/2014/main" id="{617D07DD-EE27-4128-AEC4-FB1AAFC06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63338</xdr:colOff>
      <xdr:row>32</xdr:row>
      <xdr:rowOff>98758</xdr:rowOff>
    </xdr:from>
    <xdr:to>
      <xdr:col>47</xdr:col>
      <xdr:colOff>413609</xdr:colOff>
      <xdr:row>61</xdr:row>
      <xdr:rowOff>123569</xdr:rowOff>
    </xdr:to>
    <xdr:graphicFrame macro="">
      <xdr:nvGraphicFramePr>
        <xdr:cNvPr id="9" name="Chart 8">
          <a:extLst>
            <a:ext uri="{FF2B5EF4-FFF2-40B4-BE49-F238E27FC236}">
              <a16:creationId xmlns:a16="http://schemas.microsoft.com/office/drawing/2014/main" id="{D608583F-3559-4758-84D6-7056C9F0E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123568</xdr:colOff>
      <xdr:row>66</xdr:row>
      <xdr:rowOff>0</xdr:rowOff>
    </xdr:from>
    <xdr:to>
      <xdr:col>31</xdr:col>
      <xdr:colOff>473838</xdr:colOff>
      <xdr:row>95</xdr:row>
      <xdr:rowOff>24811</xdr:rowOff>
    </xdr:to>
    <xdr:graphicFrame macro="">
      <xdr:nvGraphicFramePr>
        <xdr:cNvPr id="2" name="Chart 1">
          <a:extLst>
            <a:ext uri="{FF2B5EF4-FFF2-40B4-BE49-F238E27FC236}">
              <a16:creationId xmlns:a16="http://schemas.microsoft.com/office/drawing/2014/main" id="{6271C4EC-F0BE-4EEE-B3B2-87EDF7E72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704</xdr:colOff>
      <xdr:row>66</xdr:row>
      <xdr:rowOff>0</xdr:rowOff>
    </xdr:from>
    <xdr:to>
      <xdr:col>15</xdr:col>
      <xdr:colOff>350974</xdr:colOff>
      <xdr:row>95</xdr:row>
      <xdr:rowOff>24811</xdr:rowOff>
    </xdr:to>
    <xdr:graphicFrame macro="">
      <xdr:nvGraphicFramePr>
        <xdr:cNvPr id="3" name="Chart 2">
          <a:extLst>
            <a:ext uri="{FF2B5EF4-FFF2-40B4-BE49-F238E27FC236}">
              <a16:creationId xmlns:a16="http://schemas.microsoft.com/office/drawing/2014/main" id="{C03BE78F-B7C2-4A48-93BD-B2838F941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603954</xdr:colOff>
      <xdr:row>32</xdr:row>
      <xdr:rowOff>119351</xdr:rowOff>
    </xdr:from>
    <xdr:to>
      <xdr:col>15</xdr:col>
      <xdr:colOff>555204</xdr:colOff>
      <xdr:row>61</xdr:row>
      <xdr:rowOff>0</xdr:rowOff>
    </xdr:to>
    <xdr:graphicFrame macro="">
      <xdr:nvGraphicFramePr>
        <xdr:cNvPr id="4" name="Chart 3">
          <a:extLst>
            <a:ext uri="{FF2B5EF4-FFF2-40B4-BE49-F238E27FC236}">
              <a16:creationId xmlns:a16="http://schemas.microsoft.com/office/drawing/2014/main" id="{BAF51CC4-9FA2-4C17-9F48-7D4309C4B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63338</xdr:colOff>
      <xdr:row>1</xdr:row>
      <xdr:rowOff>98757</xdr:rowOff>
    </xdr:from>
    <xdr:to>
      <xdr:col>48</xdr:col>
      <xdr:colOff>0</xdr:colOff>
      <xdr:row>29</xdr:row>
      <xdr:rowOff>164757</xdr:rowOff>
    </xdr:to>
    <xdr:graphicFrame macro="">
      <xdr:nvGraphicFramePr>
        <xdr:cNvPr id="5" name="Chart 4">
          <a:extLst>
            <a:ext uri="{FF2B5EF4-FFF2-40B4-BE49-F238E27FC236}">
              <a16:creationId xmlns:a16="http://schemas.microsoft.com/office/drawing/2014/main" id="{C2D5A730-4951-407F-ACC7-617026B1D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267568</xdr:colOff>
      <xdr:row>32</xdr:row>
      <xdr:rowOff>98526</xdr:rowOff>
    </xdr:from>
    <xdr:to>
      <xdr:col>32</xdr:col>
      <xdr:colOff>0</xdr:colOff>
      <xdr:row>61</xdr:row>
      <xdr:rowOff>123337</xdr:rowOff>
    </xdr:to>
    <xdr:graphicFrame macro="">
      <xdr:nvGraphicFramePr>
        <xdr:cNvPr id="6" name="Chart 5">
          <a:extLst>
            <a:ext uri="{FF2B5EF4-FFF2-40B4-BE49-F238E27FC236}">
              <a16:creationId xmlns:a16="http://schemas.microsoft.com/office/drawing/2014/main" id="{CA21E8D8-CCE3-4DC4-9674-A009A104C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267568</xdr:colOff>
      <xdr:row>1</xdr:row>
      <xdr:rowOff>137825</xdr:rowOff>
    </xdr:from>
    <xdr:to>
      <xdr:col>32</xdr:col>
      <xdr:colOff>0</xdr:colOff>
      <xdr:row>30</xdr:row>
      <xdr:rowOff>162635</xdr:rowOff>
    </xdr:to>
    <xdr:graphicFrame macro="">
      <xdr:nvGraphicFramePr>
        <xdr:cNvPr id="7" name="Chart 6">
          <a:extLst>
            <a:ext uri="{FF2B5EF4-FFF2-40B4-BE49-F238E27FC236}">
              <a16:creationId xmlns:a16="http://schemas.microsoft.com/office/drawing/2014/main" id="{8CC9A44B-4DD3-4CEF-AE89-33B612C9D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704</xdr:colOff>
      <xdr:row>1</xdr:row>
      <xdr:rowOff>168951</xdr:rowOff>
    </xdr:from>
    <xdr:to>
      <xdr:col>15</xdr:col>
      <xdr:colOff>555204</xdr:colOff>
      <xdr:row>30</xdr:row>
      <xdr:rowOff>44451</xdr:rowOff>
    </xdr:to>
    <xdr:graphicFrame macro="">
      <xdr:nvGraphicFramePr>
        <xdr:cNvPr id="8" name="Chart 7">
          <a:extLst>
            <a:ext uri="{FF2B5EF4-FFF2-40B4-BE49-F238E27FC236}">
              <a16:creationId xmlns:a16="http://schemas.microsoft.com/office/drawing/2014/main" id="{178CADD3-DB1E-4AA0-BF94-745E35185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63338</xdr:colOff>
      <xdr:row>32</xdr:row>
      <xdr:rowOff>98758</xdr:rowOff>
    </xdr:from>
    <xdr:to>
      <xdr:col>47</xdr:col>
      <xdr:colOff>413609</xdr:colOff>
      <xdr:row>61</xdr:row>
      <xdr:rowOff>123569</xdr:rowOff>
    </xdr:to>
    <xdr:graphicFrame macro="">
      <xdr:nvGraphicFramePr>
        <xdr:cNvPr id="9" name="Chart 8">
          <a:extLst>
            <a:ext uri="{FF2B5EF4-FFF2-40B4-BE49-F238E27FC236}">
              <a16:creationId xmlns:a16="http://schemas.microsoft.com/office/drawing/2014/main" id="{D83B4EFB-6022-457F-A2F4-D484CAB55E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123568</xdr:colOff>
      <xdr:row>66</xdr:row>
      <xdr:rowOff>0</xdr:rowOff>
    </xdr:from>
    <xdr:to>
      <xdr:col>31</xdr:col>
      <xdr:colOff>473838</xdr:colOff>
      <xdr:row>95</xdr:row>
      <xdr:rowOff>24811</xdr:rowOff>
    </xdr:to>
    <xdr:graphicFrame macro="">
      <xdr:nvGraphicFramePr>
        <xdr:cNvPr id="2" name="Chart 1">
          <a:extLst>
            <a:ext uri="{FF2B5EF4-FFF2-40B4-BE49-F238E27FC236}">
              <a16:creationId xmlns:a16="http://schemas.microsoft.com/office/drawing/2014/main" id="{4AF1F2C3-46F6-498D-A436-27708E89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704</xdr:colOff>
      <xdr:row>66</xdr:row>
      <xdr:rowOff>0</xdr:rowOff>
    </xdr:from>
    <xdr:to>
      <xdr:col>15</xdr:col>
      <xdr:colOff>350974</xdr:colOff>
      <xdr:row>95</xdr:row>
      <xdr:rowOff>24811</xdr:rowOff>
    </xdr:to>
    <xdr:graphicFrame macro="">
      <xdr:nvGraphicFramePr>
        <xdr:cNvPr id="3" name="Chart 2">
          <a:extLst>
            <a:ext uri="{FF2B5EF4-FFF2-40B4-BE49-F238E27FC236}">
              <a16:creationId xmlns:a16="http://schemas.microsoft.com/office/drawing/2014/main" id="{E3B87E0A-4C39-4EF5-B09D-AE694131C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603954</xdr:colOff>
      <xdr:row>32</xdr:row>
      <xdr:rowOff>119351</xdr:rowOff>
    </xdr:from>
    <xdr:to>
      <xdr:col>15</xdr:col>
      <xdr:colOff>555204</xdr:colOff>
      <xdr:row>61</xdr:row>
      <xdr:rowOff>0</xdr:rowOff>
    </xdr:to>
    <xdr:graphicFrame macro="">
      <xdr:nvGraphicFramePr>
        <xdr:cNvPr id="4" name="Chart 3">
          <a:extLst>
            <a:ext uri="{FF2B5EF4-FFF2-40B4-BE49-F238E27FC236}">
              <a16:creationId xmlns:a16="http://schemas.microsoft.com/office/drawing/2014/main" id="{FA8897B4-6D93-44E1-BD6B-3C33A81D5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63338</xdr:colOff>
      <xdr:row>1</xdr:row>
      <xdr:rowOff>98757</xdr:rowOff>
    </xdr:from>
    <xdr:to>
      <xdr:col>48</xdr:col>
      <xdr:colOff>0</xdr:colOff>
      <xdr:row>29</xdr:row>
      <xdr:rowOff>164757</xdr:rowOff>
    </xdr:to>
    <xdr:graphicFrame macro="">
      <xdr:nvGraphicFramePr>
        <xdr:cNvPr id="5" name="Chart 4">
          <a:extLst>
            <a:ext uri="{FF2B5EF4-FFF2-40B4-BE49-F238E27FC236}">
              <a16:creationId xmlns:a16="http://schemas.microsoft.com/office/drawing/2014/main" id="{DA61DA50-D986-4C58-9880-113346068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267568</xdr:colOff>
      <xdr:row>32</xdr:row>
      <xdr:rowOff>98526</xdr:rowOff>
    </xdr:from>
    <xdr:to>
      <xdr:col>32</xdr:col>
      <xdr:colOff>0</xdr:colOff>
      <xdr:row>61</xdr:row>
      <xdr:rowOff>123337</xdr:rowOff>
    </xdr:to>
    <xdr:graphicFrame macro="">
      <xdr:nvGraphicFramePr>
        <xdr:cNvPr id="6" name="Chart 5">
          <a:extLst>
            <a:ext uri="{FF2B5EF4-FFF2-40B4-BE49-F238E27FC236}">
              <a16:creationId xmlns:a16="http://schemas.microsoft.com/office/drawing/2014/main" id="{CCCADDF5-705E-479F-8C11-7E1A888B3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267568</xdr:colOff>
      <xdr:row>1</xdr:row>
      <xdr:rowOff>137825</xdr:rowOff>
    </xdr:from>
    <xdr:to>
      <xdr:col>32</xdr:col>
      <xdr:colOff>0</xdr:colOff>
      <xdr:row>30</xdr:row>
      <xdr:rowOff>162635</xdr:rowOff>
    </xdr:to>
    <xdr:graphicFrame macro="">
      <xdr:nvGraphicFramePr>
        <xdr:cNvPr id="7" name="Chart 6">
          <a:extLst>
            <a:ext uri="{FF2B5EF4-FFF2-40B4-BE49-F238E27FC236}">
              <a16:creationId xmlns:a16="http://schemas.microsoft.com/office/drawing/2014/main" id="{97445448-FDB0-4FE1-8DFB-F3331807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704</xdr:colOff>
      <xdr:row>1</xdr:row>
      <xdr:rowOff>168951</xdr:rowOff>
    </xdr:from>
    <xdr:to>
      <xdr:col>15</xdr:col>
      <xdr:colOff>555204</xdr:colOff>
      <xdr:row>30</xdr:row>
      <xdr:rowOff>44451</xdr:rowOff>
    </xdr:to>
    <xdr:graphicFrame macro="">
      <xdr:nvGraphicFramePr>
        <xdr:cNvPr id="8" name="Chart 7">
          <a:extLst>
            <a:ext uri="{FF2B5EF4-FFF2-40B4-BE49-F238E27FC236}">
              <a16:creationId xmlns:a16="http://schemas.microsoft.com/office/drawing/2014/main" id="{80D3B9E4-E77F-4602-8AAD-EC018D7CF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63338</xdr:colOff>
      <xdr:row>32</xdr:row>
      <xdr:rowOff>98758</xdr:rowOff>
    </xdr:from>
    <xdr:to>
      <xdr:col>47</xdr:col>
      <xdr:colOff>413609</xdr:colOff>
      <xdr:row>61</xdr:row>
      <xdr:rowOff>123569</xdr:rowOff>
    </xdr:to>
    <xdr:graphicFrame macro="">
      <xdr:nvGraphicFramePr>
        <xdr:cNvPr id="9" name="Chart 8">
          <a:extLst>
            <a:ext uri="{FF2B5EF4-FFF2-40B4-BE49-F238E27FC236}">
              <a16:creationId xmlns:a16="http://schemas.microsoft.com/office/drawing/2014/main" id="{66704957-325F-4A91-8D4E-DC6847F3A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3CDB1CE-69BF-468F-8D3E-698149D75F2C}">
  <we:reference id="wa104100404" version="3.0.0.1" store="en-US" storeType="omex"/>
  <we:alternateReferences>
    <we:reference id="wa104100404" version="3.0.0.1" store="en-US" storeType="omex"/>
  </we:alternateReferences>
  <we:properties>
    <we:property name="UniqueID" value="&quot;2025611751357641225&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hdfcbank.co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jubilantfoodworks.com/"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2FF49-AB88-4E19-A856-E4851031DB38}">
  <sheetPr codeName="Sheet1"/>
  <dimension ref="C1:AD509"/>
  <sheetViews>
    <sheetView showGridLines="0" tabSelected="1" topLeftCell="P1" zoomScale="90" zoomScaleNormal="92" zoomScaleSheetLayoutView="87" workbookViewId="0">
      <selection activeCell="AD1" sqref="AD1:AD1048576"/>
    </sheetView>
  </sheetViews>
  <sheetFormatPr baseColWidth="10" defaultColWidth="0" defaultRowHeight="15" zeroHeight="1" x14ac:dyDescent="0.2"/>
  <cols>
    <col min="1" max="4" width="8.83203125" hidden="1" customWidth="1"/>
    <col min="5" max="5" width="9.33203125" hidden="1" customWidth="1"/>
    <col min="6" max="15" width="8.83203125" hidden="1" customWidth="1"/>
    <col min="16" max="30" width="8.83203125" customWidth="1"/>
    <col min="31" max="16384" width="8.83203125" hidden="1"/>
  </cols>
  <sheetData>
    <row r="1" spans="3:30" ht="21" x14ac:dyDescent="0.2">
      <c r="E1" s="32"/>
      <c r="F1" s="32"/>
      <c r="G1" s="32"/>
      <c r="H1" s="32"/>
      <c r="I1" s="32"/>
      <c r="J1" s="32"/>
      <c r="M1" s="38"/>
      <c r="S1" s="32"/>
      <c r="T1" s="32"/>
      <c r="U1" s="32"/>
    </row>
    <row r="2" spans="3:30" ht="21" x14ac:dyDescent="0.2">
      <c r="G2" s="32"/>
      <c r="M2" s="38"/>
      <c r="N2" s="196"/>
      <c r="O2" s="197"/>
      <c r="P2" s="197"/>
      <c r="Q2" s="197"/>
      <c r="R2" s="197"/>
      <c r="S2" s="197"/>
      <c r="T2" s="197"/>
      <c r="U2" s="197"/>
      <c r="V2" s="197"/>
      <c r="W2" s="197"/>
      <c r="X2" s="197"/>
      <c r="Y2" s="197"/>
      <c r="Z2" s="197"/>
      <c r="AA2" s="197"/>
      <c r="AB2" s="197"/>
      <c r="AC2" s="197"/>
      <c r="AD2" s="197"/>
    </row>
    <row r="3" spans="3:30" ht="36" x14ac:dyDescent="0.2">
      <c r="C3" s="200"/>
      <c r="D3" s="200"/>
      <c r="E3" s="200"/>
      <c r="F3" s="200"/>
      <c r="G3" s="200"/>
      <c r="H3" s="200"/>
      <c r="I3" s="200"/>
      <c r="J3" s="200"/>
      <c r="K3" s="200"/>
      <c r="L3" s="200"/>
      <c r="M3" s="39"/>
      <c r="N3" s="198"/>
      <c r="O3" s="197"/>
      <c r="P3" s="197"/>
      <c r="Q3" s="197"/>
      <c r="R3" s="197"/>
      <c r="S3" s="197"/>
      <c r="T3" s="197"/>
      <c r="U3" s="197"/>
      <c r="V3" s="197"/>
      <c r="W3" s="197"/>
      <c r="X3" s="197"/>
      <c r="Y3" s="197"/>
      <c r="Z3" s="197"/>
      <c r="AA3" s="197"/>
      <c r="AB3" s="197"/>
      <c r="AC3" s="197"/>
      <c r="AD3" s="197"/>
    </row>
    <row r="4" spans="3:30" ht="36" x14ac:dyDescent="0.2">
      <c r="G4" s="33"/>
      <c r="M4" s="38"/>
      <c r="N4" s="198"/>
      <c r="O4" s="197"/>
      <c r="P4" s="197"/>
      <c r="Q4" s="197"/>
      <c r="R4" s="197"/>
      <c r="S4" s="197"/>
      <c r="T4" s="197"/>
      <c r="U4" s="197"/>
      <c r="V4" s="197"/>
      <c r="W4" s="197"/>
      <c r="X4" s="197"/>
      <c r="Y4" s="197"/>
      <c r="Z4" s="197"/>
      <c r="AA4" s="197"/>
      <c r="AB4" s="197"/>
      <c r="AC4" s="197"/>
      <c r="AD4" s="197"/>
    </row>
    <row r="5" spans="3:30" ht="21" x14ac:dyDescent="0.2">
      <c r="G5" s="32"/>
      <c r="H5" s="32"/>
      <c r="M5" s="38"/>
      <c r="N5" s="198"/>
      <c r="O5" s="197"/>
      <c r="P5" s="197"/>
      <c r="Q5" s="197"/>
      <c r="R5" s="197"/>
      <c r="S5" s="197"/>
      <c r="T5" s="197"/>
      <c r="U5" s="197"/>
      <c r="V5" s="197"/>
      <c r="W5" s="197"/>
      <c r="X5" s="197"/>
      <c r="Y5" s="197"/>
      <c r="Z5" s="197"/>
      <c r="AA5" s="197"/>
      <c r="AB5" s="197"/>
      <c r="AC5" s="197"/>
      <c r="AD5" s="197"/>
    </row>
    <row r="6" spans="3:30" ht="21" x14ac:dyDescent="0.2">
      <c r="G6" s="31"/>
      <c r="M6" s="38"/>
      <c r="N6" s="198"/>
      <c r="O6" s="197"/>
      <c r="P6" s="197"/>
      <c r="Q6" s="197"/>
      <c r="R6" s="197"/>
      <c r="S6" s="197"/>
      <c r="T6" s="197"/>
      <c r="U6" s="197"/>
      <c r="V6" s="197"/>
      <c r="W6" s="197"/>
      <c r="X6" s="197"/>
      <c r="Y6" s="197"/>
      <c r="Z6" s="197"/>
      <c r="AA6" s="197"/>
      <c r="AB6" s="197"/>
      <c r="AC6" s="197"/>
      <c r="AD6" s="197"/>
    </row>
    <row r="7" spans="3:30" ht="21" x14ac:dyDescent="0.2">
      <c r="D7" s="32"/>
      <c r="E7" s="32"/>
      <c r="F7" s="32"/>
      <c r="G7" s="32"/>
      <c r="H7" s="32"/>
      <c r="I7" s="32"/>
      <c r="J7" s="32"/>
      <c r="K7" s="32"/>
      <c r="L7" s="31"/>
      <c r="M7" s="38"/>
      <c r="N7" s="198"/>
      <c r="O7" s="197"/>
      <c r="P7" s="197"/>
      <c r="Q7" s="197"/>
      <c r="R7" s="197"/>
      <c r="S7" s="197"/>
      <c r="T7" s="197"/>
      <c r="U7" s="197"/>
      <c r="V7" s="197"/>
      <c r="W7" s="197"/>
      <c r="X7" s="197"/>
      <c r="Y7" s="197"/>
      <c r="Z7" s="197"/>
      <c r="AA7" s="197"/>
      <c r="AB7" s="197"/>
      <c r="AC7" s="197"/>
      <c r="AD7" s="197"/>
    </row>
    <row r="8" spans="3:30" ht="21" x14ac:dyDescent="0.2">
      <c r="F8" s="32"/>
      <c r="G8" s="32"/>
      <c r="H8" s="32"/>
      <c r="I8" s="32"/>
      <c r="J8" s="32"/>
      <c r="M8" s="38"/>
      <c r="N8" s="198"/>
      <c r="O8" s="197"/>
      <c r="P8" s="197"/>
      <c r="Q8" s="197"/>
      <c r="R8" s="197"/>
      <c r="S8" s="197"/>
      <c r="T8" s="197"/>
      <c r="U8" s="197"/>
      <c r="V8" s="197"/>
      <c r="W8" s="197"/>
      <c r="X8" s="197"/>
      <c r="Y8" s="197"/>
      <c r="Z8" s="197"/>
      <c r="AA8" s="197"/>
      <c r="AB8" s="197"/>
      <c r="AC8" s="197"/>
      <c r="AD8" s="197"/>
    </row>
    <row r="9" spans="3:30" ht="21" x14ac:dyDescent="0.2">
      <c r="G9" s="31"/>
      <c r="M9" s="38"/>
      <c r="N9" s="198"/>
      <c r="O9" s="197"/>
      <c r="P9" s="197"/>
      <c r="Q9" s="197"/>
      <c r="R9" s="197"/>
      <c r="S9" s="197"/>
      <c r="T9" s="197"/>
      <c r="U9" s="197"/>
      <c r="V9" s="197"/>
      <c r="W9" s="197"/>
      <c r="X9" s="197"/>
      <c r="Y9" s="197"/>
      <c r="Z9" s="197"/>
      <c r="AA9" s="197"/>
      <c r="AB9" s="197"/>
      <c r="AC9" s="197"/>
      <c r="AD9" s="197"/>
    </row>
    <row r="10" spans="3:30" ht="21" x14ac:dyDescent="0.2">
      <c r="G10" s="31"/>
      <c r="M10" s="38"/>
      <c r="N10" s="198"/>
      <c r="O10" s="197"/>
      <c r="P10" s="197"/>
      <c r="Q10" s="197"/>
      <c r="R10" s="197"/>
      <c r="S10" s="197"/>
      <c r="T10" s="197"/>
      <c r="U10" s="197"/>
      <c r="V10" s="197"/>
      <c r="W10" s="197"/>
      <c r="X10" s="197"/>
      <c r="Y10" s="197"/>
      <c r="Z10" s="197"/>
      <c r="AA10" s="197"/>
      <c r="AB10" s="197"/>
      <c r="AC10" s="197"/>
      <c r="AD10" s="197"/>
    </row>
    <row r="11" spans="3:30" ht="21" x14ac:dyDescent="0.2">
      <c r="F11" s="32"/>
      <c r="G11" s="32"/>
      <c r="H11" s="32"/>
      <c r="I11" s="32"/>
      <c r="M11" s="38"/>
      <c r="N11" s="198"/>
      <c r="O11" s="197"/>
      <c r="P11" s="197"/>
      <c r="Q11" s="197"/>
      <c r="R11" s="197"/>
      <c r="S11" s="197"/>
      <c r="T11" s="197"/>
      <c r="U11" s="197"/>
      <c r="V11" s="197"/>
      <c r="W11" s="197"/>
      <c r="X11" s="197"/>
      <c r="Y11" s="197"/>
      <c r="Z11" s="197"/>
      <c r="AA11" s="197"/>
      <c r="AB11" s="197"/>
      <c r="AC11" s="197"/>
      <c r="AD11" s="197"/>
    </row>
    <row r="12" spans="3:30" ht="21" customHeight="1" x14ac:dyDescent="0.2">
      <c r="E12" s="199"/>
      <c r="F12" s="199"/>
      <c r="G12" s="199"/>
      <c r="H12" s="199"/>
      <c r="I12" s="199"/>
      <c r="J12" s="199"/>
      <c r="M12" s="38"/>
      <c r="N12" s="198"/>
      <c r="O12" s="197"/>
      <c r="P12" s="197"/>
      <c r="Q12" s="197"/>
      <c r="R12" s="197"/>
      <c r="S12" s="197"/>
      <c r="T12" s="197"/>
      <c r="U12" s="197"/>
      <c r="V12" s="197"/>
      <c r="W12" s="197"/>
      <c r="X12" s="197"/>
      <c r="Y12" s="197"/>
      <c r="Z12" s="197"/>
      <c r="AA12" s="197"/>
      <c r="AB12" s="197"/>
      <c r="AC12" s="197"/>
      <c r="AD12" s="197"/>
    </row>
    <row r="13" spans="3:30" ht="21" customHeight="1" x14ac:dyDescent="0.2">
      <c r="E13" s="199"/>
      <c r="F13" s="199"/>
      <c r="G13" s="199"/>
      <c r="H13" s="199"/>
      <c r="I13" s="199"/>
      <c r="J13" s="199"/>
      <c r="M13" s="38"/>
      <c r="N13" s="198"/>
      <c r="O13" s="197"/>
      <c r="P13" s="197"/>
      <c r="Q13" s="197"/>
      <c r="R13" s="197"/>
      <c r="S13" s="197"/>
      <c r="T13" s="197"/>
      <c r="U13" s="197"/>
      <c r="V13" s="197"/>
      <c r="W13" s="197"/>
      <c r="X13" s="197"/>
      <c r="Y13" s="197"/>
      <c r="Z13" s="197"/>
      <c r="AA13" s="197"/>
      <c r="AB13" s="197"/>
      <c r="AC13" s="197"/>
      <c r="AD13" s="197"/>
    </row>
    <row r="14" spans="3:30" ht="21" x14ac:dyDescent="0.2">
      <c r="G14" s="34"/>
      <c r="M14" s="38"/>
      <c r="N14" s="198"/>
      <c r="O14" s="197"/>
      <c r="P14" s="197"/>
      <c r="Q14" s="197"/>
      <c r="R14" s="197"/>
      <c r="S14" s="197"/>
      <c r="T14" s="197"/>
      <c r="U14" s="197"/>
      <c r="V14" s="197"/>
      <c r="W14" s="197"/>
      <c r="X14" s="197"/>
      <c r="Y14" s="197"/>
      <c r="Z14" s="197"/>
      <c r="AA14" s="197"/>
      <c r="AB14" s="197"/>
      <c r="AC14" s="197"/>
      <c r="AD14" s="197"/>
    </row>
    <row r="15" spans="3:30" ht="21" x14ac:dyDescent="0.2">
      <c r="G15" s="34"/>
      <c r="M15" s="38"/>
      <c r="N15" s="198"/>
      <c r="O15" s="197"/>
      <c r="P15" s="197"/>
      <c r="Q15" s="197"/>
      <c r="R15" s="197"/>
      <c r="S15" s="197"/>
      <c r="T15" s="197"/>
      <c r="U15" s="197"/>
      <c r="V15" s="197"/>
      <c r="W15" s="197"/>
      <c r="X15" s="197"/>
      <c r="Y15" s="197"/>
      <c r="Z15" s="197"/>
      <c r="AA15" s="197"/>
      <c r="AB15" s="197"/>
      <c r="AC15" s="197"/>
      <c r="AD15" s="197"/>
    </row>
    <row r="16" spans="3:30" ht="21" x14ac:dyDescent="0.2">
      <c r="G16" s="34"/>
      <c r="M16" s="38"/>
      <c r="N16" s="198"/>
      <c r="O16" s="197"/>
      <c r="P16" s="197"/>
      <c r="Q16" s="197"/>
      <c r="R16" s="197"/>
      <c r="S16" s="197"/>
      <c r="T16" s="197"/>
      <c r="U16" s="197"/>
      <c r="V16" s="197"/>
      <c r="W16" s="197"/>
      <c r="X16" s="197"/>
      <c r="Y16" s="197"/>
      <c r="Z16" s="197"/>
      <c r="AA16" s="197"/>
      <c r="AB16" s="197"/>
      <c r="AC16" s="197"/>
      <c r="AD16" s="197"/>
    </row>
    <row r="17" spans="3:30" x14ac:dyDescent="0.2">
      <c r="M17" s="38"/>
      <c r="N17" s="198"/>
      <c r="O17" s="197"/>
      <c r="P17" s="197"/>
      <c r="Q17" s="197"/>
      <c r="R17" s="197"/>
      <c r="S17" s="197"/>
      <c r="T17" s="197"/>
      <c r="U17" s="197"/>
      <c r="V17" s="197"/>
      <c r="W17" s="197"/>
      <c r="X17" s="197"/>
      <c r="Y17" s="197"/>
      <c r="Z17" s="197"/>
      <c r="AA17" s="197"/>
      <c r="AB17" s="197"/>
      <c r="AC17" s="197"/>
      <c r="AD17" s="197"/>
    </row>
    <row r="18" spans="3:30" ht="21" x14ac:dyDescent="0.2">
      <c r="G18" s="31"/>
      <c r="M18" s="38"/>
      <c r="N18" s="198"/>
      <c r="O18" s="197"/>
      <c r="P18" s="197"/>
      <c r="Q18" s="197"/>
      <c r="R18" s="197"/>
      <c r="S18" s="197"/>
      <c r="T18" s="197"/>
      <c r="U18" s="197"/>
      <c r="V18" s="197"/>
      <c r="W18" s="197"/>
      <c r="X18" s="197"/>
      <c r="Y18" s="197"/>
      <c r="Z18" s="197"/>
      <c r="AA18" s="197"/>
      <c r="AB18" s="197"/>
      <c r="AC18" s="197"/>
      <c r="AD18" s="197"/>
    </row>
    <row r="19" spans="3:30" ht="21" x14ac:dyDescent="0.2">
      <c r="F19" s="32"/>
      <c r="G19" s="32"/>
      <c r="H19" s="32"/>
      <c r="I19" s="32"/>
      <c r="M19" s="38"/>
      <c r="N19" s="198"/>
      <c r="O19" s="197"/>
      <c r="P19" s="197"/>
      <c r="Q19" s="197"/>
      <c r="R19" s="197"/>
      <c r="S19" s="197"/>
      <c r="T19" s="197"/>
      <c r="U19" s="197"/>
      <c r="V19" s="197"/>
      <c r="W19" s="197"/>
      <c r="X19" s="197"/>
      <c r="Y19" s="197"/>
      <c r="Z19" s="197"/>
      <c r="AA19" s="197"/>
      <c r="AB19" s="197"/>
      <c r="AC19" s="197"/>
      <c r="AD19" s="197"/>
    </row>
    <row r="20" spans="3:30" ht="21" x14ac:dyDescent="0.2">
      <c r="E20" s="32"/>
      <c r="F20" s="32"/>
      <c r="G20" s="32"/>
      <c r="H20" s="32"/>
      <c r="I20" s="32"/>
      <c r="J20" s="32"/>
      <c r="M20" s="38"/>
      <c r="N20" s="198"/>
      <c r="O20" s="197"/>
      <c r="P20" s="197"/>
      <c r="Q20" s="197"/>
      <c r="R20" s="197"/>
      <c r="S20" s="197"/>
      <c r="T20" s="197"/>
      <c r="U20" s="197"/>
      <c r="V20" s="197"/>
      <c r="W20" s="197"/>
      <c r="X20" s="197"/>
      <c r="Y20" s="197"/>
      <c r="Z20" s="197"/>
      <c r="AA20" s="197"/>
      <c r="AB20" s="197"/>
      <c r="AC20" s="197"/>
      <c r="AD20" s="197"/>
    </row>
    <row r="21" spans="3:30" ht="21" x14ac:dyDescent="0.2">
      <c r="D21" s="32"/>
      <c r="E21" s="32"/>
      <c r="F21" s="32"/>
      <c r="G21" s="32"/>
      <c r="H21" s="32"/>
      <c r="I21" s="32"/>
      <c r="J21" s="32"/>
      <c r="K21" s="32"/>
      <c r="L21" s="31"/>
      <c r="M21" s="38"/>
      <c r="N21" s="198"/>
      <c r="O21" s="197"/>
      <c r="P21" s="197"/>
      <c r="Q21" s="197"/>
      <c r="R21" s="197"/>
      <c r="S21" s="197"/>
      <c r="T21" s="197"/>
      <c r="U21" s="197"/>
      <c r="V21" s="197"/>
      <c r="W21" s="197"/>
      <c r="X21" s="197"/>
      <c r="Y21" s="197"/>
      <c r="Z21" s="197"/>
      <c r="AA21" s="197"/>
      <c r="AB21" s="197"/>
      <c r="AC21" s="197"/>
      <c r="AD21" s="197"/>
    </row>
    <row r="22" spans="3:30" ht="21" x14ac:dyDescent="0.2">
      <c r="C22" s="32"/>
      <c r="E22" s="32"/>
      <c r="F22" s="32"/>
      <c r="G22" s="32"/>
      <c r="H22" s="32"/>
      <c r="I22" s="32"/>
      <c r="J22" s="32"/>
      <c r="K22" s="32"/>
      <c r="L22" s="32"/>
      <c r="M22" s="40"/>
      <c r="N22" s="198"/>
      <c r="O22" s="197"/>
      <c r="P22" s="197"/>
      <c r="Q22" s="197"/>
      <c r="R22" s="197"/>
      <c r="S22" s="197"/>
      <c r="T22" s="197"/>
      <c r="U22" s="197"/>
      <c r="V22" s="197"/>
      <c r="W22" s="197"/>
      <c r="X22" s="197"/>
      <c r="Y22" s="197"/>
      <c r="Z22" s="197"/>
      <c r="AA22" s="197"/>
      <c r="AB22" s="197"/>
      <c r="AC22" s="197"/>
      <c r="AD22" s="197"/>
    </row>
    <row r="23" spans="3:30" x14ac:dyDescent="0.2">
      <c r="M23" s="38"/>
    </row>
    <row r="24" spans="3:30" x14ac:dyDescent="0.2">
      <c r="M24" s="38"/>
    </row>
    <row r="73" spans="4:4" ht="15" hidden="1" customHeight="1" x14ac:dyDescent="0.2">
      <c r="D73" s="1"/>
    </row>
    <row r="74" spans="4:4" ht="15" hidden="1" customHeight="1" x14ac:dyDescent="0.2">
      <c r="D74" s="1"/>
    </row>
    <row r="75" spans="4:4" ht="15" hidden="1" customHeight="1" x14ac:dyDescent="0.2">
      <c r="D75" s="1"/>
    </row>
    <row r="76" spans="4:4" ht="15" hidden="1" customHeight="1" x14ac:dyDescent="0.2">
      <c r="D76" s="1"/>
    </row>
    <row r="77" spans="4:4" ht="15" hidden="1" customHeight="1" x14ac:dyDescent="0.2">
      <c r="D77" s="1"/>
    </row>
    <row r="78" spans="4:4" ht="15" hidden="1" customHeight="1" x14ac:dyDescent="0.2">
      <c r="D78" s="1"/>
    </row>
    <row r="79" spans="4:4" ht="15" hidden="1" customHeight="1" x14ac:dyDescent="0.2">
      <c r="D79" s="1"/>
    </row>
    <row r="80" spans="4:4" ht="15" hidden="1" customHeight="1" x14ac:dyDescent="0.2">
      <c r="D80" s="1"/>
    </row>
    <row r="81" spans="4:4" ht="15" hidden="1" customHeight="1" x14ac:dyDescent="0.2">
      <c r="D81" s="1"/>
    </row>
    <row r="82" spans="4:4" ht="15" hidden="1" customHeight="1" x14ac:dyDescent="0.2">
      <c r="D82" s="1"/>
    </row>
    <row r="83" spans="4:4" ht="15" hidden="1" customHeight="1" x14ac:dyDescent="0.2">
      <c r="D83" s="1"/>
    </row>
    <row r="84" spans="4:4" ht="15" hidden="1" customHeight="1" x14ac:dyDescent="0.2">
      <c r="D84" s="1"/>
    </row>
    <row r="85" spans="4:4" ht="15" hidden="1" customHeight="1" x14ac:dyDescent="0.2">
      <c r="D85" s="1"/>
    </row>
    <row r="86" spans="4:4" ht="15" hidden="1" customHeight="1" x14ac:dyDescent="0.2">
      <c r="D86" s="1"/>
    </row>
    <row r="87" spans="4:4" ht="15" hidden="1" customHeight="1" x14ac:dyDescent="0.2">
      <c r="D87" s="1"/>
    </row>
    <row r="88" spans="4:4" ht="15" hidden="1" customHeight="1" x14ac:dyDescent="0.2">
      <c r="D88" s="1"/>
    </row>
    <row r="89" spans="4:4" ht="15" hidden="1" customHeight="1" x14ac:dyDescent="0.2">
      <c r="D89" s="1"/>
    </row>
    <row r="90" spans="4:4" ht="15" hidden="1" customHeight="1" x14ac:dyDescent="0.2">
      <c r="D90" s="1"/>
    </row>
    <row r="91" spans="4:4" ht="15" hidden="1" customHeight="1" x14ac:dyDescent="0.2">
      <c r="D91" s="1"/>
    </row>
    <row r="92" spans="4:4" ht="15" hidden="1" customHeight="1" x14ac:dyDescent="0.2">
      <c r="D92" s="1"/>
    </row>
    <row r="93" spans="4:4" ht="15" hidden="1" customHeight="1" x14ac:dyDescent="0.2">
      <c r="D93" s="1"/>
    </row>
    <row r="94" spans="4:4" ht="15" hidden="1" customHeight="1" x14ac:dyDescent="0.2">
      <c r="D94" s="1"/>
    </row>
    <row r="95" spans="4:4" ht="15" hidden="1" customHeight="1" x14ac:dyDescent="0.2">
      <c r="D95" s="1"/>
    </row>
    <row r="96" spans="4:4" ht="15" hidden="1" customHeight="1" x14ac:dyDescent="0.2">
      <c r="D96" s="1"/>
    </row>
    <row r="97" spans="4:4" ht="15" hidden="1" customHeight="1" x14ac:dyDescent="0.2">
      <c r="D97" s="1"/>
    </row>
    <row r="98" spans="4:4" ht="15" hidden="1" customHeight="1" x14ac:dyDescent="0.2">
      <c r="D98" s="1"/>
    </row>
    <row r="99" spans="4:4" ht="15" hidden="1" customHeight="1" x14ac:dyDescent="0.2">
      <c r="D99" s="1"/>
    </row>
    <row r="100" spans="4:4" ht="15" hidden="1" customHeight="1" x14ac:dyDescent="0.2">
      <c r="D100" s="1"/>
    </row>
    <row r="101" spans="4:4" ht="15" hidden="1" customHeight="1" x14ac:dyDescent="0.2">
      <c r="D101" s="1"/>
    </row>
    <row r="102" spans="4:4" ht="15" hidden="1" customHeight="1" x14ac:dyDescent="0.2">
      <c r="D102" s="1"/>
    </row>
    <row r="103" spans="4:4" ht="15" hidden="1" customHeight="1" x14ac:dyDescent="0.2">
      <c r="D103" s="1"/>
    </row>
    <row r="104" spans="4:4" ht="15" hidden="1" customHeight="1" x14ac:dyDescent="0.2">
      <c r="D104" s="1"/>
    </row>
    <row r="105" spans="4:4" ht="15" hidden="1" customHeight="1" x14ac:dyDescent="0.2">
      <c r="D105" s="1"/>
    </row>
    <row r="106" spans="4:4" ht="15" hidden="1" customHeight="1" x14ac:dyDescent="0.2">
      <c r="D106" s="1"/>
    </row>
    <row r="107" spans="4:4" ht="15" hidden="1" customHeight="1" x14ac:dyDescent="0.2">
      <c r="D107" s="1"/>
    </row>
    <row r="108" spans="4:4" ht="15" hidden="1" customHeight="1" x14ac:dyDescent="0.2">
      <c r="D108" s="1"/>
    </row>
    <row r="109" spans="4:4" ht="15" hidden="1" customHeight="1" x14ac:dyDescent="0.2">
      <c r="D109" s="1"/>
    </row>
    <row r="110" spans="4:4" ht="15" hidden="1" customHeight="1" x14ac:dyDescent="0.2">
      <c r="D110" s="1"/>
    </row>
    <row r="111" spans="4:4" ht="15" hidden="1" customHeight="1" x14ac:dyDescent="0.2">
      <c r="D111" s="1"/>
    </row>
    <row r="112" spans="4:4" ht="15" hidden="1" customHeight="1" x14ac:dyDescent="0.2">
      <c r="D112" s="1"/>
    </row>
    <row r="113" spans="4:4" ht="15" hidden="1" customHeight="1" x14ac:dyDescent="0.2">
      <c r="D113" s="1"/>
    </row>
    <row r="114" spans="4:4" ht="15" hidden="1" customHeight="1" x14ac:dyDescent="0.2">
      <c r="D114" s="1"/>
    </row>
    <row r="115" spans="4:4" ht="15" hidden="1" customHeight="1" x14ac:dyDescent="0.2">
      <c r="D115" s="1"/>
    </row>
    <row r="116" spans="4:4" ht="15" hidden="1" customHeight="1" x14ac:dyDescent="0.2">
      <c r="D116" s="1"/>
    </row>
    <row r="117" spans="4:4" ht="15" hidden="1" customHeight="1" x14ac:dyDescent="0.2">
      <c r="D117" s="1"/>
    </row>
    <row r="118" spans="4:4" ht="15" hidden="1" customHeight="1" x14ac:dyDescent="0.2">
      <c r="D118" s="1"/>
    </row>
    <row r="119" spans="4:4" ht="15" hidden="1" customHeight="1" x14ac:dyDescent="0.2">
      <c r="D119" s="1"/>
    </row>
    <row r="120" spans="4:4" ht="15" hidden="1" customHeight="1" x14ac:dyDescent="0.2">
      <c r="D120" s="1"/>
    </row>
    <row r="121" spans="4:4" ht="15" hidden="1" customHeight="1" x14ac:dyDescent="0.2">
      <c r="D121" s="1"/>
    </row>
    <row r="122" spans="4:4" ht="15" hidden="1" customHeight="1" x14ac:dyDescent="0.2">
      <c r="D122" s="1"/>
    </row>
    <row r="123" spans="4:4" ht="15" hidden="1" customHeight="1" x14ac:dyDescent="0.2">
      <c r="D123" s="1"/>
    </row>
    <row r="124" spans="4:4" ht="15" hidden="1" customHeight="1" x14ac:dyDescent="0.2">
      <c r="D124" s="1"/>
    </row>
    <row r="125" spans="4:4" ht="15" hidden="1" customHeight="1" x14ac:dyDescent="0.2">
      <c r="D125" s="1"/>
    </row>
    <row r="126" spans="4:4" ht="15" hidden="1" customHeight="1" x14ac:dyDescent="0.2">
      <c r="D126" s="1"/>
    </row>
    <row r="127" spans="4:4" ht="15" hidden="1" customHeight="1" x14ac:dyDescent="0.2">
      <c r="D127" s="1"/>
    </row>
    <row r="128" spans="4:4" ht="15" hidden="1" customHeight="1" x14ac:dyDescent="0.2">
      <c r="D128" s="1"/>
    </row>
    <row r="129" spans="4:4" ht="15" hidden="1" customHeight="1" x14ac:dyDescent="0.2">
      <c r="D129" s="1"/>
    </row>
    <row r="130" spans="4:4" ht="15" hidden="1" customHeight="1" x14ac:dyDescent="0.2">
      <c r="D130" s="1"/>
    </row>
    <row r="131" spans="4:4" ht="15" hidden="1" customHeight="1" x14ac:dyDescent="0.2">
      <c r="D131" s="1"/>
    </row>
    <row r="132" spans="4:4" ht="15" hidden="1" customHeight="1" x14ac:dyDescent="0.2">
      <c r="D132" s="1"/>
    </row>
    <row r="133" spans="4:4" ht="15" hidden="1" customHeight="1" x14ac:dyDescent="0.2">
      <c r="D133" s="1"/>
    </row>
    <row r="134" spans="4:4" ht="15" hidden="1" customHeight="1" x14ac:dyDescent="0.2">
      <c r="D134" s="1"/>
    </row>
    <row r="135" spans="4:4" ht="15" hidden="1" customHeight="1" x14ac:dyDescent="0.2">
      <c r="D135" s="1"/>
    </row>
    <row r="136" spans="4:4" ht="15" hidden="1" customHeight="1" x14ac:dyDescent="0.2">
      <c r="D136" s="1"/>
    </row>
    <row r="137" spans="4:4" ht="15" hidden="1" customHeight="1" x14ac:dyDescent="0.2">
      <c r="D137" s="1"/>
    </row>
    <row r="138" spans="4:4" ht="15" hidden="1" customHeight="1" x14ac:dyDescent="0.2">
      <c r="D138" s="1"/>
    </row>
    <row r="139" spans="4:4" ht="15" hidden="1" customHeight="1" x14ac:dyDescent="0.2">
      <c r="D139" s="1"/>
    </row>
    <row r="140" spans="4:4" ht="15" hidden="1" customHeight="1" x14ac:dyDescent="0.2">
      <c r="D140" s="1"/>
    </row>
    <row r="141" spans="4:4" ht="15" hidden="1" customHeight="1" x14ac:dyDescent="0.2">
      <c r="D141" s="1"/>
    </row>
    <row r="142" spans="4:4" ht="15" hidden="1" customHeight="1" x14ac:dyDescent="0.2">
      <c r="D142" s="1"/>
    </row>
    <row r="143" spans="4:4" ht="15" hidden="1" customHeight="1" x14ac:dyDescent="0.2">
      <c r="D143" s="1"/>
    </row>
    <row r="144" spans="4:4" ht="15" hidden="1" customHeight="1" x14ac:dyDescent="0.2">
      <c r="D144" s="1"/>
    </row>
    <row r="145" spans="4:4" ht="15" hidden="1" customHeight="1" x14ac:dyDescent="0.2">
      <c r="D145" s="1"/>
    </row>
    <row r="146" spans="4:4" ht="15" hidden="1" customHeight="1" x14ac:dyDescent="0.2">
      <c r="D146" s="1"/>
    </row>
    <row r="147" spans="4:4" ht="15" hidden="1" customHeight="1" x14ac:dyDescent="0.2">
      <c r="D147" s="1"/>
    </row>
    <row r="148" spans="4:4" ht="15" hidden="1" customHeight="1" x14ac:dyDescent="0.2">
      <c r="D148" s="1"/>
    </row>
    <row r="149" spans="4:4" ht="15" hidden="1" customHeight="1" x14ac:dyDescent="0.2">
      <c r="D149" s="1"/>
    </row>
    <row r="150" spans="4:4" ht="15" hidden="1" customHeight="1" x14ac:dyDescent="0.2">
      <c r="D150" s="1"/>
    </row>
    <row r="151" spans="4:4" ht="15" hidden="1" customHeight="1" x14ac:dyDescent="0.2">
      <c r="D151" s="1"/>
    </row>
    <row r="152" spans="4:4" ht="15" hidden="1" customHeight="1" x14ac:dyDescent="0.2">
      <c r="D152" s="1"/>
    </row>
    <row r="153" spans="4:4" ht="15" hidden="1" customHeight="1" x14ac:dyDescent="0.2">
      <c r="D153" s="1"/>
    </row>
    <row r="154" spans="4:4" ht="15" hidden="1" customHeight="1" x14ac:dyDescent="0.2">
      <c r="D154" s="1"/>
    </row>
    <row r="155" spans="4:4" ht="15" hidden="1" customHeight="1" x14ac:dyDescent="0.2">
      <c r="D155" s="1"/>
    </row>
    <row r="156" spans="4:4" ht="15" hidden="1" customHeight="1" x14ac:dyDescent="0.2">
      <c r="D156" s="1"/>
    </row>
    <row r="157" spans="4:4" ht="15" hidden="1" customHeight="1" x14ac:dyDescent="0.2">
      <c r="D157" s="1"/>
    </row>
    <row r="158" spans="4:4" ht="15" hidden="1" customHeight="1" x14ac:dyDescent="0.2">
      <c r="D158" s="1"/>
    </row>
    <row r="159" spans="4:4" ht="15" hidden="1" customHeight="1" x14ac:dyDescent="0.2">
      <c r="D159" s="1"/>
    </row>
    <row r="160" spans="4:4" ht="15" hidden="1" customHeight="1" x14ac:dyDescent="0.2">
      <c r="D160" s="1"/>
    </row>
    <row r="161" spans="4:4" ht="15" hidden="1" customHeight="1" x14ac:dyDescent="0.2">
      <c r="D161" s="1"/>
    </row>
    <row r="162" spans="4:4" ht="15" hidden="1" customHeight="1" x14ac:dyDescent="0.2">
      <c r="D162" s="1"/>
    </row>
    <row r="163" spans="4:4" ht="15" hidden="1" customHeight="1" x14ac:dyDescent="0.2">
      <c r="D163" s="1"/>
    </row>
    <row r="164" spans="4:4" ht="15" hidden="1" customHeight="1" x14ac:dyDescent="0.2">
      <c r="D164" s="1"/>
    </row>
    <row r="165" spans="4:4" ht="15" hidden="1" customHeight="1" x14ac:dyDescent="0.2">
      <c r="D165" s="1"/>
    </row>
    <row r="166" spans="4:4" ht="15" hidden="1" customHeight="1" x14ac:dyDescent="0.2">
      <c r="D166" s="1"/>
    </row>
    <row r="167" spans="4:4" ht="15" hidden="1" customHeight="1" x14ac:dyDescent="0.2">
      <c r="D167" s="1"/>
    </row>
    <row r="168" spans="4:4" ht="15" hidden="1" customHeight="1" x14ac:dyDescent="0.2">
      <c r="D168" s="1"/>
    </row>
    <row r="169" spans="4:4" ht="15" hidden="1" customHeight="1" x14ac:dyDescent="0.2">
      <c r="D169" s="1"/>
    </row>
    <row r="170" spans="4:4" ht="15" hidden="1" customHeight="1" x14ac:dyDescent="0.2">
      <c r="D170" s="1"/>
    </row>
    <row r="171" spans="4:4" ht="15" hidden="1" customHeight="1" x14ac:dyDescent="0.2">
      <c r="D171" s="1"/>
    </row>
    <row r="172" spans="4:4" ht="15" hidden="1" customHeight="1" x14ac:dyDescent="0.2">
      <c r="D172" s="1"/>
    </row>
    <row r="173" spans="4:4" ht="15" hidden="1" customHeight="1" x14ac:dyDescent="0.2">
      <c r="D173" s="1"/>
    </row>
    <row r="174" spans="4:4" ht="15" hidden="1" customHeight="1" x14ac:dyDescent="0.2">
      <c r="D174" s="1"/>
    </row>
    <row r="175" spans="4:4" ht="15" hidden="1" customHeight="1" x14ac:dyDescent="0.2">
      <c r="D175" s="1"/>
    </row>
    <row r="176" spans="4:4" ht="15" hidden="1" customHeight="1" x14ac:dyDescent="0.2">
      <c r="D176" s="1"/>
    </row>
    <row r="177" spans="4:4" ht="15" hidden="1" customHeight="1" x14ac:dyDescent="0.2">
      <c r="D177" s="1"/>
    </row>
    <row r="178" spans="4:4" ht="15" hidden="1" customHeight="1" x14ac:dyDescent="0.2">
      <c r="D178" s="1"/>
    </row>
    <row r="179" spans="4:4" ht="15" hidden="1" customHeight="1" x14ac:dyDescent="0.2">
      <c r="D179" s="1"/>
    </row>
    <row r="180" spans="4:4" ht="15" hidden="1" customHeight="1" x14ac:dyDescent="0.2">
      <c r="D180" s="1"/>
    </row>
    <row r="181" spans="4:4" ht="15" hidden="1" customHeight="1" x14ac:dyDescent="0.2">
      <c r="D181" s="1"/>
    </row>
    <row r="182" spans="4:4" ht="15" hidden="1" customHeight="1" x14ac:dyDescent="0.2">
      <c r="D182" s="1"/>
    </row>
    <row r="183" spans="4:4" ht="15" hidden="1" customHeight="1" x14ac:dyDescent="0.2">
      <c r="D183" s="1"/>
    </row>
    <row r="184" spans="4:4" ht="15" hidden="1" customHeight="1" x14ac:dyDescent="0.2">
      <c r="D184" s="1"/>
    </row>
    <row r="185" spans="4:4" ht="15" hidden="1" customHeight="1" x14ac:dyDescent="0.2">
      <c r="D185" s="1"/>
    </row>
    <row r="186" spans="4:4" ht="15" hidden="1" customHeight="1" x14ac:dyDescent="0.2">
      <c r="D186" s="1"/>
    </row>
    <row r="187" spans="4:4" ht="15" hidden="1" customHeight="1" x14ac:dyDescent="0.2">
      <c r="D187" s="1"/>
    </row>
    <row r="188" spans="4:4" ht="15" hidden="1" customHeight="1" x14ac:dyDescent="0.2">
      <c r="D188" s="1"/>
    </row>
    <row r="189" spans="4:4" ht="15" hidden="1" customHeight="1" x14ac:dyDescent="0.2">
      <c r="D189" s="1"/>
    </row>
    <row r="190" spans="4:4" ht="15" hidden="1" customHeight="1" x14ac:dyDescent="0.2">
      <c r="D190" s="1"/>
    </row>
    <row r="191" spans="4:4" ht="15" hidden="1" customHeight="1" x14ac:dyDescent="0.2">
      <c r="D191" s="1"/>
    </row>
    <row r="192" spans="4:4" ht="15" hidden="1" customHeight="1" x14ac:dyDescent="0.2">
      <c r="D192" s="1"/>
    </row>
    <row r="193" spans="4:4" ht="15" hidden="1" customHeight="1" x14ac:dyDescent="0.2">
      <c r="D193" s="1"/>
    </row>
    <row r="194" spans="4:4" ht="15" hidden="1" customHeight="1" x14ac:dyDescent="0.2">
      <c r="D194" s="1"/>
    </row>
    <row r="195" spans="4:4" ht="15" hidden="1" customHeight="1" x14ac:dyDescent="0.2">
      <c r="D195" s="1"/>
    </row>
    <row r="196" spans="4:4" ht="15" hidden="1" customHeight="1" x14ac:dyDescent="0.2">
      <c r="D196" s="1"/>
    </row>
    <row r="197" spans="4:4" ht="15" hidden="1" customHeight="1" x14ac:dyDescent="0.2">
      <c r="D197" s="1"/>
    </row>
    <row r="198" spans="4:4" ht="15" hidden="1" customHeight="1" x14ac:dyDescent="0.2">
      <c r="D198" s="1"/>
    </row>
    <row r="199" spans="4:4" ht="15" hidden="1" customHeight="1" x14ac:dyDescent="0.2">
      <c r="D199" s="1"/>
    </row>
    <row r="200" spans="4:4" ht="15" hidden="1" customHeight="1" x14ac:dyDescent="0.2">
      <c r="D200" s="1"/>
    </row>
    <row r="201" spans="4:4" ht="15" hidden="1" customHeight="1" x14ac:dyDescent="0.2">
      <c r="D201" s="1"/>
    </row>
    <row r="202" spans="4:4" ht="15" hidden="1" customHeight="1" x14ac:dyDescent="0.2">
      <c r="D202" s="1"/>
    </row>
    <row r="203" spans="4:4" ht="15" hidden="1" customHeight="1" x14ac:dyDescent="0.2">
      <c r="D203" s="1"/>
    </row>
    <row r="204" spans="4:4" ht="15" hidden="1" customHeight="1" x14ac:dyDescent="0.2">
      <c r="D204" s="1"/>
    </row>
    <row r="205" spans="4:4" ht="15" hidden="1" customHeight="1" x14ac:dyDescent="0.2">
      <c r="D205" s="1"/>
    </row>
    <row r="206" spans="4:4" ht="15" hidden="1" customHeight="1" x14ac:dyDescent="0.2">
      <c r="D206" s="1"/>
    </row>
    <row r="207" spans="4:4" ht="15" hidden="1" customHeight="1" x14ac:dyDescent="0.2">
      <c r="D207" s="1"/>
    </row>
    <row r="208" spans="4:4" ht="15" hidden="1" customHeight="1" x14ac:dyDescent="0.2">
      <c r="D208" s="1"/>
    </row>
    <row r="209" spans="4:4" ht="15" hidden="1" customHeight="1" x14ac:dyDescent="0.2">
      <c r="D209" s="1"/>
    </row>
    <row r="210" spans="4:4" ht="15" hidden="1" customHeight="1" x14ac:dyDescent="0.2">
      <c r="D210" s="1"/>
    </row>
    <row r="211" spans="4:4" ht="15" hidden="1" customHeight="1" x14ac:dyDescent="0.2">
      <c r="D211" s="1"/>
    </row>
    <row r="212" spans="4:4" ht="15" hidden="1" customHeight="1" x14ac:dyDescent="0.2">
      <c r="D212" s="1"/>
    </row>
    <row r="213" spans="4:4" ht="15" hidden="1" customHeight="1" x14ac:dyDescent="0.2">
      <c r="D213" s="1"/>
    </row>
    <row r="214" spans="4:4" ht="15" hidden="1" customHeight="1" x14ac:dyDescent="0.2">
      <c r="D214" s="1"/>
    </row>
    <row r="215" spans="4:4" ht="15" hidden="1" customHeight="1" x14ac:dyDescent="0.2">
      <c r="D215" s="1"/>
    </row>
    <row r="216" spans="4:4" ht="15" hidden="1" customHeight="1" x14ac:dyDescent="0.2">
      <c r="D216" s="1"/>
    </row>
    <row r="217" spans="4:4" ht="15" hidden="1" customHeight="1" x14ac:dyDescent="0.2">
      <c r="D217" s="1"/>
    </row>
    <row r="218" spans="4:4" ht="15" hidden="1" customHeight="1" x14ac:dyDescent="0.2">
      <c r="D218" s="1"/>
    </row>
    <row r="219" spans="4:4" ht="15" hidden="1" customHeight="1" x14ac:dyDescent="0.2">
      <c r="D219" s="1"/>
    </row>
    <row r="220" spans="4:4" ht="15" hidden="1" customHeight="1" x14ac:dyDescent="0.2">
      <c r="D220" s="1"/>
    </row>
    <row r="221" spans="4:4" ht="15" hidden="1" customHeight="1" x14ac:dyDescent="0.2">
      <c r="D221" s="1"/>
    </row>
    <row r="222" spans="4:4" ht="15" hidden="1" customHeight="1" x14ac:dyDescent="0.2">
      <c r="D222" s="1"/>
    </row>
    <row r="223" spans="4:4" ht="15" hidden="1" customHeight="1" x14ac:dyDescent="0.2">
      <c r="D223" s="1"/>
    </row>
    <row r="224" spans="4:4" ht="15" hidden="1" customHeight="1" x14ac:dyDescent="0.2">
      <c r="D224" s="1"/>
    </row>
    <row r="225" spans="4:4" ht="15" hidden="1" customHeight="1" x14ac:dyDescent="0.2">
      <c r="D225" s="1"/>
    </row>
    <row r="226" spans="4:4" ht="15" hidden="1" customHeight="1" x14ac:dyDescent="0.2">
      <c r="D226" s="1"/>
    </row>
    <row r="227" spans="4:4" ht="15" hidden="1" customHeight="1" x14ac:dyDescent="0.2">
      <c r="D227" s="1"/>
    </row>
    <row r="228" spans="4:4" ht="15" hidden="1" customHeight="1" x14ac:dyDescent="0.2">
      <c r="D228" s="1"/>
    </row>
    <row r="229" spans="4:4" ht="15" hidden="1" customHeight="1" x14ac:dyDescent="0.2">
      <c r="D229" s="1"/>
    </row>
    <row r="230" spans="4:4" ht="15" hidden="1" customHeight="1" x14ac:dyDescent="0.2">
      <c r="D230" s="1"/>
    </row>
    <row r="231" spans="4:4" ht="15" hidden="1" customHeight="1" x14ac:dyDescent="0.2">
      <c r="D231" s="1"/>
    </row>
    <row r="232" spans="4:4" ht="15" hidden="1" customHeight="1" x14ac:dyDescent="0.2">
      <c r="D232" s="1"/>
    </row>
    <row r="233" spans="4:4" ht="15" hidden="1" customHeight="1" x14ac:dyDescent="0.2">
      <c r="D233" s="1"/>
    </row>
    <row r="234" spans="4:4" ht="15" hidden="1" customHeight="1" x14ac:dyDescent="0.2">
      <c r="D234" s="1"/>
    </row>
    <row r="235" spans="4:4" ht="15" hidden="1" customHeight="1" x14ac:dyDescent="0.2">
      <c r="D235" s="1"/>
    </row>
    <row r="236" spans="4:4" ht="15" hidden="1" customHeight="1" x14ac:dyDescent="0.2">
      <c r="D236" s="1"/>
    </row>
    <row r="237" spans="4:4" ht="15" hidden="1" customHeight="1" x14ac:dyDescent="0.2">
      <c r="D237" s="1"/>
    </row>
    <row r="238" spans="4:4" ht="15" hidden="1" customHeight="1" x14ac:dyDescent="0.2">
      <c r="D238" s="1"/>
    </row>
    <row r="239" spans="4:4" ht="15" hidden="1" customHeight="1" x14ac:dyDescent="0.2">
      <c r="D239" s="1"/>
    </row>
    <row r="240" spans="4:4" ht="15" hidden="1" customHeight="1" x14ac:dyDescent="0.2">
      <c r="D240" s="1"/>
    </row>
    <row r="241" spans="4:4" ht="15" hidden="1" customHeight="1" x14ac:dyDescent="0.2">
      <c r="D241" s="1"/>
    </row>
    <row r="242" spans="4:4" ht="15" hidden="1" customHeight="1" x14ac:dyDescent="0.2">
      <c r="D242" s="1"/>
    </row>
    <row r="243" spans="4:4" ht="15" hidden="1" customHeight="1" x14ac:dyDescent="0.2">
      <c r="D243" s="1"/>
    </row>
    <row r="244" spans="4:4" ht="15" hidden="1" customHeight="1" x14ac:dyDescent="0.2">
      <c r="D244" s="1"/>
    </row>
    <row r="245" spans="4:4" ht="15" hidden="1" customHeight="1" x14ac:dyDescent="0.2">
      <c r="D245" s="1"/>
    </row>
    <row r="246" spans="4:4" ht="15" hidden="1" customHeight="1" x14ac:dyDescent="0.2">
      <c r="D246" s="1"/>
    </row>
    <row r="247" spans="4:4" ht="15" hidden="1" customHeight="1" x14ac:dyDescent="0.2">
      <c r="D247" s="1"/>
    </row>
    <row r="248" spans="4:4" ht="15" hidden="1" customHeight="1" x14ac:dyDescent="0.2">
      <c r="D248" s="1"/>
    </row>
    <row r="249" spans="4:4" ht="15" hidden="1" customHeight="1" x14ac:dyDescent="0.2">
      <c r="D249" s="1"/>
    </row>
    <row r="250" spans="4:4" ht="15" hidden="1" customHeight="1" x14ac:dyDescent="0.2">
      <c r="D250" s="1"/>
    </row>
    <row r="251" spans="4:4" ht="15" hidden="1" customHeight="1" x14ac:dyDescent="0.2">
      <c r="D251" s="1"/>
    </row>
    <row r="252" spans="4:4" ht="15" hidden="1" customHeight="1" x14ac:dyDescent="0.2">
      <c r="D252" s="1"/>
    </row>
    <row r="253" spans="4:4" ht="15" hidden="1" customHeight="1" x14ac:dyDescent="0.2">
      <c r="D253" s="1"/>
    </row>
    <row r="254" spans="4:4" ht="15" hidden="1" customHeight="1" x14ac:dyDescent="0.2">
      <c r="D254" s="1"/>
    </row>
    <row r="255" spans="4:4" ht="15" hidden="1" customHeight="1" x14ac:dyDescent="0.2">
      <c r="D255" s="1"/>
    </row>
    <row r="256" spans="4:4" ht="15" hidden="1" customHeight="1" x14ac:dyDescent="0.2">
      <c r="D256" s="1"/>
    </row>
    <row r="257" spans="4:4" ht="15" hidden="1" customHeight="1" x14ac:dyDescent="0.2">
      <c r="D257" s="1"/>
    </row>
    <row r="258" spans="4:4" ht="15" hidden="1" customHeight="1" x14ac:dyDescent="0.2">
      <c r="D258" s="19"/>
    </row>
    <row r="259" spans="4:4" ht="15" hidden="1" customHeight="1" x14ac:dyDescent="0.2">
      <c r="D259" s="20"/>
    </row>
    <row r="507" spans="4:4" ht="15" hidden="1" customHeight="1" x14ac:dyDescent="0.2">
      <c r="D507" s="19"/>
    </row>
    <row r="508" spans="4:4" ht="15" hidden="1" customHeight="1" x14ac:dyDescent="0.2">
      <c r="D508" s="19"/>
    </row>
    <row r="509" spans="4:4" ht="15" hidden="1" customHeight="1" x14ac:dyDescent="0.2">
      <c r="D509" s="19"/>
    </row>
  </sheetData>
  <pageMargins left="0.7" right="0.7" top="0.75" bottom="0.75" header="0.3" footer="0.3"/>
  <pageSetup scale="77" orientation="portrait" r:id="rId1"/>
  <rowBreaks count="1" manualBreakCount="1">
    <brk id="24" max="41"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E4859-56D1-415C-8601-A34ACBAA09C0}">
  <sheetPr codeName="Sheet2"/>
  <dimension ref="A1:Z253"/>
  <sheetViews>
    <sheetView showGridLines="0" zoomScale="135" workbookViewId="0">
      <selection activeCell="W13" sqref="W13"/>
    </sheetView>
  </sheetViews>
  <sheetFormatPr baseColWidth="10" defaultColWidth="8.83203125" defaultRowHeight="15" x14ac:dyDescent="0.2"/>
  <cols>
    <col min="1" max="1" width="15.5" style="45" bestFit="1" customWidth="1"/>
    <col min="2" max="2" width="11.1640625" style="45" bestFit="1" customWidth="1"/>
    <col min="3" max="3" width="9" style="45" bestFit="1" customWidth="1"/>
    <col min="4" max="4" width="11.83203125" style="45" bestFit="1" customWidth="1"/>
    <col min="5" max="5" width="12.6640625" style="45" bestFit="1" customWidth="1"/>
    <col min="6" max="6" width="8.83203125" style="45"/>
    <col min="7" max="7" width="16.83203125" style="45" bestFit="1" customWidth="1"/>
    <col min="8" max="11" width="12.6640625" style="45" bestFit="1" customWidth="1"/>
    <col min="12" max="12" width="14.83203125" style="45" customWidth="1"/>
    <col min="13" max="14" width="12.5" style="45" bestFit="1" customWidth="1"/>
    <col min="15" max="15" width="15.1640625" style="45" customWidth="1"/>
    <col min="16" max="16" width="12.5" style="45" bestFit="1" customWidth="1"/>
    <col min="17" max="17" width="17.1640625" style="45" bestFit="1" customWidth="1"/>
    <col min="18" max="19" width="8.83203125" style="45"/>
    <col min="20" max="20" width="15.5" style="45" bestFit="1" customWidth="1"/>
    <col min="21" max="21" width="12.6640625" style="45" bestFit="1" customWidth="1"/>
    <col min="22" max="24" width="12" style="45" bestFit="1" customWidth="1"/>
    <col min="25" max="25" width="12.6640625" style="45" bestFit="1" customWidth="1"/>
    <col min="26" max="16384" width="8.83203125" style="45"/>
  </cols>
  <sheetData>
    <row r="1" spans="1:26" x14ac:dyDescent="0.2">
      <c r="A1" s="41" t="s">
        <v>54</v>
      </c>
      <c r="B1" s="42" t="s">
        <v>55</v>
      </c>
      <c r="C1" s="43" t="s">
        <v>55</v>
      </c>
      <c r="D1" s="44" t="s">
        <v>55</v>
      </c>
      <c r="E1" s="44" t="s">
        <v>55</v>
      </c>
      <c r="G1" s="46"/>
      <c r="H1" s="46" t="s">
        <v>64</v>
      </c>
      <c r="I1" s="46" t="s">
        <v>64</v>
      </c>
      <c r="J1" s="46" t="s">
        <v>64</v>
      </c>
      <c r="K1" s="46" t="s">
        <v>64</v>
      </c>
    </row>
    <row r="2" spans="1:26" x14ac:dyDescent="0.2">
      <c r="A2" s="47" t="s">
        <v>56</v>
      </c>
      <c r="B2" s="42" t="s">
        <v>57</v>
      </c>
      <c r="C2" s="43" t="s">
        <v>49</v>
      </c>
      <c r="D2" s="42" t="s">
        <v>58</v>
      </c>
      <c r="E2" s="44" t="s">
        <v>59</v>
      </c>
      <c r="G2" s="46" t="s">
        <v>56</v>
      </c>
      <c r="H2" s="48" t="s">
        <v>57</v>
      </c>
      <c r="I2" s="49" t="s">
        <v>49</v>
      </c>
      <c r="J2" s="48" t="s">
        <v>62</v>
      </c>
      <c r="K2" s="46" t="s">
        <v>59</v>
      </c>
    </row>
    <row r="3" spans="1:26" x14ac:dyDescent="0.2">
      <c r="A3" s="50" t="s">
        <v>60</v>
      </c>
      <c r="B3" s="51"/>
      <c r="C3" s="51"/>
      <c r="G3" s="52" t="s">
        <v>60</v>
      </c>
      <c r="M3" s="201" t="s">
        <v>61</v>
      </c>
      <c r="N3" s="201"/>
      <c r="P3" s="204" t="s">
        <v>63</v>
      </c>
      <c r="Q3" s="204"/>
      <c r="S3"/>
      <c r="T3"/>
      <c r="U3"/>
      <c r="V3"/>
      <c r="W3"/>
      <c r="X3"/>
      <c r="Y3"/>
      <c r="Z3"/>
    </row>
    <row r="4" spans="1:26" x14ac:dyDescent="0.2">
      <c r="A4" s="53">
        <v>45414</v>
      </c>
      <c r="B4" s="51">
        <v>3940.4650000000001</v>
      </c>
      <c r="C4" s="51">
        <v>979.52779999999996</v>
      </c>
      <c r="D4" s="51">
        <v>1495.16</v>
      </c>
      <c r="E4" s="51">
        <v>456.60629999999998</v>
      </c>
      <c r="G4" s="54">
        <v>45414</v>
      </c>
      <c r="H4" s="45" t="s">
        <v>65</v>
      </c>
      <c r="M4" s="202" t="s">
        <v>57</v>
      </c>
      <c r="N4" s="201">
        <f>H251</f>
        <v>0.55024994733030086</v>
      </c>
      <c r="P4" s="205" t="s">
        <v>57</v>
      </c>
      <c r="Q4" s="204">
        <v>0.25</v>
      </c>
      <c r="S4"/>
      <c r="T4" s="208" t="s">
        <v>136</v>
      </c>
      <c r="U4" s="208"/>
      <c r="V4" s="209" t="s">
        <v>116</v>
      </c>
      <c r="W4" s="209" t="s">
        <v>117</v>
      </c>
      <c r="X4" s="209" t="s">
        <v>118</v>
      </c>
      <c r="Y4" s="209" t="s">
        <v>123</v>
      </c>
      <c r="Z4"/>
    </row>
    <row r="5" spans="1:26" x14ac:dyDescent="0.2">
      <c r="A5" s="53">
        <v>45415</v>
      </c>
      <c r="B5" s="51">
        <v>3926.848</v>
      </c>
      <c r="C5" s="51">
        <v>975.71870000000001</v>
      </c>
      <c r="D5" s="51">
        <v>1482.816</v>
      </c>
      <c r="E5" s="51">
        <v>461.79559999999998</v>
      </c>
      <c r="G5" s="53">
        <v>45415</v>
      </c>
      <c r="H5" s="45">
        <f t="shared" ref="H5:K68" si="0">LN(B5/B4)</f>
        <v>-3.4616681954495439E-3</v>
      </c>
      <c r="I5" s="45">
        <f t="shared" si="0"/>
        <v>-3.8962911518875963E-3</v>
      </c>
      <c r="J5" s="45">
        <f t="shared" si="0"/>
        <v>-8.2902418946529631E-3</v>
      </c>
      <c r="K5" s="45">
        <f t="shared" si="0"/>
        <v>1.130083730563353E-2</v>
      </c>
      <c r="M5" s="203" t="s">
        <v>49</v>
      </c>
      <c r="N5" s="201">
        <f>I251</f>
        <v>0.59093587995709718</v>
      </c>
      <c r="P5" s="206" t="s">
        <v>49</v>
      </c>
      <c r="Q5" s="204">
        <v>0.25</v>
      </c>
      <c r="S5"/>
      <c r="T5" s="208"/>
      <c r="U5" s="210"/>
      <c r="V5" s="211" t="s">
        <v>57</v>
      </c>
      <c r="W5" s="212" t="s">
        <v>49</v>
      </c>
      <c r="X5" s="211" t="s">
        <v>62</v>
      </c>
      <c r="Y5" s="210" t="s">
        <v>59</v>
      </c>
      <c r="Z5"/>
    </row>
    <row r="6" spans="1:26" x14ac:dyDescent="0.2">
      <c r="A6" s="53">
        <v>45418</v>
      </c>
      <c r="B6" s="51">
        <v>3938.8249999999998</v>
      </c>
      <c r="C6" s="51">
        <v>948.83109999999999</v>
      </c>
      <c r="D6" s="51">
        <v>1485.7919999999999</v>
      </c>
      <c r="E6" s="51">
        <v>471.67509999999999</v>
      </c>
      <c r="G6" s="53">
        <v>45418</v>
      </c>
      <c r="H6" s="45">
        <f t="shared" si="0"/>
        <v>3.0453870270489383E-3</v>
      </c>
      <c r="I6" s="45">
        <f t="shared" si="0"/>
        <v>-2.7943521704942628E-2</v>
      </c>
      <c r="J6" s="45">
        <f t="shared" si="0"/>
        <v>2.0049807835503578E-3</v>
      </c>
      <c r="K6" s="45">
        <f t="shared" si="0"/>
        <v>2.11680321672096E-2</v>
      </c>
      <c r="M6" s="202" t="s">
        <v>62</v>
      </c>
      <c r="N6" s="201">
        <f>J251</f>
        <v>0.272310855639327</v>
      </c>
      <c r="P6" s="205" t="s">
        <v>62</v>
      </c>
      <c r="Q6" s="204">
        <v>0.25</v>
      </c>
      <c r="S6"/>
      <c r="T6" s="209" t="s">
        <v>116</v>
      </c>
      <c r="U6" s="211" t="s">
        <v>57</v>
      </c>
      <c r="V6" s="210">
        <f ca="1">_xlfn.COVARIANCE.S(INDIRECT(V$4 &amp; "5:" &amp; V$4 &amp; "248"),(INDIRECT($T6 &amp; "5:" &amp;$T6 &amp; "248")))</f>
        <v>3.2752648693807452E-4</v>
      </c>
      <c r="W6" s="210">
        <f t="shared" ref="W6:Y6" ca="1" si="1">_xlfn.COVARIANCE.S(INDIRECT(W$4 &amp; "5:" &amp; W$4 &amp; "248"),(INDIRECT($T6 &amp; "5:" &amp;$T6 &amp; "248")))</f>
        <v>6.0084284926955262E-5</v>
      </c>
      <c r="X6" s="210">
        <f t="shared" ca="1" si="1"/>
        <v>3.5550321257364878E-5</v>
      </c>
      <c r="Y6" s="210">
        <f t="shared" ca="1" si="1"/>
        <v>1.2092351739317073E-4</v>
      </c>
      <c r="Z6"/>
    </row>
    <row r="7" spans="1:26" x14ac:dyDescent="0.2">
      <c r="A7" s="53">
        <v>45419</v>
      </c>
      <c r="B7" s="51">
        <v>3887.54</v>
      </c>
      <c r="C7" s="51">
        <v>919.23</v>
      </c>
      <c r="D7" s="51">
        <v>1469.692</v>
      </c>
      <c r="E7" s="51">
        <v>479.30930000000001</v>
      </c>
      <c r="G7" s="53">
        <v>45419</v>
      </c>
      <c r="H7" s="45">
        <f t="shared" si="0"/>
        <v>-1.3105888640677559E-2</v>
      </c>
      <c r="I7" s="45">
        <f t="shared" si="0"/>
        <v>-3.1694442874785511E-2</v>
      </c>
      <c r="J7" s="45">
        <f t="shared" si="0"/>
        <v>-1.0895108388380455E-2</v>
      </c>
      <c r="K7" s="45">
        <f t="shared" si="0"/>
        <v>1.6055708165775423E-2</v>
      </c>
      <c r="M7" s="201" t="s">
        <v>59</v>
      </c>
      <c r="N7" s="201">
        <f>K251</f>
        <v>0.56597979384800112</v>
      </c>
      <c r="P7" s="204" t="s">
        <v>59</v>
      </c>
      <c r="Q7" s="204">
        <v>0.25</v>
      </c>
      <c r="S7"/>
      <c r="T7" s="209" t="s">
        <v>117</v>
      </c>
      <c r="U7" s="212" t="s">
        <v>49</v>
      </c>
      <c r="V7" s="210">
        <f t="shared" ref="V7:Y9" ca="1" si="2">_xlfn.COVARIANCE.S(INDIRECT(V$4 &amp; "5:" &amp; V$4 &amp; "248"),(INDIRECT($T7 &amp; "5:" &amp;$T7 &amp; "248")))</f>
        <v>6.0084284926955262E-5</v>
      </c>
      <c r="W7" s="210">
        <f t="shared" ca="1" si="2"/>
        <v>1.0771972356721029E-3</v>
      </c>
      <c r="X7" s="210">
        <f t="shared" ca="1" si="2"/>
        <v>9.4989577113636957E-5</v>
      </c>
      <c r="Y7" s="210">
        <f t="shared" ca="1" si="2"/>
        <v>1.6947778393151993E-5</v>
      </c>
      <c r="Z7"/>
    </row>
    <row r="8" spans="1:26" x14ac:dyDescent="0.2">
      <c r="A8" s="53">
        <v>45420</v>
      </c>
      <c r="B8" s="51">
        <v>3903.393</v>
      </c>
      <c r="C8" s="51">
        <v>940.04290000000003</v>
      </c>
      <c r="D8" s="51">
        <v>1446.761</v>
      </c>
      <c r="E8" s="51">
        <v>468.1823</v>
      </c>
      <c r="G8" s="53">
        <v>45420</v>
      </c>
      <c r="H8" s="45">
        <f t="shared" si="0"/>
        <v>4.0696080634739038E-3</v>
      </c>
      <c r="I8" s="45">
        <f t="shared" si="0"/>
        <v>2.2389149442840293E-2</v>
      </c>
      <c r="J8" s="45">
        <f t="shared" si="0"/>
        <v>-1.5725590336373864E-2</v>
      </c>
      <c r="K8" s="45">
        <f t="shared" si="0"/>
        <v>-2.3488359288722786E-2</v>
      </c>
      <c r="P8" s="204"/>
      <c r="Q8" s="204">
        <f>SUM(Q4:Q7)</f>
        <v>1</v>
      </c>
      <c r="S8"/>
      <c r="T8" s="209" t="s">
        <v>118</v>
      </c>
      <c r="U8" s="211" t="s">
        <v>62</v>
      </c>
      <c r="V8" s="210">
        <f t="shared" ca="1" si="2"/>
        <v>3.5550321257364878E-5</v>
      </c>
      <c r="W8" s="210">
        <f t="shared" ca="1" si="2"/>
        <v>9.4989577113636957E-5</v>
      </c>
      <c r="X8" s="210">
        <f t="shared" ca="1" si="2"/>
        <v>1.7796732442922211E-4</v>
      </c>
      <c r="Y8" s="210">
        <f t="shared" ca="1" si="2"/>
        <v>3.603992004372082E-5</v>
      </c>
      <c r="Z8"/>
    </row>
    <row r="9" spans="1:26" x14ac:dyDescent="0.2">
      <c r="A9" s="53">
        <v>45421</v>
      </c>
      <c r="B9" s="51">
        <v>3766.8310000000001</v>
      </c>
      <c r="C9" s="51">
        <v>930.20899999999995</v>
      </c>
      <c r="D9" s="51">
        <v>1412.461</v>
      </c>
      <c r="E9" s="51">
        <v>454.31099999999998</v>
      </c>
      <c r="G9" s="53">
        <v>45421</v>
      </c>
      <c r="H9" s="45">
        <f t="shared" si="0"/>
        <v>-3.5612110487876686E-2</v>
      </c>
      <c r="I9" s="45">
        <f t="shared" si="0"/>
        <v>-1.0516220438698869E-2</v>
      </c>
      <c r="J9" s="45">
        <f t="shared" si="0"/>
        <v>-2.3993691653757598E-2</v>
      </c>
      <c r="K9" s="45">
        <f t="shared" si="0"/>
        <v>-3.0075764437809016E-2</v>
      </c>
      <c r="S9"/>
      <c r="T9" s="209" t="s">
        <v>123</v>
      </c>
      <c r="U9" s="210" t="s">
        <v>59</v>
      </c>
      <c r="V9" s="210">
        <f t="shared" ca="1" si="2"/>
        <v>1.2092351739317073E-4</v>
      </c>
      <c r="W9" s="210">
        <f t="shared" ca="1" si="2"/>
        <v>1.6947778393151993E-5</v>
      </c>
      <c r="X9" s="210">
        <f t="shared" ca="1" si="2"/>
        <v>3.603992004372082E-5</v>
      </c>
      <c r="Y9" s="210">
        <f t="shared" ca="1" si="2"/>
        <v>4.2424846206707802E-4</v>
      </c>
      <c r="Z9"/>
    </row>
    <row r="10" spans="1:26" x14ac:dyDescent="0.2">
      <c r="A10" s="53">
        <v>45422</v>
      </c>
      <c r="B10" s="51">
        <v>3770.3589999999999</v>
      </c>
      <c r="C10" s="51">
        <v>926.89790000000005</v>
      </c>
      <c r="D10" s="51">
        <v>1422.2539999999999</v>
      </c>
      <c r="E10" s="51">
        <v>461.64589999999998</v>
      </c>
      <c r="G10" s="53">
        <v>45422</v>
      </c>
      <c r="H10" s="45">
        <f t="shared" si="0"/>
        <v>9.3615797337174937E-4</v>
      </c>
      <c r="I10" s="45">
        <f t="shared" si="0"/>
        <v>-3.5658728191784975E-3</v>
      </c>
      <c r="J10" s="45">
        <f t="shared" si="0"/>
        <v>6.9093640519244824E-3</v>
      </c>
      <c r="K10" s="45">
        <f t="shared" si="0"/>
        <v>1.601616144486601E-2</v>
      </c>
      <c r="S10"/>
      <c r="V10"/>
      <c r="W10"/>
      <c r="X10"/>
      <c r="Y10"/>
      <c r="Z10"/>
    </row>
    <row r="11" spans="1:26" ht="16" x14ac:dyDescent="0.2">
      <c r="A11" s="53">
        <v>45425</v>
      </c>
      <c r="B11" s="51">
        <v>3887.6390000000001</v>
      </c>
      <c r="C11" s="51">
        <v>911.53710000000001</v>
      </c>
      <c r="D11" s="51">
        <v>1439.415</v>
      </c>
      <c r="E11" s="51">
        <v>471.42559999999997</v>
      </c>
      <c r="G11" s="53">
        <v>45425</v>
      </c>
      <c r="H11" s="45">
        <f t="shared" si="0"/>
        <v>3.0631810102691451E-2</v>
      </c>
      <c r="I11" s="45">
        <f t="shared" si="0"/>
        <v>-1.6711123832910239E-2</v>
      </c>
      <c r="J11" s="45">
        <f t="shared" si="0"/>
        <v>1.1993843956287947E-2</v>
      </c>
      <c r="K11" s="45">
        <f t="shared" si="0"/>
        <v>2.096314835693867E-2</v>
      </c>
      <c r="O11" s="207" t="s">
        <v>124</v>
      </c>
      <c r="P11" s="207"/>
      <c r="T11" s="213" t="s">
        <v>127</v>
      </c>
      <c r="U11" s="213"/>
    </row>
    <row r="12" spans="1:26" ht="16" x14ac:dyDescent="0.2">
      <c r="A12" s="53">
        <v>45426</v>
      </c>
      <c r="B12" s="51">
        <v>3872.4319999999998</v>
      </c>
      <c r="C12" s="51">
        <v>973.82669999999996</v>
      </c>
      <c r="D12" s="51">
        <v>1445.0530000000001</v>
      </c>
      <c r="E12" s="51">
        <v>473.02229999999997</v>
      </c>
      <c r="G12" s="53">
        <v>45426</v>
      </c>
      <c r="H12" s="45">
        <f t="shared" si="0"/>
        <v>-3.9192990543777985E-3</v>
      </c>
      <c r="I12" s="45">
        <f t="shared" si="0"/>
        <v>6.6101066304044956E-2</v>
      </c>
      <c r="J12" s="45">
        <f t="shared" si="0"/>
        <v>3.9092180464367909E-3</v>
      </c>
      <c r="K12" s="45">
        <f t="shared" si="0"/>
        <v>3.3812379088883587E-3</v>
      </c>
      <c r="O12" s="207" t="s">
        <v>125</v>
      </c>
      <c r="P12" s="207">
        <f t="array" ref="P12">MMULT(TRANSPOSE(Q4:Q7),N4:N7)</f>
        <v>0.49486911919368154</v>
      </c>
      <c r="T12" s="213" t="s">
        <v>128</v>
      </c>
      <c r="U12" s="213">
        <v>252</v>
      </c>
    </row>
    <row r="13" spans="1:26" ht="16" x14ac:dyDescent="0.2">
      <c r="A13" s="53">
        <v>45427</v>
      </c>
      <c r="B13" s="51">
        <v>3868.8049999999998</v>
      </c>
      <c r="C13" s="51">
        <v>995.46109999999999</v>
      </c>
      <c r="D13" s="51">
        <v>1422.847</v>
      </c>
      <c r="E13" s="51">
        <v>467.08460000000002</v>
      </c>
      <c r="G13" s="53">
        <v>45427</v>
      </c>
      <c r="H13" s="45">
        <f t="shared" si="0"/>
        <v>-9.3705961086063873E-4</v>
      </c>
      <c r="I13" s="45">
        <f t="shared" si="0"/>
        <v>2.1972685165700747E-2</v>
      </c>
      <c r="J13" s="45">
        <f t="shared" si="0"/>
        <v>-1.5486205090729507E-2</v>
      </c>
      <c r="K13" s="45">
        <f t="shared" si="0"/>
        <v>-1.263213567898973E-2</v>
      </c>
      <c r="O13" s="207" t="s">
        <v>97</v>
      </c>
      <c r="P13" s="207">
        <f t="array" aca="1" ref="P13" ca="1">SQRT(MMULT(TRANSPOSE(Q4:Q7), MMULT(V6:Y9, Q4:Q7))) * SQRT(252)</f>
        <v>0.20758651772443956</v>
      </c>
      <c r="T13" s="213" t="s">
        <v>129</v>
      </c>
      <c r="U13" s="214">
        <v>0.06</v>
      </c>
    </row>
    <row r="14" spans="1:26" ht="16" x14ac:dyDescent="0.2">
      <c r="A14" s="53">
        <v>45428</v>
      </c>
      <c r="B14" s="51">
        <v>3907.1689999999999</v>
      </c>
      <c r="C14" s="51">
        <v>1030.49</v>
      </c>
      <c r="D14" s="51">
        <v>1444.36</v>
      </c>
      <c r="E14" s="51">
        <v>470.3279</v>
      </c>
      <c r="G14" s="53">
        <v>45428</v>
      </c>
      <c r="H14" s="45">
        <f t="shared" si="0"/>
        <v>9.8673970044329921E-3</v>
      </c>
      <c r="I14" s="45">
        <f t="shared" si="0"/>
        <v>3.4583649356773417E-2</v>
      </c>
      <c r="J14" s="45">
        <f t="shared" si="0"/>
        <v>1.5006522876184075E-2</v>
      </c>
      <c r="K14" s="45">
        <f t="shared" si="0"/>
        <v>6.919713448272866E-3</v>
      </c>
      <c r="O14" s="207" t="s">
        <v>126</v>
      </c>
      <c r="P14" s="207">
        <f ca="1">(P12-6%)/P13</f>
        <v>2.0948813244747808</v>
      </c>
      <c r="T14" s="213" t="s">
        <v>130</v>
      </c>
      <c r="U14" s="213" t="s">
        <v>131</v>
      </c>
    </row>
    <row r="15" spans="1:26" x14ac:dyDescent="0.2">
      <c r="A15" s="53">
        <v>45429</v>
      </c>
      <c r="B15" s="51">
        <v>3886.8939999999998</v>
      </c>
      <c r="C15" s="51">
        <v>1157.2840000000001</v>
      </c>
      <c r="D15" s="51">
        <v>1448.1690000000001</v>
      </c>
      <c r="E15" s="51">
        <v>469.72919999999999</v>
      </c>
      <c r="G15" s="53">
        <v>45429</v>
      </c>
      <c r="H15" s="45">
        <f t="shared" si="0"/>
        <v>-5.2026897225715876E-3</v>
      </c>
      <c r="I15" s="45">
        <f t="shared" si="0"/>
        <v>0.11604146321921778</v>
      </c>
      <c r="J15" s="45">
        <f t="shared" si="0"/>
        <v>2.6336829823955109E-3</v>
      </c>
      <c r="K15" s="45">
        <f t="shared" si="0"/>
        <v>-1.2737525857663544E-3</v>
      </c>
      <c r="Q15" s="51"/>
    </row>
    <row r="16" spans="1:26" x14ac:dyDescent="0.2">
      <c r="A16" s="53">
        <v>45433</v>
      </c>
      <c r="B16" s="51">
        <v>3992.0479999999998</v>
      </c>
      <c r="C16" s="51">
        <v>1263.913</v>
      </c>
      <c r="D16" s="51">
        <v>1442.9259999999999</v>
      </c>
      <c r="E16" s="51">
        <v>478.36130000000003</v>
      </c>
      <c r="G16" s="53">
        <v>45433</v>
      </c>
      <c r="H16" s="45">
        <f t="shared" si="0"/>
        <v>2.6694001315257482E-2</v>
      </c>
      <c r="I16" s="45">
        <f t="shared" si="0"/>
        <v>8.8136583748570765E-2</v>
      </c>
      <c r="J16" s="45">
        <f t="shared" si="0"/>
        <v>-3.6270034348265278E-3</v>
      </c>
      <c r="K16" s="45">
        <f t="shared" si="0"/>
        <v>1.8209946273947866E-2</v>
      </c>
      <c r="Q16" s="55"/>
    </row>
    <row r="17" spans="1:26" x14ac:dyDescent="0.2">
      <c r="A17" s="53">
        <v>45434</v>
      </c>
      <c r="B17" s="51">
        <v>4033.7919999999999</v>
      </c>
      <c r="C17" s="51">
        <v>1313.9290000000001</v>
      </c>
      <c r="D17" s="51">
        <v>1443.3219999999999</v>
      </c>
      <c r="E17" s="51">
        <v>478.66070000000002</v>
      </c>
      <c r="G17" s="53">
        <v>45434</v>
      </c>
      <c r="H17" s="45">
        <f t="shared" si="0"/>
        <v>1.0402494052308526E-2</v>
      </c>
      <c r="I17" s="45">
        <f t="shared" si="0"/>
        <v>3.8809420875107657E-2</v>
      </c>
      <c r="J17" s="45">
        <f t="shared" si="0"/>
        <v>2.7440469598240047E-4</v>
      </c>
      <c r="K17" s="45">
        <f t="shared" si="0"/>
        <v>6.2569096586629431E-4</v>
      </c>
      <c r="Q17" s="51"/>
    </row>
    <row r="18" spans="1:26" x14ac:dyDescent="0.2">
      <c r="A18" s="53">
        <v>45435</v>
      </c>
      <c r="B18" s="51">
        <v>4087.91</v>
      </c>
      <c r="C18" s="51">
        <v>1399.422</v>
      </c>
      <c r="D18" s="51">
        <v>1476.3579999999999</v>
      </c>
      <c r="E18" s="51">
        <v>474.02030000000002</v>
      </c>
      <c r="G18" s="53">
        <v>45435</v>
      </c>
      <c r="H18" s="45">
        <f t="shared" si="0"/>
        <v>1.3326960526143952E-2</v>
      </c>
      <c r="I18" s="45">
        <f t="shared" si="0"/>
        <v>6.3037409112363954E-2</v>
      </c>
      <c r="J18" s="45">
        <f t="shared" si="0"/>
        <v>2.2630843072418909E-2</v>
      </c>
      <c r="K18" s="45">
        <f t="shared" si="0"/>
        <v>-9.7418478990643192E-3</v>
      </c>
    </row>
    <row r="19" spans="1:26" x14ac:dyDescent="0.2">
      <c r="A19" s="53">
        <v>45436</v>
      </c>
      <c r="B19" s="51">
        <v>4097.2520000000004</v>
      </c>
      <c r="C19" s="51">
        <v>1516.7059999999999</v>
      </c>
      <c r="D19" s="51">
        <v>1500.691</v>
      </c>
      <c r="E19" s="51">
        <v>465.78730000000002</v>
      </c>
      <c r="G19" s="53">
        <v>45436</v>
      </c>
      <c r="H19" s="45">
        <f t="shared" si="0"/>
        <v>2.2826680904865018E-3</v>
      </c>
      <c r="I19" s="45">
        <f t="shared" si="0"/>
        <v>8.0481583795020198E-2</v>
      </c>
      <c r="J19" s="45">
        <f t="shared" si="0"/>
        <v>1.6347424506633901E-2</v>
      </c>
      <c r="K19" s="45">
        <f t="shared" si="0"/>
        <v>-1.7521055624266847E-2</v>
      </c>
    </row>
    <row r="20" spans="1:26" x14ac:dyDescent="0.2">
      <c r="A20" s="53">
        <v>45439</v>
      </c>
      <c r="B20" s="51">
        <v>4229.2920000000004</v>
      </c>
      <c r="C20" s="51">
        <v>1538.415</v>
      </c>
      <c r="D20" s="51">
        <v>1511.077</v>
      </c>
      <c r="E20" s="51">
        <v>490.137</v>
      </c>
      <c r="G20" s="53">
        <v>45439</v>
      </c>
      <c r="H20" s="45">
        <f t="shared" si="0"/>
        <v>3.1718098068790584E-2</v>
      </c>
      <c r="I20" s="45">
        <f t="shared" si="0"/>
        <v>1.4211787610512411E-2</v>
      </c>
      <c r="J20" s="45">
        <f t="shared" si="0"/>
        <v>6.8969729210716499E-3</v>
      </c>
      <c r="K20" s="45">
        <f t="shared" si="0"/>
        <v>5.0955851704914158E-2</v>
      </c>
    </row>
    <row r="21" spans="1:26" x14ac:dyDescent="0.2">
      <c r="A21" s="53">
        <v>45440</v>
      </c>
      <c r="B21" s="51">
        <v>4365.308</v>
      </c>
      <c r="C21" s="51">
        <v>1447.396</v>
      </c>
      <c r="D21" s="51">
        <v>1513.846</v>
      </c>
      <c r="E21" s="51">
        <v>496.97280000000001</v>
      </c>
      <c r="G21" s="53">
        <v>45440</v>
      </c>
      <c r="H21" s="45">
        <f t="shared" si="0"/>
        <v>3.165414492241278E-2</v>
      </c>
      <c r="I21" s="45">
        <f t="shared" si="0"/>
        <v>-6.0986585764909625E-2</v>
      </c>
      <c r="J21" s="45">
        <f t="shared" si="0"/>
        <v>1.8307909149599317E-3</v>
      </c>
      <c r="K21" s="45">
        <f t="shared" si="0"/>
        <v>1.3850352365862285E-2</v>
      </c>
    </row>
    <row r="22" spans="1:26" x14ac:dyDescent="0.2">
      <c r="A22" s="53">
        <v>45441</v>
      </c>
      <c r="B22" s="51">
        <v>4420.866</v>
      </c>
      <c r="C22" s="51">
        <v>1534.3820000000001</v>
      </c>
      <c r="D22" s="51">
        <v>1491.8879999999999</v>
      </c>
      <c r="E22" s="51">
        <v>511.7423</v>
      </c>
      <c r="G22" s="53">
        <v>45441</v>
      </c>
      <c r="H22" s="45">
        <f t="shared" si="0"/>
        <v>1.2646856414943005E-2</v>
      </c>
      <c r="I22" s="45">
        <f t="shared" si="0"/>
        <v>5.8361614238464088E-2</v>
      </c>
      <c r="J22" s="45">
        <f t="shared" si="0"/>
        <v>-1.4611000596778853E-2</v>
      </c>
      <c r="K22" s="45">
        <f t="shared" si="0"/>
        <v>2.9285881790065527E-2</v>
      </c>
    </row>
    <row r="23" spans="1:26" x14ac:dyDescent="0.2">
      <c r="A23" s="53">
        <v>45442</v>
      </c>
      <c r="B23" s="51">
        <v>4385.8810000000003</v>
      </c>
      <c r="C23" s="51">
        <v>1541.104</v>
      </c>
      <c r="D23" s="51">
        <v>1498.366</v>
      </c>
      <c r="E23" s="51">
        <v>502.11219999999997</v>
      </c>
      <c r="G23" s="53">
        <v>45442</v>
      </c>
      <c r="H23" s="45">
        <f t="shared" si="0"/>
        <v>-7.9450866554335552E-3</v>
      </c>
      <c r="I23" s="45">
        <f t="shared" si="0"/>
        <v>4.37134859599227E-3</v>
      </c>
      <c r="J23" s="45">
        <f t="shared" si="0"/>
        <v>4.3327490802681006E-3</v>
      </c>
      <c r="K23" s="45">
        <f t="shared" si="0"/>
        <v>-1.8997577324735771E-2</v>
      </c>
    </row>
    <row r="24" spans="1:26" x14ac:dyDescent="0.2">
      <c r="A24" s="53">
        <v>45443</v>
      </c>
      <c r="B24" s="51">
        <v>4280.9250000000002</v>
      </c>
      <c r="C24" s="51">
        <v>1550.8630000000001</v>
      </c>
      <c r="D24" s="51">
        <v>1514.885</v>
      </c>
      <c r="E24" s="51">
        <v>492.98110000000003</v>
      </c>
      <c r="G24" s="53">
        <v>45443</v>
      </c>
      <c r="H24" s="45">
        <f t="shared" si="0"/>
        <v>-2.42214101065308E-2</v>
      </c>
      <c r="I24" s="45">
        <f t="shared" si="0"/>
        <v>6.3125074790006241E-3</v>
      </c>
      <c r="J24" s="45">
        <f t="shared" si="0"/>
        <v>1.0964347469407927E-2</v>
      </c>
      <c r="K24" s="45">
        <f t="shared" si="0"/>
        <v>-1.8352764100261602E-2</v>
      </c>
    </row>
    <row r="25" spans="1:26" x14ac:dyDescent="0.2">
      <c r="A25" s="53">
        <v>45446</v>
      </c>
      <c r="B25" s="51">
        <v>4295.5360000000001</v>
      </c>
      <c r="C25" s="51">
        <v>1589.85</v>
      </c>
      <c r="D25" s="51">
        <v>1555.0920000000001</v>
      </c>
      <c r="E25" s="51">
        <v>496.77330000000001</v>
      </c>
      <c r="G25" s="53">
        <v>45446</v>
      </c>
      <c r="H25" s="45">
        <f t="shared" si="0"/>
        <v>3.407236186402996E-3</v>
      </c>
      <c r="I25" s="45">
        <f t="shared" si="0"/>
        <v>2.482812197577523E-2</v>
      </c>
      <c r="J25" s="45">
        <f t="shared" si="0"/>
        <v>2.6195179378769695E-2</v>
      </c>
      <c r="K25" s="45">
        <f t="shared" si="0"/>
        <v>7.6629486198342232E-3</v>
      </c>
    </row>
    <row r="26" spans="1:26" x14ac:dyDescent="0.2">
      <c r="A26" s="53">
        <v>45447</v>
      </c>
      <c r="B26" s="51">
        <v>4297.7719999999999</v>
      </c>
      <c r="C26" s="51">
        <v>1430.865</v>
      </c>
      <c r="D26" s="51">
        <v>1467.011</v>
      </c>
      <c r="E26" s="51">
        <v>497.22230000000002</v>
      </c>
      <c r="G26" s="53">
        <v>45447</v>
      </c>
      <c r="H26" s="45">
        <f t="shared" si="0"/>
        <v>5.2040495940856987E-4</v>
      </c>
      <c r="I26" s="45">
        <f t="shared" si="0"/>
        <v>-0.10536051565782628</v>
      </c>
      <c r="J26" s="45">
        <f t="shared" si="0"/>
        <v>-5.8307710439641731E-2</v>
      </c>
      <c r="K26" s="45">
        <f t="shared" si="0"/>
        <v>9.0342458364735419E-4</v>
      </c>
    </row>
    <row r="27" spans="1:26" x14ac:dyDescent="0.2">
      <c r="A27" s="53">
        <v>45448</v>
      </c>
      <c r="B27" s="51">
        <v>4475.2330000000002</v>
      </c>
      <c r="C27" s="51">
        <v>1299.8130000000001</v>
      </c>
      <c r="D27" s="51">
        <v>1534.914</v>
      </c>
      <c r="E27" s="51">
        <v>529.50559999999996</v>
      </c>
      <c r="G27" s="53">
        <v>45448</v>
      </c>
      <c r="H27" s="45">
        <f t="shared" si="0"/>
        <v>4.0461668526525565E-2</v>
      </c>
      <c r="I27" s="45">
        <f t="shared" si="0"/>
        <v>-9.6058748534615504E-2</v>
      </c>
      <c r="J27" s="45">
        <f t="shared" si="0"/>
        <v>4.5247355982435969E-2</v>
      </c>
      <c r="K27" s="45">
        <f t="shared" si="0"/>
        <v>6.290653120333875E-2</v>
      </c>
      <c r="S27"/>
      <c r="T27"/>
      <c r="U27"/>
      <c r="V27"/>
      <c r="W27"/>
      <c r="X27"/>
      <c r="Y27"/>
      <c r="Z27"/>
    </row>
    <row r="28" spans="1:26" x14ac:dyDescent="0.2">
      <c r="A28" s="53">
        <v>45449</v>
      </c>
      <c r="B28" s="51">
        <v>4421.7610000000004</v>
      </c>
      <c r="C28" s="51">
        <v>1363.098</v>
      </c>
      <c r="D28" s="51">
        <v>1542.7280000000001</v>
      </c>
      <c r="E28" s="51">
        <v>520.72379999999998</v>
      </c>
      <c r="G28" s="53">
        <v>45449</v>
      </c>
      <c r="H28" s="45">
        <f t="shared" si="0"/>
        <v>-1.2020384377979266E-2</v>
      </c>
      <c r="I28" s="45">
        <f t="shared" si="0"/>
        <v>4.7539642383006654E-2</v>
      </c>
      <c r="J28" s="45">
        <f t="shared" si="0"/>
        <v>5.0779244567963093E-3</v>
      </c>
      <c r="K28" s="45">
        <f t="shared" si="0"/>
        <v>-1.6723974175184238E-2</v>
      </c>
      <c r="S28"/>
      <c r="T28"/>
      <c r="U28"/>
      <c r="V28"/>
      <c r="W28"/>
      <c r="X28"/>
      <c r="Y28"/>
      <c r="Z28"/>
    </row>
    <row r="29" spans="1:26" x14ac:dyDescent="0.2">
      <c r="A29" s="53">
        <v>45450</v>
      </c>
      <c r="B29" s="51">
        <v>4496.4520000000002</v>
      </c>
      <c r="C29" s="51">
        <v>1424.989</v>
      </c>
      <c r="D29" s="51">
        <v>1556.23</v>
      </c>
      <c r="E29" s="51">
        <v>517.43050000000005</v>
      </c>
      <c r="G29" s="53">
        <v>45450</v>
      </c>
      <c r="H29" s="45">
        <f t="shared" si="0"/>
        <v>1.675060831353023E-2</v>
      </c>
      <c r="I29" s="45">
        <f t="shared" si="0"/>
        <v>4.4404044042773073E-2</v>
      </c>
      <c r="J29" s="45">
        <f t="shared" si="0"/>
        <v>8.713951874871638E-3</v>
      </c>
      <c r="K29" s="45">
        <f t="shared" si="0"/>
        <v>-6.3445502218313519E-3</v>
      </c>
    </row>
    <row r="30" spans="1:26" x14ac:dyDescent="0.2">
      <c r="A30" s="53">
        <v>45453</v>
      </c>
      <c r="B30" s="51">
        <v>4508.5780000000004</v>
      </c>
      <c r="C30" s="51">
        <v>1412.94</v>
      </c>
      <c r="D30" s="51">
        <v>1544.3109999999999</v>
      </c>
      <c r="E30" s="51">
        <v>521.92129999999997</v>
      </c>
      <c r="G30" s="53">
        <v>45453</v>
      </c>
      <c r="H30" s="45">
        <f t="shared" si="0"/>
        <v>2.6931631164548633E-3</v>
      </c>
      <c r="I30" s="45">
        <f t="shared" si="0"/>
        <v>-8.4914544367666669E-3</v>
      </c>
      <c r="J30" s="45">
        <f t="shared" si="0"/>
        <v>-7.6883735528930491E-3</v>
      </c>
      <c r="K30" s="45">
        <f t="shared" si="0"/>
        <v>8.6415936291068789E-3</v>
      </c>
    </row>
    <row r="31" spans="1:26" x14ac:dyDescent="0.2">
      <c r="A31" s="53">
        <v>45454</v>
      </c>
      <c r="B31" s="51">
        <v>4448.1490000000003</v>
      </c>
      <c r="C31" s="51">
        <v>1416.7739999999999</v>
      </c>
      <c r="D31" s="51">
        <v>1547.7729999999999</v>
      </c>
      <c r="E31" s="51">
        <v>527.50969999999995</v>
      </c>
      <c r="G31" s="53">
        <v>45454</v>
      </c>
      <c r="H31" s="45">
        <f t="shared" si="0"/>
        <v>-1.349374987382148E-2</v>
      </c>
      <c r="I31" s="45">
        <f t="shared" si="0"/>
        <v>2.7098161482899548E-3</v>
      </c>
      <c r="J31" s="45">
        <f t="shared" si="0"/>
        <v>2.2392673980594449E-3</v>
      </c>
      <c r="K31" s="45">
        <f t="shared" si="0"/>
        <v>1.0650443574009912E-2</v>
      </c>
    </row>
    <row r="32" spans="1:26" x14ac:dyDescent="0.2">
      <c r="A32" s="53">
        <v>45455</v>
      </c>
      <c r="B32" s="51">
        <v>4425.1899999999996</v>
      </c>
      <c r="C32" s="51">
        <v>1415.4290000000001</v>
      </c>
      <c r="D32" s="51">
        <v>1557.021</v>
      </c>
      <c r="E32" s="51">
        <v>534.54520000000002</v>
      </c>
      <c r="G32" s="53">
        <v>45455</v>
      </c>
      <c r="H32" s="45">
        <f t="shared" si="0"/>
        <v>-5.1748391974711103E-3</v>
      </c>
      <c r="I32" s="45">
        <f t="shared" si="0"/>
        <v>-9.4979074671581868E-4</v>
      </c>
      <c r="J32" s="45">
        <f t="shared" si="0"/>
        <v>5.9572566489766643E-3</v>
      </c>
      <c r="K32" s="45">
        <f t="shared" si="0"/>
        <v>1.3249038096967401E-2</v>
      </c>
    </row>
    <row r="33" spans="1:11" x14ac:dyDescent="0.2">
      <c r="A33" s="53">
        <v>45456</v>
      </c>
      <c r="B33" s="51">
        <v>4565.4790000000003</v>
      </c>
      <c r="C33" s="51">
        <v>1484.8889999999999</v>
      </c>
      <c r="D33" s="51">
        <v>1563.549</v>
      </c>
      <c r="E33" s="51">
        <v>531.50149999999996</v>
      </c>
      <c r="G33" s="53">
        <v>45456</v>
      </c>
      <c r="H33" s="45">
        <f t="shared" si="0"/>
        <v>3.1210221957226399E-2</v>
      </c>
      <c r="I33" s="45">
        <f t="shared" si="0"/>
        <v>4.7907356628801773E-2</v>
      </c>
      <c r="J33" s="45">
        <f t="shared" si="0"/>
        <v>4.1838571302886462E-3</v>
      </c>
      <c r="K33" s="45">
        <f t="shared" si="0"/>
        <v>-5.710271924375304E-3</v>
      </c>
    </row>
    <row r="34" spans="1:11" x14ac:dyDescent="0.2">
      <c r="A34" s="53">
        <v>45457</v>
      </c>
      <c r="B34" s="51">
        <v>4560.6090000000004</v>
      </c>
      <c r="C34" s="51">
        <v>1576.2070000000001</v>
      </c>
      <c r="D34" s="51">
        <v>1579.5239999999999</v>
      </c>
      <c r="E34" s="51">
        <v>529.55550000000005</v>
      </c>
      <c r="G34" s="53">
        <v>45457</v>
      </c>
      <c r="H34" s="45">
        <f t="shared" si="0"/>
        <v>-1.0672701079083239E-3</v>
      </c>
      <c r="I34" s="45">
        <f t="shared" si="0"/>
        <v>5.9681306002146141E-2</v>
      </c>
      <c r="J34" s="45">
        <f t="shared" si="0"/>
        <v>1.0165298459316069E-2</v>
      </c>
      <c r="K34" s="45">
        <f t="shared" si="0"/>
        <v>-3.6680445666521589E-3</v>
      </c>
    </row>
    <row r="35" spans="1:11" x14ac:dyDescent="0.2">
      <c r="A35" s="53">
        <v>45461</v>
      </c>
      <c r="B35" s="51">
        <v>4536.6559999999999</v>
      </c>
      <c r="C35" s="51">
        <v>1620.5219999999999</v>
      </c>
      <c r="D35" s="51">
        <v>1590.3050000000001</v>
      </c>
      <c r="E35" s="51">
        <v>549.71379999999999</v>
      </c>
      <c r="G35" s="53">
        <v>45461</v>
      </c>
      <c r="H35" s="45">
        <f t="shared" si="0"/>
        <v>-5.2659904603579053E-3</v>
      </c>
      <c r="I35" s="45">
        <f t="shared" si="0"/>
        <v>2.7726991575753947E-2</v>
      </c>
      <c r="J35" s="45">
        <f t="shared" si="0"/>
        <v>6.8022859092334801E-3</v>
      </c>
      <c r="K35" s="45">
        <f t="shared" si="0"/>
        <v>3.7359803741324915E-2</v>
      </c>
    </row>
    <row r="36" spans="1:11" x14ac:dyDescent="0.2">
      <c r="A36" s="53">
        <v>45462</v>
      </c>
      <c r="B36" s="51">
        <v>4452.3729999999996</v>
      </c>
      <c r="C36" s="51">
        <v>1557.336</v>
      </c>
      <c r="D36" s="51">
        <v>1639.81</v>
      </c>
      <c r="E36" s="51">
        <v>543.27719999999999</v>
      </c>
      <c r="G36" s="53">
        <v>45462</v>
      </c>
      <c r="H36" s="45">
        <f t="shared" si="0"/>
        <v>-1.8752964306790514E-2</v>
      </c>
      <c r="I36" s="45">
        <f t="shared" si="0"/>
        <v>-3.9771650378966399E-2</v>
      </c>
      <c r="J36" s="45">
        <f t="shared" si="0"/>
        <v>3.0654559730357449E-2</v>
      </c>
      <c r="K36" s="45">
        <f t="shared" si="0"/>
        <v>-1.1778092241890708E-2</v>
      </c>
    </row>
    <row r="37" spans="1:11" x14ac:dyDescent="0.2">
      <c r="A37" s="53">
        <v>45463</v>
      </c>
      <c r="B37" s="51">
        <v>4476.5739999999996</v>
      </c>
      <c r="C37" s="51">
        <v>1563.0119999999999</v>
      </c>
      <c r="D37" s="51">
        <v>1651.1849999999999</v>
      </c>
      <c r="E37" s="51">
        <v>537.53899999999999</v>
      </c>
      <c r="G37" s="53">
        <v>45463</v>
      </c>
      <c r="H37" s="45">
        <f t="shared" si="0"/>
        <v>5.4208092538837269E-3</v>
      </c>
      <c r="I37" s="45">
        <f t="shared" si="0"/>
        <v>3.638059767936123E-3</v>
      </c>
      <c r="J37" s="45">
        <f t="shared" si="0"/>
        <v>6.9128304955014923E-3</v>
      </c>
      <c r="K37" s="45">
        <f t="shared" si="0"/>
        <v>-1.0618371402980987E-2</v>
      </c>
    </row>
    <row r="38" spans="1:11" x14ac:dyDescent="0.2">
      <c r="A38" s="53">
        <v>45464</v>
      </c>
      <c r="B38" s="51">
        <v>4494.5640000000003</v>
      </c>
      <c r="C38" s="51">
        <v>1524.075</v>
      </c>
      <c r="D38" s="51">
        <v>1647.624</v>
      </c>
      <c r="E38" s="51">
        <v>550.8116</v>
      </c>
      <c r="G38" s="53">
        <v>45464</v>
      </c>
      <c r="H38" s="45">
        <f t="shared" si="0"/>
        <v>4.0106448288940747E-3</v>
      </c>
      <c r="I38" s="45">
        <f t="shared" si="0"/>
        <v>-2.5227060301073963E-2</v>
      </c>
      <c r="J38" s="45">
        <f t="shared" si="0"/>
        <v>-2.1589618454333245E-3</v>
      </c>
      <c r="K38" s="45">
        <f t="shared" si="0"/>
        <v>2.4391511399559373E-2</v>
      </c>
    </row>
    <row r="39" spans="1:11" x14ac:dyDescent="0.2">
      <c r="A39" s="53">
        <v>45467</v>
      </c>
      <c r="B39" s="51">
        <v>4491.9799999999996</v>
      </c>
      <c r="C39" s="51">
        <v>1546.5309999999999</v>
      </c>
      <c r="D39" s="51">
        <v>1654.202</v>
      </c>
      <c r="E39" s="51">
        <v>568.42520000000002</v>
      </c>
      <c r="G39" s="53">
        <v>45467</v>
      </c>
      <c r="H39" s="45">
        <f t="shared" si="0"/>
        <v>-5.7508204961011884E-4</v>
      </c>
      <c r="I39" s="45">
        <f t="shared" si="0"/>
        <v>1.4626689553602312E-2</v>
      </c>
      <c r="J39" s="45">
        <f t="shared" si="0"/>
        <v>3.9844672024995122E-3</v>
      </c>
      <c r="K39" s="45">
        <f t="shared" si="0"/>
        <v>3.1476903306851545E-2</v>
      </c>
    </row>
    <row r="40" spans="1:11" x14ac:dyDescent="0.2">
      <c r="A40" s="53">
        <v>45468</v>
      </c>
      <c r="B40" s="51">
        <v>4511.6090000000004</v>
      </c>
      <c r="C40" s="51">
        <v>1538.913</v>
      </c>
      <c r="D40" s="51">
        <v>1692.7280000000001</v>
      </c>
      <c r="E40" s="51">
        <v>557.59749999999997</v>
      </c>
      <c r="G40" s="53">
        <v>45468</v>
      </c>
      <c r="H40" s="45">
        <f t="shared" si="0"/>
        <v>4.3602681328009573E-3</v>
      </c>
      <c r="I40" s="45">
        <f t="shared" si="0"/>
        <v>-4.9380351611574506E-3</v>
      </c>
      <c r="J40" s="45">
        <f t="shared" si="0"/>
        <v>2.3022711377416013E-2</v>
      </c>
      <c r="K40" s="45">
        <f t="shared" si="0"/>
        <v>-1.9232354280003344E-2</v>
      </c>
    </row>
    <row r="41" spans="1:11" x14ac:dyDescent="0.2">
      <c r="A41" s="53">
        <v>45469</v>
      </c>
      <c r="B41" s="51">
        <v>4517.6229999999996</v>
      </c>
      <c r="C41" s="51">
        <v>1583.1279999999999</v>
      </c>
      <c r="D41" s="51">
        <v>1682.9849999999999</v>
      </c>
      <c r="E41" s="51">
        <v>554.40409999999997</v>
      </c>
      <c r="G41" s="53">
        <v>45469</v>
      </c>
      <c r="H41" s="45">
        <f t="shared" si="0"/>
        <v>1.3321179230612035E-3</v>
      </c>
      <c r="I41" s="45">
        <f t="shared" si="0"/>
        <v>2.8326313713765087E-2</v>
      </c>
      <c r="J41" s="45">
        <f t="shared" si="0"/>
        <v>-5.7724261830212212E-3</v>
      </c>
      <c r="K41" s="45">
        <f t="shared" si="0"/>
        <v>-5.7435327048026971E-3</v>
      </c>
    </row>
    <row r="42" spans="1:11" x14ac:dyDescent="0.2">
      <c r="A42" s="53">
        <v>45470</v>
      </c>
      <c r="B42" s="51">
        <v>4494.7629999999999</v>
      </c>
      <c r="C42" s="51">
        <v>1595.277</v>
      </c>
      <c r="D42" s="51">
        <v>1677.694</v>
      </c>
      <c r="E42" s="51">
        <v>551.21069999999997</v>
      </c>
      <c r="G42" s="53">
        <v>45470</v>
      </c>
      <c r="H42" s="45">
        <f t="shared" si="0"/>
        <v>-5.0730292791157173E-3</v>
      </c>
      <c r="I42" s="45">
        <f t="shared" si="0"/>
        <v>7.6447521117258789E-3</v>
      </c>
      <c r="J42" s="45">
        <f t="shared" si="0"/>
        <v>-3.1487710498870553E-3</v>
      </c>
      <c r="K42" s="45">
        <f t="shared" si="0"/>
        <v>-5.7767115281265125E-3</v>
      </c>
    </row>
    <row r="43" spans="1:11" x14ac:dyDescent="0.2">
      <c r="A43" s="53">
        <v>45471</v>
      </c>
      <c r="B43" s="51">
        <v>4568.4110000000001</v>
      </c>
      <c r="C43" s="51">
        <v>1589.9490000000001</v>
      </c>
      <c r="D43" s="51">
        <v>1665.4780000000001</v>
      </c>
      <c r="E43" s="51">
        <v>562.0883</v>
      </c>
      <c r="G43" s="53">
        <v>45471</v>
      </c>
      <c r="H43" s="45">
        <f t="shared" si="0"/>
        <v>1.6252500753332892E-2</v>
      </c>
      <c r="I43" s="45">
        <f t="shared" si="0"/>
        <v>-3.3454486239022614E-3</v>
      </c>
      <c r="J43" s="45">
        <f t="shared" si="0"/>
        <v>-7.3080621452104432E-3</v>
      </c>
      <c r="K43" s="45">
        <f t="shared" si="0"/>
        <v>1.9541823287144995E-2</v>
      </c>
    </row>
    <row r="44" spans="1:11" x14ac:dyDescent="0.2">
      <c r="A44" s="53">
        <v>45474</v>
      </c>
      <c r="B44" s="51">
        <v>4574.0259999999998</v>
      </c>
      <c r="C44" s="51">
        <v>1608.5719999999999</v>
      </c>
      <c r="D44" s="51">
        <v>1686.645</v>
      </c>
      <c r="E44" s="51">
        <v>574.11339999999996</v>
      </c>
      <c r="G44" s="53">
        <v>45474</v>
      </c>
      <c r="H44" s="45">
        <f t="shared" si="0"/>
        <v>1.2283378504000931E-3</v>
      </c>
      <c r="I44" s="45">
        <f t="shared" si="0"/>
        <v>1.1644888649941463E-2</v>
      </c>
      <c r="J44" s="45">
        <f t="shared" si="0"/>
        <v>1.2629179381071479E-2</v>
      </c>
      <c r="K44" s="45">
        <f t="shared" si="0"/>
        <v>2.1167982792814847E-2</v>
      </c>
    </row>
    <row r="45" spans="1:11" x14ac:dyDescent="0.2">
      <c r="A45" s="53">
        <v>45475</v>
      </c>
      <c r="B45" s="51">
        <v>4543.5630000000001</v>
      </c>
      <c r="C45" s="51">
        <v>1589.6510000000001</v>
      </c>
      <c r="D45" s="51">
        <v>1711.769</v>
      </c>
      <c r="E45" s="51">
        <v>573.96370000000002</v>
      </c>
      <c r="G45" s="53">
        <v>45475</v>
      </c>
      <c r="H45" s="45">
        <f t="shared" si="0"/>
        <v>-6.6822738675166634E-3</v>
      </c>
      <c r="I45" s="45">
        <f t="shared" si="0"/>
        <v>-1.1832333612120754E-2</v>
      </c>
      <c r="J45" s="45">
        <f t="shared" si="0"/>
        <v>1.4785990010196098E-2</v>
      </c>
      <c r="K45" s="45">
        <f t="shared" si="0"/>
        <v>-2.6078388088801184E-4</v>
      </c>
    </row>
    <row r="46" spans="1:11" x14ac:dyDescent="0.2">
      <c r="A46" s="53">
        <v>45476</v>
      </c>
      <c r="B46" s="51">
        <v>4531.3379999999997</v>
      </c>
      <c r="C46" s="51">
        <v>1626.9949999999999</v>
      </c>
      <c r="D46" s="51">
        <v>1749.405</v>
      </c>
      <c r="E46" s="51">
        <v>569.12369999999999</v>
      </c>
      <c r="G46" s="53">
        <v>45476</v>
      </c>
      <c r="H46" s="45">
        <f t="shared" si="0"/>
        <v>-2.6942458975730433E-3</v>
      </c>
      <c r="I46" s="45">
        <f t="shared" si="0"/>
        <v>2.3220259807594752E-2</v>
      </c>
      <c r="J46" s="45">
        <f t="shared" si="0"/>
        <v>2.1748391413168481E-2</v>
      </c>
      <c r="K46" s="45">
        <f t="shared" si="0"/>
        <v>-8.4683444575654344E-3</v>
      </c>
    </row>
    <row r="47" spans="1:11" x14ac:dyDescent="0.2">
      <c r="A47" s="53">
        <v>45477</v>
      </c>
      <c r="B47" s="51">
        <v>4516.33</v>
      </c>
      <c r="C47" s="51">
        <v>1676.886</v>
      </c>
      <c r="D47" s="51">
        <v>1708.356</v>
      </c>
      <c r="E47" s="51">
        <v>565.93029999999999</v>
      </c>
      <c r="G47" s="53">
        <v>45477</v>
      </c>
      <c r="H47" s="45">
        <f t="shared" si="0"/>
        <v>-3.3175429878613862E-3</v>
      </c>
      <c r="I47" s="45">
        <f t="shared" si="0"/>
        <v>3.0203746905903106E-2</v>
      </c>
      <c r="J47" s="45">
        <f t="shared" si="0"/>
        <v>-2.3744225561295889E-2</v>
      </c>
      <c r="K47" s="45">
        <f t="shared" si="0"/>
        <v>-5.6268837002179392E-3</v>
      </c>
    </row>
    <row r="48" spans="1:11" x14ac:dyDescent="0.2">
      <c r="A48" s="53">
        <v>45478</v>
      </c>
      <c r="B48" s="51">
        <v>4601.4579999999996</v>
      </c>
      <c r="C48" s="51">
        <v>1724.636</v>
      </c>
      <c r="D48" s="51">
        <v>1630.1659999999999</v>
      </c>
      <c r="E48" s="51">
        <v>569.3732</v>
      </c>
      <c r="G48" s="53">
        <v>45478</v>
      </c>
      <c r="H48" s="45">
        <f t="shared" si="0"/>
        <v>1.8673492662619029E-2</v>
      </c>
      <c r="I48" s="45">
        <f t="shared" si="0"/>
        <v>2.8077511726547214E-2</v>
      </c>
      <c r="J48" s="45">
        <f t="shared" si="0"/>
        <v>-4.6849654436944381E-2</v>
      </c>
      <c r="K48" s="45">
        <f t="shared" si="0"/>
        <v>6.0651809041791307E-3</v>
      </c>
    </row>
    <row r="49" spans="1:11" x14ac:dyDescent="0.2">
      <c r="A49" s="53">
        <v>45481</v>
      </c>
      <c r="B49" s="51">
        <v>4436.9679999999998</v>
      </c>
      <c r="C49" s="51">
        <v>1689.8810000000001</v>
      </c>
      <c r="D49" s="51">
        <v>1617.5550000000001</v>
      </c>
      <c r="E49" s="51">
        <v>572.96579999999994</v>
      </c>
      <c r="G49" s="53">
        <v>45481</v>
      </c>
      <c r="H49" s="45">
        <f t="shared" si="0"/>
        <v>-3.6401949506150652E-2</v>
      </c>
      <c r="I49" s="45">
        <f t="shared" si="0"/>
        <v>-2.0357901469276376E-2</v>
      </c>
      <c r="J49" s="45">
        <f t="shared" si="0"/>
        <v>-7.7661002180610204E-3</v>
      </c>
      <c r="K49" s="45">
        <f t="shared" si="0"/>
        <v>6.2899224215090385E-3</v>
      </c>
    </row>
    <row r="50" spans="1:11" x14ac:dyDescent="0.2">
      <c r="A50" s="53">
        <v>45482</v>
      </c>
      <c r="B50" s="51">
        <v>4524.183</v>
      </c>
      <c r="C50" s="51">
        <v>1674.2470000000001</v>
      </c>
      <c r="D50" s="51">
        <v>1618.693</v>
      </c>
      <c r="E50" s="51">
        <v>572.21730000000002</v>
      </c>
      <c r="G50" s="53">
        <v>45482</v>
      </c>
      <c r="H50" s="45">
        <f t="shared" si="0"/>
        <v>1.9465748073608406E-2</v>
      </c>
      <c r="I50" s="45">
        <f t="shared" si="0"/>
        <v>-9.2946002952810271E-3</v>
      </c>
      <c r="J50" s="45">
        <f t="shared" si="0"/>
        <v>7.0328358451217138E-4</v>
      </c>
      <c r="K50" s="45">
        <f t="shared" si="0"/>
        <v>-1.3072147267751181E-3</v>
      </c>
    </row>
    <row r="51" spans="1:11" x14ac:dyDescent="0.2">
      <c r="A51" s="53">
        <v>45483</v>
      </c>
      <c r="B51" s="51">
        <v>4608.6639999999998</v>
      </c>
      <c r="C51" s="51">
        <v>1625.0530000000001</v>
      </c>
      <c r="D51" s="51">
        <v>1608.4059999999999</v>
      </c>
      <c r="E51" s="51">
        <v>578.95339999999999</v>
      </c>
      <c r="G51" s="53">
        <v>45483</v>
      </c>
      <c r="H51" s="45">
        <f t="shared" si="0"/>
        <v>1.8501001870665546E-2</v>
      </c>
      <c r="I51" s="45">
        <f t="shared" si="0"/>
        <v>-2.9823081324875333E-2</v>
      </c>
      <c r="J51" s="45">
        <f t="shared" si="0"/>
        <v>-6.3754070411854349E-3</v>
      </c>
      <c r="K51" s="45">
        <f t="shared" si="0"/>
        <v>1.1703176398798478E-2</v>
      </c>
    </row>
    <row r="52" spans="1:11" x14ac:dyDescent="0.2">
      <c r="A52" s="53">
        <v>45484</v>
      </c>
      <c r="B52" s="51">
        <v>4554.5460000000003</v>
      </c>
      <c r="C52" s="51">
        <v>1659.3589999999999</v>
      </c>
      <c r="D52" s="51">
        <v>1604.252</v>
      </c>
      <c r="E52" s="51">
        <v>580.6</v>
      </c>
      <c r="G52" s="53">
        <v>45484</v>
      </c>
      <c r="H52" s="45">
        <f t="shared" si="0"/>
        <v>-1.1812155181884337E-2</v>
      </c>
      <c r="I52" s="45">
        <f t="shared" si="0"/>
        <v>2.0890952582676793E-2</v>
      </c>
      <c r="J52" s="45">
        <f t="shared" si="0"/>
        <v>-2.5860221131492368E-3</v>
      </c>
      <c r="K52" s="45">
        <f t="shared" si="0"/>
        <v>2.8400608489130537E-3</v>
      </c>
    </row>
    <row r="53" spans="1:11" x14ac:dyDescent="0.2">
      <c r="A53" s="53">
        <v>45485</v>
      </c>
      <c r="B53" s="51">
        <v>4511.6090000000004</v>
      </c>
      <c r="C53" s="51">
        <v>1658.6120000000001</v>
      </c>
      <c r="D53" s="51">
        <v>1605.0429999999999</v>
      </c>
      <c r="E53" s="51">
        <v>582.04999999999995</v>
      </c>
      <c r="G53" s="53">
        <v>45485</v>
      </c>
      <c r="H53" s="45">
        <f t="shared" si="0"/>
        <v>-9.4720024135853103E-3</v>
      </c>
      <c r="I53" s="45">
        <f t="shared" si="0"/>
        <v>-4.5027519084456371E-4</v>
      </c>
      <c r="J53" s="45">
        <f t="shared" si="0"/>
        <v>4.9294316416353772E-4</v>
      </c>
      <c r="K53" s="45">
        <f t="shared" si="0"/>
        <v>2.4943031037203468E-3</v>
      </c>
    </row>
    <row r="54" spans="1:11" x14ac:dyDescent="0.2">
      <c r="A54" s="53">
        <v>45488</v>
      </c>
      <c r="B54" s="51">
        <v>4547.4889999999996</v>
      </c>
      <c r="C54" s="51">
        <v>1621.9659999999999</v>
      </c>
      <c r="D54" s="51">
        <v>1604.4490000000001</v>
      </c>
      <c r="E54" s="51">
        <v>578.85</v>
      </c>
      <c r="G54" s="53">
        <v>45488</v>
      </c>
      <c r="H54" s="45">
        <f t="shared" si="0"/>
        <v>7.9213598563895784E-3</v>
      </c>
      <c r="I54" s="45">
        <f t="shared" si="0"/>
        <v>-2.2342114328344105E-2</v>
      </c>
      <c r="J54" s="45">
        <f t="shared" si="0"/>
        <v>-3.7015204074783626E-4</v>
      </c>
      <c r="K54" s="45">
        <f t="shared" si="0"/>
        <v>-5.5129780425124068E-3</v>
      </c>
    </row>
    <row r="55" spans="1:11" x14ac:dyDescent="0.2">
      <c r="A55" s="53">
        <v>45489</v>
      </c>
      <c r="B55" s="51">
        <v>4542.9170000000004</v>
      </c>
      <c r="C55" s="51">
        <v>1595.2270000000001</v>
      </c>
      <c r="D55" s="51">
        <v>1602.125</v>
      </c>
      <c r="E55" s="51">
        <v>585.85</v>
      </c>
      <c r="G55" s="53">
        <v>45489</v>
      </c>
      <c r="H55" s="45">
        <f t="shared" si="0"/>
        <v>-1.0058957510820123E-3</v>
      </c>
      <c r="I55" s="45">
        <f t="shared" si="0"/>
        <v>-1.6622947838404761E-2</v>
      </c>
      <c r="J55" s="45">
        <f t="shared" si="0"/>
        <v>-1.4495223917589258E-3</v>
      </c>
      <c r="K55" s="45">
        <f t="shared" si="0"/>
        <v>1.202040746242722E-2</v>
      </c>
    </row>
    <row r="56" spans="1:11" x14ac:dyDescent="0.2">
      <c r="A56" s="53">
        <v>45491</v>
      </c>
      <c r="B56" s="51">
        <v>4556.8320000000003</v>
      </c>
      <c r="C56" s="51">
        <v>1540.008</v>
      </c>
      <c r="D56" s="51">
        <v>1597.229</v>
      </c>
      <c r="E56" s="51">
        <v>567.85</v>
      </c>
      <c r="G56" s="53">
        <v>45491</v>
      </c>
      <c r="H56" s="45">
        <f t="shared" si="0"/>
        <v>3.058328498074722E-3</v>
      </c>
      <c r="I56" s="45">
        <f t="shared" si="0"/>
        <v>-3.5228434642289919E-2</v>
      </c>
      <c r="J56" s="45">
        <f t="shared" si="0"/>
        <v>-3.0606202513989507E-3</v>
      </c>
      <c r="K56" s="45">
        <f t="shared" si="0"/>
        <v>-3.1206484776509287E-2</v>
      </c>
    </row>
    <row r="57" spans="1:11" x14ac:dyDescent="0.2">
      <c r="A57" s="53">
        <v>45492</v>
      </c>
      <c r="B57" s="51">
        <v>4492.2280000000001</v>
      </c>
      <c r="C57" s="51">
        <v>1461.636</v>
      </c>
      <c r="D57" s="51">
        <v>1589.81</v>
      </c>
      <c r="E57" s="51">
        <v>560.15</v>
      </c>
      <c r="G57" s="53">
        <v>45492</v>
      </c>
      <c r="H57" s="45">
        <f t="shared" si="0"/>
        <v>-1.4278852753451223E-2</v>
      </c>
      <c r="I57" s="45">
        <f t="shared" si="0"/>
        <v>-5.2231254897034694E-2</v>
      </c>
      <c r="J57" s="45">
        <f t="shared" si="0"/>
        <v>-4.6557405799759633E-3</v>
      </c>
      <c r="K57" s="45">
        <f t="shared" si="0"/>
        <v>-1.3652694332923095E-2</v>
      </c>
    </row>
    <row r="58" spans="1:11" x14ac:dyDescent="0.2">
      <c r="A58" s="53">
        <v>45495</v>
      </c>
      <c r="B58" s="51">
        <v>4507.1369999999997</v>
      </c>
      <c r="C58" s="51">
        <v>1487.528</v>
      </c>
      <c r="D58" s="51">
        <v>1624.6769999999999</v>
      </c>
      <c r="E58" s="51">
        <v>569.29999999999995</v>
      </c>
      <c r="G58" s="53">
        <v>45495</v>
      </c>
      <c r="H58" s="45">
        <f t="shared" si="0"/>
        <v>3.3133479172338816E-3</v>
      </c>
      <c r="I58" s="45">
        <f t="shared" si="0"/>
        <v>1.7559325469694173E-2</v>
      </c>
      <c r="J58" s="45">
        <f t="shared" si="0"/>
        <v>2.1694514557233747E-2</v>
      </c>
      <c r="K58" s="45">
        <f t="shared" si="0"/>
        <v>1.6202930952303952E-2</v>
      </c>
    </row>
    <row r="59" spans="1:11" x14ac:dyDescent="0.2">
      <c r="A59" s="53">
        <v>45496</v>
      </c>
      <c r="B59" s="51">
        <v>4499.384</v>
      </c>
      <c r="C59" s="51">
        <v>1461.7860000000001</v>
      </c>
      <c r="D59" s="51">
        <v>1600.79</v>
      </c>
      <c r="E59" s="51">
        <v>561.25</v>
      </c>
      <c r="G59" s="53">
        <v>45496</v>
      </c>
      <c r="H59" s="45">
        <f t="shared" si="0"/>
        <v>-1.7216418892540774E-3</v>
      </c>
      <c r="I59" s="45">
        <f t="shared" si="0"/>
        <v>-1.7456706005154539E-2</v>
      </c>
      <c r="J59" s="45">
        <f t="shared" si="0"/>
        <v>-1.4811769402396801E-2</v>
      </c>
      <c r="K59" s="45">
        <f t="shared" si="0"/>
        <v>-1.4241096900572063E-2</v>
      </c>
    </row>
    <row r="60" spans="1:11" x14ac:dyDescent="0.2">
      <c r="A60" s="53">
        <v>45497</v>
      </c>
      <c r="B60" s="51">
        <v>4523.8339999999998</v>
      </c>
      <c r="C60" s="51">
        <v>1422.799</v>
      </c>
      <c r="D60" s="51">
        <v>1586.596</v>
      </c>
      <c r="E60" s="51">
        <v>582.25</v>
      </c>
      <c r="G60" s="53">
        <v>45497</v>
      </c>
      <c r="H60" s="45">
        <f t="shared" si="0"/>
        <v>5.4193658715507159E-3</v>
      </c>
      <c r="I60" s="45">
        <f t="shared" si="0"/>
        <v>-2.7032917532300041E-2</v>
      </c>
      <c r="J60" s="45">
        <f t="shared" si="0"/>
        <v>-8.9064166230581054E-3</v>
      </c>
      <c r="K60" s="45">
        <f t="shared" si="0"/>
        <v>3.6733469707986285E-2</v>
      </c>
    </row>
    <row r="61" spans="1:11" x14ac:dyDescent="0.2">
      <c r="A61" s="53">
        <v>45498</v>
      </c>
      <c r="B61" s="51">
        <v>4519.2629999999999</v>
      </c>
      <c r="C61" s="51">
        <v>1400.99</v>
      </c>
      <c r="D61" s="51">
        <v>1599.009</v>
      </c>
      <c r="E61" s="51">
        <v>578.29999999999995</v>
      </c>
      <c r="G61" s="53">
        <v>45498</v>
      </c>
      <c r="H61" s="45">
        <f t="shared" si="0"/>
        <v>-1.0109369366035428E-3</v>
      </c>
      <c r="I61" s="45">
        <f t="shared" si="0"/>
        <v>-1.5446928681792363E-2</v>
      </c>
      <c r="J61" s="45">
        <f t="shared" si="0"/>
        <v>7.7932215855458856E-3</v>
      </c>
      <c r="K61" s="45">
        <f t="shared" si="0"/>
        <v>-6.8071436002778707E-3</v>
      </c>
    </row>
    <row r="62" spans="1:11" x14ac:dyDescent="0.2">
      <c r="A62" s="53">
        <v>45499</v>
      </c>
      <c r="B62" s="51">
        <v>4761.3760000000002</v>
      </c>
      <c r="C62" s="51">
        <v>1406.616</v>
      </c>
      <c r="D62" s="51">
        <v>1600.5419999999999</v>
      </c>
      <c r="E62" s="51">
        <v>581.35</v>
      </c>
      <c r="G62" s="53">
        <v>45499</v>
      </c>
      <c r="H62" s="45">
        <f t="shared" si="0"/>
        <v>5.2187774647077988E-2</v>
      </c>
      <c r="I62" s="45">
        <f t="shared" si="0"/>
        <v>4.0076902031141552E-3</v>
      </c>
      <c r="J62" s="45">
        <f t="shared" si="0"/>
        <v>9.5825952910744301E-4</v>
      </c>
      <c r="K62" s="45">
        <f t="shared" si="0"/>
        <v>5.2602199504447706E-3</v>
      </c>
    </row>
    <row r="63" spans="1:11" x14ac:dyDescent="0.2">
      <c r="A63" s="53">
        <v>45502</v>
      </c>
      <c r="B63" s="51">
        <v>4893.8140000000003</v>
      </c>
      <c r="C63" s="51">
        <v>1463.229</v>
      </c>
      <c r="D63" s="51">
        <v>1587.585</v>
      </c>
      <c r="E63" s="51">
        <v>590.85</v>
      </c>
      <c r="G63" s="53">
        <v>45502</v>
      </c>
      <c r="H63" s="45">
        <f t="shared" si="0"/>
        <v>2.7435256477681604E-2</v>
      </c>
      <c r="I63" s="45">
        <f t="shared" si="0"/>
        <v>3.945881769788457E-2</v>
      </c>
      <c r="J63" s="45">
        <f t="shared" si="0"/>
        <v>-8.1283282245037686E-3</v>
      </c>
      <c r="K63" s="45">
        <f t="shared" si="0"/>
        <v>1.6209192970407332E-2</v>
      </c>
    </row>
    <row r="64" spans="1:11" x14ac:dyDescent="0.2">
      <c r="A64" s="53">
        <v>45503</v>
      </c>
      <c r="B64" s="51">
        <v>4882.384</v>
      </c>
      <c r="C64" s="51">
        <v>1472.1420000000001</v>
      </c>
      <c r="D64" s="51">
        <v>1597.971</v>
      </c>
      <c r="E64" s="51">
        <v>580</v>
      </c>
      <c r="G64" s="53">
        <v>45503</v>
      </c>
      <c r="H64" s="45">
        <f t="shared" si="0"/>
        <v>-2.3383334110218118E-3</v>
      </c>
      <c r="I64" s="45">
        <f t="shared" si="0"/>
        <v>6.0728455736580537E-3</v>
      </c>
      <c r="J64" s="45">
        <f t="shared" si="0"/>
        <v>6.5207058364012702E-3</v>
      </c>
      <c r="K64" s="45">
        <f t="shared" si="0"/>
        <v>-1.8534074544559589E-2</v>
      </c>
    </row>
    <row r="65" spans="1:11" x14ac:dyDescent="0.2">
      <c r="A65" s="53">
        <v>45504</v>
      </c>
      <c r="B65" s="51">
        <v>4893.1679999999997</v>
      </c>
      <c r="C65" s="51">
        <v>1454.018</v>
      </c>
      <c r="D65" s="51">
        <v>1598.1679999999999</v>
      </c>
      <c r="E65" s="51">
        <v>598.79999999999995</v>
      </c>
      <c r="G65" s="53">
        <v>45504</v>
      </c>
      <c r="H65" s="45">
        <f t="shared" si="0"/>
        <v>2.2063213155794422E-3</v>
      </c>
      <c r="I65" s="45">
        <f t="shared" si="0"/>
        <v>-1.2387724368242869E-2</v>
      </c>
      <c r="J65" s="45">
        <f t="shared" si="0"/>
        <v>1.2327373762483076E-4</v>
      </c>
      <c r="K65" s="45">
        <f t="shared" si="0"/>
        <v>3.1899549005008271E-2</v>
      </c>
    </row>
    <row r="66" spans="1:11" x14ac:dyDescent="0.2">
      <c r="A66" s="53">
        <v>45505</v>
      </c>
      <c r="B66" s="51">
        <v>4887.8999999999996</v>
      </c>
      <c r="C66" s="51">
        <v>1444.2090000000001</v>
      </c>
      <c r="D66" s="51">
        <v>1620.9680000000001</v>
      </c>
      <c r="E66" s="51">
        <v>600.65</v>
      </c>
      <c r="G66" s="53">
        <v>45505</v>
      </c>
      <c r="H66" s="45">
        <f t="shared" si="0"/>
        <v>-1.0771830866286047E-3</v>
      </c>
      <c r="I66" s="45">
        <f t="shared" si="0"/>
        <v>-6.7689918376927132E-3</v>
      </c>
      <c r="J66" s="45">
        <f t="shared" si="0"/>
        <v>1.4165528425575526E-2</v>
      </c>
      <c r="K66" s="45">
        <f t="shared" si="0"/>
        <v>3.0847496219108326E-3</v>
      </c>
    </row>
    <row r="67" spans="1:11" x14ac:dyDescent="0.2">
      <c r="A67" s="53">
        <v>45506</v>
      </c>
      <c r="B67" s="51">
        <v>4991.25</v>
      </c>
      <c r="C67" s="51">
        <v>1413.288</v>
      </c>
      <c r="D67" s="51">
        <v>1641.096</v>
      </c>
      <c r="E67" s="51">
        <v>606.70000000000005</v>
      </c>
      <c r="G67" s="53">
        <v>45506</v>
      </c>
      <c r="H67" s="45">
        <f t="shared" si="0"/>
        <v>2.0923616000412187E-2</v>
      </c>
      <c r="I67" s="45">
        <f t="shared" si="0"/>
        <v>-2.1642862249744026E-2</v>
      </c>
      <c r="J67" s="45">
        <f t="shared" si="0"/>
        <v>1.2340809652912607E-2</v>
      </c>
      <c r="K67" s="45">
        <f t="shared" si="0"/>
        <v>1.0022032780868082E-2</v>
      </c>
    </row>
    <row r="68" spans="1:11" x14ac:dyDescent="0.2">
      <c r="A68" s="53">
        <v>45509</v>
      </c>
      <c r="B68" s="51">
        <v>4826.95</v>
      </c>
      <c r="C68" s="51">
        <v>1335.5640000000001</v>
      </c>
      <c r="D68" s="51">
        <v>1598.1679999999999</v>
      </c>
      <c r="E68" s="51">
        <v>585.4</v>
      </c>
      <c r="G68" s="53">
        <v>45509</v>
      </c>
      <c r="H68" s="45">
        <f t="shared" si="0"/>
        <v>-3.3471581171249709E-2</v>
      </c>
      <c r="I68" s="45">
        <f t="shared" si="0"/>
        <v>-5.6565230043435118E-2</v>
      </c>
      <c r="J68" s="45">
        <f t="shared" si="0"/>
        <v>-2.6506338078488033E-2</v>
      </c>
      <c r="K68" s="45">
        <f t="shared" ref="K68:K131" si="3">LN(E68/E67)</f>
        <v>-3.5739060690466812E-2</v>
      </c>
    </row>
    <row r="69" spans="1:11" x14ac:dyDescent="0.2">
      <c r="A69" s="53">
        <v>45510</v>
      </c>
      <c r="B69" s="51">
        <v>4827.55</v>
      </c>
      <c r="C69" s="51">
        <v>1336.9580000000001</v>
      </c>
      <c r="D69" s="51">
        <v>1583.777</v>
      </c>
      <c r="E69" s="51">
        <v>597.75</v>
      </c>
      <c r="G69" s="53">
        <v>45510</v>
      </c>
      <c r="H69" s="45">
        <f t="shared" ref="H69:K132" si="4">LN(B69/B68)</f>
        <v>1.2429437066082503E-4</v>
      </c>
      <c r="I69" s="45">
        <f t="shared" si="4"/>
        <v>1.0432094676284458E-3</v>
      </c>
      <c r="J69" s="45">
        <f t="shared" si="4"/>
        <v>-9.0454725793120954E-3</v>
      </c>
      <c r="K69" s="45">
        <f t="shared" si="3"/>
        <v>2.0877232080648574E-2</v>
      </c>
    </row>
    <row r="70" spans="1:11" x14ac:dyDescent="0.2">
      <c r="A70" s="53">
        <v>45511</v>
      </c>
      <c r="B70" s="51">
        <v>4946.5</v>
      </c>
      <c r="C70" s="51">
        <v>1396.807</v>
      </c>
      <c r="D70" s="51">
        <v>1605.8340000000001</v>
      </c>
      <c r="E70" s="51">
        <v>607.29999999999995</v>
      </c>
      <c r="G70" s="53">
        <v>45511</v>
      </c>
      <c r="H70" s="45">
        <f t="shared" si="4"/>
        <v>2.4341163186434964E-2</v>
      </c>
      <c r="I70" s="45">
        <f t="shared" si="4"/>
        <v>4.3792033531574286E-2</v>
      </c>
      <c r="J70" s="45">
        <f t="shared" si="4"/>
        <v>1.3830747138157516E-2</v>
      </c>
      <c r="K70" s="45">
        <f t="shared" si="3"/>
        <v>1.5850296565095501E-2</v>
      </c>
    </row>
    <row r="71" spans="1:11" x14ac:dyDescent="0.2">
      <c r="A71" s="53">
        <v>45512</v>
      </c>
      <c r="B71" s="51">
        <v>4834.5</v>
      </c>
      <c r="C71" s="51">
        <v>1408.3589999999999</v>
      </c>
      <c r="D71" s="51">
        <v>1624.825</v>
      </c>
      <c r="E71" s="51">
        <v>597.20000000000005</v>
      </c>
      <c r="G71" s="53">
        <v>45512</v>
      </c>
      <c r="H71" s="45">
        <f t="shared" si="4"/>
        <v>-2.2902544839674979E-2</v>
      </c>
      <c r="I71" s="45">
        <f t="shared" si="4"/>
        <v>8.2362792816307161E-3</v>
      </c>
      <c r="J71" s="45">
        <f t="shared" si="4"/>
        <v>1.175686988349943E-2</v>
      </c>
      <c r="K71" s="45">
        <f t="shared" si="3"/>
        <v>-1.6770837238494176E-2</v>
      </c>
    </row>
    <row r="72" spans="1:11" x14ac:dyDescent="0.2">
      <c r="A72" s="53">
        <v>45513</v>
      </c>
      <c r="B72" s="51">
        <v>4829.95</v>
      </c>
      <c r="C72" s="51">
        <v>1428.077</v>
      </c>
      <c r="D72" s="51">
        <v>1632.2439999999999</v>
      </c>
      <c r="E72" s="51">
        <v>598.9</v>
      </c>
      <c r="G72" s="53">
        <v>45513</v>
      </c>
      <c r="H72" s="45">
        <f t="shared" si="4"/>
        <v>-9.4159529743961952E-4</v>
      </c>
      <c r="I72" s="45">
        <f t="shared" si="4"/>
        <v>1.3903587205276839E-2</v>
      </c>
      <c r="J72" s="45">
        <f t="shared" si="4"/>
        <v>4.5556374955843014E-3</v>
      </c>
      <c r="K72" s="45">
        <f t="shared" si="3"/>
        <v>2.8425736053812015E-3</v>
      </c>
    </row>
    <row r="73" spans="1:11" x14ac:dyDescent="0.2">
      <c r="A73" s="53">
        <v>45516</v>
      </c>
      <c r="B73" s="51">
        <v>4891</v>
      </c>
      <c r="C73" s="51">
        <v>1338.3520000000001</v>
      </c>
      <c r="D73" s="51">
        <v>1642.0360000000001</v>
      </c>
      <c r="E73" s="51">
        <v>651.35</v>
      </c>
      <c r="G73" s="53">
        <v>45516</v>
      </c>
      <c r="H73" s="45">
        <f t="shared" si="4"/>
        <v>1.2560665913194579E-2</v>
      </c>
      <c r="I73" s="45">
        <f t="shared" si="4"/>
        <v>-6.4889777702817911E-2</v>
      </c>
      <c r="J73" s="45">
        <f t="shared" si="4"/>
        <v>5.9811801018771612E-3</v>
      </c>
      <c r="K73" s="45">
        <f t="shared" si="3"/>
        <v>8.3952492873156481E-2</v>
      </c>
    </row>
    <row r="74" spans="1:11" x14ac:dyDescent="0.2">
      <c r="A74" s="53">
        <v>45517</v>
      </c>
      <c r="B74" s="51">
        <v>4861.8</v>
      </c>
      <c r="C74" s="51">
        <v>1330.086</v>
      </c>
      <c r="D74" s="51">
        <v>1585.7550000000001</v>
      </c>
      <c r="E74" s="51">
        <v>644.20000000000005</v>
      </c>
      <c r="G74" s="53">
        <v>45517</v>
      </c>
      <c r="H74" s="45">
        <f t="shared" si="4"/>
        <v>-5.9880418446225572E-3</v>
      </c>
      <c r="I74" s="45">
        <f t="shared" si="4"/>
        <v>-6.1954045321635362E-3</v>
      </c>
      <c r="J74" s="45">
        <f t="shared" si="4"/>
        <v>-3.4876300663200861E-2</v>
      </c>
      <c r="K74" s="45">
        <f t="shared" si="3"/>
        <v>-1.1037895246474534E-2</v>
      </c>
    </row>
    <row r="75" spans="1:11" x14ac:dyDescent="0.2">
      <c r="A75" s="53">
        <v>45518</v>
      </c>
      <c r="B75" s="51">
        <v>4662</v>
      </c>
      <c r="C75" s="51">
        <v>1312.3109999999999</v>
      </c>
      <c r="D75" s="51">
        <v>1590.3050000000001</v>
      </c>
      <c r="E75" s="51">
        <v>637.45000000000005</v>
      </c>
      <c r="G75" s="53">
        <v>45518</v>
      </c>
      <c r="H75" s="45">
        <f t="shared" si="4"/>
        <v>-4.1964199099032193E-2</v>
      </c>
      <c r="I75" s="45">
        <f t="shared" si="4"/>
        <v>-1.3453896682676795E-2</v>
      </c>
      <c r="J75" s="45">
        <f t="shared" si="4"/>
        <v>2.8651871266232695E-3</v>
      </c>
      <c r="K75" s="45">
        <f t="shared" si="3"/>
        <v>-1.0533394312967209E-2</v>
      </c>
    </row>
    <row r="76" spans="1:11" x14ac:dyDescent="0.2">
      <c r="A76" s="53">
        <v>45520</v>
      </c>
      <c r="B76" s="51">
        <v>4633.8999999999996</v>
      </c>
      <c r="C76" s="51">
        <v>1313.307</v>
      </c>
      <c r="D76" s="51">
        <v>1614.34</v>
      </c>
      <c r="E76" s="51">
        <v>645</v>
      </c>
      <c r="G76" s="53">
        <v>45520</v>
      </c>
      <c r="H76" s="45">
        <f t="shared" si="4"/>
        <v>-6.0456944650549588E-3</v>
      </c>
      <c r="I76" s="45">
        <f t="shared" si="4"/>
        <v>7.586785646460009E-4</v>
      </c>
      <c r="J76" s="45">
        <f t="shared" si="4"/>
        <v>1.5000382680486748E-2</v>
      </c>
      <c r="K76" s="45">
        <f t="shared" si="3"/>
        <v>1.1774474211641196E-2</v>
      </c>
    </row>
    <row r="77" spans="1:11" x14ac:dyDescent="0.2">
      <c r="A77" s="53">
        <v>45523</v>
      </c>
      <c r="B77" s="51">
        <v>4669.8999999999996</v>
      </c>
      <c r="C77" s="51">
        <v>1325.057</v>
      </c>
      <c r="D77" s="51">
        <v>1613.797</v>
      </c>
      <c r="E77" s="51">
        <v>633.25</v>
      </c>
      <c r="G77" s="53">
        <v>45523</v>
      </c>
      <c r="H77" s="45">
        <f t="shared" si="4"/>
        <v>7.7388120267966936E-3</v>
      </c>
      <c r="I77" s="45">
        <f t="shared" si="4"/>
        <v>8.9070937015329216E-3</v>
      </c>
      <c r="J77" s="45">
        <f t="shared" si="4"/>
        <v>-3.3641695201973819E-4</v>
      </c>
      <c r="K77" s="45">
        <f t="shared" si="3"/>
        <v>-1.8385027913987897E-2</v>
      </c>
    </row>
    <row r="78" spans="1:11" x14ac:dyDescent="0.2">
      <c r="A78" s="53">
        <v>45524</v>
      </c>
      <c r="B78" s="51">
        <v>4723.1499999999996</v>
      </c>
      <c r="C78" s="51">
        <v>1303.6969999999999</v>
      </c>
      <c r="D78" s="51">
        <v>1619.88</v>
      </c>
      <c r="E78" s="51">
        <v>625.29999999999995</v>
      </c>
      <c r="G78" s="53">
        <v>45524</v>
      </c>
      <c r="H78" s="45">
        <f t="shared" si="4"/>
        <v>1.1338291709261324E-2</v>
      </c>
      <c r="I78" s="45">
        <f t="shared" si="4"/>
        <v>-1.625140283977778E-2</v>
      </c>
      <c r="J78" s="45">
        <f t="shared" si="4"/>
        <v>3.7622849624724354E-3</v>
      </c>
      <c r="K78" s="45">
        <f t="shared" si="3"/>
        <v>-1.2633754308532445E-2</v>
      </c>
    </row>
    <row r="79" spans="1:11" x14ac:dyDescent="0.2">
      <c r="A79" s="53">
        <v>45525</v>
      </c>
      <c r="B79" s="51">
        <v>4900.8</v>
      </c>
      <c r="C79" s="51">
        <v>1315.896</v>
      </c>
      <c r="D79" s="51">
        <v>1608.1089999999999</v>
      </c>
      <c r="E79" s="51">
        <v>646.75</v>
      </c>
      <c r="G79" s="53">
        <v>45525</v>
      </c>
      <c r="H79" s="45">
        <f t="shared" si="4"/>
        <v>3.6922507211805136E-2</v>
      </c>
      <c r="I79" s="45">
        <f t="shared" si="4"/>
        <v>9.3137278836289347E-3</v>
      </c>
      <c r="J79" s="45">
        <f t="shared" si="4"/>
        <v>-7.2931178975444459E-3</v>
      </c>
      <c r="K79" s="45">
        <f t="shared" si="3"/>
        <v>3.3728286492886256E-2</v>
      </c>
    </row>
    <row r="80" spans="1:11" x14ac:dyDescent="0.2">
      <c r="A80" s="53">
        <v>45526</v>
      </c>
      <c r="B80" s="51">
        <v>4911.45</v>
      </c>
      <c r="C80" s="51">
        <v>1299.0160000000001</v>
      </c>
      <c r="D80" s="51">
        <v>1613.549</v>
      </c>
      <c r="E80" s="51">
        <v>657.6</v>
      </c>
      <c r="G80" s="53">
        <v>45526</v>
      </c>
      <c r="H80" s="45">
        <f t="shared" si="4"/>
        <v>2.1707567952434824E-3</v>
      </c>
      <c r="I80" s="45">
        <f t="shared" si="4"/>
        <v>-1.2910747645017902E-2</v>
      </c>
      <c r="J80" s="45">
        <f t="shared" si="4"/>
        <v>3.3771462832608307E-3</v>
      </c>
      <c r="K80" s="45">
        <f t="shared" si="3"/>
        <v>1.6637022675831663E-2</v>
      </c>
    </row>
    <row r="81" spans="1:11" x14ac:dyDescent="0.2">
      <c r="A81" s="53">
        <v>45527</v>
      </c>
      <c r="B81" s="51">
        <v>4855.95</v>
      </c>
      <c r="C81" s="51">
        <v>1310.269</v>
      </c>
      <c r="D81" s="51">
        <v>1607.367</v>
      </c>
      <c r="E81" s="51">
        <v>650.25</v>
      </c>
      <c r="G81" s="53">
        <v>45527</v>
      </c>
      <c r="H81" s="45">
        <f t="shared" si="4"/>
        <v>-1.136445672779232E-2</v>
      </c>
      <c r="I81" s="45">
        <f t="shared" si="4"/>
        <v>8.62540486475908E-3</v>
      </c>
      <c r="J81" s="45">
        <f t="shared" si="4"/>
        <v>-3.8386642751042578E-3</v>
      </c>
      <c r="K81" s="45">
        <f t="shared" si="3"/>
        <v>-1.1239939413209233E-2</v>
      </c>
    </row>
    <row r="82" spans="1:11" x14ac:dyDescent="0.2">
      <c r="A82" s="53">
        <v>45530</v>
      </c>
      <c r="B82" s="51">
        <v>4926.25</v>
      </c>
      <c r="C82" s="51">
        <v>1306.136</v>
      </c>
      <c r="D82" s="51">
        <v>1622.105</v>
      </c>
      <c r="E82" s="51">
        <v>656.9</v>
      </c>
      <c r="G82" s="53">
        <v>45530</v>
      </c>
      <c r="H82" s="45">
        <f t="shared" si="4"/>
        <v>1.4373292363251491E-2</v>
      </c>
      <c r="I82" s="45">
        <f t="shared" si="4"/>
        <v>-3.159299449192173E-3</v>
      </c>
      <c r="J82" s="45">
        <f t="shared" si="4"/>
        <v>9.1272519559883487E-3</v>
      </c>
      <c r="K82" s="45">
        <f t="shared" si="3"/>
        <v>1.0174895569666222E-2</v>
      </c>
    </row>
    <row r="83" spans="1:11" x14ac:dyDescent="0.2">
      <c r="A83" s="53">
        <v>45531</v>
      </c>
      <c r="B83" s="51">
        <v>4902.5</v>
      </c>
      <c r="C83" s="51">
        <v>1306.585</v>
      </c>
      <c r="D83" s="51">
        <v>1619.9290000000001</v>
      </c>
      <c r="E83" s="51">
        <v>661.4</v>
      </c>
      <c r="G83" s="53">
        <v>45531</v>
      </c>
      <c r="H83" s="45">
        <f t="shared" si="4"/>
        <v>-4.8327704387120659E-3</v>
      </c>
      <c r="I83" s="45">
        <f t="shared" si="4"/>
        <v>3.4370298582990061E-4</v>
      </c>
      <c r="J83" s="45">
        <f t="shared" si="4"/>
        <v>-1.3423673698385733E-3</v>
      </c>
      <c r="K83" s="45">
        <f t="shared" si="3"/>
        <v>6.827000649265157E-3</v>
      </c>
    </row>
    <row r="84" spans="1:11" x14ac:dyDescent="0.2">
      <c r="A84" s="53">
        <v>45532</v>
      </c>
      <c r="B84" s="51">
        <v>5030.7</v>
      </c>
      <c r="C84" s="51">
        <v>1317.7380000000001</v>
      </c>
      <c r="D84" s="51">
        <v>1619.2860000000001</v>
      </c>
      <c r="E84" s="51">
        <v>656.1</v>
      </c>
      <c r="G84" s="53">
        <v>45532</v>
      </c>
      <c r="H84" s="45">
        <f t="shared" si="4"/>
        <v>2.5813860350672083E-2</v>
      </c>
      <c r="I84" s="45">
        <f t="shared" si="4"/>
        <v>8.4997670992432127E-3</v>
      </c>
      <c r="J84" s="45">
        <f t="shared" si="4"/>
        <v>-3.9700977455688644E-4</v>
      </c>
      <c r="K84" s="45">
        <f t="shared" si="3"/>
        <v>-8.0455841968605276E-3</v>
      </c>
    </row>
    <row r="85" spans="1:11" x14ac:dyDescent="0.2">
      <c r="A85" s="53">
        <v>45533</v>
      </c>
      <c r="B85" s="51">
        <v>5012.55</v>
      </c>
      <c r="C85" s="51">
        <v>1293.241</v>
      </c>
      <c r="D85" s="51">
        <v>1620.72</v>
      </c>
      <c r="E85" s="51">
        <v>650.9</v>
      </c>
      <c r="G85" s="53">
        <v>45533</v>
      </c>
      <c r="H85" s="45">
        <f t="shared" si="4"/>
        <v>-3.6143717937552932E-3</v>
      </c>
      <c r="I85" s="45">
        <f t="shared" si="4"/>
        <v>-1.876515961431563E-2</v>
      </c>
      <c r="J85" s="45">
        <f t="shared" si="4"/>
        <v>8.8518360375524784E-4</v>
      </c>
      <c r="K85" s="45">
        <f t="shared" si="3"/>
        <v>-7.9571957724903115E-3</v>
      </c>
    </row>
    <row r="86" spans="1:11" x14ac:dyDescent="0.2">
      <c r="A86" s="53">
        <v>45534</v>
      </c>
      <c r="B86" s="51">
        <v>5093.8999999999996</v>
      </c>
      <c r="C86" s="51">
        <v>1297.473</v>
      </c>
      <c r="D86" s="51">
        <v>1619.088</v>
      </c>
      <c r="E86" s="51">
        <v>650.29999999999995</v>
      </c>
      <c r="G86" s="53">
        <v>45534</v>
      </c>
      <c r="H86" s="45">
        <f t="shared" si="4"/>
        <v>1.6098977780935733E-2</v>
      </c>
      <c r="I86" s="45">
        <f t="shared" si="4"/>
        <v>3.2670559268536104E-3</v>
      </c>
      <c r="J86" s="45">
        <f t="shared" si="4"/>
        <v>-1.0074671943761495E-3</v>
      </c>
      <c r="K86" s="45">
        <f t="shared" si="3"/>
        <v>-9.2222570323554308E-4</v>
      </c>
    </row>
    <row r="87" spans="1:11" x14ac:dyDescent="0.2">
      <c r="A87" s="53">
        <v>45537</v>
      </c>
      <c r="B87" s="51">
        <v>5036.8500000000004</v>
      </c>
      <c r="C87" s="51">
        <v>1298.4190000000001</v>
      </c>
      <c r="D87" s="51">
        <v>1609.2460000000001</v>
      </c>
      <c r="E87" s="51">
        <v>649.45000000000005</v>
      </c>
      <c r="G87" s="53">
        <v>45537</v>
      </c>
      <c r="H87" s="45">
        <f t="shared" si="4"/>
        <v>-1.126285873685798E-2</v>
      </c>
      <c r="I87" s="45">
        <f t="shared" si="4"/>
        <v>7.2884391328873388E-4</v>
      </c>
      <c r="J87" s="45">
        <f t="shared" si="4"/>
        <v>-6.0972814406357921E-3</v>
      </c>
      <c r="K87" s="45">
        <f t="shared" si="3"/>
        <v>-1.3079440218129715E-3</v>
      </c>
    </row>
    <row r="88" spans="1:11" x14ac:dyDescent="0.2">
      <c r="A88" s="53">
        <v>45538</v>
      </c>
      <c r="B88" s="51">
        <v>5066</v>
      </c>
      <c r="C88" s="51">
        <v>1314.751</v>
      </c>
      <c r="D88" s="51">
        <v>1619.5329999999999</v>
      </c>
      <c r="E88" s="51">
        <v>654.20000000000005</v>
      </c>
      <c r="G88" s="53">
        <v>45538</v>
      </c>
      <c r="H88" s="45">
        <f t="shared" si="4"/>
        <v>5.7706648901246294E-3</v>
      </c>
      <c r="I88" s="45">
        <f t="shared" si="4"/>
        <v>1.2499923581776923E-2</v>
      </c>
      <c r="J88" s="45">
        <f t="shared" si="4"/>
        <v>6.3720897635610521E-3</v>
      </c>
      <c r="K88" s="45">
        <f t="shared" si="3"/>
        <v>7.2872642509904644E-3</v>
      </c>
    </row>
    <row r="89" spans="1:11" x14ac:dyDescent="0.2">
      <c r="A89" s="53">
        <v>45539</v>
      </c>
      <c r="B89" s="51">
        <v>5096.6000000000004</v>
      </c>
      <c r="C89" s="51">
        <v>1321.5719999999999</v>
      </c>
      <c r="D89" s="51">
        <v>1623.9349999999999</v>
      </c>
      <c r="E89" s="51">
        <v>650.20000000000005</v>
      </c>
      <c r="G89" s="53">
        <v>45539</v>
      </c>
      <c r="H89" s="45">
        <f t="shared" si="4"/>
        <v>6.0220991630928816E-3</v>
      </c>
      <c r="I89" s="45">
        <f t="shared" si="4"/>
        <v>5.1746430315606851E-3</v>
      </c>
      <c r="J89" s="45">
        <f t="shared" si="4"/>
        <v>2.7143802268291412E-3</v>
      </c>
      <c r="K89" s="45">
        <f t="shared" si="3"/>
        <v>-6.1331072344785612E-3</v>
      </c>
    </row>
    <row r="90" spans="1:11" x14ac:dyDescent="0.2">
      <c r="A90" s="53">
        <v>45540</v>
      </c>
      <c r="B90" s="51">
        <v>5120.8999999999996</v>
      </c>
      <c r="C90" s="51">
        <v>1306.883</v>
      </c>
      <c r="D90" s="51">
        <v>1627.5450000000001</v>
      </c>
      <c r="E90" s="51">
        <v>645.1</v>
      </c>
      <c r="G90" s="53">
        <v>45540</v>
      </c>
      <c r="H90" s="45">
        <f t="shared" si="4"/>
        <v>4.7565541111261617E-3</v>
      </c>
      <c r="I90" s="45">
        <f t="shared" si="4"/>
        <v>-1.1177024464458375E-2</v>
      </c>
      <c r="J90" s="45">
        <f t="shared" si="4"/>
        <v>2.2205281799874141E-3</v>
      </c>
      <c r="K90" s="45">
        <f t="shared" si="3"/>
        <v>-7.8746643316089972E-3</v>
      </c>
    </row>
    <row r="91" spans="1:11" x14ac:dyDescent="0.2">
      <c r="A91" s="53">
        <v>45541</v>
      </c>
      <c r="B91" s="51">
        <v>5137.8</v>
      </c>
      <c r="C91" s="51">
        <v>1284.328</v>
      </c>
      <c r="D91" s="51">
        <v>1619.1379999999999</v>
      </c>
      <c r="E91" s="51">
        <v>647.65</v>
      </c>
      <c r="G91" s="53">
        <v>45541</v>
      </c>
      <c r="H91" s="45">
        <f t="shared" si="4"/>
        <v>3.2947674243616718E-3</v>
      </c>
      <c r="I91" s="45">
        <f t="shared" si="4"/>
        <v>-1.7409288296072696E-2</v>
      </c>
      <c r="J91" s="45">
        <f t="shared" si="4"/>
        <v>-5.1788356238498976E-3</v>
      </c>
      <c r="K91" s="45">
        <f t="shared" si="3"/>
        <v>3.9450834380688809E-3</v>
      </c>
    </row>
    <row r="92" spans="1:11" x14ac:dyDescent="0.2">
      <c r="A92" s="53">
        <v>45544</v>
      </c>
      <c r="B92" s="51">
        <v>5173.5</v>
      </c>
      <c r="C92" s="51">
        <v>1231.9970000000001</v>
      </c>
      <c r="D92" s="51">
        <v>1628.5840000000001</v>
      </c>
      <c r="E92" s="51">
        <v>642.4</v>
      </c>
      <c r="G92" s="53">
        <v>45544</v>
      </c>
      <c r="H92" s="45">
        <f t="shared" si="4"/>
        <v>6.9244697848039952E-3</v>
      </c>
      <c r="I92" s="45">
        <f t="shared" si="4"/>
        <v>-4.1599194315503352E-2</v>
      </c>
      <c r="J92" s="45">
        <f t="shared" si="4"/>
        <v>5.8170167495135445E-3</v>
      </c>
      <c r="K92" s="45">
        <f t="shared" si="3"/>
        <v>-8.1392643437130357E-3</v>
      </c>
    </row>
    <row r="93" spans="1:11" x14ac:dyDescent="0.2">
      <c r="A93" s="53">
        <v>45545</v>
      </c>
      <c r="B93" s="51">
        <v>5426.45</v>
      </c>
      <c r="C93" s="51">
        <v>1245.0920000000001</v>
      </c>
      <c r="D93" s="51">
        <v>1632.3920000000001</v>
      </c>
      <c r="E93" s="51">
        <v>665.85</v>
      </c>
      <c r="G93" s="53">
        <v>45545</v>
      </c>
      <c r="H93" s="45">
        <f t="shared" si="4"/>
        <v>4.7735702756414422E-2</v>
      </c>
      <c r="I93" s="45">
        <f t="shared" si="4"/>
        <v>1.0572992725428101E-2</v>
      </c>
      <c r="J93" s="45">
        <f t="shared" si="4"/>
        <v>2.3354981642986043E-3</v>
      </c>
      <c r="K93" s="45">
        <f t="shared" si="3"/>
        <v>3.585325731560219E-2</v>
      </c>
    </row>
    <row r="94" spans="1:11" x14ac:dyDescent="0.2">
      <c r="A94" s="53">
        <v>45546</v>
      </c>
      <c r="B94" s="51">
        <v>5439.3</v>
      </c>
      <c r="C94" s="51">
        <v>1232.5440000000001</v>
      </c>
      <c r="D94" s="51">
        <v>1626.0119999999999</v>
      </c>
      <c r="E94" s="51">
        <v>663.1</v>
      </c>
      <c r="G94" s="53">
        <v>45546</v>
      </c>
      <c r="H94" s="45">
        <f t="shared" si="4"/>
        <v>2.3652312984530008E-3</v>
      </c>
      <c r="I94" s="45">
        <f t="shared" si="4"/>
        <v>-1.0129096674210454E-2</v>
      </c>
      <c r="J94" s="45">
        <f t="shared" si="4"/>
        <v>-3.9160326057001323E-3</v>
      </c>
      <c r="K94" s="45">
        <f t="shared" si="3"/>
        <v>-4.1386115733320289E-3</v>
      </c>
    </row>
    <row r="95" spans="1:11" x14ac:dyDescent="0.2">
      <c r="A95" s="53">
        <v>45547</v>
      </c>
      <c r="B95" s="51">
        <v>5482.8</v>
      </c>
      <c r="C95" s="51">
        <v>1232.146</v>
      </c>
      <c r="D95" s="51">
        <v>1648.4649999999999</v>
      </c>
      <c r="E95" s="51">
        <v>669.5</v>
      </c>
      <c r="G95" s="53">
        <v>45547</v>
      </c>
      <c r="H95" s="45">
        <f t="shared" si="4"/>
        <v>7.9655432573532761E-3</v>
      </c>
      <c r="I95" s="45">
        <f t="shared" si="4"/>
        <v>-3.2296151115118103E-4</v>
      </c>
      <c r="J95" s="45">
        <f t="shared" si="4"/>
        <v>1.371416070956652E-2</v>
      </c>
      <c r="K95" s="45">
        <f t="shared" si="3"/>
        <v>9.6053567564052846E-3</v>
      </c>
    </row>
    <row r="96" spans="1:11" x14ac:dyDescent="0.2">
      <c r="A96" s="53">
        <v>45548</v>
      </c>
      <c r="B96" s="51">
        <v>5498.65</v>
      </c>
      <c r="C96" s="51">
        <v>1236.329</v>
      </c>
      <c r="D96" s="51">
        <v>1647.8219999999999</v>
      </c>
      <c r="E96" s="51">
        <v>679.05</v>
      </c>
      <c r="G96" s="53">
        <v>45548</v>
      </c>
      <c r="H96" s="45">
        <f t="shared" si="4"/>
        <v>2.8866881889842437E-3</v>
      </c>
      <c r="I96" s="45">
        <f t="shared" si="4"/>
        <v>3.3891402618395766E-3</v>
      </c>
      <c r="J96" s="45">
        <f t="shared" si="4"/>
        <v>-3.9013593668011732E-4</v>
      </c>
      <c r="K96" s="45">
        <f t="shared" si="3"/>
        <v>1.4163597418850121E-2</v>
      </c>
    </row>
    <row r="97" spans="1:11" x14ac:dyDescent="0.2">
      <c r="A97" s="53">
        <v>45551</v>
      </c>
      <c r="B97" s="51">
        <v>5479.35</v>
      </c>
      <c r="C97" s="51">
        <v>1221.491</v>
      </c>
      <c r="D97" s="51">
        <v>1652.768</v>
      </c>
      <c r="E97" s="51">
        <v>664.25</v>
      </c>
      <c r="G97" s="53">
        <v>45551</v>
      </c>
      <c r="H97" s="45">
        <f t="shared" si="4"/>
        <v>-3.5161267779299514E-3</v>
      </c>
      <c r="I97" s="45">
        <f t="shared" si="4"/>
        <v>-1.2074261146995844E-2</v>
      </c>
      <c r="J97" s="45">
        <f t="shared" si="4"/>
        <v>2.9970421665147387E-3</v>
      </c>
      <c r="K97" s="45">
        <f t="shared" si="3"/>
        <v>-2.2036177910154369E-2</v>
      </c>
    </row>
    <row r="98" spans="1:11" x14ac:dyDescent="0.2">
      <c r="A98" s="53">
        <v>45552</v>
      </c>
      <c r="B98" s="51">
        <v>5452.2</v>
      </c>
      <c r="C98" s="51">
        <v>1188.827</v>
      </c>
      <c r="D98" s="51">
        <v>1650.6410000000001</v>
      </c>
      <c r="E98" s="51">
        <v>675.45</v>
      </c>
      <c r="G98" s="53">
        <v>45552</v>
      </c>
      <c r="H98" s="45">
        <f t="shared" si="4"/>
        <v>-4.9672838389241934E-3</v>
      </c>
      <c r="I98" s="45">
        <f t="shared" si="4"/>
        <v>-2.7105136996428057E-2</v>
      </c>
      <c r="J98" s="45">
        <f t="shared" si="4"/>
        <v>-1.2877607913149654E-3</v>
      </c>
      <c r="K98" s="45">
        <f t="shared" si="3"/>
        <v>1.6720550775767427E-2</v>
      </c>
    </row>
    <row r="99" spans="1:11" x14ac:dyDescent="0.2">
      <c r="A99" s="53">
        <v>45553</v>
      </c>
      <c r="B99" s="51">
        <v>5469.15</v>
      </c>
      <c r="C99" s="51">
        <v>1161.5419999999999</v>
      </c>
      <c r="D99" s="51">
        <v>1676.3579999999999</v>
      </c>
      <c r="E99" s="51">
        <v>675.65</v>
      </c>
      <c r="G99" s="53">
        <v>45553</v>
      </c>
      <c r="H99" s="45">
        <f t="shared" si="4"/>
        <v>3.1040143589028233E-3</v>
      </c>
      <c r="I99" s="45">
        <f t="shared" si="4"/>
        <v>-2.321867398959266E-2</v>
      </c>
      <c r="J99" s="45">
        <f t="shared" si="4"/>
        <v>1.5459885748186445E-2</v>
      </c>
      <c r="K99" s="45">
        <f t="shared" si="3"/>
        <v>2.9605506840464066E-4</v>
      </c>
    </row>
    <row r="100" spans="1:11" x14ac:dyDescent="0.2">
      <c r="A100" s="53">
        <v>45554</v>
      </c>
      <c r="B100" s="51">
        <v>5429.2</v>
      </c>
      <c r="C100" s="51">
        <v>1116.6289999999999</v>
      </c>
      <c r="D100" s="51">
        <v>1689.9090000000001</v>
      </c>
      <c r="E100" s="51">
        <v>695.45</v>
      </c>
      <c r="G100" s="53">
        <v>45554</v>
      </c>
      <c r="H100" s="45">
        <f t="shared" si="4"/>
        <v>-7.3314178644489792E-3</v>
      </c>
      <c r="I100" s="45">
        <f t="shared" si="4"/>
        <v>-3.9434107455650382E-2</v>
      </c>
      <c r="J100" s="45">
        <f t="shared" si="4"/>
        <v>8.0510982629204194E-3</v>
      </c>
      <c r="K100" s="45">
        <f t="shared" si="3"/>
        <v>2.888392756904426E-2</v>
      </c>
    </row>
    <row r="101" spans="1:11" x14ac:dyDescent="0.2">
      <c r="A101" s="53">
        <v>45555</v>
      </c>
      <c r="B101" s="51">
        <v>5450.75</v>
      </c>
      <c r="C101" s="51">
        <v>1144.6120000000001</v>
      </c>
      <c r="D101" s="51">
        <v>1722.2529999999999</v>
      </c>
      <c r="E101" s="51">
        <v>703.4</v>
      </c>
      <c r="G101" s="53">
        <v>45555</v>
      </c>
      <c r="H101" s="45">
        <f t="shared" si="4"/>
        <v>3.9614204443476266E-3</v>
      </c>
      <c r="I101" s="45">
        <f t="shared" si="4"/>
        <v>2.4751389693122801E-2</v>
      </c>
      <c r="J101" s="45">
        <f t="shared" si="4"/>
        <v>1.895863606565967E-2</v>
      </c>
      <c r="K101" s="45">
        <f t="shared" si="3"/>
        <v>1.1366601986742789E-2</v>
      </c>
    </row>
    <row r="102" spans="1:11" x14ac:dyDescent="0.2">
      <c r="A102" s="53">
        <v>45558</v>
      </c>
      <c r="B102" s="51">
        <v>5372.85</v>
      </c>
      <c r="C102" s="51">
        <v>1158.7639999999999</v>
      </c>
      <c r="D102" s="51">
        <v>1740.6510000000001</v>
      </c>
      <c r="E102" s="51">
        <v>704.85</v>
      </c>
      <c r="G102" s="53">
        <v>45558</v>
      </c>
      <c r="H102" s="45">
        <f t="shared" si="4"/>
        <v>-1.4394719893633678E-2</v>
      </c>
      <c r="I102" s="45">
        <f t="shared" si="4"/>
        <v>1.2288204860048861E-2</v>
      </c>
      <c r="J102" s="45">
        <f t="shared" si="4"/>
        <v>1.0625863788289154E-2</v>
      </c>
      <c r="K102" s="45">
        <f t="shared" si="3"/>
        <v>2.059294177052353E-3</v>
      </c>
    </row>
    <row r="103" spans="1:11" x14ac:dyDescent="0.2">
      <c r="A103" s="53">
        <v>45559</v>
      </c>
      <c r="B103" s="51">
        <v>5375.8</v>
      </c>
      <c r="C103" s="51">
        <v>1137.287</v>
      </c>
      <c r="D103" s="51">
        <v>1748.8109999999999</v>
      </c>
      <c r="E103" s="51">
        <v>708.85</v>
      </c>
      <c r="G103" s="53">
        <v>45559</v>
      </c>
      <c r="H103" s="45">
        <f t="shared" si="4"/>
        <v>5.4890615548361236E-4</v>
      </c>
      <c r="I103" s="45">
        <f t="shared" si="4"/>
        <v>-1.8708318248107602E-2</v>
      </c>
      <c r="J103" s="45">
        <f t="shared" si="4"/>
        <v>4.6769472624734795E-3</v>
      </c>
      <c r="K103" s="45">
        <f t="shared" si="3"/>
        <v>5.6589243467061769E-3</v>
      </c>
    </row>
    <row r="104" spans="1:11" x14ac:dyDescent="0.2">
      <c r="A104" s="53">
        <v>45560</v>
      </c>
      <c r="B104" s="51">
        <v>5394.3</v>
      </c>
      <c r="C104" s="51">
        <v>1114.615</v>
      </c>
      <c r="D104" s="51">
        <v>1759.741</v>
      </c>
      <c r="E104" s="51">
        <v>704.75</v>
      </c>
      <c r="G104" s="53">
        <v>45560</v>
      </c>
      <c r="H104" s="45">
        <f t="shared" si="4"/>
        <v>3.4354403756943846E-3</v>
      </c>
      <c r="I104" s="45">
        <f t="shared" si="4"/>
        <v>-2.0136547756298827E-2</v>
      </c>
      <c r="J104" s="45">
        <f t="shared" si="4"/>
        <v>6.2305106823875214E-3</v>
      </c>
      <c r="K104" s="45">
        <f t="shared" si="3"/>
        <v>-5.8008085694186877E-3</v>
      </c>
    </row>
    <row r="105" spans="1:11" x14ac:dyDescent="0.2">
      <c r="A105" s="53">
        <v>45561</v>
      </c>
      <c r="B105" s="51">
        <v>5379.3</v>
      </c>
      <c r="C105" s="51">
        <v>1119.798</v>
      </c>
      <c r="D105" s="51">
        <v>1764.0440000000001</v>
      </c>
      <c r="E105" s="51">
        <v>687.9</v>
      </c>
      <c r="G105" s="53">
        <v>45561</v>
      </c>
      <c r="H105" s="45">
        <f t="shared" si="4"/>
        <v>-2.7845863392738121E-3</v>
      </c>
      <c r="I105" s="45">
        <f t="shared" si="4"/>
        <v>4.6392580924082966E-3</v>
      </c>
      <c r="J105" s="45">
        <f t="shared" si="4"/>
        <v>2.442261453988178E-3</v>
      </c>
      <c r="K105" s="45">
        <f t="shared" si="3"/>
        <v>-2.4199651462253498E-2</v>
      </c>
    </row>
    <row r="106" spans="1:11" x14ac:dyDescent="0.2">
      <c r="A106" s="53">
        <v>45562</v>
      </c>
      <c r="B106" s="51">
        <v>5457.9</v>
      </c>
      <c r="C106" s="51">
        <v>1126.375</v>
      </c>
      <c r="D106" s="51">
        <v>1733.579</v>
      </c>
      <c r="E106" s="51">
        <v>688.25</v>
      </c>
      <c r="G106" s="53">
        <v>45562</v>
      </c>
      <c r="H106" s="45">
        <f t="shared" si="4"/>
        <v>1.4505846204439496E-2</v>
      </c>
      <c r="I106" s="45">
        <f t="shared" si="4"/>
        <v>5.8561996752237557E-3</v>
      </c>
      <c r="J106" s="45">
        <f t="shared" si="4"/>
        <v>-1.742084293853181E-2</v>
      </c>
      <c r="K106" s="45">
        <f t="shared" si="3"/>
        <v>5.0866549074824081E-4</v>
      </c>
    </row>
    <row r="107" spans="1:11" x14ac:dyDescent="0.2">
      <c r="A107" s="53">
        <v>45565</v>
      </c>
      <c r="B107" s="51">
        <v>5443.35</v>
      </c>
      <c r="C107" s="51">
        <v>1156.0229999999999</v>
      </c>
      <c r="D107" s="51">
        <v>1713.203</v>
      </c>
      <c r="E107" s="51">
        <v>681.9</v>
      </c>
      <c r="G107" s="53">
        <v>45565</v>
      </c>
      <c r="H107" s="45">
        <f t="shared" si="4"/>
        <v>-2.669420229796801E-3</v>
      </c>
      <c r="I107" s="45">
        <f t="shared" si="4"/>
        <v>2.5981154672966279E-2</v>
      </c>
      <c r="J107" s="45">
        <f t="shared" si="4"/>
        <v>-1.1823339779064735E-2</v>
      </c>
      <c r="K107" s="45">
        <f t="shared" si="3"/>
        <v>-9.2691244961095372E-3</v>
      </c>
    </row>
    <row r="108" spans="1:11" x14ac:dyDescent="0.2">
      <c r="A108" s="53">
        <v>45566</v>
      </c>
      <c r="B108" s="51">
        <v>5423.8</v>
      </c>
      <c r="C108" s="51">
        <v>1123.335</v>
      </c>
      <c r="D108" s="51">
        <v>1707.4169999999999</v>
      </c>
      <c r="E108" s="51">
        <v>658.8</v>
      </c>
      <c r="G108" s="53">
        <v>45566</v>
      </c>
      <c r="H108" s="45">
        <f t="shared" si="4"/>
        <v>-3.5980033570129515E-3</v>
      </c>
      <c r="I108" s="45">
        <f t="shared" si="4"/>
        <v>-2.8683726871445374E-2</v>
      </c>
      <c r="J108" s="45">
        <f t="shared" si="4"/>
        <v>-3.3830156628316898E-3</v>
      </c>
      <c r="K108" s="45">
        <f t="shared" si="3"/>
        <v>-3.4463021223121983E-2</v>
      </c>
    </row>
    <row r="109" spans="1:11" x14ac:dyDescent="0.2">
      <c r="A109" s="53">
        <v>45568</v>
      </c>
      <c r="B109" s="51">
        <v>5430.3</v>
      </c>
      <c r="C109" s="51">
        <v>1119.05</v>
      </c>
      <c r="D109" s="51">
        <v>1663.6980000000001</v>
      </c>
      <c r="E109" s="51">
        <v>635.15</v>
      </c>
      <c r="G109" s="53">
        <v>45568</v>
      </c>
      <c r="H109" s="45">
        <f t="shared" si="4"/>
        <v>1.1977042365590566E-3</v>
      </c>
      <c r="I109" s="45">
        <f t="shared" si="4"/>
        <v>-3.8218282905839755E-3</v>
      </c>
      <c r="J109" s="45">
        <f t="shared" si="4"/>
        <v>-2.5938866660721E-2</v>
      </c>
      <c r="K109" s="45">
        <f t="shared" si="3"/>
        <v>-3.655880683401546E-2</v>
      </c>
    </row>
    <row r="110" spans="1:11" x14ac:dyDescent="0.2">
      <c r="A110" s="53">
        <v>45569</v>
      </c>
      <c r="B110" s="51">
        <v>5425.55</v>
      </c>
      <c r="C110" s="51">
        <v>1104.55</v>
      </c>
      <c r="D110" s="51">
        <v>1639.6130000000001</v>
      </c>
      <c r="E110" s="51">
        <v>629.15</v>
      </c>
      <c r="G110" s="53">
        <v>45569</v>
      </c>
      <c r="H110" s="45">
        <f t="shared" si="4"/>
        <v>-8.751042623345262E-4</v>
      </c>
      <c r="I110" s="45">
        <f t="shared" si="4"/>
        <v>-1.3042098877944434E-2</v>
      </c>
      <c r="J110" s="45">
        <f t="shared" si="4"/>
        <v>-1.4582597163302766E-2</v>
      </c>
      <c r="K110" s="45">
        <f t="shared" si="3"/>
        <v>-9.4914894314928663E-3</v>
      </c>
    </row>
    <row r="111" spans="1:11" x14ac:dyDescent="0.2">
      <c r="A111" s="53">
        <v>45572</v>
      </c>
      <c r="B111" s="51">
        <v>5404.35</v>
      </c>
      <c r="C111" s="51">
        <v>1105.4970000000001</v>
      </c>
      <c r="D111" s="51">
        <v>1600.1959999999999</v>
      </c>
      <c r="E111" s="51">
        <v>618.4</v>
      </c>
      <c r="G111" s="53">
        <v>45572</v>
      </c>
      <c r="H111" s="45">
        <f t="shared" si="4"/>
        <v>-3.9150919360957928E-3</v>
      </c>
      <c r="I111" s="45">
        <f t="shared" si="4"/>
        <v>8.5699540141878422E-4</v>
      </c>
      <c r="J111" s="45">
        <f t="shared" si="4"/>
        <v>-2.4334116636502749E-2</v>
      </c>
      <c r="K111" s="45">
        <f t="shared" si="3"/>
        <v>-1.7234204764764706E-2</v>
      </c>
    </row>
    <row r="112" spans="1:11" x14ac:dyDescent="0.2">
      <c r="A112" s="53">
        <v>45573</v>
      </c>
      <c r="B112" s="51">
        <v>5547.05</v>
      </c>
      <c r="C112" s="51">
        <v>1145.26</v>
      </c>
      <c r="D112" s="51">
        <v>1633.0840000000001</v>
      </c>
      <c r="E112" s="51">
        <v>615.4</v>
      </c>
      <c r="G112" s="53">
        <v>45573</v>
      </c>
      <c r="H112" s="45">
        <f t="shared" si="4"/>
        <v>2.606207007380049E-2</v>
      </c>
      <c r="I112" s="45">
        <f t="shared" si="4"/>
        <v>3.5336677857083013E-2</v>
      </c>
      <c r="J112" s="45">
        <f t="shared" si="4"/>
        <v>2.0344129991359136E-2</v>
      </c>
      <c r="K112" s="45">
        <f t="shared" si="3"/>
        <v>-4.8630343852707064E-3</v>
      </c>
    </row>
    <row r="113" spans="1:11" x14ac:dyDescent="0.2">
      <c r="A113" s="53">
        <v>45574</v>
      </c>
      <c r="B113" s="51">
        <v>5989.75</v>
      </c>
      <c r="C113" s="51">
        <v>1159.1120000000001</v>
      </c>
      <c r="D113" s="51">
        <v>1615.3789999999999</v>
      </c>
      <c r="E113" s="51">
        <v>629.20000000000005</v>
      </c>
      <c r="G113" s="53">
        <v>45574</v>
      </c>
      <c r="H113" s="45">
        <f t="shared" si="4"/>
        <v>7.6783420115482323E-2</v>
      </c>
      <c r="I113" s="45">
        <f t="shared" si="4"/>
        <v>1.2022509254390619E-2</v>
      </c>
      <c r="J113" s="45">
        <f t="shared" si="4"/>
        <v>-1.0900647669214319E-2</v>
      </c>
      <c r="K113" s="45">
        <f t="shared" si="3"/>
        <v>2.2176708296181423E-2</v>
      </c>
    </row>
    <row r="114" spans="1:11" x14ac:dyDescent="0.2">
      <c r="A114" s="53">
        <v>45575</v>
      </c>
      <c r="B114" s="51">
        <v>5942.15</v>
      </c>
      <c r="C114" s="51">
        <v>1213.5250000000001</v>
      </c>
      <c r="D114" s="51">
        <v>1644.3109999999999</v>
      </c>
      <c r="E114" s="51">
        <v>623.79999999999995</v>
      </c>
      <c r="G114" s="53">
        <v>45575</v>
      </c>
      <c r="H114" s="45">
        <f t="shared" si="4"/>
        <v>-7.978654281960958E-3</v>
      </c>
      <c r="I114" s="45">
        <f t="shared" si="4"/>
        <v>4.5875152819079383E-2</v>
      </c>
      <c r="J114" s="45">
        <f t="shared" si="4"/>
        <v>1.7751847427103517E-2</v>
      </c>
      <c r="K114" s="45">
        <f t="shared" si="3"/>
        <v>-8.6193670104199819E-3</v>
      </c>
    </row>
    <row r="115" spans="1:11" x14ac:dyDescent="0.2">
      <c r="A115" s="53">
        <v>45576</v>
      </c>
      <c r="B115" s="51">
        <v>6142.25</v>
      </c>
      <c r="C115" s="51">
        <v>1217.76</v>
      </c>
      <c r="D115" s="51">
        <v>1633.0350000000001</v>
      </c>
      <c r="E115" s="51">
        <v>629.70000000000005</v>
      </c>
      <c r="G115" s="53">
        <v>45576</v>
      </c>
      <c r="H115" s="45">
        <f t="shared" si="4"/>
        <v>3.3120103796856572E-2</v>
      </c>
      <c r="I115" s="45">
        <f t="shared" si="4"/>
        <v>3.4837579989156317E-3</v>
      </c>
      <c r="J115" s="45">
        <f t="shared" si="4"/>
        <v>-6.881204788326655E-3</v>
      </c>
      <c r="K115" s="45">
        <f t="shared" si="3"/>
        <v>9.4137113209942537E-3</v>
      </c>
    </row>
    <row r="116" spans="1:11" x14ac:dyDescent="0.2">
      <c r="A116" s="53">
        <v>45579</v>
      </c>
      <c r="B116" s="51">
        <v>6214.85</v>
      </c>
      <c r="C116" s="51">
        <v>1185.123</v>
      </c>
      <c r="D116" s="51">
        <v>1669.731</v>
      </c>
      <c r="E116" s="51">
        <v>618.35</v>
      </c>
      <c r="G116" s="53">
        <v>45579</v>
      </c>
      <c r="H116" s="45">
        <f t="shared" si="4"/>
        <v>1.1750464970310378E-2</v>
      </c>
      <c r="I116" s="45">
        <f t="shared" si="4"/>
        <v>-2.7166538868079924E-2</v>
      </c>
      <c r="J116" s="45">
        <f t="shared" si="4"/>
        <v>2.2222288905778154E-2</v>
      </c>
      <c r="K116" s="45">
        <f t="shared" si="3"/>
        <v>-1.8188875306630999E-2</v>
      </c>
    </row>
    <row r="117" spans="1:11" x14ac:dyDescent="0.2">
      <c r="A117" s="53">
        <v>45580</v>
      </c>
      <c r="B117" s="51">
        <v>6106.7</v>
      </c>
      <c r="C117" s="51">
        <v>1199.8720000000001</v>
      </c>
      <c r="D117" s="51">
        <v>1665.7750000000001</v>
      </c>
      <c r="E117" s="51">
        <v>626.6</v>
      </c>
      <c r="G117" s="53">
        <v>45580</v>
      </c>
      <c r="H117" s="45">
        <f t="shared" si="4"/>
        <v>-1.7555060436277747E-2</v>
      </c>
      <c r="I117" s="45">
        <f t="shared" si="4"/>
        <v>1.2368317769130067E-2</v>
      </c>
      <c r="J117" s="45">
        <f t="shared" si="4"/>
        <v>-2.3720550074963166E-3</v>
      </c>
      <c r="K117" s="45">
        <f t="shared" si="3"/>
        <v>1.3253738330025187E-2</v>
      </c>
    </row>
    <row r="118" spans="1:11" x14ac:dyDescent="0.2">
      <c r="A118" s="53">
        <v>45581</v>
      </c>
      <c r="B118" s="51">
        <v>6123.65</v>
      </c>
      <c r="C118" s="51">
        <v>1191.999</v>
      </c>
      <c r="D118" s="51">
        <v>1681.3040000000001</v>
      </c>
      <c r="E118" s="51">
        <v>622.1</v>
      </c>
      <c r="G118" s="53">
        <v>45581</v>
      </c>
      <c r="H118" s="45">
        <f t="shared" si="4"/>
        <v>2.7717948958156206E-3</v>
      </c>
      <c r="I118" s="45">
        <f t="shared" si="4"/>
        <v>-6.5831547213628981E-3</v>
      </c>
      <c r="J118" s="45">
        <f t="shared" si="4"/>
        <v>9.2792022088904764E-3</v>
      </c>
      <c r="K118" s="45">
        <f t="shared" si="3"/>
        <v>-7.2075269971172383E-3</v>
      </c>
    </row>
    <row r="119" spans="1:11" x14ac:dyDescent="0.2">
      <c r="A119" s="53">
        <v>45582</v>
      </c>
      <c r="B119" s="51">
        <v>6077.4</v>
      </c>
      <c r="C119" s="51">
        <v>1148.4490000000001</v>
      </c>
      <c r="D119" s="51">
        <v>1654.944</v>
      </c>
      <c r="E119" s="51">
        <v>612.4</v>
      </c>
      <c r="G119" s="53">
        <v>45582</v>
      </c>
      <c r="H119" s="45">
        <f t="shared" si="4"/>
        <v>-7.5813510354069656E-3</v>
      </c>
      <c r="I119" s="45">
        <f t="shared" si="4"/>
        <v>-3.7219393302206118E-2</v>
      </c>
      <c r="J119" s="45">
        <f t="shared" si="4"/>
        <v>-1.5802511412776606E-2</v>
      </c>
      <c r="K119" s="45">
        <f t="shared" si="3"/>
        <v>-1.5715187737445492E-2</v>
      </c>
    </row>
    <row r="120" spans="1:11" x14ac:dyDescent="0.2">
      <c r="A120" s="53">
        <v>45583</v>
      </c>
      <c r="B120" s="51">
        <v>6022.25</v>
      </c>
      <c r="C120" s="51">
        <v>1125.9760000000001</v>
      </c>
      <c r="D120" s="51">
        <v>1663.549</v>
      </c>
      <c r="E120" s="51">
        <v>625</v>
      </c>
      <c r="G120" s="53">
        <v>45583</v>
      </c>
      <c r="H120" s="45">
        <f t="shared" si="4"/>
        <v>-9.1160292938005684E-3</v>
      </c>
      <c r="I120" s="45">
        <f t="shared" si="4"/>
        <v>-1.9762121311292933E-2</v>
      </c>
      <c r="J120" s="45">
        <f t="shared" si="4"/>
        <v>5.186100610371204E-3</v>
      </c>
      <c r="K120" s="45">
        <f t="shared" si="3"/>
        <v>2.036598595287295E-2</v>
      </c>
    </row>
    <row r="121" spans="1:11" x14ac:dyDescent="0.2">
      <c r="A121" s="53">
        <v>45586</v>
      </c>
      <c r="B121" s="51">
        <v>5925</v>
      </c>
      <c r="C121" s="51">
        <v>1113.17</v>
      </c>
      <c r="D121" s="51">
        <v>1709.8889999999999</v>
      </c>
      <c r="E121" s="51">
        <v>622.54999999999995</v>
      </c>
      <c r="G121" s="53">
        <v>45586</v>
      </c>
      <c r="H121" s="45">
        <f t="shared" si="4"/>
        <v>-1.628025662367396E-2</v>
      </c>
      <c r="I121" s="45">
        <f t="shared" si="4"/>
        <v>-1.1438414131923438E-2</v>
      </c>
      <c r="J121" s="45">
        <f t="shared" si="4"/>
        <v>2.7475184118061532E-2</v>
      </c>
      <c r="K121" s="45">
        <f t="shared" si="3"/>
        <v>-3.9277033379799932E-3</v>
      </c>
    </row>
    <row r="122" spans="1:11" x14ac:dyDescent="0.2">
      <c r="A122" s="53">
        <v>45587</v>
      </c>
      <c r="B122" s="51">
        <v>5817.95</v>
      </c>
      <c r="C122" s="51">
        <v>1054.223</v>
      </c>
      <c r="D122" s="51">
        <v>1695.893</v>
      </c>
      <c r="E122" s="51">
        <v>615.45000000000005</v>
      </c>
      <c r="G122" s="53">
        <v>45587</v>
      </c>
      <c r="H122" s="45">
        <f t="shared" si="4"/>
        <v>-1.8232721003676948E-2</v>
      </c>
      <c r="I122" s="45">
        <f t="shared" si="4"/>
        <v>-5.440779827830073E-2</v>
      </c>
      <c r="J122" s="45">
        <f t="shared" si="4"/>
        <v>-8.2190103701375184E-3</v>
      </c>
      <c r="K122" s="45">
        <f t="shared" si="3"/>
        <v>-1.1470238842116617E-2</v>
      </c>
    </row>
    <row r="123" spans="1:11" x14ac:dyDescent="0.2">
      <c r="A123" s="53">
        <v>45588</v>
      </c>
      <c r="B123" s="51">
        <v>5727.6</v>
      </c>
      <c r="C123" s="51">
        <v>1069.271</v>
      </c>
      <c r="D123" s="51">
        <v>1716.912</v>
      </c>
      <c r="E123" s="51">
        <v>606.79999999999995</v>
      </c>
      <c r="G123" s="53">
        <v>45588</v>
      </c>
      <c r="H123" s="45">
        <f t="shared" si="4"/>
        <v>-1.5651371199803754E-2</v>
      </c>
      <c r="I123" s="45">
        <f t="shared" si="4"/>
        <v>1.4173105173645034E-2</v>
      </c>
      <c r="J123" s="45">
        <f t="shared" si="4"/>
        <v>1.2317882661022609E-2</v>
      </c>
      <c r="K123" s="45">
        <f t="shared" si="3"/>
        <v>-1.4154460081927729E-2</v>
      </c>
    </row>
    <row r="124" spans="1:11" x14ac:dyDescent="0.2">
      <c r="A124" s="53">
        <v>45589</v>
      </c>
      <c r="B124" s="51">
        <v>5736.65</v>
      </c>
      <c r="C124" s="51">
        <v>1046.6489999999999</v>
      </c>
      <c r="D124" s="51">
        <v>1730.6110000000001</v>
      </c>
      <c r="E124" s="51">
        <v>600.79999999999995</v>
      </c>
      <c r="G124" s="53">
        <v>45589</v>
      </c>
      <c r="H124" s="45">
        <f t="shared" si="4"/>
        <v>1.5788214457802157E-3</v>
      </c>
      <c r="I124" s="45">
        <f t="shared" si="4"/>
        <v>-2.1383475737844607E-2</v>
      </c>
      <c r="J124" s="45">
        <f t="shared" si="4"/>
        <v>7.9471969294909323E-3</v>
      </c>
      <c r="K124" s="45">
        <f t="shared" si="3"/>
        <v>-9.9371470244521889E-3</v>
      </c>
    </row>
    <row r="125" spans="1:11" x14ac:dyDescent="0.2">
      <c r="A125" s="53">
        <v>45590</v>
      </c>
      <c r="B125" s="51">
        <v>5780.75</v>
      </c>
      <c r="C125" s="51">
        <v>1030.106</v>
      </c>
      <c r="D125" s="51">
        <v>1724.4290000000001</v>
      </c>
      <c r="E125" s="51">
        <v>585.25</v>
      </c>
      <c r="G125" s="53">
        <v>45590</v>
      </c>
      <c r="H125" s="45">
        <f t="shared" si="4"/>
        <v>7.658015788445445E-3</v>
      </c>
      <c r="I125" s="45">
        <f t="shared" si="4"/>
        <v>-1.5931922560945781E-2</v>
      </c>
      <c r="J125" s="45">
        <f t="shared" si="4"/>
        <v>-3.5785441541700369E-3</v>
      </c>
      <c r="K125" s="45">
        <f t="shared" si="3"/>
        <v>-2.6222994078904743E-2</v>
      </c>
    </row>
    <row r="126" spans="1:11" x14ac:dyDescent="0.2">
      <c r="A126" s="53">
        <v>45593</v>
      </c>
      <c r="B126" s="51">
        <v>5814.4</v>
      </c>
      <c r="C126" s="51">
        <v>1044.307</v>
      </c>
      <c r="D126" s="51">
        <v>1715.329</v>
      </c>
      <c r="E126" s="51">
        <v>585.5</v>
      </c>
      <c r="G126" s="53">
        <v>45593</v>
      </c>
      <c r="H126" s="45">
        <f t="shared" si="4"/>
        <v>5.8041671677749864E-3</v>
      </c>
      <c r="I126" s="45">
        <f t="shared" si="4"/>
        <v>1.369179796781529E-2</v>
      </c>
      <c r="J126" s="45">
        <f t="shared" si="4"/>
        <v>-5.2910822388958396E-3</v>
      </c>
      <c r="K126" s="45">
        <f t="shared" si="3"/>
        <v>4.2707666675184338E-4</v>
      </c>
    </row>
    <row r="127" spans="1:11" x14ac:dyDescent="0.2">
      <c r="A127" s="53">
        <v>45594</v>
      </c>
      <c r="B127" s="51">
        <v>5803.35</v>
      </c>
      <c r="C127" s="51">
        <v>1043.1610000000001</v>
      </c>
      <c r="D127" s="51">
        <v>1732.787</v>
      </c>
      <c r="E127" s="51">
        <v>575.29999999999995</v>
      </c>
      <c r="G127" s="53">
        <v>45594</v>
      </c>
      <c r="H127" s="45">
        <f t="shared" si="4"/>
        <v>-1.9022621991569323E-3</v>
      </c>
      <c r="I127" s="45">
        <f t="shared" si="4"/>
        <v>-1.0979810134872669E-3</v>
      </c>
      <c r="J127" s="45">
        <f t="shared" si="4"/>
        <v>1.0126195973760348E-2</v>
      </c>
      <c r="K127" s="45">
        <f t="shared" si="3"/>
        <v>-1.757453916852432E-2</v>
      </c>
    </row>
    <row r="128" spans="1:11" x14ac:dyDescent="0.2">
      <c r="A128" s="53">
        <v>45595</v>
      </c>
      <c r="B128" s="51">
        <v>5886.6</v>
      </c>
      <c r="C128" s="51">
        <v>1060.203</v>
      </c>
      <c r="D128" s="51">
        <v>1715.7249999999999</v>
      </c>
      <c r="E128" s="51">
        <v>578.45000000000005</v>
      </c>
      <c r="G128" s="53">
        <v>45595</v>
      </c>
      <c r="H128" s="45">
        <f t="shared" si="4"/>
        <v>1.4243244394705224E-2</v>
      </c>
      <c r="I128" s="45">
        <f t="shared" si="4"/>
        <v>1.6204872700256251E-2</v>
      </c>
      <c r="J128" s="45">
        <f t="shared" si="4"/>
        <v>-9.8953631149606095E-3</v>
      </c>
      <c r="K128" s="45">
        <f t="shared" si="3"/>
        <v>5.4604686056503558E-3</v>
      </c>
    </row>
    <row r="129" spans="1:11" x14ac:dyDescent="0.2">
      <c r="A129" s="53">
        <v>45596</v>
      </c>
      <c r="B129" s="51">
        <v>5889.65</v>
      </c>
      <c r="C129" s="51">
        <v>1081.579</v>
      </c>
      <c r="D129" s="51">
        <v>1716.8130000000001</v>
      </c>
      <c r="E129" s="51">
        <v>576</v>
      </c>
      <c r="G129" s="53">
        <v>45596</v>
      </c>
      <c r="H129" s="45">
        <f t="shared" si="4"/>
        <v>5.179917322061259E-4</v>
      </c>
      <c r="I129" s="45">
        <f t="shared" si="4"/>
        <v>1.9961611215255134E-2</v>
      </c>
      <c r="J129" s="45">
        <f t="shared" si="4"/>
        <v>6.3393327994426746E-4</v>
      </c>
      <c r="K129" s="45">
        <f t="shared" si="3"/>
        <v>-4.2444517790067478E-3</v>
      </c>
    </row>
    <row r="130" spans="1:11" x14ac:dyDescent="0.2">
      <c r="A130" s="53">
        <v>45597</v>
      </c>
      <c r="B130" s="51">
        <v>5903.55</v>
      </c>
      <c r="C130" s="51">
        <v>1112.0239999999999</v>
      </c>
      <c r="D130" s="51">
        <v>1718.396</v>
      </c>
      <c r="E130" s="51">
        <v>577.54999999999995</v>
      </c>
      <c r="G130" s="53">
        <v>45597</v>
      </c>
      <c r="H130" s="45">
        <f t="shared" si="4"/>
        <v>2.3572917336523742E-3</v>
      </c>
      <c r="I130" s="45">
        <f t="shared" si="4"/>
        <v>2.7759767891697328E-2</v>
      </c>
      <c r="J130" s="45">
        <f t="shared" si="4"/>
        <v>9.2163248993049865E-4</v>
      </c>
      <c r="K130" s="45">
        <f t="shared" si="3"/>
        <v>2.6873580387980021E-3</v>
      </c>
    </row>
    <row r="131" spans="1:11" x14ac:dyDescent="0.2">
      <c r="A131" s="53">
        <v>45600</v>
      </c>
      <c r="B131" s="51">
        <v>5901.75</v>
      </c>
      <c r="C131" s="51">
        <v>1049.9880000000001</v>
      </c>
      <c r="D131" s="51">
        <v>1695.4480000000001</v>
      </c>
      <c r="E131" s="51">
        <v>567.1</v>
      </c>
      <c r="G131" s="53">
        <v>45600</v>
      </c>
      <c r="H131" s="45">
        <f t="shared" si="4"/>
        <v>-3.049477800562246E-4</v>
      </c>
      <c r="I131" s="45">
        <f t="shared" si="4"/>
        <v>-5.7403042796602799E-2</v>
      </c>
      <c r="J131" s="45">
        <f t="shared" si="4"/>
        <v>-1.344428488876848E-2</v>
      </c>
      <c r="K131" s="45">
        <f t="shared" si="3"/>
        <v>-1.8259363714706902E-2</v>
      </c>
    </row>
    <row r="132" spans="1:11" x14ac:dyDescent="0.2">
      <c r="A132" s="53">
        <v>45601</v>
      </c>
      <c r="B132" s="51">
        <v>5811.25</v>
      </c>
      <c r="C132" s="51">
        <v>1028.711</v>
      </c>
      <c r="D132" s="51">
        <v>1738.722</v>
      </c>
      <c r="E132" s="51">
        <v>591.95000000000005</v>
      </c>
      <c r="G132" s="53">
        <v>45601</v>
      </c>
      <c r="H132" s="45">
        <f t="shared" si="4"/>
        <v>-1.5453223078407961E-2</v>
      </c>
      <c r="I132" s="45">
        <f t="shared" si="4"/>
        <v>-2.0472173327214446E-2</v>
      </c>
      <c r="J132" s="45">
        <f t="shared" si="4"/>
        <v>2.5203347909017328E-2</v>
      </c>
      <c r="K132" s="45">
        <f t="shared" si="4"/>
        <v>4.2886516837662911E-2</v>
      </c>
    </row>
    <row r="133" spans="1:11" x14ac:dyDescent="0.2">
      <c r="A133" s="53">
        <v>45602</v>
      </c>
      <c r="B133" s="51">
        <v>5954.15</v>
      </c>
      <c r="C133" s="51">
        <v>1076.9449999999999</v>
      </c>
      <c r="D133" s="51">
        <v>1736.1510000000001</v>
      </c>
      <c r="E133" s="51">
        <v>600.45000000000005</v>
      </c>
      <c r="G133" s="53">
        <v>45602</v>
      </c>
      <c r="H133" s="45">
        <f t="shared" ref="H133:K196" si="5">LN(B133/B132)</f>
        <v>2.4292761401049055E-2</v>
      </c>
      <c r="I133" s="45">
        <f t="shared" si="5"/>
        <v>4.5821766883892813E-2</v>
      </c>
      <c r="J133" s="45">
        <f t="shared" si="5"/>
        <v>-1.4797665809053431E-3</v>
      </c>
      <c r="K133" s="45">
        <f t="shared" si="5"/>
        <v>1.4257202249047115E-2</v>
      </c>
    </row>
    <row r="134" spans="1:11" x14ac:dyDescent="0.2">
      <c r="A134" s="53">
        <v>45603</v>
      </c>
      <c r="B134" s="51">
        <v>5959.95</v>
      </c>
      <c r="C134" s="51">
        <v>1073.4069999999999</v>
      </c>
      <c r="D134" s="51">
        <v>1727.5450000000001</v>
      </c>
      <c r="E134" s="51">
        <v>596.35</v>
      </c>
      <c r="G134" s="53">
        <v>45603</v>
      </c>
      <c r="H134" s="45">
        <f t="shared" si="5"/>
        <v>9.7363635661679897E-4</v>
      </c>
      <c r="I134" s="45">
        <f t="shared" si="5"/>
        <v>-3.2906270159690017E-3</v>
      </c>
      <c r="J134" s="45">
        <f t="shared" si="5"/>
        <v>-4.9692684978361774E-3</v>
      </c>
      <c r="K134" s="45">
        <f t="shared" si="5"/>
        <v>-6.8516310820143133E-3</v>
      </c>
    </row>
    <row r="135" spans="1:11" x14ac:dyDescent="0.2">
      <c r="A135" s="53">
        <v>45604</v>
      </c>
      <c r="B135" s="51">
        <v>5949.85</v>
      </c>
      <c r="C135" s="51">
        <v>1046.6990000000001</v>
      </c>
      <c r="D135" s="51">
        <v>1735.3589999999999</v>
      </c>
      <c r="E135" s="51">
        <v>607.25</v>
      </c>
      <c r="G135" s="53">
        <v>45604</v>
      </c>
      <c r="H135" s="45">
        <f t="shared" si="5"/>
        <v>-1.6960826245980543E-3</v>
      </c>
      <c r="I135" s="45">
        <f t="shared" si="5"/>
        <v>-2.5196299578747972E-2</v>
      </c>
      <c r="J135" s="45">
        <f t="shared" si="5"/>
        <v>4.5129828966188196E-3</v>
      </c>
      <c r="K135" s="45">
        <f t="shared" si="5"/>
        <v>1.8112824857603824E-2</v>
      </c>
    </row>
    <row r="136" spans="1:11" x14ac:dyDescent="0.2">
      <c r="A136" s="53">
        <v>45607</v>
      </c>
      <c r="B136" s="51">
        <v>5899.95</v>
      </c>
      <c r="C136" s="51">
        <v>1038.3779999999999</v>
      </c>
      <c r="D136" s="51">
        <v>1747.08</v>
      </c>
      <c r="E136" s="51">
        <v>602</v>
      </c>
      <c r="G136" s="53">
        <v>45607</v>
      </c>
      <c r="H136" s="45">
        <f t="shared" si="5"/>
        <v>-8.4221328562321743E-3</v>
      </c>
      <c r="I136" s="45">
        <f t="shared" si="5"/>
        <v>-7.9815221920836073E-3</v>
      </c>
      <c r="J136" s="45">
        <f t="shared" si="5"/>
        <v>6.7315144700135204E-3</v>
      </c>
      <c r="K136" s="45">
        <f t="shared" si="5"/>
        <v>-8.6831225734608809E-3</v>
      </c>
    </row>
    <row r="137" spans="1:11" x14ac:dyDescent="0.2">
      <c r="A137" s="53">
        <v>45608</v>
      </c>
      <c r="B137" s="51">
        <v>5810.7</v>
      </c>
      <c r="C137" s="51">
        <v>1024.7750000000001</v>
      </c>
      <c r="D137" s="51">
        <v>1699.5039999999999</v>
      </c>
      <c r="E137" s="51">
        <v>636.85</v>
      </c>
      <c r="G137" s="53">
        <v>45608</v>
      </c>
      <c r="H137" s="45">
        <f t="shared" si="5"/>
        <v>-1.5242830765326979E-2</v>
      </c>
      <c r="I137" s="45">
        <f t="shared" si="5"/>
        <v>-1.3186804003653258E-2</v>
      </c>
      <c r="J137" s="45">
        <f t="shared" si="5"/>
        <v>-2.7609379106412327E-2</v>
      </c>
      <c r="K137" s="45">
        <f t="shared" si="5"/>
        <v>5.6276703726947479E-2</v>
      </c>
    </row>
    <row r="138" spans="1:11" x14ac:dyDescent="0.2">
      <c r="A138" s="53">
        <v>45609</v>
      </c>
      <c r="B138" s="51">
        <v>5770.1</v>
      </c>
      <c r="C138" s="51">
        <v>975.84280000000001</v>
      </c>
      <c r="D138" s="51">
        <v>1663.0550000000001</v>
      </c>
      <c r="E138" s="51">
        <v>625.20000000000005</v>
      </c>
      <c r="G138" s="53">
        <v>45609</v>
      </c>
      <c r="H138" s="45">
        <f t="shared" si="5"/>
        <v>-7.0116341418079466E-3</v>
      </c>
      <c r="I138" s="45">
        <f t="shared" si="5"/>
        <v>-4.892684741418895E-2</v>
      </c>
      <c r="J138" s="45">
        <f t="shared" si="5"/>
        <v>-2.1680171360714255E-2</v>
      </c>
      <c r="K138" s="45">
        <f t="shared" si="5"/>
        <v>-1.8462550488446961E-2</v>
      </c>
    </row>
    <row r="139" spans="1:11" x14ac:dyDescent="0.2">
      <c r="A139" s="53">
        <v>45610</v>
      </c>
      <c r="B139" s="51">
        <v>5750.1</v>
      </c>
      <c r="C139" s="51">
        <v>986.15729999999996</v>
      </c>
      <c r="D139" s="51">
        <v>1674.3309999999999</v>
      </c>
      <c r="E139" s="51">
        <v>608.15</v>
      </c>
      <c r="G139" s="53">
        <v>45610</v>
      </c>
      <c r="H139" s="45">
        <f t="shared" si="5"/>
        <v>-3.4721654299781327E-3</v>
      </c>
      <c r="I139" s="45">
        <f t="shared" si="5"/>
        <v>1.0514367480215199E-2</v>
      </c>
      <c r="J139" s="45">
        <f t="shared" si="5"/>
        <v>6.75741008536736E-3</v>
      </c>
      <c r="K139" s="45">
        <f t="shared" si="5"/>
        <v>-2.7650036482876259E-2</v>
      </c>
    </row>
    <row r="140" spans="1:11" x14ac:dyDescent="0.2">
      <c r="A140" s="53">
        <v>45614</v>
      </c>
      <c r="B140" s="51">
        <v>5766.65</v>
      </c>
      <c r="C140" s="51">
        <v>936.42849999999999</v>
      </c>
      <c r="D140" s="51">
        <v>1686.546</v>
      </c>
      <c r="E140" s="51">
        <v>607.15</v>
      </c>
      <c r="G140" s="53">
        <v>45614</v>
      </c>
      <c r="H140" s="45">
        <f t="shared" si="5"/>
        <v>2.874076695656569E-3</v>
      </c>
      <c r="I140" s="45">
        <f t="shared" si="5"/>
        <v>-5.1742704482251371E-2</v>
      </c>
      <c r="J140" s="45">
        <f t="shared" si="5"/>
        <v>7.2689680607344763E-3</v>
      </c>
      <c r="K140" s="45">
        <f t="shared" si="5"/>
        <v>-1.6456845646174801E-3</v>
      </c>
    </row>
    <row r="141" spans="1:11" x14ac:dyDescent="0.2">
      <c r="A141" s="53">
        <v>45615</v>
      </c>
      <c r="B141" s="51">
        <v>5900.85</v>
      </c>
      <c r="C141" s="51">
        <v>963.08669999999995</v>
      </c>
      <c r="D141" s="51">
        <v>1723.2919999999999</v>
      </c>
      <c r="E141" s="51">
        <v>613.04999999999995</v>
      </c>
      <c r="G141" s="53">
        <v>45615</v>
      </c>
      <c r="H141" s="45">
        <f t="shared" si="5"/>
        <v>2.3005085673479E-2</v>
      </c>
      <c r="I141" s="45">
        <f t="shared" si="5"/>
        <v>2.8070268033379173E-2</v>
      </c>
      <c r="J141" s="45">
        <f t="shared" si="5"/>
        <v>2.1553764468409484E-2</v>
      </c>
      <c r="K141" s="45">
        <f t="shared" si="5"/>
        <v>9.6706211785681038E-3</v>
      </c>
    </row>
    <row r="142" spans="1:11" x14ac:dyDescent="0.2">
      <c r="A142" s="53">
        <v>45617</v>
      </c>
      <c r="B142" s="51">
        <v>5977.1</v>
      </c>
      <c r="C142" s="51">
        <v>923.72220000000004</v>
      </c>
      <c r="D142" s="51">
        <v>1722.2529999999999</v>
      </c>
      <c r="E142" s="51">
        <v>610.20000000000005</v>
      </c>
      <c r="G142" s="53">
        <v>45617</v>
      </c>
      <c r="H142" s="45">
        <f t="shared" si="5"/>
        <v>1.2839092172048613E-2</v>
      </c>
      <c r="I142" s="45">
        <f t="shared" si="5"/>
        <v>-4.1732061811254224E-2</v>
      </c>
      <c r="J142" s="45">
        <f t="shared" si="5"/>
        <v>-6.0309764144285546E-4</v>
      </c>
      <c r="K142" s="45">
        <f t="shared" si="5"/>
        <v>-4.6597263958266218E-3</v>
      </c>
    </row>
    <row r="143" spans="1:11" x14ac:dyDescent="0.2">
      <c r="A143" s="53">
        <v>45618</v>
      </c>
      <c r="B143" s="51">
        <v>5998.35</v>
      </c>
      <c r="C143" s="51">
        <v>932.19309999999996</v>
      </c>
      <c r="D143" s="51">
        <v>1726.605</v>
      </c>
      <c r="E143" s="51">
        <v>637.65</v>
      </c>
      <c r="G143" s="53">
        <v>45618</v>
      </c>
      <c r="H143" s="45">
        <f t="shared" si="5"/>
        <v>3.5489309050570172E-3</v>
      </c>
      <c r="I143" s="45">
        <f t="shared" si="5"/>
        <v>9.1286049791908259E-3</v>
      </c>
      <c r="J143" s="45">
        <f t="shared" si="5"/>
        <v>2.5237352827577643E-3</v>
      </c>
      <c r="K143" s="45">
        <f t="shared" si="5"/>
        <v>4.4002771190339497E-2</v>
      </c>
    </row>
    <row r="144" spans="1:11" x14ac:dyDescent="0.2">
      <c r="A144" s="53">
        <v>45621</v>
      </c>
      <c r="B144" s="51">
        <v>6138.45</v>
      </c>
      <c r="C144" s="51">
        <v>990.74159999999995</v>
      </c>
      <c r="D144" s="51">
        <v>1766.17</v>
      </c>
      <c r="E144" s="51">
        <v>632.75</v>
      </c>
      <c r="G144" s="53">
        <v>45621</v>
      </c>
      <c r="H144" s="45">
        <f t="shared" si="5"/>
        <v>2.3087835884590274E-2</v>
      </c>
      <c r="I144" s="45">
        <f t="shared" si="5"/>
        <v>6.0913771543017803E-2</v>
      </c>
      <c r="J144" s="45">
        <f t="shared" si="5"/>
        <v>2.2656307609667428E-2</v>
      </c>
      <c r="K144" s="45">
        <f t="shared" si="5"/>
        <v>-7.7141440476753672E-3</v>
      </c>
    </row>
    <row r="145" spans="1:11" x14ac:dyDescent="0.2">
      <c r="A145" s="53">
        <v>45622</v>
      </c>
      <c r="B145" s="51">
        <v>6072.5</v>
      </c>
      <c r="C145" s="51">
        <v>1028.5619999999999</v>
      </c>
      <c r="D145" s="51">
        <v>1766.1210000000001</v>
      </c>
      <c r="E145" s="51">
        <v>646.9</v>
      </c>
      <c r="G145" s="53">
        <v>45622</v>
      </c>
      <c r="H145" s="45">
        <f t="shared" si="5"/>
        <v>-1.080188539902101E-2</v>
      </c>
      <c r="I145" s="45">
        <f t="shared" si="5"/>
        <v>3.7463235630985525E-2</v>
      </c>
      <c r="J145" s="45">
        <f t="shared" si="5"/>
        <v>-2.7744033548213362E-5</v>
      </c>
      <c r="K145" s="45">
        <f t="shared" si="5"/>
        <v>2.2116323624706218E-2</v>
      </c>
    </row>
    <row r="146" spans="1:11" x14ac:dyDescent="0.2">
      <c r="A146" s="53">
        <v>45623</v>
      </c>
      <c r="B146" s="51">
        <v>5999.2</v>
      </c>
      <c r="C146" s="51">
        <v>1112.921</v>
      </c>
      <c r="D146" s="51">
        <v>1792.58</v>
      </c>
      <c r="E146" s="51">
        <v>651.20000000000005</v>
      </c>
      <c r="G146" s="53">
        <v>45623</v>
      </c>
      <c r="H146" s="45">
        <f t="shared" si="5"/>
        <v>-1.2144254889147939E-2</v>
      </c>
      <c r="I146" s="45">
        <f t="shared" si="5"/>
        <v>7.8826380181109906E-2</v>
      </c>
      <c r="J146" s="45">
        <f t="shared" si="5"/>
        <v>1.487030664427794E-2</v>
      </c>
      <c r="K146" s="45">
        <f t="shared" si="5"/>
        <v>6.6250916383908693E-3</v>
      </c>
    </row>
    <row r="147" spans="1:11" x14ac:dyDescent="0.2">
      <c r="A147" s="53">
        <v>45624</v>
      </c>
      <c r="B147" s="51">
        <v>5951.8</v>
      </c>
      <c r="C147" s="51">
        <v>1165.9390000000001</v>
      </c>
      <c r="D147" s="51">
        <v>1773.6379999999999</v>
      </c>
      <c r="E147" s="51">
        <v>642.29999999999995</v>
      </c>
      <c r="G147" s="53">
        <v>45624</v>
      </c>
      <c r="H147" s="45">
        <f t="shared" si="5"/>
        <v>-7.932432189354308E-3</v>
      </c>
      <c r="I147" s="45">
        <f t="shared" si="5"/>
        <v>4.6538680511746887E-2</v>
      </c>
      <c r="J147" s="45">
        <f t="shared" si="5"/>
        <v>-1.0623118460177888E-2</v>
      </c>
      <c r="K147" s="45">
        <f t="shared" si="5"/>
        <v>-1.376133042458387E-2</v>
      </c>
    </row>
    <row r="148" spans="1:11" x14ac:dyDescent="0.2">
      <c r="A148" s="53">
        <v>45625</v>
      </c>
      <c r="B148" s="51">
        <v>6172.7</v>
      </c>
      <c r="C148" s="51">
        <v>1146.057</v>
      </c>
      <c r="D148" s="51">
        <v>1776.5070000000001</v>
      </c>
      <c r="E148" s="51">
        <v>644.54999999999995</v>
      </c>
      <c r="G148" s="53">
        <v>45625</v>
      </c>
      <c r="H148" s="45">
        <f t="shared" si="5"/>
        <v>3.6442648678680897E-2</v>
      </c>
      <c r="I148" s="45">
        <f t="shared" si="5"/>
        <v>-1.7199415675333195E-2</v>
      </c>
      <c r="J148" s="45">
        <f t="shared" si="5"/>
        <v>1.6162723632787131E-3</v>
      </c>
      <c r="K148" s="45">
        <f t="shared" si="5"/>
        <v>3.4969146253669547E-3</v>
      </c>
    </row>
    <row r="149" spans="1:11" x14ac:dyDescent="0.2">
      <c r="A149" s="53">
        <v>45628</v>
      </c>
      <c r="B149" s="51">
        <v>6255.35</v>
      </c>
      <c r="C149" s="51">
        <v>1147.9010000000001</v>
      </c>
      <c r="D149" s="51">
        <v>1785.0619999999999</v>
      </c>
      <c r="E149" s="51">
        <v>651.9</v>
      </c>
      <c r="G149" s="53">
        <v>45628</v>
      </c>
      <c r="H149" s="45">
        <f t="shared" si="5"/>
        <v>1.3300754094880868E-2</v>
      </c>
      <c r="I149" s="45">
        <f t="shared" si="5"/>
        <v>1.6077019694197496E-3</v>
      </c>
      <c r="J149" s="45">
        <f t="shared" si="5"/>
        <v>4.804071718656616E-3</v>
      </c>
      <c r="K149" s="45">
        <f t="shared" si="5"/>
        <v>1.1338777041379979E-2</v>
      </c>
    </row>
    <row r="150" spans="1:11" x14ac:dyDescent="0.2">
      <c r="A150" s="53">
        <v>45629</v>
      </c>
      <c r="B150" s="51">
        <v>6210.55</v>
      </c>
      <c r="C150" s="51">
        <v>1148.25</v>
      </c>
      <c r="D150" s="51">
        <v>1806.4269999999999</v>
      </c>
      <c r="E150" s="51">
        <v>657.05</v>
      </c>
      <c r="G150" s="53">
        <v>45629</v>
      </c>
      <c r="H150" s="45">
        <f t="shared" si="5"/>
        <v>-7.1876387379753064E-3</v>
      </c>
      <c r="I150" s="45">
        <f t="shared" si="5"/>
        <v>3.0398697880722056E-4</v>
      </c>
      <c r="J150" s="45">
        <f t="shared" si="5"/>
        <v>1.1897712635229764E-2</v>
      </c>
      <c r="K150" s="45">
        <f t="shared" si="5"/>
        <v>7.8689431591533448E-3</v>
      </c>
    </row>
    <row r="151" spans="1:11" x14ac:dyDescent="0.2">
      <c r="A151" s="53">
        <v>45630</v>
      </c>
      <c r="B151" s="51">
        <v>6256.5</v>
      </c>
      <c r="C151" s="51">
        <v>1211.6320000000001</v>
      </c>
      <c r="D151" s="51">
        <v>1839.8589999999999</v>
      </c>
      <c r="E151" s="51">
        <v>660.15</v>
      </c>
      <c r="G151" s="53">
        <v>45630</v>
      </c>
      <c r="H151" s="45">
        <f t="shared" si="5"/>
        <v>7.3714644716978668E-3</v>
      </c>
      <c r="I151" s="45">
        <f t="shared" si="5"/>
        <v>5.3729166955289148E-2</v>
      </c>
      <c r="J151" s="45">
        <f t="shared" si="5"/>
        <v>1.8338077092668111E-2</v>
      </c>
      <c r="K151" s="45">
        <f t="shared" si="5"/>
        <v>4.7069628355631979E-3</v>
      </c>
    </row>
    <row r="152" spans="1:11" x14ac:dyDescent="0.2">
      <c r="A152" s="53">
        <v>45631</v>
      </c>
      <c r="B152" s="51">
        <v>6096.2</v>
      </c>
      <c r="C152" s="51">
        <v>1218.508</v>
      </c>
      <c r="D152" s="51">
        <v>1845.4480000000001</v>
      </c>
      <c r="E152" s="51">
        <v>662.05</v>
      </c>
      <c r="G152" s="53">
        <v>45631</v>
      </c>
      <c r="H152" s="45">
        <f t="shared" si="5"/>
        <v>-2.5955297077861105E-2</v>
      </c>
      <c r="I152" s="45">
        <f t="shared" si="5"/>
        <v>5.6589483318393967E-3</v>
      </c>
      <c r="J152" s="45">
        <f t="shared" si="5"/>
        <v>3.0331281952018412E-3</v>
      </c>
      <c r="K152" s="45">
        <f t="shared" si="5"/>
        <v>2.8739998605556206E-3</v>
      </c>
    </row>
    <row r="153" spans="1:11" x14ac:dyDescent="0.2">
      <c r="A153" s="53">
        <v>45632</v>
      </c>
      <c r="B153" s="51">
        <v>6130.75</v>
      </c>
      <c r="C153" s="51">
        <v>1215.6179999999999</v>
      </c>
      <c r="D153" s="51">
        <v>1835.6559999999999</v>
      </c>
      <c r="E153" s="51">
        <v>694.5</v>
      </c>
      <c r="G153" s="53">
        <v>45632</v>
      </c>
      <c r="H153" s="45">
        <f t="shared" si="5"/>
        <v>5.6514653217407344E-3</v>
      </c>
      <c r="I153" s="45">
        <f t="shared" si="5"/>
        <v>-2.3745700575555167E-3</v>
      </c>
      <c r="J153" s="45">
        <f t="shared" si="5"/>
        <v>-5.3201556359716929E-3</v>
      </c>
      <c r="K153" s="45">
        <f t="shared" si="5"/>
        <v>4.7851080408632722E-2</v>
      </c>
    </row>
    <row r="154" spans="1:11" x14ac:dyDescent="0.2">
      <c r="A154" s="53">
        <v>45635</v>
      </c>
      <c r="B154" s="51">
        <v>5959.65</v>
      </c>
      <c r="C154" s="51">
        <v>1212.4290000000001</v>
      </c>
      <c r="D154" s="51">
        <v>1849.652</v>
      </c>
      <c r="E154" s="51">
        <v>694.7</v>
      </c>
      <c r="G154" s="53">
        <v>45635</v>
      </c>
      <c r="H154" s="45">
        <f t="shared" si="5"/>
        <v>-2.8305337046179168E-2</v>
      </c>
      <c r="I154" s="45">
        <f t="shared" si="5"/>
        <v>-2.6268040393790026E-3</v>
      </c>
      <c r="J154" s="45">
        <f t="shared" si="5"/>
        <v>7.5956024784960621E-3</v>
      </c>
      <c r="K154" s="45">
        <f t="shared" si="5"/>
        <v>2.8793550443684637E-4</v>
      </c>
    </row>
    <row r="155" spans="1:11" x14ac:dyDescent="0.2">
      <c r="A155" s="53">
        <v>45636</v>
      </c>
      <c r="B155" s="51">
        <v>5932.6</v>
      </c>
      <c r="C155" s="51">
        <v>1203.1110000000001</v>
      </c>
      <c r="D155" s="51">
        <v>1847.7719999999999</v>
      </c>
      <c r="E155" s="51">
        <v>702.2</v>
      </c>
      <c r="G155" s="53">
        <v>45636</v>
      </c>
      <c r="H155" s="45">
        <f t="shared" si="5"/>
        <v>-4.5491890349150998E-3</v>
      </c>
      <c r="I155" s="45">
        <f t="shared" si="5"/>
        <v>-7.7150833512871367E-3</v>
      </c>
      <c r="J155" s="45">
        <f t="shared" si="5"/>
        <v>-1.0169243029821287E-3</v>
      </c>
      <c r="K155" s="45">
        <f t="shared" si="5"/>
        <v>1.0738166035496554E-2</v>
      </c>
    </row>
    <row r="156" spans="1:11" x14ac:dyDescent="0.2">
      <c r="A156" s="53">
        <v>45637</v>
      </c>
      <c r="B156" s="51">
        <v>5927.95</v>
      </c>
      <c r="C156" s="51">
        <v>1207.895</v>
      </c>
      <c r="D156" s="51">
        <v>1842.827</v>
      </c>
      <c r="E156" s="51">
        <v>707.8</v>
      </c>
      <c r="G156" s="53">
        <v>45637</v>
      </c>
      <c r="H156" s="45">
        <f t="shared" si="5"/>
        <v>-7.8411207545148079E-4</v>
      </c>
      <c r="I156" s="45">
        <f t="shared" si="5"/>
        <v>3.9684731423409421E-3</v>
      </c>
      <c r="J156" s="45">
        <f t="shared" si="5"/>
        <v>-2.6797833951987577E-3</v>
      </c>
      <c r="K156" s="45">
        <f t="shared" si="5"/>
        <v>7.9433041770309194E-3</v>
      </c>
    </row>
    <row r="157" spans="1:11" x14ac:dyDescent="0.2">
      <c r="A157" s="53">
        <v>45638</v>
      </c>
      <c r="B157" s="51">
        <v>5951.7</v>
      </c>
      <c r="C157" s="51">
        <v>1222.7929999999999</v>
      </c>
      <c r="D157" s="51">
        <v>1839.019</v>
      </c>
      <c r="E157" s="51">
        <v>672.1</v>
      </c>
      <c r="G157" s="53">
        <v>45638</v>
      </c>
      <c r="H157" s="45">
        <f t="shared" si="5"/>
        <v>3.9984396243924088E-3</v>
      </c>
      <c r="I157" s="45">
        <f t="shared" si="5"/>
        <v>1.2258411246574567E-2</v>
      </c>
      <c r="J157" s="45">
        <f t="shared" si="5"/>
        <v>-2.0685283185710077E-3</v>
      </c>
      <c r="K157" s="45">
        <f t="shared" si="5"/>
        <v>-5.1754428935442749E-2</v>
      </c>
    </row>
    <row r="158" spans="1:11" x14ac:dyDescent="0.2">
      <c r="A158" s="53">
        <v>45639</v>
      </c>
      <c r="B158" s="51">
        <v>5876.7</v>
      </c>
      <c r="C158" s="51">
        <v>1256.627</v>
      </c>
      <c r="D158" s="51">
        <v>1851.383</v>
      </c>
      <c r="E158" s="51">
        <v>681.3</v>
      </c>
      <c r="G158" s="53">
        <v>45639</v>
      </c>
      <c r="H158" s="45">
        <f t="shared" si="5"/>
        <v>-1.2681513159371683E-2</v>
      </c>
      <c r="I158" s="45">
        <f t="shared" si="5"/>
        <v>2.7293560855299309E-2</v>
      </c>
      <c r="J158" s="45">
        <f t="shared" si="5"/>
        <v>6.7006500975258102E-3</v>
      </c>
      <c r="K158" s="45">
        <f t="shared" si="5"/>
        <v>1.3595598803702189E-2</v>
      </c>
    </row>
    <row r="159" spans="1:11" x14ac:dyDescent="0.2">
      <c r="A159" s="53">
        <v>45642</v>
      </c>
      <c r="B159" s="51">
        <v>5856.45</v>
      </c>
      <c r="C159" s="51">
        <v>1282.3879999999999</v>
      </c>
      <c r="D159" s="51">
        <v>1844.904</v>
      </c>
      <c r="E159" s="51">
        <v>686.55</v>
      </c>
      <c r="G159" s="53">
        <v>45642</v>
      </c>
      <c r="H159" s="45">
        <f t="shared" si="5"/>
        <v>-3.4517619063908641E-3</v>
      </c>
      <c r="I159" s="45">
        <f t="shared" si="5"/>
        <v>2.0292817507764908E-2</v>
      </c>
      <c r="J159" s="45">
        <f t="shared" si="5"/>
        <v>-3.505683749923365E-3</v>
      </c>
      <c r="K159" s="45">
        <f t="shared" si="5"/>
        <v>7.6763179881383379E-3</v>
      </c>
    </row>
    <row r="160" spans="1:11" x14ac:dyDescent="0.2">
      <c r="A160" s="53">
        <v>45643</v>
      </c>
      <c r="B160" s="51">
        <v>5847.4</v>
      </c>
      <c r="C160" s="51">
        <v>1275.96</v>
      </c>
      <c r="D160" s="51">
        <v>1813.3019999999999</v>
      </c>
      <c r="E160" s="51">
        <v>682.9</v>
      </c>
      <c r="G160" s="53">
        <v>45643</v>
      </c>
      <c r="H160" s="45">
        <f t="shared" si="5"/>
        <v>-1.5464999643215317E-3</v>
      </c>
      <c r="I160" s="45">
        <f t="shared" si="5"/>
        <v>-5.0251283457944619E-3</v>
      </c>
      <c r="J160" s="45">
        <f t="shared" si="5"/>
        <v>-1.7277750979740696E-2</v>
      </c>
      <c r="K160" s="45">
        <f t="shared" si="5"/>
        <v>-5.3306198007171774E-3</v>
      </c>
    </row>
    <row r="161" spans="1:11" x14ac:dyDescent="0.2">
      <c r="A161" s="53">
        <v>45644</v>
      </c>
      <c r="B161" s="51">
        <v>5849.75</v>
      </c>
      <c r="C161" s="51">
        <v>1263.752</v>
      </c>
      <c r="D161" s="51">
        <v>1790.9970000000001</v>
      </c>
      <c r="E161" s="51">
        <v>675.8</v>
      </c>
      <c r="G161" s="53">
        <v>45644</v>
      </c>
      <c r="H161" s="45">
        <f t="shared" si="5"/>
        <v>4.0180728324709717E-4</v>
      </c>
      <c r="I161" s="45">
        <f t="shared" si="5"/>
        <v>-9.6137625260727198E-3</v>
      </c>
      <c r="J161" s="45">
        <f t="shared" si="5"/>
        <v>-1.2377044603390232E-2</v>
      </c>
      <c r="K161" s="45">
        <f t="shared" si="5"/>
        <v>-1.0451261686854015E-2</v>
      </c>
    </row>
    <row r="162" spans="1:11" x14ac:dyDescent="0.2">
      <c r="A162" s="53">
        <v>45645</v>
      </c>
      <c r="B162" s="51">
        <v>5820.75</v>
      </c>
      <c r="C162" s="51">
        <v>1227.627</v>
      </c>
      <c r="D162" s="51">
        <v>1773.9839999999999</v>
      </c>
      <c r="E162" s="51">
        <v>679.35</v>
      </c>
      <c r="G162" s="53">
        <v>45645</v>
      </c>
      <c r="H162" s="45">
        <f t="shared" si="5"/>
        <v>-4.9698058676412651E-3</v>
      </c>
      <c r="I162" s="45">
        <f t="shared" si="5"/>
        <v>-2.9002036286311469E-2</v>
      </c>
      <c r="J162" s="45">
        <f t="shared" si="5"/>
        <v>-9.544583354308243E-3</v>
      </c>
      <c r="K162" s="45">
        <f t="shared" si="5"/>
        <v>5.2392843901430943E-3</v>
      </c>
    </row>
    <row r="163" spans="1:11" x14ac:dyDescent="0.2">
      <c r="A163" s="53">
        <v>45646</v>
      </c>
      <c r="B163" s="51">
        <v>5846.75</v>
      </c>
      <c r="C163" s="51">
        <v>1235.001</v>
      </c>
      <c r="D163" s="51">
        <v>1752.2239999999999</v>
      </c>
      <c r="E163" s="51">
        <v>672.7</v>
      </c>
      <c r="G163" s="53">
        <v>45646</v>
      </c>
      <c r="H163" s="45">
        <f t="shared" si="5"/>
        <v>4.4568318898212216E-3</v>
      </c>
      <c r="I163" s="45">
        <f t="shared" si="5"/>
        <v>5.9887421397379452E-3</v>
      </c>
      <c r="J163" s="45">
        <f t="shared" si="5"/>
        <v>-1.2342026458120301E-2</v>
      </c>
      <c r="K163" s="45">
        <f t="shared" si="5"/>
        <v>-9.8369936387724694E-3</v>
      </c>
    </row>
    <row r="164" spans="1:11" x14ac:dyDescent="0.2">
      <c r="A164" s="53">
        <v>45649</v>
      </c>
      <c r="B164" s="51">
        <v>5849.45</v>
      </c>
      <c r="C164" s="51">
        <v>1208.6420000000001</v>
      </c>
      <c r="D164" s="51">
        <v>1781.403</v>
      </c>
      <c r="E164" s="51">
        <v>691.65</v>
      </c>
      <c r="G164" s="53">
        <v>45649</v>
      </c>
      <c r="H164" s="45">
        <f t="shared" si="5"/>
        <v>4.616884198218455E-4</v>
      </c>
      <c r="I164" s="45">
        <f t="shared" si="5"/>
        <v>-2.1574364503176881E-2</v>
      </c>
      <c r="J164" s="45">
        <f t="shared" si="5"/>
        <v>1.6515417860056694E-2</v>
      </c>
      <c r="K164" s="45">
        <f t="shared" si="5"/>
        <v>2.7780582289264097E-2</v>
      </c>
    </row>
    <row r="165" spans="1:11" x14ac:dyDescent="0.2">
      <c r="A165" s="53">
        <v>45650</v>
      </c>
      <c r="B165" s="51">
        <v>5782.35</v>
      </c>
      <c r="C165" s="51">
        <v>1210.4359999999999</v>
      </c>
      <c r="D165" s="51">
        <v>1778.5340000000001</v>
      </c>
      <c r="E165" s="51">
        <v>704.15</v>
      </c>
      <c r="G165" s="53">
        <v>45650</v>
      </c>
      <c r="H165" s="45">
        <f t="shared" si="5"/>
        <v>-1.1537465280087453E-2</v>
      </c>
      <c r="I165" s="45">
        <f t="shared" si="5"/>
        <v>1.4832099906548133E-3</v>
      </c>
      <c r="J165" s="45">
        <f t="shared" si="5"/>
        <v>-1.6118266256592885E-3</v>
      </c>
      <c r="K165" s="45">
        <f t="shared" si="5"/>
        <v>1.7911354323235096E-2</v>
      </c>
    </row>
    <row r="166" spans="1:11" x14ac:dyDescent="0.2">
      <c r="A166" s="53">
        <v>45652</v>
      </c>
      <c r="B166" s="51">
        <v>5886.75</v>
      </c>
      <c r="C166" s="51">
        <v>1184.7739999999999</v>
      </c>
      <c r="D166" s="51">
        <v>1771.2639999999999</v>
      </c>
      <c r="E166" s="51">
        <v>703.9</v>
      </c>
      <c r="G166" s="53">
        <v>45652</v>
      </c>
      <c r="H166" s="45">
        <f t="shared" si="5"/>
        <v>1.7893888243119275E-2</v>
      </c>
      <c r="I166" s="45">
        <f t="shared" si="5"/>
        <v>-2.1428586185030286E-2</v>
      </c>
      <c r="J166" s="45">
        <f t="shared" si="5"/>
        <v>-4.0960134431653212E-3</v>
      </c>
      <c r="K166" s="45">
        <f t="shared" si="5"/>
        <v>-3.5510102997333639E-4</v>
      </c>
    </row>
    <row r="167" spans="1:11" x14ac:dyDescent="0.2">
      <c r="A167" s="53">
        <v>45653</v>
      </c>
      <c r="B167" s="51">
        <v>5881.05</v>
      </c>
      <c r="C167" s="51">
        <v>1195.836</v>
      </c>
      <c r="D167" s="51">
        <v>1778.683</v>
      </c>
      <c r="E167" s="51">
        <v>708.1</v>
      </c>
      <c r="G167" s="53">
        <v>45653</v>
      </c>
      <c r="H167" s="45">
        <f t="shared" si="5"/>
        <v>-9.6874529576842225E-4</v>
      </c>
      <c r="I167" s="45">
        <f t="shared" si="5"/>
        <v>9.2934832816407107E-3</v>
      </c>
      <c r="J167" s="45">
        <f t="shared" si="5"/>
        <v>4.1797867974965926E-3</v>
      </c>
      <c r="K167" s="45">
        <f t="shared" si="5"/>
        <v>5.9490260436423697E-3</v>
      </c>
    </row>
    <row r="168" spans="1:11" x14ac:dyDescent="0.2">
      <c r="A168" s="53">
        <v>45656</v>
      </c>
      <c r="B168" s="51">
        <v>6045</v>
      </c>
      <c r="C168" s="51">
        <v>1104.251</v>
      </c>
      <c r="D168" s="51">
        <v>1758.5540000000001</v>
      </c>
      <c r="E168" s="51">
        <v>718.75</v>
      </c>
      <c r="G168" s="53">
        <v>45656</v>
      </c>
      <c r="H168" s="45">
        <f t="shared" si="5"/>
        <v>2.7496166669628664E-2</v>
      </c>
      <c r="I168" s="45">
        <f t="shared" si="5"/>
        <v>-7.9678245294180744E-2</v>
      </c>
      <c r="J168" s="45">
        <f t="shared" si="5"/>
        <v>-1.1381322361412469E-2</v>
      </c>
      <c r="K168" s="45">
        <f t="shared" si="5"/>
        <v>1.4928265453831918E-2</v>
      </c>
    </row>
    <row r="169" spans="1:11" x14ac:dyDescent="0.2">
      <c r="A169" s="53">
        <v>45657</v>
      </c>
      <c r="B169" s="51">
        <v>6098.8</v>
      </c>
      <c r="C169" s="51">
        <v>1119</v>
      </c>
      <c r="D169" s="51">
        <v>1753.559</v>
      </c>
      <c r="E169" s="51">
        <v>718.1</v>
      </c>
      <c r="G169" s="53">
        <v>45657</v>
      </c>
      <c r="H169" s="45">
        <f t="shared" si="5"/>
        <v>8.8605464488589851E-3</v>
      </c>
      <c r="I169" s="45">
        <f t="shared" si="5"/>
        <v>1.326815224366867E-2</v>
      </c>
      <c r="J169" s="45">
        <f t="shared" si="5"/>
        <v>-2.8444434264042091E-3</v>
      </c>
      <c r="K169" s="45">
        <f t="shared" si="5"/>
        <v>-9.0475699528834116E-4</v>
      </c>
    </row>
    <row r="170" spans="1:11" x14ac:dyDescent="0.2">
      <c r="A170" s="53">
        <v>45658</v>
      </c>
      <c r="B170" s="51">
        <v>6073</v>
      </c>
      <c r="C170" s="51">
        <v>1129.8130000000001</v>
      </c>
      <c r="D170" s="51">
        <v>1763.3510000000001</v>
      </c>
      <c r="E170" s="51">
        <v>739.2</v>
      </c>
      <c r="G170" s="53">
        <v>45658</v>
      </c>
      <c r="H170" s="45">
        <f t="shared" si="5"/>
        <v>-4.2393136001767006E-3</v>
      </c>
      <c r="I170" s="45">
        <f t="shared" si="5"/>
        <v>9.6167029743584025E-3</v>
      </c>
      <c r="J170" s="45">
        <f t="shared" si="5"/>
        <v>5.5685390317219636E-3</v>
      </c>
      <c r="K170" s="45">
        <f t="shared" si="5"/>
        <v>2.8959685211202565E-2</v>
      </c>
    </row>
    <row r="171" spans="1:11" x14ac:dyDescent="0.2">
      <c r="A171" s="53">
        <v>45659</v>
      </c>
      <c r="B171" s="51">
        <v>6144.75</v>
      </c>
      <c r="C171" s="51">
        <v>1121.6410000000001</v>
      </c>
      <c r="D171" s="51">
        <v>1774.232</v>
      </c>
      <c r="E171" s="51">
        <v>756.15</v>
      </c>
      <c r="G171" s="53">
        <v>45659</v>
      </c>
      <c r="H171" s="45">
        <f t="shared" si="5"/>
        <v>1.1745341792458494E-2</v>
      </c>
      <c r="I171" s="45">
        <f t="shared" si="5"/>
        <v>-7.2593407525321039E-3</v>
      </c>
      <c r="J171" s="45">
        <f t="shared" si="5"/>
        <v>6.1516771842460892E-3</v>
      </c>
      <c r="K171" s="45">
        <f t="shared" si="5"/>
        <v>2.2671248869275091E-2</v>
      </c>
    </row>
    <row r="172" spans="1:11" x14ac:dyDescent="0.2">
      <c r="A172" s="53">
        <v>45660</v>
      </c>
      <c r="B172" s="51">
        <v>6048.3</v>
      </c>
      <c r="C172" s="51">
        <v>1139.729</v>
      </c>
      <c r="D172" s="51">
        <v>1730.1659999999999</v>
      </c>
      <c r="E172" s="51">
        <v>759.1</v>
      </c>
      <c r="G172" s="53">
        <v>45660</v>
      </c>
      <c r="H172" s="45">
        <f t="shared" si="5"/>
        <v>-1.5820817886258453E-2</v>
      </c>
      <c r="I172" s="45">
        <f t="shared" si="5"/>
        <v>1.5997723296833011E-2</v>
      </c>
      <c r="J172" s="45">
        <f t="shared" si="5"/>
        <v>-2.5150295576101597E-2</v>
      </c>
      <c r="K172" s="45">
        <f t="shared" si="5"/>
        <v>3.8937518259731271E-3</v>
      </c>
    </row>
    <row r="173" spans="1:11" x14ac:dyDescent="0.2">
      <c r="A173" s="53">
        <v>45663</v>
      </c>
      <c r="B173" s="51">
        <v>5891.65</v>
      </c>
      <c r="C173" s="51">
        <v>1128.269</v>
      </c>
      <c r="D173" s="51">
        <v>1691.8869999999999</v>
      </c>
      <c r="E173" s="51">
        <v>766.6</v>
      </c>
      <c r="G173" s="53">
        <v>45663</v>
      </c>
      <c r="H173" s="45">
        <f t="shared" si="5"/>
        <v>-2.6241146565426848E-2</v>
      </c>
      <c r="I173" s="45">
        <f t="shared" si="5"/>
        <v>-1.0105915025960518E-2</v>
      </c>
      <c r="J173" s="45">
        <f t="shared" si="5"/>
        <v>-2.2372883579799264E-2</v>
      </c>
      <c r="K173" s="45">
        <f t="shared" si="5"/>
        <v>9.8316319237322959E-3</v>
      </c>
    </row>
    <row r="174" spans="1:11" x14ac:dyDescent="0.2">
      <c r="A174" s="53">
        <v>45664</v>
      </c>
      <c r="B174" s="51">
        <v>5907.95</v>
      </c>
      <c r="C174" s="51">
        <v>1180.6880000000001</v>
      </c>
      <c r="D174" s="51">
        <v>1694.7560000000001</v>
      </c>
      <c r="E174" s="51">
        <v>759.25</v>
      </c>
      <c r="G174" s="53">
        <v>45664</v>
      </c>
      <c r="H174" s="45">
        <f t="shared" si="5"/>
        <v>2.7628072762294529E-3</v>
      </c>
      <c r="I174" s="45">
        <f t="shared" si="5"/>
        <v>4.541271959443903E-2</v>
      </c>
      <c r="J174" s="45">
        <f t="shared" si="5"/>
        <v>1.6943035840083162E-3</v>
      </c>
      <c r="K174" s="45">
        <f t="shared" si="5"/>
        <v>-9.6340490205965613E-3</v>
      </c>
    </row>
    <row r="175" spans="1:11" x14ac:dyDescent="0.2">
      <c r="A175" s="53">
        <v>45665</v>
      </c>
      <c r="B175" s="51">
        <v>5868.4</v>
      </c>
      <c r="C175" s="51">
        <v>1177.798</v>
      </c>
      <c r="D175" s="51">
        <v>1675.864</v>
      </c>
      <c r="E175" s="51">
        <v>750.4</v>
      </c>
      <c r="G175" s="53">
        <v>45665</v>
      </c>
      <c r="H175" s="45">
        <f t="shared" si="5"/>
        <v>-6.7168772490890346E-3</v>
      </c>
      <c r="I175" s="45">
        <f t="shared" si="5"/>
        <v>-2.4507259712025732E-3</v>
      </c>
      <c r="J175" s="45">
        <f t="shared" si="5"/>
        <v>-1.1209924485169952E-2</v>
      </c>
      <c r="K175" s="45">
        <f t="shared" si="5"/>
        <v>-1.1724706233843297E-2</v>
      </c>
    </row>
    <row r="176" spans="1:11" x14ac:dyDescent="0.2">
      <c r="A176" s="53">
        <v>45666</v>
      </c>
      <c r="B176" s="51">
        <v>5824.55</v>
      </c>
      <c r="C176" s="51">
        <v>1199.125</v>
      </c>
      <c r="D176" s="51">
        <v>1649.652</v>
      </c>
      <c r="E176" s="51">
        <v>745.6</v>
      </c>
      <c r="G176" s="53">
        <v>45666</v>
      </c>
      <c r="H176" s="45">
        <f t="shared" si="5"/>
        <v>-7.5002810346552744E-3</v>
      </c>
      <c r="I176" s="45">
        <f t="shared" si="5"/>
        <v>1.794553071025131E-2</v>
      </c>
      <c r="J176" s="45">
        <f t="shared" si="5"/>
        <v>-1.5764496605554547E-2</v>
      </c>
      <c r="K176" s="45">
        <f t="shared" si="5"/>
        <v>-6.4171343206334292E-3</v>
      </c>
    </row>
    <row r="177" spans="1:11" x14ac:dyDescent="0.2">
      <c r="A177" s="53">
        <v>45667</v>
      </c>
      <c r="B177" s="51">
        <v>5771.35</v>
      </c>
      <c r="C177" s="51">
        <v>1196.3340000000001</v>
      </c>
      <c r="D177" s="51">
        <v>1638.722</v>
      </c>
      <c r="E177" s="51">
        <v>737</v>
      </c>
      <c r="G177" s="53">
        <v>45667</v>
      </c>
      <c r="H177" s="45">
        <f t="shared" si="5"/>
        <v>-9.1757212909609944E-3</v>
      </c>
      <c r="I177" s="45">
        <f t="shared" si="5"/>
        <v>-2.3302434004801192E-3</v>
      </c>
      <c r="J177" s="45">
        <f t="shared" si="5"/>
        <v>-6.647686821073479E-3</v>
      </c>
      <c r="K177" s="45">
        <f t="shared" si="5"/>
        <v>-1.1601371182044821E-2</v>
      </c>
    </row>
    <row r="178" spans="1:11" x14ac:dyDescent="0.2">
      <c r="A178" s="53">
        <v>45670</v>
      </c>
      <c r="B178" s="51">
        <v>5732.5</v>
      </c>
      <c r="C178" s="51">
        <v>1112.5229999999999</v>
      </c>
      <c r="D178" s="51">
        <v>1613.104</v>
      </c>
      <c r="E178" s="51">
        <v>706.6</v>
      </c>
      <c r="G178" s="53">
        <v>45670</v>
      </c>
      <c r="H178" s="45">
        <f t="shared" si="5"/>
        <v>-6.7542862078131538E-3</v>
      </c>
      <c r="I178" s="45">
        <f t="shared" si="5"/>
        <v>-7.2631471753640417E-2</v>
      </c>
      <c r="J178" s="45">
        <f t="shared" si="5"/>
        <v>-1.5756396560049048E-2</v>
      </c>
      <c r="K178" s="45">
        <f t="shared" si="5"/>
        <v>-4.212315726429177E-2</v>
      </c>
    </row>
    <row r="179" spans="1:11" x14ac:dyDescent="0.2">
      <c r="A179" s="53">
        <v>45671</v>
      </c>
      <c r="B179" s="51">
        <v>5990.3</v>
      </c>
      <c r="C179" s="51">
        <v>1148.3989999999999</v>
      </c>
      <c r="D179" s="51">
        <v>1628.683</v>
      </c>
      <c r="E179" s="51">
        <v>708.9</v>
      </c>
      <c r="G179" s="53">
        <v>45671</v>
      </c>
      <c r="H179" s="45">
        <f t="shared" si="5"/>
        <v>4.3989758595754373E-2</v>
      </c>
      <c r="I179" s="45">
        <f t="shared" si="5"/>
        <v>3.1738389485805714E-2</v>
      </c>
      <c r="J179" s="45">
        <f t="shared" si="5"/>
        <v>9.6114395744400418E-3</v>
      </c>
      <c r="K179" s="45">
        <f t="shared" si="5"/>
        <v>3.2497379359268694E-3</v>
      </c>
    </row>
    <row r="180" spans="1:11" x14ac:dyDescent="0.2">
      <c r="A180" s="53">
        <v>45672</v>
      </c>
      <c r="B180" s="51">
        <v>5876.85</v>
      </c>
      <c r="C180" s="51">
        <v>1130.1120000000001</v>
      </c>
      <c r="D180" s="51">
        <v>1625.171</v>
      </c>
      <c r="E180" s="51">
        <v>700</v>
      </c>
      <c r="G180" s="53">
        <v>45672</v>
      </c>
      <c r="H180" s="45">
        <f t="shared" si="5"/>
        <v>-1.9120590267022286E-2</v>
      </c>
      <c r="I180" s="45">
        <f t="shared" si="5"/>
        <v>-1.6052055630734138E-2</v>
      </c>
      <c r="J180" s="45">
        <f t="shared" si="5"/>
        <v>-2.158671755884948E-3</v>
      </c>
      <c r="K180" s="45">
        <f t="shared" si="5"/>
        <v>-1.2634137817567125E-2</v>
      </c>
    </row>
    <row r="181" spans="1:11" x14ac:dyDescent="0.2">
      <c r="A181" s="53">
        <v>45673</v>
      </c>
      <c r="B181" s="51">
        <v>5916.05</v>
      </c>
      <c r="C181" s="51">
        <v>1197.3309999999999</v>
      </c>
      <c r="D181" s="51">
        <v>1634.0730000000001</v>
      </c>
      <c r="E181" s="51">
        <v>689.6</v>
      </c>
      <c r="G181" s="53">
        <v>45673</v>
      </c>
      <c r="H181" s="45">
        <f t="shared" si="5"/>
        <v>6.6480923907084244E-3</v>
      </c>
      <c r="I181" s="45">
        <f t="shared" si="5"/>
        <v>5.7778170137963318E-2</v>
      </c>
      <c r="J181" s="45">
        <f t="shared" si="5"/>
        <v>5.4626300679167586E-3</v>
      </c>
      <c r="K181" s="45">
        <f t="shared" si="5"/>
        <v>-1.4968615693921265E-2</v>
      </c>
    </row>
    <row r="182" spans="1:11" x14ac:dyDescent="0.2">
      <c r="A182" s="53">
        <v>45674</v>
      </c>
      <c r="B182" s="51">
        <v>5916.05</v>
      </c>
      <c r="C182" s="51">
        <v>1271.874</v>
      </c>
      <c r="D182" s="51">
        <v>1618.94</v>
      </c>
      <c r="E182" s="51">
        <v>692.7</v>
      </c>
      <c r="G182" s="53">
        <v>45674</v>
      </c>
      <c r="H182" s="45">
        <f t="shared" si="5"/>
        <v>0</v>
      </c>
      <c r="I182" s="45">
        <f t="shared" si="5"/>
        <v>6.0396490412838524E-2</v>
      </c>
      <c r="J182" s="45">
        <f t="shared" si="5"/>
        <v>-9.3040569872435488E-3</v>
      </c>
      <c r="K182" s="45">
        <f t="shared" si="5"/>
        <v>4.4852856790759564E-3</v>
      </c>
    </row>
    <row r="183" spans="1:11" x14ac:dyDescent="0.2">
      <c r="A183" s="53">
        <v>45677</v>
      </c>
      <c r="B183" s="51">
        <v>6000.6</v>
      </c>
      <c r="C183" s="51">
        <v>1324.693</v>
      </c>
      <c r="D183" s="51">
        <v>1633.2819999999999</v>
      </c>
      <c r="E183" s="51">
        <v>694.55</v>
      </c>
      <c r="G183" s="53">
        <v>45677</v>
      </c>
      <c r="H183" s="45">
        <f t="shared" si="5"/>
        <v>1.4190467759025374E-2</v>
      </c>
      <c r="I183" s="45">
        <f t="shared" si="5"/>
        <v>4.0689331071095763E-2</v>
      </c>
      <c r="J183" s="45">
        <f t="shared" si="5"/>
        <v>8.8198732879190937E-3</v>
      </c>
      <c r="K183" s="45">
        <f t="shared" si="5"/>
        <v>2.6671488148387532E-3</v>
      </c>
    </row>
    <row r="184" spans="1:11" x14ac:dyDescent="0.2">
      <c r="A184" s="53">
        <v>45678</v>
      </c>
      <c r="B184" s="51">
        <v>5818.9</v>
      </c>
      <c r="C184" s="51">
        <v>1276.01</v>
      </c>
      <c r="D184" s="51">
        <v>1624.528</v>
      </c>
      <c r="E184" s="51">
        <v>673.4</v>
      </c>
      <c r="G184" s="53">
        <v>45678</v>
      </c>
      <c r="H184" s="45">
        <f t="shared" si="5"/>
        <v>-3.0748223784868398E-2</v>
      </c>
      <c r="I184" s="45">
        <f t="shared" si="5"/>
        <v>-3.7442712596338579E-2</v>
      </c>
      <c r="J184" s="45">
        <f t="shared" si="5"/>
        <v>-5.3741753320384498E-3</v>
      </c>
      <c r="K184" s="45">
        <f t="shared" si="5"/>
        <v>-3.0924647116424082E-2</v>
      </c>
    </row>
    <row r="185" spans="1:11" x14ac:dyDescent="0.2">
      <c r="A185" s="53">
        <v>45679</v>
      </c>
      <c r="B185" s="51">
        <v>5812.5</v>
      </c>
      <c r="C185" s="51">
        <v>1212.9269999999999</v>
      </c>
      <c r="D185" s="51">
        <v>1647.921</v>
      </c>
      <c r="E185" s="51">
        <v>664.65</v>
      </c>
      <c r="G185" s="53">
        <v>45679</v>
      </c>
      <c r="H185" s="45">
        <f t="shared" si="5"/>
        <v>-1.1004695300451946E-3</v>
      </c>
      <c r="I185" s="45">
        <f t="shared" si="5"/>
        <v>-5.0701575100050758E-2</v>
      </c>
      <c r="J185" s="45">
        <f t="shared" si="5"/>
        <v>1.4297181393950191E-2</v>
      </c>
      <c r="K185" s="45">
        <f t="shared" si="5"/>
        <v>-1.3078920413365907E-2</v>
      </c>
    </row>
    <row r="186" spans="1:11" x14ac:dyDescent="0.2">
      <c r="A186" s="53">
        <v>45680</v>
      </c>
      <c r="B186" s="51">
        <v>5850.95</v>
      </c>
      <c r="C186" s="51">
        <v>1286.2750000000001</v>
      </c>
      <c r="D186" s="51">
        <v>1646.7840000000001</v>
      </c>
      <c r="E186" s="51">
        <v>687.7</v>
      </c>
      <c r="G186" s="53">
        <v>45680</v>
      </c>
      <c r="H186" s="45">
        <f t="shared" si="5"/>
        <v>6.5932703083413256E-3</v>
      </c>
      <c r="I186" s="45">
        <f t="shared" si="5"/>
        <v>5.8713997540771987E-2</v>
      </c>
      <c r="J186" s="45">
        <f t="shared" si="5"/>
        <v>-6.9019839113751956E-4</v>
      </c>
      <c r="K186" s="45">
        <f t="shared" si="5"/>
        <v>3.4092110012182444E-2</v>
      </c>
    </row>
    <row r="187" spans="1:11" x14ac:dyDescent="0.2">
      <c r="A187" s="53">
        <v>45681</v>
      </c>
      <c r="B187" s="51">
        <v>5762.6</v>
      </c>
      <c r="C187" s="51">
        <v>1236.9449999999999</v>
      </c>
      <c r="D187" s="51">
        <v>1631.848</v>
      </c>
      <c r="E187" s="51">
        <v>671</v>
      </c>
      <c r="G187" s="53">
        <v>45681</v>
      </c>
      <c r="H187" s="45">
        <f t="shared" si="5"/>
        <v>-1.5215279470444992E-2</v>
      </c>
      <c r="I187" s="45">
        <f t="shared" si="5"/>
        <v>-3.9105814310391632E-2</v>
      </c>
      <c r="J187" s="45">
        <f t="shared" si="5"/>
        <v>-9.1111801044592138E-3</v>
      </c>
      <c r="K187" s="45">
        <f t="shared" si="5"/>
        <v>-2.4583559354108702E-2</v>
      </c>
    </row>
    <row r="188" spans="1:11" x14ac:dyDescent="0.2">
      <c r="A188" s="53">
        <v>45684</v>
      </c>
      <c r="B188" s="51">
        <v>5576.75</v>
      </c>
      <c r="C188" s="51">
        <v>1200.42</v>
      </c>
      <c r="D188" s="51">
        <v>1612.066</v>
      </c>
      <c r="E188" s="51">
        <v>638.65</v>
      </c>
      <c r="G188" s="53">
        <v>45684</v>
      </c>
      <c r="H188" s="45">
        <f t="shared" si="5"/>
        <v>-3.2782592316616892E-2</v>
      </c>
      <c r="I188" s="45">
        <f t="shared" si="5"/>
        <v>-2.9973134454571834E-2</v>
      </c>
      <c r="J188" s="45">
        <f t="shared" si="5"/>
        <v>-1.2196528775132323E-2</v>
      </c>
      <c r="K188" s="45">
        <f t="shared" si="5"/>
        <v>-4.9412563482896014E-2</v>
      </c>
    </row>
    <row r="189" spans="1:11" x14ac:dyDescent="0.2">
      <c r="A189" s="53">
        <v>45685</v>
      </c>
      <c r="B189" s="51">
        <v>5410.2</v>
      </c>
      <c r="C189" s="51">
        <v>1207.895</v>
      </c>
      <c r="D189" s="51">
        <v>1652.2239999999999</v>
      </c>
      <c r="E189" s="51">
        <v>666.25</v>
      </c>
      <c r="G189" s="53">
        <v>45685</v>
      </c>
      <c r="H189" s="45">
        <f t="shared" si="5"/>
        <v>-3.0320108682975265E-2</v>
      </c>
      <c r="I189" s="45">
        <f t="shared" si="5"/>
        <v>6.2076796467710306E-3</v>
      </c>
      <c r="J189" s="45">
        <f t="shared" si="5"/>
        <v>2.4605672952857892E-2</v>
      </c>
      <c r="K189" s="45">
        <f t="shared" si="5"/>
        <v>4.2308401991268417E-2</v>
      </c>
    </row>
    <row r="190" spans="1:11" x14ac:dyDescent="0.2">
      <c r="A190" s="53">
        <v>45686</v>
      </c>
      <c r="B190" s="51">
        <v>5620.15</v>
      </c>
      <c r="C190" s="51">
        <v>1225.2349999999999</v>
      </c>
      <c r="D190" s="51">
        <v>1659.049</v>
      </c>
      <c r="E190" s="51">
        <v>688.3</v>
      </c>
      <c r="G190" s="53">
        <v>45686</v>
      </c>
      <c r="H190" s="45">
        <f t="shared" si="5"/>
        <v>3.807229318909764E-2</v>
      </c>
      <c r="I190" s="45">
        <f t="shared" si="5"/>
        <v>1.4253487128056946E-2</v>
      </c>
      <c r="J190" s="45">
        <f t="shared" si="5"/>
        <v>4.1222875099158514E-3</v>
      </c>
      <c r="K190" s="45">
        <f t="shared" si="5"/>
        <v>3.2559813924264075E-2</v>
      </c>
    </row>
    <row r="191" spans="1:11" x14ac:dyDescent="0.2">
      <c r="A191" s="53">
        <v>45687</v>
      </c>
      <c r="B191" s="51">
        <v>5735.9</v>
      </c>
      <c r="C191" s="51">
        <v>1263.0050000000001</v>
      </c>
      <c r="D191" s="51">
        <v>1673.0940000000001</v>
      </c>
      <c r="E191" s="51">
        <v>688.95</v>
      </c>
      <c r="G191" s="53">
        <v>45687</v>
      </c>
      <c r="H191" s="45">
        <f t="shared" si="5"/>
        <v>2.0386315452729582E-2</v>
      </c>
      <c r="I191" s="45">
        <f t="shared" si="5"/>
        <v>3.0361139855634291E-2</v>
      </c>
      <c r="J191" s="45">
        <f t="shared" si="5"/>
        <v>8.4300602805068413E-3</v>
      </c>
      <c r="K191" s="45">
        <f t="shared" si="5"/>
        <v>9.4391003559369917E-4</v>
      </c>
    </row>
    <row r="192" spans="1:11" x14ac:dyDescent="0.2">
      <c r="A192" s="53">
        <v>45688</v>
      </c>
      <c r="B192" s="51">
        <v>5577.7</v>
      </c>
      <c r="C192" s="51">
        <v>1300.5260000000001</v>
      </c>
      <c r="D192" s="51">
        <v>1680.2650000000001</v>
      </c>
      <c r="E192" s="51">
        <v>703.9</v>
      </c>
      <c r="G192" s="53">
        <v>45688</v>
      </c>
      <c r="H192" s="45">
        <f t="shared" si="5"/>
        <v>-2.7968164352471275E-2</v>
      </c>
      <c r="I192" s="45">
        <f t="shared" si="5"/>
        <v>2.9274995828670457E-2</v>
      </c>
      <c r="J192" s="45">
        <f t="shared" si="5"/>
        <v>4.276912153442316E-3</v>
      </c>
      <c r="K192" s="45">
        <f t="shared" si="5"/>
        <v>2.1467601174173685E-2</v>
      </c>
    </row>
    <row r="193" spans="1:11" x14ac:dyDescent="0.2">
      <c r="A193" s="53">
        <v>45689</v>
      </c>
      <c r="B193" s="51">
        <v>5618.55</v>
      </c>
      <c r="C193" s="51">
        <v>1249.0530000000001</v>
      </c>
      <c r="D193" s="51">
        <v>1672.55</v>
      </c>
      <c r="E193" s="51">
        <v>739.8</v>
      </c>
      <c r="G193" s="53">
        <v>45689</v>
      </c>
      <c r="H193" s="45">
        <f t="shared" si="5"/>
        <v>7.2971184574646773E-3</v>
      </c>
      <c r="I193" s="45">
        <f t="shared" si="5"/>
        <v>-4.0383133827071392E-2</v>
      </c>
      <c r="J193" s="45">
        <f t="shared" si="5"/>
        <v>-4.6021111314532934E-3</v>
      </c>
      <c r="K193" s="45">
        <f t="shared" si="5"/>
        <v>4.9743578784267675E-2</v>
      </c>
    </row>
    <row r="194" spans="1:11" x14ac:dyDescent="0.2">
      <c r="A194" s="53">
        <v>45691</v>
      </c>
      <c r="B194" s="51">
        <v>5884.1</v>
      </c>
      <c r="C194" s="51">
        <v>1174.011</v>
      </c>
      <c r="D194" s="51">
        <v>1659.741</v>
      </c>
      <c r="E194" s="51">
        <v>729.4</v>
      </c>
      <c r="G194" s="53">
        <v>45691</v>
      </c>
      <c r="H194" s="45">
        <f t="shared" si="5"/>
        <v>4.6180174337506409E-2</v>
      </c>
      <c r="I194" s="45">
        <f t="shared" si="5"/>
        <v>-6.1959573151974139E-2</v>
      </c>
      <c r="J194" s="45">
        <f t="shared" si="5"/>
        <v>-7.6878418405663821E-3</v>
      </c>
      <c r="K194" s="45">
        <f t="shared" si="5"/>
        <v>-1.4157601023773761E-2</v>
      </c>
    </row>
    <row r="195" spans="1:11" x14ac:dyDescent="0.2">
      <c r="A195" s="53">
        <v>45692</v>
      </c>
      <c r="B195" s="51">
        <v>6096.25</v>
      </c>
      <c r="C195" s="51">
        <v>1187.365</v>
      </c>
      <c r="D195" s="51">
        <v>1702.174</v>
      </c>
      <c r="E195" s="51">
        <v>724.3</v>
      </c>
      <c r="G195" s="53">
        <v>45692</v>
      </c>
      <c r="H195" s="45">
        <f t="shared" si="5"/>
        <v>3.5420030206019144E-2</v>
      </c>
      <c r="I195" s="45">
        <f t="shared" si="5"/>
        <v>1.1310475215263457E-2</v>
      </c>
      <c r="J195" s="45">
        <f t="shared" si="5"/>
        <v>2.5244691494188676E-2</v>
      </c>
      <c r="K195" s="45">
        <f t="shared" si="5"/>
        <v>-7.0166071732995147E-3</v>
      </c>
    </row>
    <row r="196" spans="1:11" x14ac:dyDescent="0.2">
      <c r="A196" s="53">
        <v>45693</v>
      </c>
      <c r="B196" s="51">
        <v>6123.5</v>
      </c>
      <c r="C196" s="51">
        <v>1210.9839999999999</v>
      </c>
      <c r="D196" s="51">
        <v>1718.89</v>
      </c>
      <c r="E196" s="51">
        <v>725.05</v>
      </c>
      <c r="G196" s="53">
        <v>45693</v>
      </c>
      <c r="H196" s="45">
        <f t="shared" si="5"/>
        <v>4.4600004370796247E-3</v>
      </c>
      <c r="I196" s="45">
        <f t="shared" si="5"/>
        <v>1.9696686008774954E-2</v>
      </c>
      <c r="J196" s="45">
        <f t="shared" si="5"/>
        <v>9.7724760677281707E-3</v>
      </c>
      <c r="K196" s="45">
        <f t="shared" ref="K196:K248" si="6">LN(E196/E195)</f>
        <v>1.0349467926238881E-3</v>
      </c>
    </row>
    <row r="197" spans="1:11" x14ac:dyDescent="0.2">
      <c r="A197" s="53">
        <v>45694</v>
      </c>
      <c r="B197" s="51">
        <v>6119.7</v>
      </c>
      <c r="C197" s="51">
        <v>1208.2929999999999</v>
      </c>
      <c r="D197" s="51">
        <v>1724.875</v>
      </c>
      <c r="E197" s="51">
        <v>694.05</v>
      </c>
      <c r="G197" s="53">
        <v>45694</v>
      </c>
      <c r="H197" s="45">
        <f t="shared" ref="H197:J248" si="7">LN(B197/B196)</f>
        <v>-6.2075276431368181E-4</v>
      </c>
      <c r="I197" s="45">
        <f t="shared" si="7"/>
        <v>-2.2246324912863873E-3</v>
      </c>
      <c r="J197" s="45">
        <f t="shared" si="7"/>
        <v>3.4758504286237905E-3</v>
      </c>
      <c r="K197" s="45">
        <f t="shared" si="6"/>
        <v>-4.3696613972785882E-2</v>
      </c>
    </row>
    <row r="198" spans="1:11" x14ac:dyDescent="0.2">
      <c r="A198" s="53">
        <v>45695</v>
      </c>
      <c r="B198" s="51">
        <v>6140.55</v>
      </c>
      <c r="C198" s="51">
        <v>1196.2850000000001</v>
      </c>
      <c r="D198" s="51">
        <v>1713.895</v>
      </c>
      <c r="E198" s="51">
        <v>688.4</v>
      </c>
      <c r="G198" s="53">
        <v>45695</v>
      </c>
      <c r="H198" s="45">
        <f t="shared" si="7"/>
        <v>3.4012389796517339E-3</v>
      </c>
      <c r="I198" s="45">
        <f t="shared" si="7"/>
        <v>-9.9876983158411117E-3</v>
      </c>
      <c r="J198" s="45">
        <f t="shared" si="7"/>
        <v>-6.3860260005117412E-3</v>
      </c>
      <c r="K198" s="45">
        <f t="shared" si="6"/>
        <v>-8.1739396837339513E-3</v>
      </c>
    </row>
    <row r="199" spans="1:11" x14ac:dyDescent="0.2">
      <c r="A199" s="53">
        <v>45698</v>
      </c>
      <c r="B199" s="51">
        <v>5938.8</v>
      </c>
      <c r="C199" s="51">
        <v>1195.288</v>
      </c>
      <c r="D199" s="51">
        <v>1697.08</v>
      </c>
      <c r="E199" s="51">
        <v>677.8</v>
      </c>
      <c r="G199" s="53">
        <v>45698</v>
      </c>
      <c r="H199" s="45">
        <f t="shared" si="7"/>
        <v>-3.340722193083942E-2</v>
      </c>
      <c r="I199" s="45">
        <f t="shared" si="7"/>
        <v>-8.3376092450961569E-4</v>
      </c>
      <c r="J199" s="45">
        <f t="shared" si="7"/>
        <v>-9.8594309328092176E-3</v>
      </c>
      <c r="K199" s="45">
        <f t="shared" si="6"/>
        <v>-1.5517805164433421E-2</v>
      </c>
    </row>
    <row r="200" spans="1:11" x14ac:dyDescent="0.2">
      <c r="A200" s="53">
        <v>45699</v>
      </c>
      <c r="B200" s="51">
        <v>5946.75</v>
      </c>
      <c r="C200" s="51">
        <v>1133.201</v>
      </c>
      <c r="D200" s="51">
        <v>1682.886</v>
      </c>
      <c r="E200" s="51">
        <v>661.3</v>
      </c>
      <c r="G200" s="53">
        <v>45699</v>
      </c>
      <c r="H200" s="45">
        <f t="shared" si="7"/>
        <v>1.3377590747773523E-3</v>
      </c>
      <c r="I200" s="45">
        <f t="shared" si="7"/>
        <v>-5.3340789100136593E-2</v>
      </c>
      <c r="J200" s="45">
        <f t="shared" si="7"/>
        <v>-8.3989504271738558E-3</v>
      </c>
      <c r="K200" s="45">
        <f t="shared" si="6"/>
        <v>-2.4644664492334302E-2</v>
      </c>
    </row>
    <row r="201" spans="1:11" x14ac:dyDescent="0.2">
      <c r="A201" s="53">
        <v>45700</v>
      </c>
      <c r="B201" s="51">
        <v>5969.85</v>
      </c>
      <c r="C201" s="51">
        <v>1132.703</v>
      </c>
      <c r="D201" s="51">
        <v>1688.2280000000001</v>
      </c>
      <c r="E201" s="51">
        <v>641</v>
      </c>
      <c r="G201" s="53">
        <v>45700</v>
      </c>
      <c r="H201" s="45">
        <f t="shared" si="7"/>
        <v>3.8769496222352717E-3</v>
      </c>
      <c r="I201" s="45">
        <f t="shared" si="7"/>
        <v>-4.3955967068193041E-4</v>
      </c>
      <c r="J201" s="45">
        <f t="shared" si="7"/>
        <v>3.1692814134477057E-3</v>
      </c>
      <c r="K201" s="45">
        <f t="shared" si="6"/>
        <v>-3.1178137759946611E-2</v>
      </c>
    </row>
    <row r="202" spans="1:11" x14ac:dyDescent="0.2">
      <c r="A202" s="53">
        <v>45701</v>
      </c>
      <c r="B202" s="51">
        <v>6010.5</v>
      </c>
      <c r="C202" s="51">
        <v>1162.7</v>
      </c>
      <c r="D202" s="51">
        <v>1679.2270000000001</v>
      </c>
      <c r="E202" s="51">
        <v>662.1</v>
      </c>
      <c r="G202" s="53">
        <v>45701</v>
      </c>
      <c r="H202" s="45">
        <f t="shared" si="7"/>
        <v>6.7861383014556301E-3</v>
      </c>
      <c r="I202" s="45">
        <f t="shared" si="7"/>
        <v>2.6138074932512557E-2</v>
      </c>
      <c r="J202" s="45">
        <f t="shared" si="7"/>
        <v>-5.34588966223666E-3</v>
      </c>
      <c r="K202" s="45">
        <f t="shared" si="6"/>
        <v>3.2387145010130389E-2</v>
      </c>
    </row>
    <row r="203" spans="1:11" x14ac:dyDescent="0.2">
      <c r="A203" s="53">
        <v>45702</v>
      </c>
      <c r="B203" s="51">
        <v>5843.75</v>
      </c>
      <c r="C203" s="51">
        <v>1102.55</v>
      </c>
      <c r="D203" s="51">
        <v>1676.4079999999999</v>
      </c>
      <c r="E203" s="51">
        <v>669.3</v>
      </c>
      <c r="G203" s="53">
        <v>45702</v>
      </c>
      <c r="H203" s="45">
        <f t="shared" si="7"/>
        <v>-2.8135225707311799E-2</v>
      </c>
      <c r="I203" s="45">
        <f t="shared" si="7"/>
        <v>-5.3119207907985633E-2</v>
      </c>
      <c r="J203" s="45">
        <f t="shared" si="7"/>
        <v>-1.6801592921486953E-3</v>
      </c>
      <c r="K203" s="45">
        <f t="shared" si="6"/>
        <v>1.0815788175796112E-2</v>
      </c>
    </row>
    <row r="204" spans="1:11" x14ac:dyDescent="0.2">
      <c r="A204" s="53">
        <v>45705</v>
      </c>
      <c r="B204" s="51">
        <v>5923.75</v>
      </c>
      <c r="C204" s="51">
        <v>1071.9000000000001</v>
      </c>
      <c r="D204" s="51">
        <v>1698.663</v>
      </c>
      <c r="E204" s="51">
        <v>681.65</v>
      </c>
      <c r="G204" s="53">
        <v>45705</v>
      </c>
      <c r="H204" s="45">
        <f t="shared" si="7"/>
        <v>1.3596980244800909E-2</v>
      </c>
      <c r="I204" s="45">
        <f t="shared" si="7"/>
        <v>-2.8192904069103065E-2</v>
      </c>
      <c r="J204" s="45">
        <f t="shared" si="7"/>
        <v>1.3188061855543646E-2</v>
      </c>
      <c r="K204" s="45">
        <f t="shared" si="6"/>
        <v>1.8283939525542119E-2</v>
      </c>
    </row>
    <row r="205" spans="1:11" x14ac:dyDescent="0.2">
      <c r="A205" s="53">
        <v>45706</v>
      </c>
      <c r="B205" s="51">
        <v>5839.7</v>
      </c>
      <c r="C205" s="51">
        <v>1009.85</v>
      </c>
      <c r="D205" s="51">
        <v>1704.3009999999999</v>
      </c>
      <c r="E205" s="51">
        <v>693.05</v>
      </c>
      <c r="G205" s="53">
        <v>45706</v>
      </c>
      <c r="H205" s="45">
        <f t="shared" si="7"/>
        <v>-1.4290268642015611E-2</v>
      </c>
      <c r="I205" s="45">
        <f t="shared" si="7"/>
        <v>-5.9630969743076426E-2</v>
      </c>
      <c r="J205" s="45">
        <f t="shared" si="7"/>
        <v>3.3135849563475307E-3</v>
      </c>
      <c r="K205" s="45">
        <f t="shared" si="6"/>
        <v>1.6585817027223299E-2</v>
      </c>
    </row>
    <row r="206" spans="1:11" x14ac:dyDescent="0.2">
      <c r="A206" s="53">
        <v>45707</v>
      </c>
      <c r="B206" s="51">
        <v>5934.9</v>
      </c>
      <c r="C206" s="51">
        <v>1048.3</v>
      </c>
      <c r="D206" s="51">
        <v>1708.4059999999999</v>
      </c>
      <c r="E206" s="51">
        <v>709.45</v>
      </c>
      <c r="G206" s="53">
        <v>45707</v>
      </c>
      <c r="H206" s="45">
        <f t="shared" si="7"/>
        <v>1.6170753062373547E-2</v>
      </c>
      <c r="I206" s="45">
        <f t="shared" si="7"/>
        <v>3.7367999504129563E-2</v>
      </c>
      <c r="J206" s="45">
        <f t="shared" si="7"/>
        <v>2.4057160370325147E-3</v>
      </c>
      <c r="K206" s="45">
        <f t="shared" si="6"/>
        <v>2.3387875293960494E-2</v>
      </c>
    </row>
    <row r="207" spans="1:11" x14ac:dyDescent="0.2">
      <c r="A207" s="53">
        <v>45708</v>
      </c>
      <c r="B207" s="51">
        <v>5978.3</v>
      </c>
      <c r="C207" s="51">
        <v>1033.4000000000001</v>
      </c>
      <c r="D207" s="51">
        <v>1668.742</v>
      </c>
      <c r="E207" s="51">
        <v>713.4</v>
      </c>
      <c r="G207" s="53">
        <v>45708</v>
      </c>
      <c r="H207" s="45">
        <f t="shared" si="7"/>
        <v>7.2860678905814396E-3</v>
      </c>
      <c r="I207" s="45">
        <f t="shared" si="7"/>
        <v>-1.4315467605442609E-2</v>
      </c>
      <c r="J207" s="45">
        <f t="shared" si="7"/>
        <v>-2.3490722889632509E-2</v>
      </c>
      <c r="K207" s="45">
        <f t="shared" si="6"/>
        <v>5.552250971468658E-3</v>
      </c>
    </row>
    <row r="208" spans="1:11" x14ac:dyDescent="0.2">
      <c r="A208" s="53">
        <v>45709</v>
      </c>
      <c r="B208" s="51">
        <v>5757.05</v>
      </c>
      <c r="C208" s="51">
        <v>1009.6</v>
      </c>
      <c r="D208" s="51">
        <v>1674.0830000000001</v>
      </c>
      <c r="E208" s="51">
        <v>692.35</v>
      </c>
      <c r="G208" s="53">
        <v>45709</v>
      </c>
      <c r="H208" s="45">
        <f t="shared" si="7"/>
        <v>-3.7711055875608669E-2</v>
      </c>
      <c r="I208" s="45">
        <f t="shared" si="7"/>
        <v>-2.3300124066135575E-2</v>
      </c>
      <c r="J208" s="45">
        <f t="shared" si="7"/>
        <v>3.1955035306086245E-3</v>
      </c>
      <c r="K208" s="45">
        <f t="shared" si="6"/>
        <v>-2.9950664824068187E-2</v>
      </c>
    </row>
    <row r="209" spans="1:11" x14ac:dyDescent="0.2">
      <c r="A209" s="53">
        <v>45712</v>
      </c>
      <c r="B209" s="51">
        <v>5702.55</v>
      </c>
      <c r="C209" s="51">
        <v>1011.55</v>
      </c>
      <c r="D209" s="51">
        <v>1658.8510000000001</v>
      </c>
      <c r="E209" s="51">
        <v>674.75</v>
      </c>
      <c r="G209" s="53">
        <v>45712</v>
      </c>
      <c r="H209" s="45">
        <f t="shared" si="7"/>
        <v>-9.5117475128515001E-3</v>
      </c>
      <c r="I209" s="45">
        <f t="shared" si="7"/>
        <v>1.9295951364740203E-3</v>
      </c>
      <c r="J209" s="45">
        <f t="shared" si="7"/>
        <v>-9.1403586436294496E-3</v>
      </c>
      <c r="K209" s="45">
        <f t="shared" si="6"/>
        <v>-2.5749356202608886E-2</v>
      </c>
    </row>
    <row r="210" spans="1:11" x14ac:dyDescent="0.2">
      <c r="A210" s="53">
        <v>45713</v>
      </c>
      <c r="B210" s="51">
        <v>5726.4</v>
      </c>
      <c r="C210" s="51">
        <v>1023.7</v>
      </c>
      <c r="D210" s="51">
        <v>1664.0440000000001</v>
      </c>
      <c r="E210" s="51">
        <v>680.95</v>
      </c>
      <c r="G210" s="53">
        <v>45713</v>
      </c>
      <c r="H210" s="45">
        <f t="shared" si="7"/>
        <v>4.1736178074838872E-3</v>
      </c>
      <c r="I210" s="45">
        <f t="shared" si="7"/>
        <v>1.1939707002302413E-2</v>
      </c>
      <c r="J210" s="45">
        <f t="shared" si="7"/>
        <v>3.1255903226976439E-3</v>
      </c>
      <c r="K210" s="45">
        <f t="shared" si="6"/>
        <v>9.1466301168524472E-3</v>
      </c>
    </row>
    <row r="211" spans="1:11" x14ac:dyDescent="0.2">
      <c r="A211" s="53">
        <v>45715</v>
      </c>
      <c r="B211" s="51">
        <v>5615.8</v>
      </c>
      <c r="C211" s="51">
        <v>1017.4</v>
      </c>
      <c r="D211" s="51">
        <v>1682.194</v>
      </c>
      <c r="E211" s="51">
        <v>670.9</v>
      </c>
      <c r="G211" s="53">
        <v>45715</v>
      </c>
      <c r="H211" s="45">
        <f t="shared" si="7"/>
        <v>-1.9503007475868167E-2</v>
      </c>
      <c r="I211" s="45">
        <f t="shared" si="7"/>
        <v>-6.1731615370604793E-3</v>
      </c>
      <c r="J211" s="45">
        <f t="shared" si="7"/>
        <v>1.0848109424904152E-2</v>
      </c>
      <c r="K211" s="45">
        <f t="shared" si="6"/>
        <v>-1.4868787446124156E-2</v>
      </c>
    </row>
    <row r="212" spans="1:11" x14ac:dyDescent="0.2">
      <c r="A212" s="53">
        <v>45716</v>
      </c>
      <c r="B212" s="51">
        <v>5480.25</v>
      </c>
      <c r="C212" s="51">
        <v>975.4</v>
      </c>
      <c r="D212" s="51">
        <v>1713.549</v>
      </c>
      <c r="E212" s="51">
        <v>626.1</v>
      </c>
      <c r="G212" s="53">
        <v>45716</v>
      </c>
      <c r="H212" s="45">
        <f t="shared" si="7"/>
        <v>-2.4433333196456245E-2</v>
      </c>
      <c r="I212" s="45">
        <f t="shared" si="7"/>
        <v>-4.2157989112712381E-2</v>
      </c>
      <c r="J212" s="45">
        <f t="shared" si="7"/>
        <v>1.8467764581669328E-2</v>
      </c>
      <c r="K212" s="45">
        <f t="shared" si="6"/>
        <v>-6.9109991817577501E-2</v>
      </c>
    </row>
    <row r="213" spans="1:11" x14ac:dyDescent="0.2">
      <c r="A213" s="53">
        <v>45719</v>
      </c>
      <c r="B213" s="51">
        <v>5540.25</v>
      </c>
      <c r="C213" s="51">
        <v>979.75</v>
      </c>
      <c r="D213" s="51">
        <v>1683.0350000000001</v>
      </c>
      <c r="E213" s="51">
        <v>633.35</v>
      </c>
      <c r="G213" s="53">
        <v>45719</v>
      </c>
      <c r="H213" s="45">
        <f t="shared" si="7"/>
        <v>1.0888905737519845E-2</v>
      </c>
      <c r="I213" s="45">
        <f t="shared" si="7"/>
        <v>4.449793803788675E-3</v>
      </c>
      <c r="J213" s="45">
        <f t="shared" si="7"/>
        <v>-1.7967947173993238E-2</v>
      </c>
      <c r="K213" s="45">
        <f t="shared" si="6"/>
        <v>1.15130891783768E-2</v>
      </c>
    </row>
    <row r="214" spans="1:11" x14ac:dyDescent="0.2">
      <c r="A214" s="53">
        <v>45720</v>
      </c>
      <c r="B214" s="51">
        <v>5517.7</v>
      </c>
      <c r="C214" s="51">
        <v>1049.3</v>
      </c>
      <c r="D214" s="51">
        <v>1691.393</v>
      </c>
      <c r="E214" s="51">
        <v>610.25</v>
      </c>
      <c r="G214" s="53">
        <v>45720</v>
      </c>
      <c r="H214" s="45">
        <f t="shared" si="7"/>
        <v>-4.0785193021583349E-3</v>
      </c>
      <c r="I214" s="45">
        <f t="shared" si="7"/>
        <v>6.8581117084124399E-2</v>
      </c>
      <c r="J214" s="45">
        <f t="shared" si="7"/>
        <v>4.9537385843009809E-3</v>
      </c>
      <c r="K214" s="45">
        <f t="shared" si="6"/>
        <v>-3.7154482656572091E-2</v>
      </c>
    </row>
    <row r="215" spans="1:11" x14ac:dyDescent="0.2">
      <c r="A215" s="53">
        <v>45721</v>
      </c>
      <c r="B215" s="51">
        <v>5516.55</v>
      </c>
      <c r="C215" s="51">
        <v>1063.5</v>
      </c>
      <c r="D215" s="51">
        <v>1671.61</v>
      </c>
      <c r="E215" s="51">
        <v>621.35</v>
      </c>
      <c r="G215" s="53">
        <v>45721</v>
      </c>
      <c r="H215" s="45">
        <f t="shared" si="7"/>
        <v>-2.084418975758451E-4</v>
      </c>
      <c r="I215" s="45">
        <f t="shared" si="7"/>
        <v>1.3442080476426567E-2</v>
      </c>
      <c r="J215" s="45">
        <f t="shared" si="7"/>
        <v>-1.1765215907855023E-2</v>
      </c>
      <c r="K215" s="45">
        <f t="shared" si="6"/>
        <v>1.8025820978934282E-2</v>
      </c>
    </row>
    <row r="216" spans="1:11" x14ac:dyDescent="0.2">
      <c r="A216" s="53">
        <v>45722</v>
      </c>
      <c r="B216" s="51">
        <v>5568.7</v>
      </c>
      <c r="C216" s="51">
        <v>1065.6500000000001</v>
      </c>
      <c r="D216" s="51">
        <v>1672.797</v>
      </c>
      <c r="E216" s="51">
        <v>609.45000000000005</v>
      </c>
      <c r="G216" s="53">
        <v>45722</v>
      </c>
      <c r="H216" s="45">
        <f t="shared" si="7"/>
        <v>9.4089686259428429E-3</v>
      </c>
      <c r="I216" s="45">
        <f t="shared" si="7"/>
        <v>2.0195859669557615E-3</v>
      </c>
      <c r="J216" s="45">
        <f t="shared" si="7"/>
        <v>7.0984186424779183E-4</v>
      </c>
      <c r="K216" s="45">
        <f t="shared" si="6"/>
        <v>-1.933761915015806E-2</v>
      </c>
    </row>
    <row r="217" spans="1:11" x14ac:dyDescent="0.2">
      <c r="A217" s="53">
        <v>45723</v>
      </c>
      <c r="B217" s="51">
        <v>5578.75</v>
      </c>
      <c r="C217" s="51">
        <v>1135.2</v>
      </c>
      <c r="D217" s="51">
        <v>1670.8689999999999</v>
      </c>
      <c r="E217" s="51">
        <v>602.79999999999995</v>
      </c>
      <c r="G217" s="53">
        <v>45723</v>
      </c>
      <c r="H217" s="45">
        <f t="shared" si="7"/>
        <v>1.8031034403140388E-3</v>
      </c>
      <c r="I217" s="45">
        <f t="shared" si="7"/>
        <v>6.322390523858519E-2</v>
      </c>
      <c r="J217" s="45">
        <f t="shared" si="7"/>
        <v>-1.1532253602335033E-3</v>
      </c>
      <c r="K217" s="45">
        <f t="shared" si="6"/>
        <v>-1.0971444349505222E-2</v>
      </c>
    </row>
    <row r="218" spans="1:11" x14ac:dyDescent="0.2">
      <c r="A218" s="53">
        <v>45726</v>
      </c>
      <c r="B218" s="51">
        <v>5514.25</v>
      </c>
      <c r="C218" s="51">
        <v>1143.4000000000001</v>
      </c>
      <c r="D218" s="51">
        <v>1669.1379999999999</v>
      </c>
      <c r="E218" s="51">
        <v>601.29999999999995</v>
      </c>
      <c r="G218" s="53">
        <v>45726</v>
      </c>
      <c r="H218" s="45">
        <f t="shared" si="7"/>
        <v>-1.1629086250782412E-2</v>
      </c>
      <c r="I218" s="45">
        <f t="shared" si="7"/>
        <v>7.1974329840379615E-3</v>
      </c>
      <c r="J218" s="45">
        <f t="shared" si="7"/>
        <v>-1.0365248665526316E-3</v>
      </c>
      <c r="K218" s="45">
        <f t="shared" si="6"/>
        <v>-2.4914887068174215E-3</v>
      </c>
    </row>
    <row r="219" spans="1:11" x14ac:dyDescent="0.2">
      <c r="A219" s="53">
        <v>45727</v>
      </c>
      <c r="B219" s="51">
        <v>5546.25</v>
      </c>
      <c r="C219" s="51">
        <v>1116.5999999999999</v>
      </c>
      <c r="D219" s="51">
        <v>1667.1590000000001</v>
      </c>
      <c r="E219" s="51">
        <v>613</v>
      </c>
      <c r="G219" s="53">
        <v>45727</v>
      </c>
      <c r="H219" s="45">
        <f t="shared" si="7"/>
        <v>5.7863730004219177E-3</v>
      </c>
      <c r="I219" s="45">
        <f t="shared" si="7"/>
        <v>-2.3717925953611021E-2</v>
      </c>
      <c r="J219" s="45">
        <f t="shared" si="7"/>
        <v>-1.1863453596044576E-3</v>
      </c>
      <c r="K219" s="45">
        <f t="shared" si="6"/>
        <v>1.9270957890688379E-2</v>
      </c>
    </row>
    <row r="220" spans="1:11" x14ac:dyDescent="0.2">
      <c r="A220" s="53">
        <v>45728</v>
      </c>
      <c r="B220" s="51">
        <v>5667.15</v>
      </c>
      <c r="C220" s="51">
        <v>1093.7</v>
      </c>
      <c r="D220" s="51">
        <v>1692.53</v>
      </c>
      <c r="E220" s="51">
        <v>602.95000000000005</v>
      </c>
      <c r="G220" s="53">
        <v>45728</v>
      </c>
      <c r="H220" s="45">
        <f t="shared" si="7"/>
        <v>2.1564322157434833E-2</v>
      </c>
      <c r="I220" s="45">
        <f t="shared" si="7"/>
        <v>-2.0721910535079817E-2</v>
      </c>
      <c r="J220" s="45">
        <f t="shared" si="7"/>
        <v>1.5103470761694578E-2</v>
      </c>
      <c r="K220" s="45">
        <f t="shared" si="6"/>
        <v>-1.6530661386609809E-2</v>
      </c>
    </row>
    <row r="221" spans="1:11" x14ac:dyDescent="0.2">
      <c r="A221" s="53">
        <v>45729</v>
      </c>
      <c r="B221" s="51">
        <v>5620.45</v>
      </c>
      <c r="C221" s="51">
        <v>1108.25</v>
      </c>
      <c r="D221" s="51">
        <v>1688.03</v>
      </c>
      <c r="E221" s="51">
        <v>596.35</v>
      </c>
      <c r="G221" s="53">
        <v>45729</v>
      </c>
      <c r="H221" s="45">
        <f t="shared" si="7"/>
        <v>-8.2746139939654136E-3</v>
      </c>
      <c r="I221" s="45">
        <f t="shared" si="7"/>
        <v>1.3215751283982809E-2</v>
      </c>
      <c r="J221" s="45">
        <f t="shared" si="7"/>
        <v>-2.6622823780113225E-3</v>
      </c>
      <c r="K221" s="45">
        <f t="shared" si="6"/>
        <v>-1.1006531524923587E-2</v>
      </c>
    </row>
    <row r="222" spans="1:11" x14ac:dyDescent="0.2">
      <c r="A222" s="53">
        <v>45733</v>
      </c>
      <c r="B222" s="51">
        <v>5670.85</v>
      </c>
      <c r="C222" s="51">
        <v>1107.1500000000001</v>
      </c>
      <c r="D222" s="51">
        <v>1691.789</v>
      </c>
      <c r="E222" s="51">
        <v>618.65</v>
      </c>
      <c r="G222" s="53">
        <v>45733</v>
      </c>
      <c r="H222" s="45">
        <f t="shared" si="7"/>
        <v>8.927286446134209E-3</v>
      </c>
      <c r="I222" s="45">
        <f t="shared" si="7"/>
        <v>-9.9304874099181506E-4</v>
      </c>
      <c r="J222" s="45">
        <f t="shared" si="7"/>
        <v>2.2243803883695706E-3</v>
      </c>
      <c r="K222" s="45">
        <f t="shared" si="6"/>
        <v>3.6711941635306701E-2</v>
      </c>
    </row>
    <row r="223" spans="1:11" x14ac:dyDescent="0.2">
      <c r="A223" s="53">
        <v>45735</v>
      </c>
      <c r="B223" s="51">
        <v>5670.85</v>
      </c>
      <c r="C223" s="51">
        <v>1198</v>
      </c>
      <c r="D223" s="51">
        <v>1725.1220000000001</v>
      </c>
      <c r="E223" s="51">
        <v>618.65</v>
      </c>
      <c r="G223" s="53">
        <v>45735</v>
      </c>
      <c r="H223" s="45">
        <f t="shared" si="7"/>
        <v>0</v>
      </c>
      <c r="I223" s="45">
        <f t="shared" si="7"/>
        <v>7.8864353791223599E-2</v>
      </c>
      <c r="J223" s="45">
        <f t="shared" si="7"/>
        <v>1.9511223704080816E-2</v>
      </c>
      <c r="K223" s="45">
        <f t="shared" si="6"/>
        <v>0</v>
      </c>
    </row>
    <row r="224" spans="1:11" x14ac:dyDescent="0.2">
      <c r="A224" s="53">
        <v>45736</v>
      </c>
      <c r="B224" s="51">
        <v>5818.1</v>
      </c>
      <c r="C224" s="51">
        <v>1247</v>
      </c>
      <c r="D224" s="51">
        <v>1749.5039999999999</v>
      </c>
      <c r="E224" s="51">
        <v>637.4</v>
      </c>
      <c r="G224" s="53">
        <v>45736</v>
      </c>
      <c r="H224" s="45">
        <f t="shared" si="7"/>
        <v>2.5634729641837838E-2</v>
      </c>
      <c r="I224" s="45">
        <f t="shared" si="7"/>
        <v>4.0087167004641849E-2</v>
      </c>
      <c r="J224" s="45">
        <f t="shared" si="7"/>
        <v>1.403454657039052E-2</v>
      </c>
      <c r="K224" s="45">
        <f t="shared" si="6"/>
        <v>2.985771732325122E-2</v>
      </c>
    </row>
    <row r="225" spans="1:11" x14ac:dyDescent="0.2">
      <c r="A225" s="53">
        <v>45737</v>
      </c>
      <c r="B225" s="51">
        <v>5822.1</v>
      </c>
      <c r="C225" s="51">
        <v>1293.0999999999999</v>
      </c>
      <c r="D225" s="51">
        <v>1751.086</v>
      </c>
      <c r="E225" s="51">
        <v>627.6</v>
      </c>
      <c r="G225" s="53">
        <v>45737</v>
      </c>
      <c r="H225" s="45">
        <f t="shared" si="7"/>
        <v>6.8727344159864813E-4</v>
      </c>
      <c r="I225" s="45">
        <f t="shared" si="7"/>
        <v>3.6301769621769418E-2</v>
      </c>
      <c r="J225" s="45">
        <f t="shared" si="7"/>
        <v>9.0384769864516315E-4</v>
      </c>
      <c r="K225" s="45">
        <f t="shared" si="6"/>
        <v>-1.549438112435848E-2</v>
      </c>
    </row>
    <row r="226" spans="1:11" x14ac:dyDescent="0.2">
      <c r="A226" s="53">
        <v>45740</v>
      </c>
      <c r="B226" s="51">
        <v>5797.35</v>
      </c>
      <c r="C226" s="51">
        <v>1359.65</v>
      </c>
      <c r="D226" s="51">
        <v>1780.414</v>
      </c>
      <c r="E226" s="51">
        <v>629.04999999999995</v>
      </c>
      <c r="G226" s="53">
        <v>45740</v>
      </c>
      <c r="H226" s="45">
        <f t="shared" si="7"/>
        <v>-4.2601048124060554E-3</v>
      </c>
      <c r="I226" s="45">
        <f t="shared" si="7"/>
        <v>5.0184877366164567E-2</v>
      </c>
      <c r="J226" s="45">
        <f t="shared" si="7"/>
        <v>1.6609754640958027E-2</v>
      </c>
      <c r="K226" s="45">
        <f t="shared" si="6"/>
        <v>2.3077239382623556E-3</v>
      </c>
    </row>
    <row r="227" spans="1:11" x14ac:dyDescent="0.2">
      <c r="A227" s="53">
        <v>45741</v>
      </c>
      <c r="B227" s="51">
        <v>5910.7</v>
      </c>
      <c r="C227" s="51">
        <v>1315.6</v>
      </c>
      <c r="D227" s="51">
        <v>1801.63</v>
      </c>
      <c r="E227" s="51">
        <v>658.1</v>
      </c>
      <c r="G227" s="53">
        <v>45741</v>
      </c>
      <c r="H227" s="45">
        <f t="shared" si="7"/>
        <v>1.9363351128947773E-2</v>
      </c>
      <c r="I227" s="45">
        <f t="shared" si="7"/>
        <v>-3.2934478353068647E-2</v>
      </c>
      <c r="J227" s="45">
        <f t="shared" si="7"/>
        <v>1.184588915947379E-2</v>
      </c>
      <c r="K227" s="45">
        <f t="shared" si="6"/>
        <v>4.514615066493359E-2</v>
      </c>
    </row>
    <row r="228" spans="1:11" x14ac:dyDescent="0.2">
      <c r="A228" s="53">
        <v>45742</v>
      </c>
      <c r="B228" s="51">
        <v>5840.65</v>
      </c>
      <c r="C228" s="51">
        <v>1326.75</v>
      </c>
      <c r="D228" s="51">
        <v>1786.8920000000001</v>
      </c>
      <c r="E228" s="51">
        <v>668.25</v>
      </c>
      <c r="G228" s="53">
        <v>45742</v>
      </c>
      <c r="H228" s="45">
        <f t="shared" si="7"/>
        <v>-1.192217570410318E-2</v>
      </c>
      <c r="I228" s="45">
        <f t="shared" si="7"/>
        <v>8.4395073931024748E-3</v>
      </c>
      <c r="J228" s="45">
        <f t="shared" si="7"/>
        <v>-8.2140128243995622E-3</v>
      </c>
      <c r="K228" s="45">
        <f t="shared" si="6"/>
        <v>1.5305459556954934E-2</v>
      </c>
    </row>
    <row r="229" spans="1:11" x14ac:dyDescent="0.2">
      <c r="A229" s="53">
        <v>45743</v>
      </c>
      <c r="B229" s="51">
        <v>5839.2</v>
      </c>
      <c r="C229" s="51">
        <v>1281.6500000000001</v>
      </c>
      <c r="D229" s="51">
        <v>1805.4880000000001</v>
      </c>
      <c r="E229" s="51">
        <v>660.85</v>
      </c>
      <c r="G229" s="53">
        <v>45743</v>
      </c>
      <c r="H229" s="45">
        <f t="shared" si="7"/>
        <v>-2.4829086117527266E-4</v>
      </c>
      <c r="I229" s="45">
        <f t="shared" si="7"/>
        <v>-3.4584032422091439E-2</v>
      </c>
      <c r="J229" s="45">
        <f t="shared" si="7"/>
        <v>1.0353117489736002E-2</v>
      </c>
      <c r="K229" s="45">
        <f t="shared" si="6"/>
        <v>-1.113546981521259E-2</v>
      </c>
    </row>
    <row r="230" spans="1:11" x14ac:dyDescent="0.2">
      <c r="A230" s="53">
        <v>45744</v>
      </c>
      <c r="B230" s="51">
        <v>5872.65</v>
      </c>
      <c r="C230" s="51">
        <v>1281.4000000000001</v>
      </c>
      <c r="D230" s="51">
        <v>1808.307</v>
      </c>
      <c r="E230" s="51">
        <v>674.6</v>
      </c>
      <c r="G230" s="53">
        <v>45744</v>
      </c>
      <c r="H230" s="45">
        <f t="shared" si="7"/>
        <v>5.712178853597415E-3</v>
      </c>
      <c r="I230" s="45">
        <f t="shared" si="7"/>
        <v>-1.9508008099165965E-4</v>
      </c>
      <c r="J230" s="45">
        <f t="shared" si="7"/>
        <v>1.560133085463145E-3</v>
      </c>
      <c r="K230" s="45">
        <f t="shared" si="6"/>
        <v>2.059303742373407E-2</v>
      </c>
    </row>
    <row r="231" spans="1:11" x14ac:dyDescent="0.2">
      <c r="A231" s="53">
        <v>45748</v>
      </c>
      <c r="B231" s="51">
        <v>5775.45</v>
      </c>
      <c r="C231" s="51">
        <v>1245.1500000000001</v>
      </c>
      <c r="D231" s="51">
        <v>1748.6130000000001</v>
      </c>
      <c r="E231" s="51">
        <v>664.35</v>
      </c>
      <c r="G231" s="53">
        <v>45748</v>
      </c>
      <c r="H231" s="45">
        <f t="shared" si="7"/>
        <v>-1.6689804558870969E-2</v>
      </c>
      <c r="I231" s="45">
        <f t="shared" si="7"/>
        <v>-2.8697225635766901E-2</v>
      </c>
      <c r="J231" s="45">
        <f t="shared" si="7"/>
        <v>-3.3568146184340425E-2</v>
      </c>
      <c r="K231" s="45">
        <f t="shared" si="6"/>
        <v>-1.5310803590232973E-2</v>
      </c>
    </row>
    <row r="232" spans="1:11" x14ac:dyDescent="0.2">
      <c r="A232" s="53">
        <v>45749</v>
      </c>
      <c r="B232" s="51">
        <v>5549.7</v>
      </c>
      <c r="C232" s="51">
        <v>1293.55</v>
      </c>
      <c r="D232" s="51">
        <v>1777.347</v>
      </c>
      <c r="E232" s="51">
        <v>660.85</v>
      </c>
      <c r="G232" s="53">
        <v>45749</v>
      </c>
      <c r="H232" s="45">
        <f t="shared" si="7"/>
        <v>-3.9872303206695867E-2</v>
      </c>
      <c r="I232" s="45">
        <f t="shared" si="7"/>
        <v>3.813437212237554E-2</v>
      </c>
      <c r="J232" s="45">
        <f t="shared" si="7"/>
        <v>1.6298900785083205E-2</v>
      </c>
      <c r="K232" s="45">
        <f t="shared" si="6"/>
        <v>-5.282233833501143E-3</v>
      </c>
    </row>
    <row r="233" spans="1:11" x14ac:dyDescent="0.2">
      <c r="A233" s="53">
        <v>45750</v>
      </c>
      <c r="B233" s="51">
        <v>5666</v>
      </c>
      <c r="C233" s="51">
        <v>1343.5</v>
      </c>
      <c r="D233" s="51">
        <v>1775.32</v>
      </c>
      <c r="E233" s="51">
        <v>682.6</v>
      </c>
      <c r="G233" s="53">
        <v>45750</v>
      </c>
      <c r="H233" s="45">
        <f t="shared" si="7"/>
        <v>2.0739529165008791E-2</v>
      </c>
      <c r="I233" s="45">
        <f t="shared" si="7"/>
        <v>3.7887772364016019E-2</v>
      </c>
      <c r="J233" s="45">
        <f t="shared" si="7"/>
        <v>-1.1411146724157118E-3</v>
      </c>
      <c r="K233" s="45">
        <f t="shared" si="6"/>
        <v>3.2382151268790939E-2</v>
      </c>
    </row>
    <row r="234" spans="1:11" x14ac:dyDescent="0.2">
      <c r="A234" s="53">
        <v>45751</v>
      </c>
      <c r="B234" s="51">
        <v>5763</v>
      </c>
      <c r="C234" s="51">
        <v>1337.85</v>
      </c>
      <c r="D234" s="51">
        <v>1797.5250000000001</v>
      </c>
      <c r="E234" s="51">
        <v>692.7</v>
      </c>
      <c r="G234" s="53">
        <v>45751</v>
      </c>
      <c r="H234" s="45">
        <f t="shared" si="7"/>
        <v>1.6974771046204411E-2</v>
      </c>
      <c r="I234" s="45">
        <f t="shared" si="7"/>
        <v>-4.2143012752198783E-3</v>
      </c>
      <c r="J234" s="45">
        <f t="shared" si="7"/>
        <v>1.2430030353459104E-2</v>
      </c>
      <c r="K234" s="45">
        <f t="shared" si="6"/>
        <v>1.4687968555952663E-2</v>
      </c>
    </row>
    <row r="235" spans="1:11" x14ac:dyDescent="0.2">
      <c r="A235" s="53">
        <v>45754</v>
      </c>
      <c r="B235" s="51">
        <v>5482.85</v>
      </c>
      <c r="C235" s="51">
        <v>1255.45</v>
      </c>
      <c r="D235" s="51">
        <v>1738.5740000000001</v>
      </c>
      <c r="E235" s="51">
        <v>679.6</v>
      </c>
      <c r="G235" s="53">
        <v>45754</v>
      </c>
      <c r="H235" s="45">
        <f t="shared" si="7"/>
        <v>-4.9833133692992401E-2</v>
      </c>
      <c r="I235" s="45">
        <f t="shared" si="7"/>
        <v>-6.3569773746721112E-2</v>
      </c>
      <c r="J235" s="45">
        <f t="shared" si="7"/>
        <v>-3.334548173232272E-2</v>
      </c>
      <c r="K235" s="45">
        <f t="shared" si="6"/>
        <v>-1.9092615230782418E-2</v>
      </c>
    </row>
    <row r="236" spans="1:11" x14ac:dyDescent="0.2">
      <c r="A236" s="53">
        <v>45755</v>
      </c>
      <c r="B236" s="51">
        <v>5258.95</v>
      </c>
      <c r="C236" s="51">
        <v>1287.5</v>
      </c>
      <c r="D236" s="51">
        <v>1749.8989999999999</v>
      </c>
      <c r="E236" s="51">
        <v>669.65</v>
      </c>
      <c r="G236" s="53">
        <v>45755</v>
      </c>
      <c r="H236" s="45">
        <f t="shared" si="7"/>
        <v>-4.169365171046012E-2</v>
      </c>
      <c r="I236" s="45">
        <f t="shared" si="7"/>
        <v>2.5208279504286359E-2</v>
      </c>
      <c r="J236" s="45">
        <f t="shared" si="7"/>
        <v>6.4928349943095993E-3</v>
      </c>
      <c r="K236" s="45">
        <f t="shared" si="6"/>
        <v>-1.4749201964645943E-2</v>
      </c>
    </row>
    <row r="237" spans="1:11" x14ac:dyDescent="0.2">
      <c r="A237" s="53">
        <v>45756</v>
      </c>
      <c r="B237" s="51">
        <v>5387.3</v>
      </c>
      <c r="C237" s="51">
        <v>1285.8</v>
      </c>
      <c r="D237" s="51">
        <v>1745.7940000000001</v>
      </c>
      <c r="E237" s="51">
        <v>681.95</v>
      </c>
      <c r="G237" s="53">
        <v>45756</v>
      </c>
      <c r="H237" s="45">
        <f t="shared" si="7"/>
        <v>2.4112944719877426E-2</v>
      </c>
      <c r="I237" s="45">
        <f t="shared" si="7"/>
        <v>-1.3212608303049579E-3</v>
      </c>
      <c r="J237" s="45">
        <f t="shared" si="7"/>
        <v>-2.3486054907643902E-3</v>
      </c>
      <c r="K237" s="45">
        <f t="shared" si="6"/>
        <v>1.8201153539753035E-2</v>
      </c>
    </row>
    <row r="238" spans="1:11" x14ac:dyDescent="0.2">
      <c r="A238" s="53">
        <v>45758</v>
      </c>
      <c r="B238" s="51">
        <v>5386.15</v>
      </c>
      <c r="C238" s="51">
        <v>1325.1</v>
      </c>
      <c r="D238" s="51">
        <v>1787.09</v>
      </c>
      <c r="E238" s="51">
        <v>685.05</v>
      </c>
      <c r="G238" s="53">
        <v>45758</v>
      </c>
      <c r="H238" s="45">
        <f t="shared" si="7"/>
        <v>-2.1348778791723173E-4</v>
      </c>
      <c r="I238" s="45">
        <f t="shared" si="7"/>
        <v>3.0106835563004121E-2</v>
      </c>
      <c r="J238" s="45">
        <f t="shared" si="7"/>
        <v>2.3379132153778619E-2</v>
      </c>
      <c r="K238" s="45">
        <f t="shared" si="6"/>
        <v>4.5354869262333956E-3</v>
      </c>
    </row>
    <row r="239" spans="1:11" x14ac:dyDescent="0.2">
      <c r="A239" s="53">
        <v>45762</v>
      </c>
      <c r="B239" s="51">
        <v>5589.3</v>
      </c>
      <c r="C239" s="51">
        <v>1404.9</v>
      </c>
      <c r="D239" s="51">
        <v>1844.607</v>
      </c>
      <c r="E239" s="51">
        <v>685.3</v>
      </c>
      <c r="G239" s="53">
        <v>45762</v>
      </c>
      <c r="H239" s="45">
        <f t="shared" si="7"/>
        <v>3.7023211729243943E-2</v>
      </c>
      <c r="I239" s="45">
        <f t="shared" si="7"/>
        <v>5.8478197587015356E-2</v>
      </c>
      <c r="J239" s="45">
        <f t="shared" si="7"/>
        <v>3.1677648025766308E-2</v>
      </c>
      <c r="K239" s="45">
        <f t="shared" si="6"/>
        <v>3.6487029266034989E-4</v>
      </c>
    </row>
    <row r="240" spans="1:11" x14ac:dyDescent="0.2">
      <c r="A240" s="53">
        <v>45763</v>
      </c>
      <c r="B240" s="51">
        <v>5734.5</v>
      </c>
      <c r="C240" s="51">
        <v>1399.3</v>
      </c>
      <c r="D240" s="51">
        <v>1857.5650000000001</v>
      </c>
      <c r="E240" s="51">
        <v>701</v>
      </c>
      <c r="G240" s="53">
        <v>45763</v>
      </c>
      <c r="H240" s="45">
        <f t="shared" si="7"/>
        <v>2.5646507110159318E-2</v>
      </c>
      <c r="I240" s="45">
        <f t="shared" si="7"/>
        <v>-3.9940142959381765E-3</v>
      </c>
      <c r="J240" s="45">
        <f t="shared" si="7"/>
        <v>7.0002435950966288E-3</v>
      </c>
      <c r="K240" s="45">
        <f t="shared" si="6"/>
        <v>2.2651188442812109E-2</v>
      </c>
    </row>
    <row r="241" spans="1:11" x14ac:dyDescent="0.2">
      <c r="A241" s="53">
        <v>45764</v>
      </c>
      <c r="B241" s="51">
        <v>5754</v>
      </c>
      <c r="C241" s="51">
        <v>1393.2</v>
      </c>
      <c r="D241" s="51">
        <v>1885.953</v>
      </c>
      <c r="E241" s="51">
        <v>703.05</v>
      </c>
      <c r="G241" s="53">
        <v>45764</v>
      </c>
      <c r="H241" s="45">
        <f t="shared" si="7"/>
        <v>3.3947023069161157E-3</v>
      </c>
      <c r="I241" s="45">
        <f t="shared" si="7"/>
        <v>-4.3688520698214892E-3</v>
      </c>
      <c r="J241" s="45">
        <f t="shared" si="7"/>
        <v>1.5166773166097852E-2</v>
      </c>
      <c r="K241" s="45">
        <f t="shared" si="6"/>
        <v>2.9201260022346073E-3</v>
      </c>
    </row>
    <row r="242" spans="1:11" x14ac:dyDescent="0.2">
      <c r="A242" s="53">
        <v>45768</v>
      </c>
      <c r="B242" s="51">
        <v>5640</v>
      </c>
      <c r="C242" s="51">
        <v>1427.4</v>
      </c>
      <c r="D242" s="51">
        <v>1906.13</v>
      </c>
      <c r="E242" s="51">
        <v>697.75</v>
      </c>
      <c r="G242" s="53">
        <v>45768</v>
      </c>
      <c r="H242" s="45">
        <f t="shared" si="7"/>
        <v>-2.0011199619388617E-2</v>
      </c>
      <c r="I242" s="45">
        <f t="shared" si="7"/>
        <v>2.425134804512084E-2</v>
      </c>
      <c r="J242" s="45">
        <f t="shared" si="7"/>
        <v>1.0641745138276931E-2</v>
      </c>
      <c r="K242" s="45">
        <f t="shared" si="6"/>
        <v>-7.5671406203932385E-3</v>
      </c>
    </row>
    <row r="243" spans="1:11" x14ac:dyDescent="0.2">
      <c r="A243" s="53">
        <v>45769</v>
      </c>
      <c r="B243" s="51">
        <v>5891.5</v>
      </c>
      <c r="C243" s="51">
        <v>1409.9</v>
      </c>
      <c r="D243" s="51">
        <v>1940.354</v>
      </c>
      <c r="E243" s="51">
        <v>695.75</v>
      </c>
      <c r="G243" s="53">
        <v>45769</v>
      </c>
      <c r="H243" s="45">
        <f t="shared" si="7"/>
        <v>4.3626568661290811E-2</v>
      </c>
      <c r="I243" s="45">
        <f t="shared" si="7"/>
        <v>-1.2335827665651538E-2</v>
      </c>
      <c r="J243" s="45">
        <f t="shared" si="7"/>
        <v>1.7795422083217598E-2</v>
      </c>
      <c r="K243" s="45">
        <f t="shared" si="6"/>
        <v>-2.8704720104313535E-3</v>
      </c>
    </row>
    <row r="244" spans="1:11" x14ac:dyDescent="0.2">
      <c r="A244" s="53">
        <v>45770</v>
      </c>
      <c r="B244" s="51">
        <v>5911.5</v>
      </c>
      <c r="C244" s="51">
        <v>1427.3</v>
      </c>
      <c r="D244" s="51">
        <v>1902.9649999999999</v>
      </c>
      <c r="E244" s="51">
        <v>702.3</v>
      </c>
      <c r="G244" s="53">
        <v>45770</v>
      </c>
      <c r="H244" s="45">
        <f t="shared" si="7"/>
        <v>3.3889721497727169E-3</v>
      </c>
      <c r="I244" s="45">
        <f t="shared" si="7"/>
        <v>1.2265767764407328E-2</v>
      </c>
      <c r="J244" s="45">
        <f t="shared" si="7"/>
        <v>-1.9457234523378549E-2</v>
      </c>
      <c r="K244" s="45">
        <f t="shared" si="6"/>
        <v>9.3702627589745992E-3</v>
      </c>
    </row>
    <row r="245" spans="1:11" x14ac:dyDescent="0.2">
      <c r="A245" s="53">
        <v>45771</v>
      </c>
      <c r="B245" s="51">
        <v>5924.5</v>
      </c>
      <c r="C245" s="51">
        <v>1429.6</v>
      </c>
      <c r="D245" s="51">
        <v>1895.943</v>
      </c>
      <c r="E245" s="51">
        <v>713.45</v>
      </c>
      <c r="G245" s="53">
        <v>45771</v>
      </c>
      <c r="H245" s="45">
        <f t="shared" si="7"/>
        <v>2.1966889536265632E-3</v>
      </c>
      <c r="I245" s="45">
        <f t="shared" si="7"/>
        <v>1.6101372094955472E-3</v>
      </c>
      <c r="J245" s="45">
        <f t="shared" si="7"/>
        <v>-3.6968560424845897E-3</v>
      </c>
      <c r="K245" s="45">
        <f t="shared" si="6"/>
        <v>1.5751694211609501E-2</v>
      </c>
    </row>
    <row r="246" spans="1:11" x14ac:dyDescent="0.2">
      <c r="A246" s="53">
        <v>45772</v>
      </c>
      <c r="B246" s="51">
        <v>6215.5</v>
      </c>
      <c r="C246" s="51">
        <v>1413.6</v>
      </c>
      <c r="D246" s="51">
        <v>1890.403</v>
      </c>
      <c r="E246" s="51">
        <v>716.5</v>
      </c>
      <c r="G246" s="53">
        <v>45772</v>
      </c>
      <c r="H246" s="45">
        <f t="shared" si="7"/>
        <v>4.7949876974975478E-2</v>
      </c>
      <c r="I246" s="45">
        <f t="shared" si="7"/>
        <v>-1.1255042839731652E-2</v>
      </c>
      <c r="J246" s="45">
        <f t="shared" si="7"/>
        <v>-2.9263062347576634E-3</v>
      </c>
      <c r="K246" s="45">
        <f t="shared" si="6"/>
        <v>4.2658898916422992E-3</v>
      </c>
    </row>
    <row r="247" spans="1:11" x14ac:dyDescent="0.2">
      <c r="A247" s="53">
        <v>45775</v>
      </c>
      <c r="B247" s="51">
        <v>6012.5</v>
      </c>
      <c r="C247" s="51">
        <v>1486.5</v>
      </c>
      <c r="D247" s="51">
        <v>1899.306</v>
      </c>
      <c r="E247" s="51">
        <v>694.3</v>
      </c>
      <c r="G247" s="53">
        <v>45775</v>
      </c>
      <c r="H247" s="45">
        <f t="shared" si="7"/>
        <v>-3.3205536817753553E-2</v>
      </c>
      <c r="I247" s="45">
        <f t="shared" si="7"/>
        <v>5.0284721432665838E-2</v>
      </c>
      <c r="J247" s="45">
        <f t="shared" si="7"/>
        <v>4.6985224346408816E-3</v>
      </c>
      <c r="K247" s="45">
        <f t="shared" si="6"/>
        <v>-3.1474103508998943E-2</v>
      </c>
    </row>
    <row r="248" spans="1:11" x14ac:dyDescent="0.2">
      <c r="A248" s="53">
        <v>45776</v>
      </c>
      <c r="B248" s="51">
        <v>6026.5</v>
      </c>
      <c r="C248" s="51">
        <v>1536.2</v>
      </c>
      <c r="D248" s="51">
        <v>1888.03</v>
      </c>
      <c r="E248" s="51">
        <v>705.2</v>
      </c>
      <c r="G248" s="53">
        <v>45776</v>
      </c>
      <c r="H248" s="45">
        <f t="shared" si="7"/>
        <v>2.3257756143816944E-3</v>
      </c>
      <c r="I248" s="45">
        <f t="shared" si="7"/>
        <v>3.2887471126429133E-2</v>
      </c>
      <c r="J248" s="45">
        <f t="shared" si="7"/>
        <v>-5.9545988620888285E-3</v>
      </c>
      <c r="K248" s="45">
        <f t="shared" si="6"/>
        <v>1.5577306764487674E-2</v>
      </c>
    </row>
    <row r="249" spans="1:11" x14ac:dyDescent="0.2">
      <c r="A249" s="51"/>
      <c r="B249" s="51">
        <v>6108</v>
      </c>
      <c r="E249" s="51">
        <v>708.3</v>
      </c>
    </row>
    <row r="250" spans="1:11" x14ac:dyDescent="0.2">
      <c r="A250" s="51"/>
      <c r="B250" s="51"/>
      <c r="G250" s="57" t="s">
        <v>66</v>
      </c>
      <c r="H250" s="57">
        <f>AVERAGE(H5:H248)</f>
        <v>1.7412609606381039E-3</v>
      </c>
      <c r="I250" s="57">
        <f>AVERAGE(I5:I248)</f>
        <v>1.8442479293249154E-3</v>
      </c>
      <c r="J250" s="57">
        <f>AVERAGE(J5:J248)</f>
        <v>9.5615054467274876E-4</v>
      </c>
      <c r="K250" s="57">
        <f>AVERAGE(K5:K248)</f>
        <v>1.7813931101988358E-3</v>
      </c>
    </row>
    <row r="251" spans="1:11" x14ac:dyDescent="0.2">
      <c r="B251" s="51"/>
      <c r="G251" s="57" t="s">
        <v>67</v>
      </c>
      <c r="H251" s="57">
        <f>((1+H250)^252)-1</f>
        <v>0.55024994733030086</v>
      </c>
      <c r="I251" s="57">
        <f>((1+I250)^252)-1</f>
        <v>0.59093587995709718</v>
      </c>
      <c r="J251" s="57">
        <f>((1+J250)^252)-1</f>
        <v>0.272310855639327</v>
      </c>
      <c r="K251" s="57">
        <f>((1+K250)^252)-1</f>
        <v>0.56597979384800112</v>
      </c>
    </row>
    <row r="252" spans="1:11" x14ac:dyDescent="0.2">
      <c r="G252" s="57" t="s">
        <v>68</v>
      </c>
      <c r="H252" s="57">
        <f>STDEV(H4:H248)</f>
        <v>1.8097692862298068E-2</v>
      </c>
      <c r="I252" s="57">
        <f>STDEV(I4:I248)</f>
        <v>3.2820683047007151E-2</v>
      </c>
      <c r="J252" s="57">
        <f>STDEV(J4:J248)</f>
        <v>1.3340439439134757E-2</v>
      </c>
      <c r="K252" s="57">
        <f>STDEV(K4:K248)</f>
        <v>2.0597292590704197E-2</v>
      </c>
    </row>
    <row r="253" spans="1:11" x14ac:dyDescent="0.2">
      <c r="G253" s="45" t="s">
        <v>69</v>
      </c>
      <c r="H253" s="45">
        <f>H252/H251</f>
        <v>3.2889949285964198E-2</v>
      </c>
      <c r="I253" s="45">
        <f>I252/I251</f>
        <v>5.5540176456014112E-2</v>
      </c>
      <c r="J253" s="45">
        <f>J252/J251</f>
        <v>4.8989745222658462E-2</v>
      </c>
      <c r="K253" s="45">
        <f>K252/K251</f>
        <v>3.6392275509814019E-2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DEFE4-0239-4232-99CB-B115C217C7AE}">
  <dimension ref="A1:Z253"/>
  <sheetViews>
    <sheetView showGridLines="0" topLeftCell="I6" workbookViewId="0">
      <selection activeCell="T17" sqref="T17"/>
    </sheetView>
  </sheetViews>
  <sheetFormatPr baseColWidth="10" defaultColWidth="8.83203125" defaultRowHeight="15" x14ac:dyDescent="0.2"/>
  <cols>
    <col min="1" max="1" width="15.5" style="45" bestFit="1" customWidth="1"/>
    <col min="2" max="2" width="11.1640625" style="45" bestFit="1" customWidth="1"/>
    <col min="3" max="3" width="9" style="45" bestFit="1" customWidth="1"/>
    <col min="4" max="4" width="11.83203125" style="45" bestFit="1" customWidth="1"/>
    <col min="5" max="5" width="12.6640625" style="45" bestFit="1" customWidth="1"/>
    <col min="6" max="6" width="8.83203125" style="45"/>
    <col min="7" max="7" width="16.83203125" style="45" bestFit="1" customWidth="1"/>
    <col min="8" max="11" width="12.6640625" style="45" bestFit="1" customWidth="1"/>
    <col min="12" max="12" width="14.83203125" style="45" customWidth="1"/>
    <col min="13" max="14" width="12.5" style="45" bestFit="1" customWidth="1"/>
    <col min="15" max="15" width="15.1640625" style="45" customWidth="1"/>
    <col min="16" max="16" width="12.5" style="45" bestFit="1" customWidth="1"/>
    <col min="17" max="17" width="17.1640625" style="45" bestFit="1" customWidth="1"/>
    <col min="18" max="19" width="8.83203125" style="45"/>
    <col min="20" max="20" width="15.5" style="45" bestFit="1" customWidth="1"/>
    <col min="21" max="21" width="12.6640625" style="45" bestFit="1" customWidth="1"/>
    <col min="22" max="24" width="12" style="45" bestFit="1" customWidth="1"/>
    <col min="25" max="25" width="12.6640625" style="45" bestFit="1" customWidth="1"/>
    <col min="26" max="16384" width="8.83203125" style="45"/>
  </cols>
  <sheetData>
    <row r="1" spans="1:26" x14ac:dyDescent="0.2">
      <c r="A1" s="41" t="s">
        <v>54</v>
      </c>
      <c r="B1" s="42" t="s">
        <v>55</v>
      </c>
      <c r="C1" s="43" t="s">
        <v>55</v>
      </c>
      <c r="D1" s="44" t="s">
        <v>55</v>
      </c>
      <c r="E1" s="44" t="s">
        <v>55</v>
      </c>
      <c r="G1" s="46"/>
      <c r="H1" s="46" t="s">
        <v>64</v>
      </c>
      <c r="I1" s="46" t="s">
        <v>64</v>
      </c>
      <c r="J1" s="46" t="s">
        <v>64</v>
      </c>
      <c r="K1" s="46" t="s">
        <v>64</v>
      </c>
    </row>
    <row r="2" spans="1:26" x14ac:dyDescent="0.2">
      <c r="A2" s="47" t="s">
        <v>56</v>
      </c>
      <c r="B2" s="42" t="s">
        <v>57</v>
      </c>
      <c r="C2" s="43" t="s">
        <v>49</v>
      </c>
      <c r="D2" s="42" t="s">
        <v>58</v>
      </c>
      <c r="E2" s="44" t="s">
        <v>59</v>
      </c>
      <c r="G2" s="46" t="s">
        <v>56</v>
      </c>
      <c r="H2" s="48" t="s">
        <v>57</v>
      </c>
      <c r="I2" s="49" t="s">
        <v>49</v>
      </c>
      <c r="J2" s="48" t="s">
        <v>62</v>
      </c>
      <c r="K2" s="46" t="s">
        <v>59</v>
      </c>
    </row>
    <row r="3" spans="1:26" x14ac:dyDescent="0.2">
      <c r="A3" s="50" t="s">
        <v>60</v>
      </c>
      <c r="B3" s="51"/>
      <c r="C3" s="51"/>
      <c r="G3" s="52" t="s">
        <v>60</v>
      </c>
      <c r="M3" s="215" t="s">
        <v>61</v>
      </c>
      <c r="N3" s="215"/>
      <c r="P3" s="215" t="s">
        <v>276</v>
      </c>
      <c r="Q3" s="215"/>
      <c r="S3"/>
      <c r="T3"/>
      <c r="U3"/>
      <c r="V3"/>
      <c r="W3"/>
      <c r="X3"/>
      <c r="Y3"/>
      <c r="Z3"/>
    </row>
    <row r="4" spans="1:26" x14ac:dyDescent="0.2">
      <c r="A4" s="53">
        <v>45414</v>
      </c>
      <c r="B4" s="51">
        <v>3940.4650000000001</v>
      </c>
      <c r="C4" s="51">
        <v>979.52779999999996</v>
      </c>
      <c r="D4" s="51">
        <v>1495.16</v>
      </c>
      <c r="E4" s="51">
        <v>456.60629999999998</v>
      </c>
      <c r="G4" s="54">
        <v>45414</v>
      </c>
      <c r="H4" s="45" t="s">
        <v>65</v>
      </c>
      <c r="M4" s="216" t="s">
        <v>57</v>
      </c>
      <c r="N4" s="215">
        <f>H251</f>
        <v>0.55024994733030086</v>
      </c>
      <c r="P4" s="216" t="s">
        <v>57</v>
      </c>
      <c r="Q4" s="215">
        <v>0.25</v>
      </c>
      <c r="S4"/>
      <c r="T4" s="208" t="s">
        <v>136</v>
      </c>
      <c r="U4" s="208"/>
      <c r="V4" s="209" t="s">
        <v>116</v>
      </c>
      <c r="W4" s="209" t="s">
        <v>117</v>
      </c>
      <c r="X4" s="209" t="s">
        <v>118</v>
      </c>
      <c r="Y4" s="209" t="s">
        <v>123</v>
      </c>
      <c r="Z4"/>
    </row>
    <row r="5" spans="1:26" x14ac:dyDescent="0.2">
      <c r="A5" s="53">
        <v>45415</v>
      </c>
      <c r="B5" s="51">
        <v>3926.848</v>
      </c>
      <c r="C5" s="51">
        <v>975.71870000000001</v>
      </c>
      <c r="D5" s="51">
        <v>1482.816</v>
      </c>
      <c r="E5" s="51">
        <v>461.79559999999998</v>
      </c>
      <c r="G5" s="53">
        <v>45415</v>
      </c>
      <c r="H5" s="45">
        <f t="shared" ref="H5:K68" si="0">LN(B5/B4)</f>
        <v>-3.4616681954495439E-3</v>
      </c>
      <c r="I5" s="45">
        <f t="shared" si="0"/>
        <v>-3.8962911518875963E-3</v>
      </c>
      <c r="J5" s="45">
        <f t="shared" si="0"/>
        <v>-8.2902418946529631E-3</v>
      </c>
      <c r="K5" s="45">
        <f t="shared" si="0"/>
        <v>1.130083730563353E-2</v>
      </c>
      <c r="M5" s="217" t="s">
        <v>49</v>
      </c>
      <c r="N5" s="215">
        <f>I251</f>
        <v>0.77194659192889192</v>
      </c>
      <c r="P5" s="217" t="s">
        <v>49</v>
      </c>
      <c r="Q5" s="215">
        <v>0.25</v>
      </c>
      <c r="S5"/>
      <c r="T5" s="208"/>
      <c r="U5" s="210"/>
      <c r="V5" s="211" t="s">
        <v>57</v>
      </c>
      <c r="W5" s="212" t="s">
        <v>49</v>
      </c>
      <c r="X5" s="211" t="s">
        <v>62</v>
      </c>
      <c r="Y5" s="210" t="s">
        <v>59</v>
      </c>
      <c r="Z5"/>
    </row>
    <row r="6" spans="1:26" x14ac:dyDescent="0.2">
      <c r="A6" s="53">
        <v>45418</v>
      </c>
      <c r="B6" s="51">
        <v>3938.8249999999998</v>
      </c>
      <c r="C6" s="51">
        <v>948.83109999999999</v>
      </c>
      <c r="D6" s="51">
        <v>1485.7919999999999</v>
      </c>
      <c r="E6" s="51">
        <v>471.67509999999999</v>
      </c>
      <c r="G6" s="53">
        <v>45418</v>
      </c>
      <c r="H6" s="45">
        <f t="shared" si="0"/>
        <v>3.0453870270489383E-3</v>
      </c>
      <c r="I6" s="45">
        <f t="shared" si="0"/>
        <v>-2.7943521704942628E-2</v>
      </c>
      <c r="J6" s="45">
        <f t="shared" si="0"/>
        <v>2.0049807835503578E-3</v>
      </c>
      <c r="K6" s="45">
        <f t="shared" si="0"/>
        <v>2.11680321672096E-2</v>
      </c>
      <c r="M6" s="216" t="s">
        <v>62</v>
      </c>
      <c r="N6" s="215">
        <f>J251</f>
        <v>0.272310855639327</v>
      </c>
      <c r="P6" s="216" t="s">
        <v>62</v>
      </c>
      <c r="Q6" s="215">
        <v>0.25</v>
      </c>
      <c r="S6"/>
      <c r="T6" s="209" t="s">
        <v>116</v>
      </c>
      <c r="U6" s="211" t="s">
        <v>57</v>
      </c>
      <c r="V6" s="210">
        <f ca="1">_xlfn.COVARIANCE.S(INDIRECT(V$4 &amp; "5:" &amp; V$4 &amp; "248"),(INDIRECT($T6 &amp; "5:" &amp;$T6 &amp; "248")))</f>
        <v>3.2752648693807452E-4</v>
      </c>
      <c r="W6" s="210">
        <f t="shared" ref="W6:Y6" ca="1" si="1">_xlfn.COVARIANCE.S(INDIRECT(W$4 &amp; "5:" &amp; W$4 &amp; "248"),(INDIRECT($T6 &amp; "5:" &amp;$T6 &amp; "248")))</f>
        <v>7.542386075952232E-5</v>
      </c>
      <c r="X6" s="210">
        <f t="shared" ca="1" si="1"/>
        <v>3.5550321257364878E-5</v>
      </c>
      <c r="Y6" s="210">
        <f t="shared" ca="1" si="1"/>
        <v>1.2092351739317073E-4</v>
      </c>
      <c r="Z6"/>
    </row>
    <row r="7" spans="1:26" x14ac:dyDescent="0.2">
      <c r="A7" s="53">
        <v>45419</v>
      </c>
      <c r="B7" s="51">
        <v>3887.54</v>
      </c>
      <c r="C7" s="51">
        <v>919.23</v>
      </c>
      <c r="D7" s="51">
        <v>1469.692</v>
      </c>
      <c r="E7" s="51">
        <v>479.30930000000001</v>
      </c>
      <c r="G7" s="53">
        <v>45419</v>
      </c>
      <c r="H7" s="45">
        <f t="shared" si="0"/>
        <v>-1.3105888640677559E-2</v>
      </c>
      <c r="I7" s="45">
        <f t="shared" si="0"/>
        <v>-3.1694442874785511E-2</v>
      </c>
      <c r="J7" s="45">
        <f t="shared" si="0"/>
        <v>-1.0895108388380455E-2</v>
      </c>
      <c r="K7" s="45">
        <f t="shared" si="0"/>
        <v>1.6055708165775423E-2</v>
      </c>
      <c r="M7" s="215" t="s">
        <v>59</v>
      </c>
      <c r="N7" s="215">
        <f>K251</f>
        <v>0.56597979384800112</v>
      </c>
      <c r="P7" s="215" t="s">
        <v>59</v>
      </c>
      <c r="Q7" s="215">
        <v>0.25</v>
      </c>
      <c r="S7"/>
      <c r="T7" s="209" t="s">
        <v>117</v>
      </c>
      <c r="U7" s="212" t="s">
        <v>49</v>
      </c>
      <c r="V7" s="210">
        <f t="shared" ref="V7:Y9" ca="1" si="2">_xlfn.COVARIANCE.S(INDIRECT(V$4 &amp; "5:" &amp; V$4 &amp; "248"),(INDIRECT($T7 &amp; "5:" &amp;$T7 &amp; "248")))</f>
        <v>7.542386075952232E-5</v>
      </c>
      <c r="W7" s="210">
        <f t="shared" ca="1" si="2"/>
        <v>1.0371568278771442E-3</v>
      </c>
      <c r="X7" s="210">
        <f t="shared" ca="1" si="2"/>
        <v>1.1219596881297477E-4</v>
      </c>
      <c r="Y7" s="210">
        <f t="shared" ca="1" si="2"/>
        <v>4.1350483534575731E-5</v>
      </c>
      <c r="Z7"/>
    </row>
    <row r="8" spans="1:26" x14ac:dyDescent="0.2">
      <c r="A8" s="53">
        <v>45420</v>
      </c>
      <c r="B8" s="51">
        <v>3903.393</v>
      </c>
      <c r="C8" s="51">
        <v>940.04290000000003</v>
      </c>
      <c r="D8" s="51">
        <v>1446.761</v>
      </c>
      <c r="E8" s="51">
        <v>468.1823</v>
      </c>
      <c r="G8" s="53">
        <v>45420</v>
      </c>
      <c r="H8" s="45">
        <f t="shared" si="0"/>
        <v>4.0696080634739038E-3</v>
      </c>
      <c r="I8" s="45">
        <f t="shared" si="0"/>
        <v>2.2389149442840293E-2</v>
      </c>
      <c r="J8" s="45">
        <f t="shared" si="0"/>
        <v>-1.5725590336373864E-2</v>
      </c>
      <c r="K8" s="45">
        <f t="shared" si="0"/>
        <v>-2.3488359288722786E-2</v>
      </c>
      <c r="P8" s="215"/>
      <c r="Q8" s="215">
        <f>SUM(Q4:Q7)</f>
        <v>1</v>
      </c>
      <c r="S8"/>
      <c r="T8" s="209" t="s">
        <v>118</v>
      </c>
      <c r="U8" s="211" t="s">
        <v>62</v>
      </c>
      <c r="V8" s="210">
        <f t="shared" ca="1" si="2"/>
        <v>3.5550321257364878E-5</v>
      </c>
      <c r="W8" s="210">
        <f t="shared" ca="1" si="2"/>
        <v>1.1219596881297477E-4</v>
      </c>
      <c r="X8" s="210">
        <f t="shared" ca="1" si="2"/>
        <v>1.7796732442922211E-4</v>
      </c>
      <c r="Y8" s="210">
        <f t="shared" ca="1" si="2"/>
        <v>3.603992004372082E-5</v>
      </c>
      <c r="Z8"/>
    </row>
    <row r="9" spans="1:26" x14ac:dyDescent="0.2">
      <c r="A9" s="53">
        <v>45421</v>
      </c>
      <c r="B9" s="51">
        <v>3766.8310000000001</v>
      </c>
      <c r="C9" s="51">
        <v>930.20899999999995</v>
      </c>
      <c r="D9" s="51">
        <v>1412.461</v>
      </c>
      <c r="E9" s="51">
        <v>454.31099999999998</v>
      </c>
      <c r="G9" s="53">
        <v>45421</v>
      </c>
      <c r="H9" s="45">
        <f t="shared" si="0"/>
        <v>-3.5612110487876686E-2</v>
      </c>
      <c r="I9" s="45">
        <f t="shared" si="0"/>
        <v>-1.0516220438698869E-2</v>
      </c>
      <c r="J9" s="45">
        <f t="shared" si="0"/>
        <v>-2.3993691653757598E-2</v>
      </c>
      <c r="K9" s="45">
        <f t="shared" si="0"/>
        <v>-3.0075764437809016E-2</v>
      </c>
      <c r="S9"/>
      <c r="T9" s="209" t="s">
        <v>123</v>
      </c>
      <c r="U9" s="210" t="s">
        <v>59</v>
      </c>
      <c r="V9" s="210">
        <f t="shared" ca="1" si="2"/>
        <v>1.2092351739317073E-4</v>
      </c>
      <c r="W9" s="210">
        <f t="shared" ca="1" si="2"/>
        <v>4.1350483534575731E-5</v>
      </c>
      <c r="X9" s="210">
        <f t="shared" ca="1" si="2"/>
        <v>3.603992004372082E-5</v>
      </c>
      <c r="Y9" s="210">
        <f t="shared" ca="1" si="2"/>
        <v>4.2424846206707802E-4</v>
      </c>
      <c r="Z9"/>
    </row>
    <row r="10" spans="1:26" x14ac:dyDescent="0.2">
      <c r="A10" s="53">
        <v>45422</v>
      </c>
      <c r="B10" s="51">
        <v>3770.3589999999999</v>
      </c>
      <c r="C10" s="51">
        <v>926.89790000000005</v>
      </c>
      <c r="D10" s="51">
        <v>1422.2539999999999</v>
      </c>
      <c r="E10" s="51">
        <v>461.64589999999998</v>
      </c>
      <c r="G10" s="53">
        <v>45422</v>
      </c>
      <c r="H10" s="45">
        <f t="shared" si="0"/>
        <v>9.3615797337174937E-4</v>
      </c>
      <c r="I10" s="45">
        <f t="shared" si="0"/>
        <v>-3.5658728191784975E-3</v>
      </c>
      <c r="J10" s="45">
        <f t="shared" si="0"/>
        <v>6.9093640519244824E-3</v>
      </c>
      <c r="K10" s="45">
        <f t="shared" si="0"/>
        <v>1.601616144486601E-2</v>
      </c>
      <c r="S10"/>
      <c r="V10"/>
      <c r="W10"/>
      <c r="X10"/>
      <c r="Y10"/>
      <c r="Z10"/>
    </row>
    <row r="11" spans="1:26" ht="16" x14ac:dyDescent="0.2">
      <c r="A11" s="53">
        <v>45425</v>
      </c>
      <c r="B11" s="51">
        <v>3887.6390000000001</v>
      </c>
      <c r="C11" s="51">
        <v>911.53710000000001</v>
      </c>
      <c r="D11" s="51">
        <v>1439.415</v>
      </c>
      <c r="E11" s="51">
        <v>471.42559999999997</v>
      </c>
      <c r="G11" s="53">
        <v>45425</v>
      </c>
      <c r="H11" s="45">
        <f t="shared" si="0"/>
        <v>3.0631810102691451E-2</v>
      </c>
      <c r="I11" s="45">
        <f t="shared" si="0"/>
        <v>-1.6711123832910239E-2</v>
      </c>
      <c r="J11" s="45">
        <f t="shared" si="0"/>
        <v>1.1993843956287947E-2</v>
      </c>
      <c r="K11" s="45">
        <f t="shared" si="0"/>
        <v>2.096314835693867E-2</v>
      </c>
      <c r="O11" s="207" t="s">
        <v>124</v>
      </c>
      <c r="P11" s="207"/>
      <c r="T11" s="213" t="s">
        <v>127</v>
      </c>
      <c r="U11" s="213"/>
    </row>
    <row r="12" spans="1:26" ht="16" x14ac:dyDescent="0.2">
      <c r="A12" s="53">
        <v>45426</v>
      </c>
      <c r="B12" s="51">
        <v>3872.4319999999998</v>
      </c>
      <c r="C12" s="51">
        <v>973.82669999999996</v>
      </c>
      <c r="D12" s="51">
        <v>1445.0530000000001</v>
      </c>
      <c r="E12" s="51">
        <v>473.02229999999997</v>
      </c>
      <c r="G12" s="53">
        <v>45426</v>
      </c>
      <c r="H12" s="45">
        <f t="shared" si="0"/>
        <v>-3.9192990543777985E-3</v>
      </c>
      <c r="I12" s="45">
        <f t="shared" si="0"/>
        <v>6.6101066304044956E-2</v>
      </c>
      <c r="J12" s="45">
        <f t="shared" si="0"/>
        <v>3.9092180464367909E-3</v>
      </c>
      <c r="K12" s="45">
        <f t="shared" si="0"/>
        <v>3.3812379088883587E-3</v>
      </c>
      <c r="O12" s="207" t="s">
        <v>125</v>
      </c>
      <c r="P12" s="207">
        <f t="array" ref="P12">MMULT(TRANSPOSE(Q4:Q7),N4:N7)</f>
        <v>0.54012179718663023</v>
      </c>
      <c r="T12" s="213" t="s">
        <v>128</v>
      </c>
      <c r="U12" s="213">
        <v>252</v>
      </c>
    </row>
    <row r="13" spans="1:26" ht="16" x14ac:dyDescent="0.2">
      <c r="A13" s="53">
        <v>45427</v>
      </c>
      <c r="B13" s="51">
        <v>3868.8049999999998</v>
      </c>
      <c r="C13" s="51">
        <v>995.46109999999999</v>
      </c>
      <c r="D13" s="51">
        <v>1422.847</v>
      </c>
      <c r="E13" s="51">
        <v>467.08460000000002</v>
      </c>
      <c r="G13" s="53">
        <v>45427</v>
      </c>
      <c r="H13" s="45">
        <f t="shared" si="0"/>
        <v>-9.3705961086063873E-4</v>
      </c>
      <c r="I13" s="45">
        <f t="shared" si="0"/>
        <v>2.1972685165700747E-2</v>
      </c>
      <c r="J13" s="45">
        <f t="shared" si="0"/>
        <v>-1.5486205090729507E-2</v>
      </c>
      <c r="K13" s="45">
        <f t="shared" si="0"/>
        <v>-1.263213567898973E-2</v>
      </c>
      <c r="O13" s="207" t="s">
        <v>97</v>
      </c>
      <c r="P13" s="207">
        <f t="array" aca="1" ref="P13" ca="1">SQRT(MMULT(TRANSPOSE(Q4:Q7), MMULT(V6:Y9, Q4:Q7))) * SQRT(252)</f>
        <v>0.21036969626682997</v>
      </c>
      <c r="T13" s="213" t="s">
        <v>129</v>
      </c>
      <c r="U13" s="214">
        <v>0.06</v>
      </c>
    </row>
    <row r="14" spans="1:26" ht="16" x14ac:dyDescent="0.2">
      <c r="A14" s="53">
        <v>45428</v>
      </c>
      <c r="B14" s="51">
        <v>3907.1689999999999</v>
      </c>
      <c r="C14" s="51">
        <v>1030.49</v>
      </c>
      <c r="D14" s="51">
        <v>1444.36</v>
      </c>
      <c r="E14" s="51">
        <v>470.3279</v>
      </c>
      <c r="G14" s="53">
        <v>45428</v>
      </c>
      <c r="H14" s="45">
        <f t="shared" si="0"/>
        <v>9.8673970044329921E-3</v>
      </c>
      <c r="I14" s="45">
        <f t="shared" si="0"/>
        <v>3.4583649356773417E-2</v>
      </c>
      <c r="J14" s="45">
        <f t="shared" si="0"/>
        <v>1.5006522876184075E-2</v>
      </c>
      <c r="K14" s="45">
        <f t="shared" si="0"/>
        <v>6.919713448272866E-3</v>
      </c>
      <c r="O14" s="207" t="s">
        <v>126</v>
      </c>
      <c r="P14" s="207">
        <f ca="1">(P12-6%)/P13</f>
        <v>2.2822764195925371</v>
      </c>
      <c r="T14" s="213" t="s">
        <v>130</v>
      </c>
      <c r="U14" s="213" t="s">
        <v>131</v>
      </c>
    </row>
    <row r="15" spans="1:26" x14ac:dyDescent="0.2">
      <c r="A15" s="53">
        <v>45429</v>
      </c>
      <c r="B15" s="51">
        <v>3886.8939999999998</v>
      </c>
      <c r="C15" s="51">
        <v>1157.2840000000001</v>
      </c>
      <c r="D15" s="51">
        <v>1448.1690000000001</v>
      </c>
      <c r="E15" s="51">
        <v>469.72919999999999</v>
      </c>
      <c r="G15" s="53">
        <v>45429</v>
      </c>
      <c r="H15" s="45">
        <f t="shared" si="0"/>
        <v>-5.2026897225715876E-3</v>
      </c>
      <c r="I15" s="45">
        <f t="shared" si="0"/>
        <v>0.11604146321921778</v>
      </c>
      <c r="J15" s="45">
        <f t="shared" si="0"/>
        <v>2.6336829823955109E-3</v>
      </c>
      <c r="K15" s="45">
        <f t="shared" si="0"/>
        <v>-1.2737525857663544E-3</v>
      </c>
      <c r="Q15" s="51"/>
    </row>
    <row r="16" spans="1:26" x14ac:dyDescent="0.2">
      <c r="A16" s="53">
        <v>45433</v>
      </c>
      <c r="B16" s="51">
        <v>3992.0479999999998</v>
      </c>
      <c r="C16" s="51">
        <v>1263.913</v>
      </c>
      <c r="D16" s="51">
        <v>1442.9259999999999</v>
      </c>
      <c r="E16" s="51">
        <v>478.36130000000003</v>
      </c>
      <c r="G16" s="53">
        <v>45433</v>
      </c>
      <c r="H16" s="45">
        <f t="shared" si="0"/>
        <v>2.6694001315257482E-2</v>
      </c>
      <c r="I16" s="45">
        <f t="shared" si="0"/>
        <v>8.8136583748570765E-2</v>
      </c>
      <c r="J16" s="45">
        <f t="shared" si="0"/>
        <v>-3.6270034348265278E-3</v>
      </c>
      <c r="K16" s="45">
        <f t="shared" si="0"/>
        <v>1.8209946273947866E-2</v>
      </c>
      <c r="Q16" s="55"/>
    </row>
    <row r="17" spans="1:26" x14ac:dyDescent="0.2">
      <c r="A17" s="53">
        <v>45434</v>
      </c>
      <c r="B17" s="51">
        <v>4033.7919999999999</v>
      </c>
      <c r="C17" s="51">
        <v>1313.9290000000001</v>
      </c>
      <c r="D17" s="51">
        <v>1443.3219999999999</v>
      </c>
      <c r="E17" s="51">
        <v>478.66070000000002</v>
      </c>
      <c r="G17" s="53">
        <v>45434</v>
      </c>
      <c r="H17" s="45">
        <f t="shared" si="0"/>
        <v>1.0402494052308526E-2</v>
      </c>
      <c r="I17" s="45">
        <f t="shared" si="0"/>
        <v>3.8809420875107657E-2</v>
      </c>
      <c r="J17" s="45">
        <f t="shared" si="0"/>
        <v>2.7440469598240047E-4</v>
      </c>
      <c r="K17" s="45">
        <f t="shared" si="0"/>
        <v>6.2569096586629431E-4</v>
      </c>
      <c r="Q17" s="51"/>
    </row>
    <row r="18" spans="1:26" x14ac:dyDescent="0.2">
      <c r="A18" s="53">
        <v>45435</v>
      </c>
      <c r="B18" s="51">
        <v>4087.91</v>
      </c>
      <c r="C18" s="51">
        <v>1399.422</v>
      </c>
      <c r="D18" s="51">
        <v>1476.3579999999999</v>
      </c>
      <c r="E18" s="51">
        <v>474.02030000000002</v>
      </c>
      <c r="G18" s="53">
        <v>45435</v>
      </c>
      <c r="H18" s="45">
        <f t="shared" si="0"/>
        <v>1.3326960526143952E-2</v>
      </c>
      <c r="I18" s="45">
        <f t="shared" si="0"/>
        <v>6.3037409112363954E-2</v>
      </c>
      <c r="J18" s="45">
        <f t="shared" si="0"/>
        <v>2.2630843072418909E-2</v>
      </c>
      <c r="K18" s="45">
        <f t="shared" si="0"/>
        <v>-9.7418478990643192E-3</v>
      </c>
    </row>
    <row r="19" spans="1:26" x14ac:dyDescent="0.2">
      <c r="A19" s="53">
        <v>45436</v>
      </c>
      <c r="B19" s="51">
        <v>4097.2520000000004</v>
      </c>
      <c r="C19" s="51">
        <v>1516.7059999999999</v>
      </c>
      <c r="D19" s="51">
        <v>1500.691</v>
      </c>
      <c r="E19" s="51">
        <v>465.78730000000002</v>
      </c>
      <c r="G19" s="53">
        <v>45436</v>
      </c>
      <c r="H19" s="45">
        <f t="shared" si="0"/>
        <v>2.2826680904865018E-3</v>
      </c>
      <c r="I19" s="45">
        <f t="shared" si="0"/>
        <v>8.0481583795020198E-2</v>
      </c>
      <c r="J19" s="45">
        <f t="shared" si="0"/>
        <v>1.6347424506633901E-2</v>
      </c>
      <c r="K19" s="45">
        <f t="shared" si="0"/>
        <v>-1.7521055624266847E-2</v>
      </c>
    </row>
    <row r="20" spans="1:26" x14ac:dyDescent="0.2">
      <c r="A20" s="53">
        <v>45439</v>
      </c>
      <c r="B20" s="51">
        <v>4229.2920000000004</v>
      </c>
      <c r="C20" s="51">
        <v>1538.415</v>
      </c>
      <c r="D20" s="51">
        <v>1511.077</v>
      </c>
      <c r="E20" s="51">
        <v>490.137</v>
      </c>
      <c r="G20" s="53">
        <v>45439</v>
      </c>
      <c r="H20" s="45">
        <f t="shared" si="0"/>
        <v>3.1718098068790584E-2</v>
      </c>
      <c r="I20" s="45">
        <f t="shared" si="0"/>
        <v>1.4211787610512411E-2</v>
      </c>
      <c r="J20" s="45">
        <f t="shared" si="0"/>
        <v>6.8969729210716499E-3</v>
      </c>
      <c r="K20" s="45">
        <f t="shared" si="0"/>
        <v>5.0955851704914158E-2</v>
      </c>
    </row>
    <row r="21" spans="1:26" x14ac:dyDescent="0.2">
      <c r="A21" s="53">
        <v>45440</v>
      </c>
      <c r="B21" s="51">
        <v>4365.308</v>
      </c>
      <c r="C21" s="51">
        <v>1447.396</v>
      </c>
      <c r="D21" s="51">
        <v>1513.846</v>
      </c>
      <c r="E21" s="51">
        <v>496.97280000000001</v>
      </c>
      <c r="G21" s="53">
        <v>45440</v>
      </c>
      <c r="H21" s="45">
        <f t="shared" si="0"/>
        <v>3.165414492241278E-2</v>
      </c>
      <c r="I21" s="45">
        <f t="shared" si="0"/>
        <v>-6.0986585764909625E-2</v>
      </c>
      <c r="J21" s="45">
        <f t="shared" si="0"/>
        <v>1.8307909149599317E-3</v>
      </c>
      <c r="K21" s="45">
        <f t="shared" si="0"/>
        <v>1.3850352365862285E-2</v>
      </c>
    </row>
    <row r="22" spans="1:26" x14ac:dyDescent="0.2">
      <c r="A22" s="53">
        <v>45441</v>
      </c>
      <c r="B22" s="51">
        <v>4420.866</v>
      </c>
      <c r="C22" s="51">
        <v>1534.3820000000001</v>
      </c>
      <c r="D22" s="51">
        <v>1491.8879999999999</v>
      </c>
      <c r="E22" s="51">
        <v>511.7423</v>
      </c>
      <c r="G22" s="53">
        <v>45441</v>
      </c>
      <c r="H22" s="45">
        <f t="shared" si="0"/>
        <v>1.2646856414943005E-2</v>
      </c>
      <c r="I22" s="45">
        <f t="shared" si="0"/>
        <v>5.8361614238464088E-2</v>
      </c>
      <c r="J22" s="45">
        <f t="shared" si="0"/>
        <v>-1.4611000596778853E-2</v>
      </c>
      <c r="K22" s="45">
        <f t="shared" si="0"/>
        <v>2.9285881790065527E-2</v>
      </c>
    </row>
    <row r="23" spans="1:26" x14ac:dyDescent="0.2">
      <c r="A23" s="53">
        <v>45442</v>
      </c>
      <c r="B23" s="51">
        <v>4385.8810000000003</v>
      </c>
      <c r="C23" s="51">
        <v>1541.104</v>
      </c>
      <c r="D23" s="51">
        <v>1498.366</v>
      </c>
      <c r="E23" s="51">
        <v>502.11219999999997</v>
      </c>
      <c r="G23" s="53">
        <v>45442</v>
      </c>
      <c r="H23" s="45">
        <f t="shared" si="0"/>
        <v>-7.9450866554335552E-3</v>
      </c>
      <c r="I23" s="45">
        <f t="shared" si="0"/>
        <v>4.37134859599227E-3</v>
      </c>
      <c r="J23" s="45">
        <f t="shared" si="0"/>
        <v>4.3327490802681006E-3</v>
      </c>
      <c r="K23" s="45">
        <f t="shared" si="0"/>
        <v>-1.8997577324735771E-2</v>
      </c>
    </row>
    <row r="24" spans="1:26" x14ac:dyDescent="0.2">
      <c r="A24" s="53">
        <v>45443</v>
      </c>
      <c r="B24" s="51">
        <v>4280.9250000000002</v>
      </c>
      <c r="C24" s="51">
        <v>1550.8630000000001</v>
      </c>
      <c r="D24" s="51">
        <v>1514.885</v>
      </c>
      <c r="E24" s="51">
        <v>492.98110000000003</v>
      </c>
      <c r="G24" s="53">
        <v>45443</v>
      </c>
      <c r="H24" s="45">
        <f t="shared" si="0"/>
        <v>-2.42214101065308E-2</v>
      </c>
      <c r="I24" s="45">
        <f t="shared" si="0"/>
        <v>6.3125074790006241E-3</v>
      </c>
      <c r="J24" s="45">
        <f t="shared" si="0"/>
        <v>1.0964347469407927E-2</v>
      </c>
      <c r="K24" s="45">
        <f t="shared" si="0"/>
        <v>-1.8352764100261602E-2</v>
      </c>
    </row>
    <row r="25" spans="1:26" x14ac:dyDescent="0.2">
      <c r="A25" s="53">
        <v>45446</v>
      </c>
      <c r="B25" s="51">
        <v>4295.5360000000001</v>
      </c>
      <c r="C25" s="51">
        <v>1589.85</v>
      </c>
      <c r="D25" s="51">
        <v>1555.0920000000001</v>
      </c>
      <c r="E25" s="51">
        <v>496.77330000000001</v>
      </c>
      <c r="G25" s="53">
        <v>45446</v>
      </c>
      <c r="H25" s="45">
        <f t="shared" si="0"/>
        <v>3.407236186402996E-3</v>
      </c>
      <c r="I25" s="45">
        <f t="shared" si="0"/>
        <v>2.482812197577523E-2</v>
      </c>
      <c r="J25" s="45">
        <f t="shared" si="0"/>
        <v>2.6195179378769695E-2</v>
      </c>
      <c r="K25" s="45">
        <f t="shared" si="0"/>
        <v>7.6629486198342232E-3</v>
      </c>
    </row>
    <row r="26" spans="1:26" x14ac:dyDescent="0.2">
      <c r="A26" s="53">
        <v>45447</v>
      </c>
      <c r="B26" s="51">
        <v>4297.7719999999999</v>
      </c>
      <c r="C26" s="51">
        <v>1430.865</v>
      </c>
      <c r="D26" s="51">
        <v>1467.011</v>
      </c>
      <c r="E26" s="51">
        <v>497.22230000000002</v>
      </c>
      <c r="G26" s="53">
        <v>45447</v>
      </c>
      <c r="H26" s="45">
        <f t="shared" si="0"/>
        <v>5.2040495940856987E-4</v>
      </c>
      <c r="I26" s="45">
        <f t="shared" si="0"/>
        <v>-0.10536051565782628</v>
      </c>
      <c r="J26" s="45">
        <f t="shared" si="0"/>
        <v>-5.8307710439641731E-2</v>
      </c>
      <c r="K26" s="45">
        <f t="shared" si="0"/>
        <v>9.0342458364735419E-4</v>
      </c>
    </row>
    <row r="27" spans="1:26" x14ac:dyDescent="0.2">
      <c r="A27" s="53">
        <v>45448</v>
      </c>
      <c r="B27" s="51">
        <v>4475.2330000000002</v>
      </c>
      <c r="C27" s="51">
        <v>1299.8130000000001</v>
      </c>
      <c r="D27" s="51">
        <v>1534.914</v>
      </c>
      <c r="E27" s="51">
        <v>529.50559999999996</v>
      </c>
      <c r="G27" s="53">
        <v>45448</v>
      </c>
      <c r="H27" s="45">
        <f t="shared" si="0"/>
        <v>4.0461668526525565E-2</v>
      </c>
      <c r="I27" s="45">
        <v>0</v>
      </c>
      <c r="J27" s="45">
        <f t="shared" si="0"/>
        <v>4.5247355982435969E-2</v>
      </c>
      <c r="K27" s="45">
        <f t="shared" si="0"/>
        <v>6.290653120333875E-2</v>
      </c>
      <c r="S27"/>
      <c r="T27"/>
      <c r="U27"/>
      <c r="V27"/>
      <c r="W27"/>
      <c r="X27"/>
      <c r="Y27"/>
      <c r="Z27"/>
    </row>
    <row r="28" spans="1:26" x14ac:dyDescent="0.2">
      <c r="A28" s="53">
        <v>45449</v>
      </c>
      <c r="B28" s="51">
        <v>4421.7610000000004</v>
      </c>
      <c r="C28" s="51">
        <v>1363.098</v>
      </c>
      <c r="D28" s="51">
        <v>1542.7280000000001</v>
      </c>
      <c r="E28" s="51">
        <v>520.72379999999998</v>
      </c>
      <c r="G28" s="53">
        <v>45449</v>
      </c>
      <c r="H28" s="45">
        <f t="shared" si="0"/>
        <v>-1.2020384377979266E-2</v>
      </c>
      <c r="I28" s="45">
        <v>4.7539642383006654E-2</v>
      </c>
      <c r="J28" s="45">
        <f t="shared" si="0"/>
        <v>5.0779244567963093E-3</v>
      </c>
      <c r="K28" s="45">
        <f t="shared" si="0"/>
        <v>-1.6723974175184238E-2</v>
      </c>
      <c r="S28"/>
      <c r="T28"/>
      <c r="U28"/>
      <c r="V28"/>
      <c r="W28"/>
      <c r="X28"/>
      <c r="Y28"/>
      <c r="Z28"/>
    </row>
    <row r="29" spans="1:26" x14ac:dyDescent="0.2">
      <c r="A29" s="53">
        <v>45450</v>
      </c>
      <c r="B29" s="51">
        <v>4496.4520000000002</v>
      </c>
      <c r="C29" s="51">
        <v>1424.989</v>
      </c>
      <c r="D29" s="51">
        <v>1556.23</v>
      </c>
      <c r="E29" s="51">
        <v>517.43050000000005</v>
      </c>
      <c r="G29" s="53">
        <v>45450</v>
      </c>
      <c r="H29" s="45">
        <f t="shared" si="0"/>
        <v>1.675060831353023E-2</v>
      </c>
      <c r="I29" s="45">
        <v>4.4404044042773073E-2</v>
      </c>
      <c r="J29" s="45">
        <f t="shared" si="0"/>
        <v>8.713951874871638E-3</v>
      </c>
      <c r="K29" s="45">
        <f t="shared" si="0"/>
        <v>-6.3445502218313519E-3</v>
      </c>
    </row>
    <row r="30" spans="1:26" x14ac:dyDescent="0.2">
      <c r="A30" s="53">
        <v>45453</v>
      </c>
      <c r="B30" s="51">
        <v>4508.5780000000004</v>
      </c>
      <c r="C30" s="51">
        <v>1412.94</v>
      </c>
      <c r="D30" s="51">
        <v>1544.3109999999999</v>
      </c>
      <c r="E30" s="51">
        <v>521.92129999999997</v>
      </c>
      <c r="G30" s="53">
        <v>45453</v>
      </c>
      <c r="H30" s="45">
        <f t="shared" si="0"/>
        <v>2.6931631164548633E-3</v>
      </c>
      <c r="I30" s="45">
        <v>0</v>
      </c>
      <c r="J30" s="45">
        <f t="shared" si="0"/>
        <v>-7.6883735528930491E-3</v>
      </c>
      <c r="K30" s="45">
        <f t="shared" si="0"/>
        <v>8.6415936291068789E-3</v>
      </c>
    </row>
    <row r="31" spans="1:26" x14ac:dyDescent="0.2">
      <c r="A31" s="53">
        <v>45454</v>
      </c>
      <c r="B31" s="51">
        <v>4448.1490000000003</v>
      </c>
      <c r="C31" s="51">
        <v>1416.7739999999999</v>
      </c>
      <c r="D31" s="51">
        <v>1547.7729999999999</v>
      </c>
      <c r="E31" s="51">
        <v>527.50969999999995</v>
      </c>
      <c r="G31" s="53">
        <v>45454</v>
      </c>
      <c r="H31" s="45">
        <f t="shared" si="0"/>
        <v>-1.349374987382148E-2</v>
      </c>
      <c r="I31" s="45">
        <f t="shared" si="0"/>
        <v>2.7098161482899548E-3</v>
      </c>
      <c r="J31" s="45">
        <f t="shared" si="0"/>
        <v>2.2392673980594449E-3</v>
      </c>
      <c r="K31" s="45">
        <f t="shared" si="0"/>
        <v>1.0650443574009912E-2</v>
      </c>
    </row>
    <row r="32" spans="1:26" x14ac:dyDescent="0.2">
      <c r="A32" s="53">
        <v>45455</v>
      </c>
      <c r="B32" s="51">
        <v>4425.1899999999996</v>
      </c>
      <c r="C32" s="51">
        <v>1415.4290000000001</v>
      </c>
      <c r="D32" s="51">
        <v>1557.021</v>
      </c>
      <c r="E32" s="51">
        <v>534.54520000000002</v>
      </c>
      <c r="G32" s="53">
        <v>45455</v>
      </c>
      <c r="H32" s="45">
        <f t="shared" si="0"/>
        <v>-5.1748391974711103E-3</v>
      </c>
      <c r="I32" s="45">
        <f t="shared" si="0"/>
        <v>-9.4979074671581868E-4</v>
      </c>
      <c r="J32" s="45">
        <f t="shared" si="0"/>
        <v>5.9572566489766643E-3</v>
      </c>
      <c r="K32" s="45">
        <f t="shared" si="0"/>
        <v>1.3249038096967401E-2</v>
      </c>
    </row>
    <row r="33" spans="1:11" x14ac:dyDescent="0.2">
      <c r="A33" s="53">
        <v>45456</v>
      </c>
      <c r="B33" s="51">
        <v>4565.4790000000003</v>
      </c>
      <c r="C33" s="51">
        <v>1484.8889999999999</v>
      </c>
      <c r="D33" s="51">
        <v>1563.549</v>
      </c>
      <c r="E33" s="51">
        <v>531.50149999999996</v>
      </c>
      <c r="G33" s="53">
        <v>45456</v>
      </c>
      <c r="H33" s="45">
        <f t="shared" si="0"/>
        <v>3.1210221957226399E-2</v>
      </c>
      <c r="I33" s="45">
        <f t="shared" si="0"/>
        <v>4.7907356628801773E-2</v>
      </c>
      <c r="J33" s="45">
        <f t="shared" si="0"/>
        <v>4.1838571302886462E-3</v>
      </c>
      <c r="K33" s="45">
        <f t="shared" si="0"/>
        <v>-5.710271924375304E-3</v>
      </c>
    </row>
    <row r="34" spans="1:11" x14ac:dyDescent="0.2">
      <c r="A34" s="53">
        <v>45457</v>
      </c>
      <c r="B34" s="51">
        <v>4560.6090000000004</v>
      </c>
      <c r="C34" s="51">
        <v>1576.2070000000001</v>
      </c>
      <c r="D34" s="51">
        <v>1579.5239999999999</v>
      </c>
      <c r="E34" s="51">
        <v>529.55550000000005</v>
      </c>
      <c r="G34" s="53">
        <v>45457</v>
      </c>
      <c r="H34" s="45">
        <f t="shared" si="0"/>
        <v>-1.0672701079083239E-3</v>
      </c>
      <c r="I34" s="45">
        <f t="shared" si="0"/>
        <v>5.9681306002146141E-2</v>
      </c>
      <c r="J34" s="45">
        <f t="shared" si="0"/>
        <v>1.0165298459316069E-2</v>
      </c>
      <c r="K34" s="45">
        <f t="shared" si="0"/>
        <v>-3.6680445666521589E-3</v>
      </c>
    </row>
    <row r="35" spans="1:11" x14ac:dyDescent="0.2">
      <c r="A35" s="53">
        <v>45461</v>
      </c>
      <c r="B35" s="51">
        <v>4536.6559999999999</v>
      </c>
      <c r="C35" s="51">
        <v>1620.5219999999999</v>
      </c>
      <c r="D35" s="51">
        <v>1590.3050000000001</v>
      </c>
      <c r="E35" s="51">
        <v>549.71379999999999</v>
      </c>
      <c r="G35" s="53">
        <v>45461</v>
      </c>
      <c r="H35" s="45">
        <f t="shared" si="0"/>
        <v>-5.2659904603579053E-3</v>
      </c>
      <c r="I35" s="45">
        <f t="shared" si="0"/>
        <v>2.7726991575753947E-2</v>
      </c>
      <c r="J35" s="45">
        <f t="shared" si="0"/>
        <v>6.8022859092334801E-3</v>
      </c>
      <c r="K35" s="45">
        <f t="shared" si="0"/>
        <v>3.7359803741324915E-2</v>
      </c>
    </row>
    <row r="36" spans="1:11" x14ac:dyDescent="0.2">
      <c r="A36" s="53">
        <v>45462</v>
      </c>
      <c r="B36" s="51">
        <v>4452.3729999999996</v>
      </c>
      <c r="C36" s="51">
        <v>1557.336</v>
      </c>
      <c r="D36" s="51">
        <v>1639.81</v>
      </c>
      <c r="E36" s="51">
        <v>543.27719999999999</v>
      </c>
      <c r="G36" s="53">
        <v>45462</v>
      </c>
      <c r="H36" s="45">
        <f t="shared" si="0"/>
        <v>-1.8752964306790514E-2</v>
      </c>
      <c r="I36" s="45">
        <f t="shared" si="0"/>
        <v>-3.9771650378966399E-2</v>
      </c>
      <c r="J36" s="45">
        <f t="shared" si="0"/>
        <v>3.0654559730357449E-2</v>
      </c>
      <c r="K36" s="45">
        <f t="shared" si="0"/>
        <v>-1.1778092241890708E-2</v>
      </c>
    </row>
    <row r="37" spans="1:11" x14ac:dyDescent="0.2">
      <c r="A37" s="53">
        <v>45463</v>
      </c>
      <c r="B37" s="51">
        <v>4476.5739999999996</v>
      </c>
      <c r="C37" s="51">
        <v>1563.0119999999999</v>
      </c>
      <c r="D37" s="51">
        <v>1651.1849999999999</v>
      </c>
      <c r="E37" s="51">
        <v>537.53899999999999</v>
      </c>
      <c r="G37" s="53">
        <v>45463</v>
      </c>
      <c r="H37" s="45">
        <f t="shared" si="0"/>
        <v>5.4208092538837269E-3</v>
      </c>
      <c r="I37" s="45">
        <f t="shared" si="0"/>
        <v>3.638059767936123E-3</v>
      </c>
      <c r="J37" s="45">
        <f t="shared" si="0"/>
        <v>6.9128304955014923E-3</v>
      </c>
      <c r="K37" s="45">
        <f t="shared" si="0"/>
        <v>-1.0618371402980987E-2</v>
      </c>
    </row>
    <row r="38" spans="1:11" x14ac:dyDescent="0.2">
      <c r="A38" s="53">
        <v>45464</v>
      </c>
      <c r="B38" s="51">
        <v>4494.5640000000003</v>
      </c>
      <c r="C38" s="51">
        <v>1524.075</v>
      </c>
      <c r="D38" s="51">
        <v>1647.624</v>
      </c>
      <c r="E38" s="51">
        <v>550.8116</v>
      </c>
      <c r="G38" s="53">
        <v>45464</v>
      </c>
      <c r="H38" s="45">
        <f t="shared" si="0"/>
        <v>4.0106448288940747E-3</v>
      </c>
      <c r="I38" s="45">
        <f t="shared" si="0"/>
        <v>-2.5227060301073963E-2</v>
      </c>
      <c r="J38" s="45">
        <f t="shared" si="0"/>
        <v>-2.1589618454333245E-3</v>
      </c>
      <c r="K38" s="45">
        <f t="shared" si="0"/>
        <v>2.4391511399559373E-2</v>
      </c>
    </row>
    <row r="39" spans="1:11" x14ac:dyDescent="0.2">
      <c r="A39" s="53">
        <v>45467</v>
      </c>
      <c r="B39" s="51">
        <v>4491.9799999999996</v>
      </c>
      <c r="C39" s="51">
        <v>1546.5309999999999</v>
      </c>
      <c r="D39" s="51">
        <v>1654.202</v>
      </c>
      <c r="E39" s="51">
        <v>568.42520000000002</v>
      </c>
      <c r="G39" s="53">
        <v>45467</v>
      </c>
      <c r="H39" s="45">
        <f t="shared" si="0"/>
        <v>-5.7508204961011884E-4</v>
      </c>
      <c r="I39" s="45">
        <f t="shared" si="0"/>
        <v>1.4626689553602312E-2</v>
      </c>
      <c r="J39" s="45">
        <f t="shared" si="0"/>
        <v>3.9844672024995122E-3</v>
      </c>
      <c r="K39" s="45">
        <f t="shared" si="0"/>
        <v>3.1476903306851545E-2</v>
      </c>
    </row>
    <row r="40" spans="1:11" x14ac:dyDescent="0.2">
      <c r="A40" s="53">
        <v>45468</v>
      </c>
      <c r="B40" s="51">
        <v>4511.6090000000004</v>
      </c>
      <c r="C40" s="51">
        <v>1538.913</v>
      </c>
      <c r="D40" s="51">
        <v>1692.7280000000001</v>
      </c>
      <c r="E40" s="51">
        <v>557.59749999999997</v>
      </c>
      <c r="G40" s="53">
        <v>45468</v>
      </c>
      <c r="H40" s="45">
        <f t="shared" si="0"/>
        <v>4.3602681328009573E-3</v>
      </c>
      <c r="I40" s="45">
        <f t="shared" si="0"/>
        <v>-4.9380351611574506E-3</v>
      </c>
      <c r="J40" s="45">
        <f t="shared" si="0"/>
        <v>2.3022711377416013E-2</v>
      </c>
      <c r="K40" s="45">
        <f t="shared" si="0"/>
        <v>-1.9232354280003344E-2</v>
      </c>
    </row>
    <row r="41" spans="1:11" x14ac:dyDescent="0.2">
      <c r="A41" s="53">
        <v>45469</v>
      </c>
      <c r="B41" s="51">
        <v>4517.6229999999996</v>
      </c>
      <c r="C41" s="51">
        <v>1583.1279999999999</v>
      </c>
      <c r="D41" s="51">
        <v>1682.9849999999999</v>
      </c>
      <c r="E41" s="51">
        <v>554.40409999999997</v>
      </c>
      <c r="G41" s="53">
        <v>45469</v>
      </c>
      <c r="H41" s="45">
        <f t="shared" si="0"/>
        <v>1.3321179230612035E-3</v>
      </c>
      <c r="I41" s="45">
        <f t="shared" si="0"/>
        <v>2.8326313713765087E-2</v>
      </c>
      <c r="J41" s="45">
        <f t="shared" si="0"/>
        <v>-5.7724261830212212E-3</v>
      </c>
      <c r="K41" s="45">
        <f t="shared" si="0"/>
        <v>-5.7435327048026971E-3</v>
      </c>
    </row>
    <row r="42" spans="1:11" x14ac:dyDescent="0.2">
      <c r="A42" s="53">
        <v>45470</v>
      </c>
      <c r="B42" s="51">
        <v>4494.7629999999999</v>
      </c>
      <c r="C42" s="51">
        <v>1595.277</v>
      </c>
      <c r="D42" s="51">
        <v>1677.694</v>
      </c>
      <c r="E42" s="51">
        <v>551.21069999999997</v>
      </c>
      <c r="G42" s="53">
        <v>45470</v>
      </c>
      <c r="H42" s="45">
        <f t="shared" si="0"/>
        <v>-5.0730292791157173E-3</v>
      </c>
      <c r="I42" s="45">
        <f t="shared" si="0"/>
        <v>7.6447521117258789E-3</v>
      </c>
      <c r="J42" s="45">
        <f t="shared" si="0"/>
        <v>-3.1487710498870553E-3</v>
      </c>
      <c r="K42" s="45">
        <f t="shared" si="0"/>
        <v>-5.7767115281265125E-3</v>
      </c>
    </row>
    <row r="43" spans="1:11" x14ac:dyDescent="0.2">
      <c r="A43" s="53">
        <v>45471</v>
      </c>
      <c r="B43" s="51">
        <v>4568.4110000000001</v>
      </c>
      <c r="C43" s="51">
        <v>1589.9490000000001</v>
      </c>
      <c r="D43" s="51">
        <v>1665.4780000000001</v>
      </c>
      <c r="E43" s="51">
        <v>562.0883</v>
      </c>
      <c r="G43" s="53">
        <v>45471</v>
      </c>
      <c r="H43" s="45">
        <f t="shared" si="0"/>
        <v>1.6252500753332892E-2</v>
      </c>
      <c r="I43" s="45">
        <f t="shared" si="0"/>
        <v>-3.3454486239022614E-3</v>
      </c>
      <c r="J43" s="45">
        <f t="shared" si="0"/>
        <v>-7.3080621452104432E-3</v>
      </c>
      <c r="K43" s="45">
        <f t="shared" si="0"/>
        <v>1.9541823287144995E-2</v>
      </c>
    </row>
    <row r="44" spans="1:11" x14ac:dyDescent="0.2">
      <c r="A44" s="53">
        <v>45474</v>
      </c>
      <c r="B44" s="51">
        <v>4574.0259999999998</v>
      </c>
      <c r="C44" s="51">
        <v>1608.5719999999999</v>
      </c>
      <c r="D44" s="51">
        <v>1686.645</v>
      </c>
      <c r="E44" s="51">
        <v>574.11339999999996</v>
      </c>
      <c r="G44" s="53">
        <v>45474</v>
      </c>
      <c r="H44" s="45">
        <f t="shared" si="0"/>
        <v>1.2283378504000931E-3</v>
      </c>
      <c r="I44" s="45">
        <f t="shared" si="0"/>
        <v>1.1644888649941463E-2</v>
      </c>
      <c r="J44" s="45">
        <f t="shared" si="0"/>
        <v>1.2629179381071479E-2</v>
      </c>
      <c r="K44" s="45">
        <f t="shared" si="0"/>
        <v>2.1167982792814847E-2</v>
      </c>
    </row>
    <row r="45" spans="1:11" x14ac:dyDescent="0.2">
      <c r="A45" s="53">
        <v>45475</v>
      </c>
      <c r="B45" s="51">
        <v>4543.5630000000001</v>
      </c>
      <c r="C45" s="51">
        <v>1589.6510000000001</v>
      </c>
      <c r="D45" s="51">
        <v>1711.769</v>
      </c>
      <c r="E45" s="51">
        <v>573.96370000000002</v>
      </c>
      <c r="G45" s="53">
        <v>45475</v>
      </c>
      <c r="H45" s="45">
        <f t="shared" si="0"/>
        <v>-6.6822738675166634E-3</v>
      </c>
      <c r="I45" s="45">
        <f t="shared" si="0"/>
        <v>-1.1832333612120754E-2</v>
      </c>
      <c r="J45" s="45">
        <f t="shared" si="0"/>
        <v>1.4785990010196098E-2</v>
      </c>
      <c r="K45" s="45">
        <f t="shared" si="0"/>
        <v>-2.6078388088801184E-4</v>
      </c>
    </row>
    <row r="46" spans="1:11" x14ac:dyDescent="0.2">
      <c r="A46" s="53">
        <v>45476</v>
      </c>
      <c r="B46" s="51">
        <v>4531.3379999999997</v>
      </c>
      <c r="C46" s="51">
        <v>1626.9949999999999</v>
      </c>
      <c r="D46" s="51">
        <v>1749.405</v>
      </c>
      <c r="E46" s="51">
        <v>569.12369999999999</v>
      </c>
      <c r="G46" s="53">
        <v>45476</v>
      </c>
      <c r="H46" s="45">
        <f t="shared" si="0"/>
        <v>-2.6942458975730433E-3</v>
      </c>
      <c r="I46" s="45">
        <f t="shared" si="0"/>
        <v>2.3220259807594752E-2</v>
      </c>
      <c r="J46" s="45">
        <f t="shared" si="0"/>
        <v>2.1748391413168481E-2</v>
      </c>
      <c r="K46" s="45">
        <f t="shared" si="0"/>
        <v>-8.4683444575654344E-3</v>
      </c>
    </row>
    <row r="47" spans="1:11" x14ac:dyDescent="0.2">
      <c r="A47" s="53">
        <v>45477</v>
      </c>
      <c r="B47" s="51">
        <v>4516.33</v>
      </c>
      <c r="C47" s="51">
        <v>1676.886</v>
      </c>
      <c r="D47" s="51">
        <v>1708.356</v>
      </c>
      <c r="E47" s="51">
        <v>565.93029999999999</v>
      </c>
      <c r="G47" s="53">
        <v>45477</v>
      </c>
      <c r="H47" s="45">
        <f t="shared" si="0"/>
        <v>-3.3175429878613862E-3</v>
      </c>
      <c r="I47" s="45">
        <f t="shared" si="0"/>
        <v>3.0203746905903106E-2</v>
      </c>
      <c r="J47" s="45">
        <f t="shared" si="0"/>
        <v>-2.3744225561295889E-2</v>
      </c>
      <c r="K47" s="45">
        <f t="shared" si="0"/>
        <v>-5.6268837002179392E-3</v>
      </c>
    </row>
    <row r="48" spans="1:11" x14ac:dyDescent="0.2">
      <c r="A48" s="53">
        <v>45478</v>
      </c>
      <c r="B48" s="51">
        <v>4601.4579999999996</v>
      </c>
      <c r="C48" s="51">
        <v>1724.636</v>
      </c>
      <c r="D48" s="51">
        <v>1630.1659999999999</v>
      </c>
      <c r="E48" s="51">
        <v>569.3732</v>
      </c>
      <c r="G48" s="53">
        <v>45478</v>
      </c>
      <c r="H48" s="45">
        <f t="shared" si="0"/>
        <v>1.8673492662619029E-2</v>
      </c>
      <c r="I48" s="45">
        <f t="shared" si="0"/>
        <v>2.8077511726547214E-2</v>
      </c>
      <c r="J48" s="45">
        <f t="shared" si="0"/>
        <v>-4.6849654436944381E-2</v>
      </c>
      <c r="K48" s="45">
        <f t="shared" si="0"/>
        <v>6.0651809041791307E-3</v>
      </c>
    </row>
    <row r="49" spans="1:11" x14ac:dyDescent="0.2">
      <c r="A49" s="53">
        <v>45481</v>
      </c>
      <c r="B49" s="51">
        <v>4436.9679999999998</v>
      </c>
      <c r="C49" s="51">
        <v>1689.8810000000001</v>
      </c>
      <c r="D49" s="51">
        <v>1617.5550000000001</v>
      </c>
      <c r="E49" s="51">
        <v>572.96579999999994</v>
      </c>
      <c r="G49" s="53">
        <v>45481</v>
      </c>
      <c r="H49" s="45">
        <f t="shared" si="0"/>
        <v>-3.6401949506150652E-2</v>
      </c>
      <c r="I49" s="45">
        <f t="shared" si="0"/>
        <v>-2.0357901469276376E-2</v>
      </c>
      <c r="J49" s="45">
        <f t="shared" si="0"/>
        <v>-7.7661002180610204E-3</v>
      </c>
      <c r="K49" s="45">
        <f t="shared" si="0"/>
        <v>6.2899224215090385E-3</v>
      </c>
    </row>
    <row r="50" spans="1:11" x14ac:dyDescent="0.2">
      <c r="A50" s="53">
        <v>45482</v>
      </c>
      <c r="B50" s="51">
        <v>4524.183</v>
      </c>
      <c r="C50" s="51">
        <v>1674.2470000000001</v>
      </c>
      <c r="D50" s="51">
        <v>1618.693</v>
      </c>
      <c r="E50" s="51">
        <v>572.21730000000002</v>
      </c>
      <c r="G50" s="53">
        <v>45482</v>
      </c>
      <c r="H50" s="45">
        <f t="shared" si="0"/>
        <v>1.9465748073608406E-2</v>
      </c>
      <c r="I50" s="45">
        <f t="shared" si="0"/>
        <v>-9.2946002952810271E-3</v>
      </c>
      <c r="J50" s="45">
        <f t="shared" si="0"/>
        <v>7.0328358451217138E-4</v>
      </c>
      <c r="K50" s="45">
        <f t="shared" si="0"/>
        <v>-1.3072147267751181E-3</v>
      </c>
    </row>
    <row r="51" spans="1:11" x14ac:dyDescent="0.2">
      <c r="A51" s="53">
        <v>45483</v>
      </c>
      <c r="B51" s="51">
        <v>4608.6639999999998</v>
      </c>
      <c r="C51" s="51">
        <v>1625.0530000000001</v>
      </c>
      <c r="D51" s="51">
        <v>1608.4059999999999</v>
      </c>
      <c r="E51" s="51">
        <v>578.95339999999999</v>
      </c>
      <c r="G51" s="53">
        <v>45483</v>
      </c>
      <c r="H51" s="45">
        <f t="shared" si="0"/>
        <v>1.8501001870665546E-2</v>
      </c>
      <c r="I51" s="45">
        <f t="shared" si="0"/>
        <v>-2.9823081324875333E-2</v>
      </c>
      <c r="J51" s="45">
        <f t="shared" si="0"/>
        <v>-6.3754070411854349E-3</v>
      </c>
      <c r="K51" s="45">
        <f t="shared" si="0"/>
        <v>1.1703176398798478E-2</v>
      </c>
    </row>
    <row r="52" spans="1:11" x14ac:dyDescent="0.2">
      <c r="A52" s="53">
        <v>45484</v>
      </c>
      <c r="B52" s="51">
        <v>4554.5460000000003</v>
      </c>
      <c r="C52" s="51">
        <v>1659.3589999999999</v>
      </c>
      <c r="D52" s="51">
        <v>1604.252</v>
      </c>
      <c r="E52" s="51">
        <v>580.6</v>
      </c>
      <c r="G52" s="53">
        <v>45484</v>
      </c>
      <c r="H52" s="45">
        <f t="shared" si="0"/>
        <v>-1.1812155181884337E-2</v>
      </c>
      <c r="I52" s="45">
        <f t="shared" si="0"/>
        <v>2.0890952582676793E-2</v>
      </c>
      <c r="J52" s="45">
        <f t="shared" si="0"/>
        <v>-2.5860221131492368E-3</v>
      </c>
      <c r="K52" s="45">
        <f t="shared" si="0"/>
        <v>2.8400608489130537E-3</v>
      </c>
    </row>
    <row r="53" spans="1:11" x14ac:dyDescent="0.2">
      <c r="A53" s="53">
        <v>45485</v>
      </c>
      <c r="B53" s="51">
        <v>4511.6090000000004</v>
      </c>
      <c r="C53" s="51">
        <v>1658.6120000000001</v>
      </c>
      <c r="D53" s="51">
        <v>1605.0429999999999</v>
      </c>
      <c r="E53" s="51">
        <v>582.04999999999995</v>
      </c>
      <c r="G53" s="53">
        <v>45485</v>
      </c>
      <c r="H53" s="45">
        <f t="shared" si="0"/>
        <v>-9.4720024135853103E-3</v>
      </c>
      <c r="I53" s="45">
        <f t="shared" si="0"/>
        <v>-4.5027519084456371E-4</v>
      </c>
      <c r="J53" s="45">
        <f t="shared" si="0"/>
        <v>4.9294316416353772E-4</v>
      </c>
      <c r="K53" s="45">
        <f t="shared" si="0"/>
        <v>2.4943031037203468E-3</v>
      </c>
    </row>
    <row r="54" spans="1:11" x14ac:dyDescent="0.2">
      <c r="A54" s="53">
        <v>45488</v>
      </c>
      <c r="B54" s="51">
        <v>4547.4889999999996</v>
      </c>
      <c r="C54" s="51">
        <v>1621.9659999999999</v>
      </c>
      <c r="D54" s="51">
        <v>1604.4490000000001</v>
      </c>
      <c r="E54" s="51">
        <v>578.85</v>
      </c>
      <c r="G54" s="53">
        <v>45488</v>
      </c>
      <c r="H54" s="45">
        <f t="shared" si="0"/>
        <v>7.9213598563895784E-3</v>
      </c>
      <c r="I54" s="45">
        <f t="shared" si="0"/>
        <v>-2.2342114328344105E-2</v>
      </c>
      <c r="J54" s="45">
        <f t="shared" si="0"/>
        <v>-3.7015204074783626E-4</v>
      </c>
      <c r="K54" s="45">
        <f t="shared" si="0"/>
        <v>-5.5129780425124068E-3</v>
      </c>
    </row>
    <row r="55" spans="1:11" x14ac:dyDescent="0.2">
      <c r="A55" s="53">
        <v>45489</v>
      </c>
      <c r="B55" s="51">
        <v>4542.9170000000004</v>
      </c>
      <c r="C55" s="51">
        <v>1595.2270000000001</v>
      </c>
      <c r="D55" s="51">
        <v>1602.125</v>
      </c>
      <c r="E55" s="51">
        <v>585.85</v>
      </c>
      <c r="G55" s="53">
        <v>45489</v>
      </c>
      <c r="H55" s="45">
        <f t="shared" si="0"/>
        <v>-1.0058957510820123E-3</v>
      </c>
      <c r="I55" s="45">
        <f t="shared" si="0"/>
        <v>-1.6622947838404761E-2</v>
      </c>
      <c r="J55" s="45">
        <f t="shared" si="0"/>
        <v>-1.4495223917589258E-3</v>
      </c>
      <c r="K55" s="45">
        <f t="shared" si="0"/>
        <v>1.202040746242722E-2</v>
      </c>
    </row>
    <row r="56" spans="1:11" x14ac:dyDescent="0.2">
      <c r="A56" s="53">
        <v>45491</v>
      </c>
      <c r="B56" s="51">
        <v>4556.8320000000003</v>
      </c>
      <c r="C56" s="51">
        <v>1540.008</v>
      </c>
      <c r="D56" s="51">
        <v>1597.229</v>
      </c>
      <c r="E56" s="51">
        <v>567.85</v>
      </c>
      <c r="G56" s="53">
        <v>45491</v>
      </c>
      <c r="H56" s="45">
        <f t="shared" si="0"/>
        <v>3.058328498074722E-3</v>
      </c>
      <c r="I56" s="45">
        <f t="shared" si="0"/>
        <v>-3.5228434642289919E-2</v>
      </c>
      <c r="J56" s="45">
        <f t="shared" si="0"/>
        <v>-3.0606202513989507E-3</v>
      </c>
      <c r="K56" s="45">
        <f t="shared" si="0"/>
        <v>-3.1206484776509287E-2</v>
      </c>
    </row>
    <row r="57" spans="1:11" x14ac:dyDescent="0.2">
      <c r="A57" s="53">
        <v>45492</v>
      </c>
      <c r="B57" s="51">
        <v>4492.2280000000001</v>
      </c>
      <c r="C57" s="51">
        <v>1461.636</v>
      </c>
      <c r="D57" s="51">
        <v>1589.81</v>
      </c>
      <c r="E57" s="51">
        <v>560.15</v>
      </c>
      <c r="G57" s="53">
        <v>45492</v>
      </c>
      <c r="H57" s="45">
        <f t="shared" si="0"/>
        <v>-1.4278852753451223E-2</v>
      </c>
      <c r="I57" s="45">
        <f t="shared" si="0"/>
        <v>-5.2231254897034694E-2</v>
      </c>
      <c r="J57" s="45">
        <f t="shared" si="0"/>
        <v>-4.6557405799759633E-3</v>
      </c>
      <c r="K57" s="45">
        <f t="shared" si="0"/>
        <v>-1.3652694332923095E-2</v>
      </c>
    </row>
    <row r="58" spans="1:11" x14ac:dyDescent="0.2">
      <c r="A58" s="53">
        <v>45495</v>
      </c>
      <c r="B58" s="51">
        <v>4507.1369999999997</v>
      </c>
      <c r="C58" s="51">
        <v>1487.528</v>
      </c>
      <c r="D58" s="51">
        <v>1624.6769999999999</v>
      </c>
      <c r="E58" s="51">
        <v>569.29999999999995</v>
      </c>
      <c r="G58" s="53">
        <v>45495</v>
      </c>
      <c r="H58" s="45">
        <f t="shared" si="0"/>
        <v>3.3133479172338816E-3</v>
      </c>
      <c r="I58" s="45">
        <f t="shared" si="0"/>
        <v>1.7559325469694173E-2</v>
      </c>
      <c r="J58" s="45">
        <f t="shared" si="0"/>
        <v>2.1694514557233747E-2</v>
      </c>
      <c r="K58" s="45">
        <f t="shared" si="0"/>
        <v>1.6202930952303952E-2</v>
      </c>
    </row>
    <row r="59" spans="1:11" x14ac:dyDescent="0.2">
      <c r="A59" s="53">
        <v>45496</v>
      </c>
      <c r="B59" s="51">
        <v>4499.384</v>
      </c>
      <c r="C59" s="51">
        <v>1461.7860000000001</v>
      </c>
      <c r="D59" s="51">
        <v>1600.79</v>
      </c>
      <c r="E59" s="51">
        <v>561.25</v>
      </c>
      <c r="G59" s="53">
        <v>45496</v>
      </c>
      <c r="H59" s="45">
        <f t="shared" si="0"/>
        <v>-1.7216418892540774E-3</v>
      </c>
      <c r="I59" s="45">
        <f t="shared" si="0"/>
        <v>-1.7456706005154539E-2</v>
      </c>
      <c r="J59" s="45">
        <f t="shared" si="0"/>
        <v>-1.4811769402396801E-2</v>
      </c>
      <c r="K59" s="45">
        <f t="shared" si="0"/>
        <v>-1.4241096900572063E-2</v>
      </c>
    </row>
    <row r="60" spans="1:11" x14ac:dyDescent="0.2">
      <c r="A60" s="53">
        <v>45497</v>
      </c>
      <c r="B60" s="51">
        <v>4523.8339999999998</v>
      </c>
      <c r="C60" s="51">
        <v>1422.799</v>
      </c>
      <c r="D60" s="51">
        <v>1586.596</v>
      </c>
      <c r="E60" s="51">
        <v>582.25</v>
      </c>
      <c r="G60" s="53">
        <v>45497</v>
      </c>
      <c r="H60" s="45">
        <f t="shared" si="0"/>
        <v>5.4193658715507159E-3</v>
      </c>
      <c r="I60" s="45">
        <f t="shared" si="0"/>
        <v>-2.7032917532300041E-2</v>
      </c>
      <c r="J60" s="45">
        <f t="shared" si="0"/>
        <v>-8.9064166230581054E-3</v>
      </c>
      <c r="K60" s="45">
        <f t="shared" si="0"/>
        <v>3.6733469707986285E-2</v>
      </c>
    </row>
    <row r="61" spans="1:11" x14ac:dyDescent="0.2">
      <c r="A61" s="53">
        <v>45498</v>
      </c>
      <c r="B61" s="51">
        <v>4519.2629999999999</v>
      </c>
      <c r="C61" s="51">
        <v>1400.99</v>
      </c>
      <c r="D61" s="51">
        <v>1599.009</v>
      </c>
      <c r="E61" s="51">
        <v>578.29999999999995</v>
      </c>
      <c r="G61" s="53">
        <v>45498</v>
      </c>
      <c r="H61" s="45">
        <f t="shared" si="0"/>
        <v>-1.0109369366035428E-3</v>
      </c>
      <c r="I61" s="45">
        <f t="shared" si="0"/>
        <v>-1.5446928681792363E-2</v>
      </c>
      <c r="J61" s="45">
        <f t="shared" si="0"/>
        <v>7.7932215855458856E-3</v>
      </c>
      <c r="K61" s="45">
        <f t="shared" si="0"/>
        <v>-6.8071436002778707E-3</v>
      </c>
    </row>
    <row r="62" spans="1:11" x14ac:dyDescent="0.2">
      <c r="A62" s="53">
        <v>45499</v>
      </c>
      <c r="B62" s="51">
        <v>4761.3760000000002</v>
      </c>
      <c r="C62" s="51">
        <v>1406.616</v>
      </c>
      <c r="D62" s="51">
        <v>1600.5419999999999</v>
      </c>
      <c r="E62" s="51">
        <v>581.35</v>
      </c>
      <c r="G62" s="53">
        <v>45499</v>
      </c>
      <c r="H62" s="45">
        <f t="shared" si="0"/>
        <v>5.2187774647077988E-2</v>
      </c>
      <c r="I62" s="45">
        <f t="shared" si="0"/>
        <v>4.0076902031141552E-3</v>
      </c>
      <c r="J62" s="45">
        <f t="shared" si="0"/>
        <v>9.5825952910744301E-4</v>
      </c>
      <c r="K62" s="45">
        <f t="shared" si="0"/>
        <v>5.2602199504447706E-3</v>
      </c>
    </row>
    <row r="63" spans="1:11" x14ac:dyDescent="0.2">
      <c r="A63" s="53">
        <v>45502</v>
      </c>
      <c r="B63" s="51">
        <v>4893.8140000000003</v>
      </c>
      <c r="C63" s="51">
        <v>1463.229</v>
      </c>
      <c r="D63" s="51">
        <v>1587.585</v>
      </c>
      <c r="E63" s="51">
        <v>590.85</v>
      </c>
      <c r="G63" s="53">
        <v>45502</v>
      </c>
      <c r="H63" s="45">
        <f t="shared" si="0"/>
        <v>2.7435256477681604E-2</v>
      </c>
      <c r="I63" s="45">
        <f t="shared" si="0"/>
        <v>3.945881769788457E-2</v>
      </c>
      <c r="J63" s="45">
        <f t="shared" si="0"/>
        <v>-8.1283282245037686E-3</v>
      </c>
      <c r="K63" s="45">
        <f t="shared" si="0"/>
        <v>1.6209192970407332E-2</v>
      </c>
    </row>
    <row r="64" spans="1:11" x14ac:dyDescent="0.2">
      <c r="A64" s="53">
        <v>45503</v>
      </c>
      <c r="B64" s="51">
        <v>4882.384</v>
      </c>
      <c r="C64" s="51">
        <v>1472.1420000000001</v>
      </c>
      <c r="D64" s="51">
        <v>1597.971</v>
      </c>
      <c r="E64" s="51">
        <v>580</v>
      </c>
      <c r="G64" s="53">
        <v>45503</v>
      </c>
      <c r="H64" s="45">
        <f t="shared" si="0"/>
        <v>-2.3383334110218118E-3</v>
      </c>
      <c r="I64" s="45">
        <f t="shared" si="0"/>
        <v>6.0728455736580537E-3</v>
      </c>
      <c r="J64" s="45">
        <f t="shared" si="0"/>
        <v>6.5207058364012702E-3</v>
      </c>
      <c r="K64" s="45">
        <f t="shared" si="0"/>
        <v>-1.8534074544559589E-2</v>
      </c>
    </row>
    <row r="65" spans="1:11" x14ac:dyDescent="0.2">
      <c r="A65" s="53">
        <v>45504</v>
      </c>
      <c r="B65" s="51">
        <v>4893.1679999999997</v>
      </c>
      <c r="C65" s="51">
        <v>1454.018</v>
      </c>
      <c r="D65" s="51">
        <v>1598.1679999999999</v>
      </c>
      <c r="E65" s="51">
        <v>598.79999999999995</v>
      </c>
      <c r="G65" s="53">
        <v>45504</v>
      </c>
      <c r="H65" s="45">
        <f t="shared" si="0"/>
        <v>2.2063213155794422E-3</v>
      </c>
      <c r="I65" s="45">
        <f t="shared" si="0"/>
        <v>-1.2387724368242869E-2</v>
      </c>
      <c r="J65" s="45">
        <f t="shared" si="0"/>
        <v>1.2327373762483076E-4</v>
      </c>
      <c r="K65" s="45">
        <f t="shared" si="0"/>
        <v>3.1899549005008271E-2</v>
      </c>
    </row>
    <row r="66" spans="1:11" x14ac:dyDescent="0.2">
      <c r="A66" s="53">
        <v>45505</v>
      </c>
      <c r="B66" s="51">
        <v>4887.8999999999996</v>
      </c>
      <c r="C66" s="51">
        <v>1444.2090000000001</v>
      </c>
      <c r="D66" s="51">
        <v>1620.9680000000001</v>
      </c>
      <c r="E66" s="51">
        <v>600.65</v>
      </c>
      <c r="G66" s="53">
        <v>45505</v>
      </c>
      <c r="H66" s="45">
        <f t="shared" si="0"/>
        <v>-1.0771830866286047E-3</v>
      </c>
      <c r="I66" s="45">
        <f t="shared" si="0"/>
        <v>-6.7689918376927132E-3</v>
      </c>
      <c r="J66" s="45">
        <f t="shared" si="0"/>
        <v>1.4165528425575526E-2</v>
      </c>
      <c r="K66" s="45">
        <f t="shared" si="0"/>
        <v>3.0847496219108326E-3</v>
      </c>
    </row>
    <row r="67" spans="1:11" x14ac:dyDescent="0.2">
      <c r="A67" s="53">
        <v>45506</v>
      </c>
      <c r="B67" s="51">
        <v>4991.25</v>
      </c>
      <c r="C67" s="51">
        <v>1413.288</v>
      </c>
      <c r="D67" s="51">
        <v>1641.096</v>
      </c>
      <c r="E67" s="51">
        <v>606.70000000000005</v>
      </c>
      <c r="G67" s="53">
        <v>45506</v>
      </c>
      <c r="H67" s="45">
        <f t="shared" si="0"/>
        <v>2.0923616000412187E-2</v>
      </c>
      <c r="I67" s="45">
        <f t="shared" si="0"/>
        <v>-2.1642862249744026E-2</v>
      </c>
      <c r="J67" s="45">
        <f t="shared" si="0"/>
        <v>1.2340809652912607E-2</v>
      </c>
      <c r="K67" s="45">
        <f t="shared" si="0"/>
        <v>1.0022032780868082E-2</v>
      </c>
    </row>
    <row r="68" spans="1:11" x14ac:dyDescent="0.2">
      <c r="A68" s="53">
        <v>45509</v>
      </c>
      <c r="B68" s="51">
        <v>4826.95</v>
      </c>
      <c r="C68" s="51">
        <v>1335.5640000000001</v>
      </c>
      <c r="D68" s="51">
        <v>1598.1679999999999</v>
      </c>
      <c r="E68" s="51">
        <v>585.4</v>
      </c>
      <c r="G68" s="53">
        <v>45509</v>
      </c>
      <c r="H68" s="45">
        <f t="shared" si="0"/>
        <v>-3.3471581171249709E-2</v>
      </c>
      <c r="I68" s="45">
        <f t="shared" si="0"/>
        <v>-5.6565230043435118E-2</v>
      </c>
      <c r="J68" s="45">
        <f t="shared" si="0"/>
        <v>-2.6506338078488033E-2</v>
      </c>
      <c r="K68" s="45">
        <f t="shared" ref="K68:K131" si="3">LN(E68/E67)</f>
        <v>-3.5739060690466812E-2</v>
      </c>
    </row>
    <row r="69" spans="1:11" x14ac:dyDescent="0.2">
      <c r="A69" s="53">
        <v>45510</v>
      </c>
      <c r="B69" s="51">
        <v>4827.55</v>
      </c>
      <c r="C69" s="51">
        <v>1336.9580000000001</v>
      </c>
      <c r="D69" s="51">
        <v>1583.777</v>
      </c>
      <c r="E69" s="51">
        <v>597.75</v>
      </c>
      <c r="G69" s="53">
        <v>45510</v>
      </c>
      <c r="H69" s="45">
        <f t="shared" ref="H69:K132" si="4">LN(B69/B68)</f>
        <v>1.2429437066082503E-4</v>
      </c>
      <c r="I69" s="45">
        <f t="shared" si="4"/>
        <v>1.0432094676284458E-3</v>
      </c>
      <c r="J69" s="45">
        <f t="shared" si="4"/>
        <v>-9.0454725793120954E-3</v>
      </c>
      <c r="K69" s="45">
        <f t="shared" si="3"/>
        <v>2.0877232080648574E-2</v>
      </c>
    </row>
    <row r="70" spans="1:11" x14ac:dyDescent="0.2">
      <c r="A70" s="53">
        <v>45511</v>
      </c>
      <c r="B70" s="51">
        <v>4946.5</v>
      </c>
      <c r="C70" s="51">
        <v>1396.807</v>
      </c>
      <c r="D70" s="51">
        <v>1605.8340000000001</v>
      </c>
      <c r="E70" s="51">
        <v>607.29999999999995</v>
      </c>
      <c r="G70" s="53">
        <v>45511</v>
      </c>
      <c r="H70" s="45">
        <f t="shared" si="4"/>
        <v>2.4341163186434964E-2</v>
      </c>
      <c r="I70" s="45">
        <f t="shared" si="4"/>
        <v>4.3792033531574286E-2</v>
      </c>
      <c r="J70" s="45">
        <f t="shared" si="4"/>
        <v>1.3830747138157516E-2</v>
      </c>
      <c r="K70" s="45">
        <f t="shared" si="3"/>
        <v>1.5850296565095501E-2</v>
      </c>
    </row>
    <row r="71" spans="1:11" x14ac:dyDescent="0.2">
      <c r="A71" s="53">
        <v>45512</v>
      </c>
      <c r="B71" s="51">
        <v>4834.5</v>
      </c>
      <c r="C71" s="51">
        <v>1408.3589999999999</v>
      </c>
      <c r="D71" s="51">
        <v>1624.825</v>
      </c>
      <c r="E71" s="51">
        <v>597.20000000000005</v>
      </c>
      <c r="G71" s="53">
        <v>45512</v>
      </c>
      <c r="H71" s="45">
        <f t="shared" si="4"/>
        <v>-2.2902544839674979E-2</v>
      </c>
      <c r="I71" s="45">
        <f t="shared" si="4"/>
        <v>8.2362792816307161E-3</v>
      </c>
      <c r="J71" s="45">
        <f t="shared" si="4"/>
        <v>1.175686988349943E-2</v>
      </c>
      <c r="K71" s="45">
        <f t="shared" si="3"/>
        <v>-1.6770837238494176E-2</v>
      </c>
    </row>
    <row r="72" spans="1:11" x14ac:dyDescent="0.2">
      <c r="A72" s="53">
        <v>45513</v>
      </c>
      <c r="B72" s="51">
        <v>4829.95</v>
      </c>
      <c r="C72" s="51">
        <v>1428.077</v>
      </c>
      <c r="D72" s="51">
        <v>1632.2439999999999</v>
      </c>
      <c r="E72" s="51">
        <v>598.9</v>
      </c>
      <c r="G72" s="53">
        <v>45513</v>
      </c>
      <c r="H72" s="45">
        <f t="shared" si="4"/>
        <v>-9.4159529743961952E-4</v>
      </c>
      <c r="I72" s="45">
        <f t="shared" si="4"/>
        <v>1.3903587205276839E-2</v>
      </c>
      <c r="J72" s="45">
        <f t="shared" si="4"/>
        <v>4.5556374955843014E-3</v>
      </c>
      <c r="K72" s="45">
        <f t="shared" si="3"/>
        <v>2.8425736053812015E-3</v>
      </c>
    </row>
    <row r="73" spans="1:11" x14ac:dyDescent="0.2">
      <c r="A73" s="53">
        <v>45516</v>
      </c>
      <c r="B73" s="51">
        <v>4891</v>
      </c>
      <c r="C73" s="51">
        <v>1338.3520000000001</v>
      </c>
      <c r="D73" s="51">
        <v>1642.0360000000001</v>
      </c>
      <c r="E73" s="51">
        <v>651.35</v>
      </c>
      <c r="G73" s="53">
        <v>45516</v>
      </c>
      <c r="H73" s="45">
        <f t="shared" si="4"/>
        <v>1.2560665913194579E-2</v>
      </c>
      <c r="I73" s="45">
        <f t="shared" si="4"/>
        <v>-6.4889777702817911E-2</v>
      </c>
      <c r="J73" s="45">
        <f t="shared" si="4"/>
        <v>5.9811801018771612E-3</v>
      </c>
      <c r="K73" s="45">
        <f t="shared" si="3"/>
        <v>8.3952492873156481E-2</v>
      </c>
    </row>
    <row r="74" spans="1:11" x14ac:dyDescent="0.2">
      <c r="A74" s="53">
        <v>45517</v>
      </c>
      <c r="B74" s="51">
        <v>4861.8</v>
      </c>
      <c r="C74" s="51">
        <v>1330.086</v>
      </c>
      <c r="D74" s="51">
        <v>1585.7550000000001</v>
      </c>
      <c r="E74" s="51">
        <v>644.20000000000005</v>
      </c>
      <c r="G74" s="53">
        <v>45517</v>
      </c>
      <c r="H74" s="45">
        <f t="shared" si="4"/>
        <v>-5.9880418446225572E-3</v>
      </c>
      <c r="I74" s="45">
        <f t="shared" si="4"/>
        <v>-6.1954045321635362E-3</v>
      </c>
      <c r="J74" s="45">
        <f t="shared" si="4"/>
        <v>-3.4876300663200861E-2</v>
      </c>
      <c r="K74" s="45">
        <f t="shared" si="3"/>
        <v>-1.1037895246474534E-2</v>
      </c>
    </row>
    <row r="75" spans="1:11" x14ac:dyDescent="0.2">
      <c r="A75" s="53">
        <v>45518</v>
      </c>
      <c r="B75" s="51">
        <v>4662</v>
      </c>
      <c r="C75" s="51">
        <v>1312.3109999999999</v>
      </c>
      <c r="D75" s="51">
        <v>1590.3050000000001</v>
      </c>
      <c r="E75" s="51">
        <v>637.45000000000005</v>
      </c>
      <c r="G75" s="53">
        <v>45518</v>
      </c>
      <c r="H75" s="45">
        <f t="shared" si="4"/>
        <v>-4.1964199099032193E-2</v>
      </c>
      <c r="I75" s="45">
        <f t="shared" si="4"/>
        <v>-1.3453896682676795E-2</v>
      </c>
      <c r="J75" s="45">
        <f t="shared" si="4"/>
        <v>2.8651871266232695E-3</v>
      </c>
      <c r="K75" s="45">
        <f t="shared" si="3"/>
        <v>-1.0533394312967209E-2</v>
      </c>
    </row>
    <row r="76" spans="1:11" x14ac:dyDescent="0.2">
      <c r="A76" s="53">
        <v>45520</v>
      </c>
      <c r="B76" s="51">
        <v>4633.8999999999996</v>
      </c>
      <c r="C76" s="51">
        <v>1313.307</v>
      </c>
      <c r="D76" s="51">
        <v>1614.34</v>
      </c>
      <c r="E76" s="51">
        <v>645</v>
      </c>
      <c r="G76" s="53">
        <v>45520</v>
      </c>
      <c r="H76" s="45">
        <f t="shared" si="4"/>
        <v>-6.0456944650549588E-3</v>
      </c>
      <c r="I76" s="45">
        <f t="shared" si="4"/>
        <v>7.586785646460009E-4</v>
      </c>
      <c r="J76" s="45">
        <f t="shared" si="4"/>
        <v>1.5000382680486748E-2</v>
      </c>
      <c r="K76" s="45">
        <f t="shared" si="3"/>
        <v>1.1774474211641196E-2</v>
      </c>
    </row>
    <row r="77" spans="1:11" x14ac:dyDescent="0.2">
      <c r="A77" s="53">
        <v>45523</v>
      </c>
      <c r="B77" s="51">
        <v>4669.8999999999996</v>
      </c>
      <c r="C77" s="51">
        <v>1325.057</v>
      </c>
      <c r="D77" s="51">
        <v>1613.797</v>
      </c>
      <c r="E77" s="51">
        <v>633.25</v>
      </c>
      <c r="G77" s="53">
        <v>45523</v>
      </c>
      <c r="H77" s="45">
        <f t="shared" si="4"/>
        <v>7.7388120267966936E-3</v>
      </c>
      <c r="I77" s="45">
        <f t="shared" si="4"/>
        <v>8.9070937015329216E-3</v>
      </c>
      <c r="J77" s="45">
        <f t="shared" si="4"/>
        <v>-3.3641695201973819E-4</v>
      </c>
      <c r="K77" s="45">
        <f t="shared" si="3"/>
        <v>-1.8385027913987897E-2</v>
      </c>
    </row>
    <row r="78" spans="1:11" x14ac:dyDescent="0.2">
      <c r="A78" s="53">
        <v>45524</v>
      </c>
      <c r="B78" s="51">
        <v>4723.1499999999996</v>
      </c>
      <c r="C78" s="51">
        <v>1303.6969999999999</v>
      </c>
      <c r="D78" s="51">
        <v>1619.88</v>
      </c>
      <c r="E78" s="51">
        <v>625.29999999999995</v>
      </c>
      <c r="G78" s="53">
        <v>45524</v>
      </c>
      <c r="H78" s="45">
        <f t="shared" si="4"/>
        <v>1.1338291709261324E-2</v>
      </c>
      <c r="I78" s="45">
        <f t="shared" si="4"/>
        <v>-1.625140283977778E-2</v>
      </c>
      <c r="J78" s="45">
        <f t="shared" si="4"/>
        <v>3.7622849624724354E-3</v>
      </c>
      <c r="K78" s="45">
        <f t="shared" si="3"/>
        <v>-1.2633754308532445E-2</v>
      </c>
    </row>
    <row r="79" spans="1:11" x14ac:dyDescent="0.2">
      <c r="A79" s="53">
        <v>45525</v>
      </c>
      <c r="B79" s="51">
        <v>4900.8</v>
      </c>
      <c r="C79" s="51">
        <v>1315.896</v>
      </c>
      <c r="D79" s="51">
        <v>1608.1089999999999</v>
      </c>
      <c r="E79" s="51">
        <v>646.75</v>
      </c>
      <c r="G79" s="53">
        <v>45525</v>
      </c>
      <c r="H79" s="45">
        <f t="shared" si="4"/>
        <v>3.6922507211805136E-2</v>
      </c>
      <c r="I79" s="45">
        <f t="shared" si="4"/>
        <v>9.3137278836289347E-3</v>
      </c>
      <c r="J79" s="45">
        <f t="shared" si="4"/>
        <v>-7.2931178975444459E-3</v>
      </c>
      <c r="K79" s="45">
        <f t="shared" si="3"/>
        <v>3.3728286492886256E-2</v>
      </c>
    </row>
    <row r="80" spans="1:11" x14ac:dyDescent="0.2">
      <c r="A80" s="53">
        <v>45526</v>
      </c>
      <c r="B80" s="51">
        <v>4911.45</v>
      </c>
      <c r="C80" s="51">
        <v>1299.0160000000001</v>
      </c>
      <c r="D80" s="51">
        <v>1613.549</v>
      </c>
      <c r="E80" s="51">
        <v>657.6</v>
      </c>
      <c r="G80" s="53">
        <v>45526</v>
      </c>
      <c r="H80" s="45">
        <f t="shared" si="4"/>
        <v>2.1707567952434824E-3</v>
      </c>
      <c r="I80" s="45">
        <f t="shared" si="4"/>
        <v>-1.2910747645017902E-2</v>
      </c>
      <c r="J80" s="45">
        <f t="shared" si="4"/>
        <v>3.3771462832608307E-3</v>
      </c>
      <c r="K80" s="45">
        <f t="shared" si="3"/>
        <v>1.6637022675831663E-2</v>
      </c>
    </row>
    <row r="81" spans="1:11" x14ac:dyDescent="0.2">
      <c r="A81" s="53">
        <v>45527</v>
      </c>
      <c r="B81" s="51">
        <v>4855.95</v>
      </c>
      <c r="C81" s="51">
        <v>1310.269</v>
      </c>
      <c r="D81" s="51">
        <v>1607.367</v>
      </c>
      <c r="E81" s="51">
        <v>650.25</v>
      </c>
      <c r="G81" s="53">
        <v>45527</v>
      </c>
      <c r="H81" s="45">
        <f t="shared" si="4"/>
        <v>-1.136445672779232E-2</v>
      </c>
      <c r="I81" s="45">
        <f t="shared" si="4"/>
        <v>8.62540486475908E-3</v>
      </c>
      <c r="J81" s="45">
        <f t="shared" si="4"/>
        <v>-3.8386642751042578E-3</v>
      </c>
      <c r="K81" s="45">
        <f t="shared" si="3"/>
        <v>-1.1239939413209233E-2</v>
      </c>
    </row>
    <row r="82" spans="1:11" x14ac:dyDescent="0.2">
      <c r="A82" s="53">
        <v>45530</v>
      </c>
      <c r="B82" s="51">
        <v>4926.25</v>
      </c>
      <c r="C82" s="51">
        <v>1306.136</v>
      </c>
      <c r="D82" s="51">
        <v>1622.105</v>
      </c>
      <c r="E82" s="51">
        <v>656.9</v>
      </c>
      <c r="G82" s="53">
        <v>45530</v>
      </c>
      <c r="H82" s="45">
        <f t="shared" si="4"/>
        <v>1.4373292363251491E-2</v>
      </c>
      <c r="I82" s="45">
        <f t="shared" si="4"/>
        <v>-3.159299449192173E-3</v>
      </c>
      <c r="J82" s="45">
        <f t="shared" si="4"/>
        <v>9.1272519559883487E-3</v>
      </c>
      <c r="K82" s="45">
        <f t="shared" si="3"/>
        <v>1.0174895569666222E-2</v>
      </c>
    </row>
    <row r="83" spans="1:11" x14ac:dyDescent="0.2">
      <c r="A83" s="53">
        <v>45531</v>
      </c>
      <c r="B83" s="51">
        <v>4902.5</v>
      </c>
      <c r="C83" s="51">
        <v>1306.585</v>
      </c>
      <c r="D83" s="51">
        <v>1619.9290000000001</v>
      </c>
      <c r="E83" s="51">
        <v>661.4</v>
      </c>
      <c r="G83" s="53">
        <v>45531</v>
      </c>
      <c r="H83" s="45">
        <f t="shared" si="4"/>
        <v>-4.8327704387120659E-3</v>
      </c>
      <c r="I83" s="45">
        <f t="shared" si="4"/>
        <v>3.4370298582990061E-4</v>
      </c>
      <c r="J83" s="45">
        <f t="shared" si="4"/>
        <v>-1.3423673698385733E-3</v>
      </c>
      <c r="K83" s="45">
        <f t="shared" si="3"/>
        <v>6.827000649265157E-3</v>
      </c>
    </row>
    <row r="84" spans="1:11" x14ac:dyDescent="0.2">
      <c r="A84" s="53">
        <v>45532</v>
      </c>
      <c r="B84" s="51">
        <v>5030.7</v>
      </c>
      <c r="C84" s="51">
        <v>1317.7380000000001</v>
      </c>
      <c r="D84" s="51">
        <v>1619.2860000000001</v>
      </c>
      <c r="E84" s="51">
        <v>656.1</v>
      </c>
      <c r="G84" s="53">
        <v>45532</v>
      </c>
      <c r="H84" s="45">
        <f t="shared" si="4"/>
        <v>2.5813860350672083E-2</v>
      </c>
      <c r="I84" s="45">
        <f t="shared" si="4"/>
        <v>8.4997670992432127E-3</v>
      </c>
      <c r="J84" s="45">
        <f t="shared" si="4"/>
        <v>-3.9700977455688644E-4</v>
      </c>
      <c r="K84" s="45">
        <f t="shared" si="3"/>
        <v>-8.0455841968605276E-3</v>
      </c>
    </row>
    <row r="85" spans="1:11" x14ac:dyDescent="0.2">
      <c r="A85" s="53">
        <v>45533</v>
      </c>
      <c r="B85" s="51">
        <v>5012.55</v>
      </c>
      <c r="C85" s="51">
        <v>1293.241</v>
      </c>
      <c r="D85" s="51">
        <v>1620.72</v>
      </c>
      <c r="E85" s="51">
        <v>650.9</v>
      </c>
      <c r="G85" s="53">
        <v>45533</v>
      </c>
      <c r="H85" s="45">
        <f t="shared" si="4"/>
        <v>-3.6143717937552932E-3</v>
      </c>
      <c r="I85" s="45">
        <f t="shared" si="4"/>
        <v>-1.876515961431563E-2</v>
      </c>
      <c r="J85" s="45">
        <f t="shared" si="4"/>
        <v>8.8518360375524784E-4</v>
      </c>
      <c r="K85" s="45">
        <f t="shared" si="3"/>
        <v>-7.9571957724903115E-3</v>
      </c>
    </row>
    <row r="86" spans="1:11" x14ac:dyDescent="0.2">
      <c r="A86" s="53">
        <v>45534</v>
      </c>
      <c r="B86" s="51">
        <v>5093.8999999999996</v>
      </c>
      <c r="C86" s="51">
        <v>1297.473</v>
      </c>
      <c r="D86" s="51">
        <v>1619.088</v>
      </c>
      <c r="E86" s="51">
        <v>650.29999999999995</v>
      </c>
      <c r="G86" s="53">
        <v>45534</v>
      </c>
      <c r="H86" s="45">
        <f t="shared" si="4"/>
        <v>1.6098977780935733E-2</v>
      </c>
      <c r="I86" s="45">
        <f t="shared" si="4"/>
        <v>3.2670559268536104E-3</v>
      </c>
      <c r="J86" s="45">
        <f t="shared" si="4"/>
        <v>-1.0074671943761495E-3</v>
      </c>
      <c r="K86" s="45">
        <f t="shared" si="3"/>
        <v>-9.2222570323554308E-4</v>
      </c>
    </row>
    <row r="87" spans="1:11" x14ac:dyDescent="0.2">
      <c r="A87" s="53">
        <v>45537</v>
      </c>
      <c r="B87" s="51">
        <v>5036.8500000000004</v>
      </c>
      <c r="C87" s="51">
        <v>1298.4190000000001</v>
      </c>
      <c r="D87" s="51">
        <v>1609.2460000000001</v>
      </c>
      <c r="E87" s="51">
        <v>649.45000000000005</v>
      </c>
      <c r="G87" s="53">
        <v>45537</v>
      </c>
      <c r="H87" s="45">
        <f t="shared" si="4"/>
        <v>-1.126285873685798E-2</v>
      </c>
      <c r="I87" s="45">
        <f t="shared" si="4"/>
        <v>7.2884391328873388E-4</v>
      </c>
      <c r="J87" s="45">
        <f t="shared" si="4"/>
        <v>-6.0972814406357921E-3</v>
      </c>
      <c r="K87" s="45">
        <f t="shared" si="3"/>
        <v>-1.3079440218129715E-3</v>
      </c>
    </row>
    <row r="88" spans="1:11" x14ac:dyDescent="0.2">
      <c r="A88" s="53">
        <v>45538</v>
      </c>
      <c r="B88" s="51">
        <v>5066</v>
      </c>
      <c r="C88" s="51">
        <v>1314.751</v>
      </c>
      <c r="D88" s="51">
        <v>1619.5329999999999</v>
      </c>
      <c r="E88" s="51">
        <v>654.20000000000005</v>
      </c>
      <c r="G88" s="53">
        <v>45538</v>
      </c>
      <c r="H88" s="45">
        <f t="shared" si="4"/>
        <v>5.7706648901246294E-3</v>
      </c>
      <c r="I88" s="45">
        <f t="shared" si="4"/>
        <v>1.2499923581776923E-2</v>
      </c>
      <c r="J88" s="45">
        <f t="shared" si="4"/>
        <v>6.3720897635610521E-3</v>
      </c>
      <c r="K88" s="45">
        <f t="shared" si="3"/>
        <v>7.2872642509904644E-3</v>
      </c>
    </row>
    <row r="89" spans="1:11" x14ac:dyDescent="0.2">
      <c r="A89" s="53">
        <v>45539</v>
      </c>
      <c r="B89" s="51">
        <v>5096.6000000000004</v>
      </c>
      <c r="C89" s="51">
        <v>1321.5719999999999</v>
      </c>
      <c r="D89" s="51">
        <v>1623.9349999999999</v>
      </c>
      <c r="E89" s="51">
        <v>650.20000000000005</v>
      </c>
      <c r="G89" s="53">
        <v>45539</v>
      </c>
      <c r="H89" s="45">
        <f t="shared" si="4"/>
        <v>6.0220991630928816E-3</v>
      </c>
      <c r="I89" s="45">
        <f t="shared" si="4"/>
        <v>5.1746430315606851E-3</v>
      </c>
      <c r="J89" s="45">
        <f t="shared" si="4"/>
        <v>2.7143802268291412E-3</v>
      </c>
      <c r="K89" s="45">
        <f t="shared" si="3"/>
        <v>-6.1331072344785612E-3</v>
      </c>
    </row>
    <row r="90" spans="1:11" x14ac:dyDescent="0.2">
      <c r="A90" s="53">
        <v>45540</v>
      </c>
      <c r="B90" s="51">
        <v>5120.8999999999996</v>
      </c>
      <c r="C90" s="51">
        <v>1306.883</v>
      </c>
      <c r="D90" s="51">
        <v>1627.5450000000001</v>
      </c>
      <c r="E90" s="51">
        <v>645.1</v>
      </c>
      <c r="G90" s="53">
        <v>45540</v>
      </c>
      <c r="H90" s="45">
        <f t="shared" si="4"/>
        <v>4.7565541111261617E-3</v>
      </c>
      <c r="I90" s="45">
        <f t="shared" si="4"/>
        <v>-1.1177024464458375E-2</v>
      </c>
      <c r="J90" s="45">
        <f t="shared" si="4"/>
        <v>2.2205281799874141E-3</v>
      </c>
      <c r="K90" s="45">
        <f t="shared" si="3"/>
        <v>-7.8746643316089972E-3</v>
      </c>
    </row>
    <row r="91" spans="1:11" x14ac:dyDescent="0.2">
      <c r="A91" s="53">
        <v>45541</v>
      </c>
      <c r="B91" s="51">
        <v>5137.8</v>
      </c>
      <c r="C91" s="51">
        <v>1284.328</v>
      </c>
      <c r="D91" s="51">
        <v>1619.1379999999999</v>
      </c>
      <c r="E91" s="51">
        <v>647.65</v>
      </c>
      <c r="G91" s="53">
        <v>45541</v>
      </c>
      <c r="H91" s="45">
        <f t="shared" si="4"/>
        <v>3.2947674243616718E-3</v>
      </c>
      <c r="I91" s="45">
        <f t="shared" si="4"/>
        <v>-1.7409288296072696E-2</v>
      </c>
      <c r="J91" s="45">
        <f t="shared" si="4"/>
        <v>-5.1788356238498976E-3</v>
      </c>
      <c r="K91" s="45">
        <f t="shared" si="3"/>
        <v>3.9450834380688809E-3</v>
      </c>
    </row>
    <row r="92" spans="1:11" x14ac:dyDescent="0.2">
      <c r="A92" s="53">
        <v>45544</v>
      </c>
      <c r="B92" s="51">
        <v>5173.5</v>
      </c>
      <c r="C92" s="51">
        <v>1231.9970000000001</v>
      </c>
      <c r="D92" s="51">
        <v>1628.5840000000001</v>
      </c>
      <c r="E92" s="51">
        <v>642.4</v>
      </c>
      <c r="G92" s="53">
        <v>45544</v>
      </c>
      <c r="H92" s="45">
        <f t="shared" si="4"/>
        <v>6.9244697848039952E-3</v>
      </c>
      <c r="I92" s="45">
        <f t="shared" si="4"/>
        <v>-4.1599194315503352E-2</v>
      </c>
      <c r="J92" s="45">
        <f t="shared" si="4"/>
        <v>5.8170167495135445E-3</v>
      </c>
      <c r="K92" s="45">
        <f t="shared" si="3"/>
        <v>-8.1392643437130357E-3</v>
      </c>
    </row>
    <row r="93" spans="1:11" x14ac:dyDescent="0.2">
      <c r="A93" s="53">
        <v>45545</v>
      </c>
      <c r="B93" s="51">
        <v>5426.45</v>
      </c>
      <c r="C93" s="51">
        <v>1245.0920000000001</v>
      </c>
      <c r="D93" s="51">
        <v>1632.3920000000001</v>
      </c>
      <c r="E93" s="51">
        <v>665.85</v>
      </c>
      <c r="G93" s="53">
        <v>45545</v>
      </c>
      <c r="H93" s="45">
        <f t="shared" si="4"/>
        <v>4.7735702756414422E-2</v>
      </c>
      <c r="I93" s="45">
        <f t="shared" si="4"/>
        <v>1.0572992725428101E-2</v>
      </c>
      <c r="J93" s="45">
        <f t="shared" si="4"/>
        <v>2.3354981642986043E-3</v>
      </c>
      <c r="K93" s="45">
        <f t="shared" si="3"/>
        <v>3.585325731560219E-2</v>
      </c>
    </row>
    <row r="94" spans="1:11" x14ac:dyDescent="0.2">
      <c r="A94" s="53">
        <v>45546</v>
      </c>
      <c r="B94" s="51">
        <v>5439.3</v>
      </c>
      <c r="C94" s="51">
        <v>1232.5440000000001</v>
      </c>
      <c r="D94" s="51">
        <v>1626.0119999999999</v>
      </c>
      <c r="E94" s="51">
        <v>663.1</v>
      </c>
      <c r="G94" s="53">
        <v>45546</v>
      </c>
      <c r="H94" s="45">
        <f t="shared" si="4"/>
        <v>2.3652312984530008E-3</v>
      </c>
      <c r="I94" s="45">
        <f t="shared" si="4"/>
        <v>-1.0129096674210454E-2</v>
      </c>
      <c r="J94" s="45">
        <f t="shared" si="4"/>
        <v>-3.9160326057001323E-3</v>
      </c>
      <c r="K94" s="45">
        <f t="shared" si="3"/>
        <v>-4.1386115733320289E-3</v>
      </c>
    </row>
    <row r="95" spans="1:11" x14ac:dyDescent="0.2">
      <c r="A95" s="53">
        <v>45547</v>
      </c>
      <c r="B95" s="51">
        <v>5482.8</v>
      </c>
      <c r="C95" s="51">
        <v>1232.146</v>
      </c>
      <c r="D95" s="51">
        <v>1648.4649999999999</v>
      </c>
      <c r="E95" s="51">
        <v>669.5</v>
      </c>
      <c r="G95" s="53">
        <v>45547</v>
      </c>
      <c r="H95" s="45">
        <f t="shared" si="4"/>
        <v>7.9655432573532761E-3</v>
      </c>
      <c r="I95" s="45">
        <f t="shared" si="4"/>
        <v>-3.2296151115118103E-4</v>
      </c>
      <c r="J95" s="45">
        <f t="shared" si="4"/>
        <v>1.371416070956652E-2</v>
      </c>
      <c r="K95" s="45">
        <f t="shared" si="3"/>
        <v>9.6053567564052846E-3</v>
      </c>
    </row>
    <row r="96" spans="1:11" x14ac:dyDescent="0.2">
      <c r="A96" s="53">
        <v>45548</v>
      </c>
      <c r="B96" s="51">
        <v>5498.65</v>
      </c>
      <c r="C96" s="51">
        <v>1236.329</v>
      </c>
      <c r="D96" s="51">
        <v>1647.8219999999999</v>
      </c>
      <c r="E96" s="51">
        <v>679.05</v>
      </c>
      <c r="G96" s="53">
        <v>45548</v>
      </c>
      <c r="H96" s="45">
        <f t="shared" si="4"/>
        <v>2.8866881889842437E-3</v>
      </c>
      <c r="I96" s="45">
        <f t="shared" si="4"/>
        <v>3.3891402618395766E-3</v>
      </c>
      <c r="J96" s="45">
        <f t="shared" si="4"/>
        <v>-3.9013593668011732E-4</v>
      </c>
      <c r="K96" s="45">
        <f t="shared" si="3"/>
        <v>1.4163597418850121E-2</v>
      </c>
    </row>
    <row r="97" spans="1:11" x14ac:dyDescent="0.2">
      <c r="A97" s="53">
        <v>45551</v>
      </c>
      <c r="B97" s="51">
        <v>5479.35</v>
      </c>
      <c r="C97" s="51">
        <v>1221.491</v>
      </c>
      <c r="D97" s="51">
        <v>1652.768</v>
      </c>
      <c r="E97" s="51">
        <v>664.25</v>
      </c>
      <c r="G97" s="53">
        <v>45551</v>
      </c>
      <c r="H97" s="45">
        <f t="shared" si="4"/>
        <v>-3.5161267779299514E-3</v>
      </c>
      <c r="I97" s="45">
        <f t="shared" si="4"/>
        <v>-1.2074261146995844E-2</v>
      </c>
      <c r="J97" s="45">
        <f t="shared" si="4"/>
        <v>2.9970421665147387E-3</v>
      </c>
      <c r="K97" s="45">
        <f t="shared" si="3"/>
        <v>-2.2036177910154369E-2</v>
      </c>
    </row>
    <row r="98" spans="1:11" x14ac:dyDescent="0.2">
      <c r="A98" s="53">
        <v>45552</v>
      </c>
      <c r="B98" s="51">
        <v>5452.2</v>
      </c>
      <c r="C98" s="51">
        <v>1188.827</v>
      </c>
      <c r="D98" s="51">
        <v>1650.6410000000001</v>
      </c>
      <c r="E98" s="51">
        <v>675.45</v>
      </c>
      <c r="G98" s="53">
        <v>45552</v>
      </c>
      <c r="H98" s="45">
        <f t="shared" si="4"/>
        <v>-4.9672838389241934E-3</v>
      </c>
      <c r="I98" s="45">
        <f t="shared" si="4"/>
        <v>-2.7105136996428057E-2</v>
      </c>
      <c r="J98" s="45">
        <f t="shared" si="4"/>
        <v>-1.2877607913149654E-3</v>
      </c>
      <c r="K98" s="45">
        <f t="shared" si="3"/>
        <v>1.6720550775767427E-2</v>
      </c>
    </row>
    <row r="99" spans="1:11" x14ac:dyDescent="0.2">
      <c r="A99" s="53">
        <v>45553</v>
      </c>
      <c r="B99" s="51">
        <v>5469.15</v>
      </c>
      <c r="C99" s="51">
        <v>1161.5419999999999</v>
      </c>
      <c r="D99" s="51">
        <v>1676.3579999999999</v>
      </c>
      <c r="E99" s="51">
        <v>675.65</v>
      </c>
      <c r="G99" s="53">
        <v>45553</v>
      </c>
      <c r="H99" s="45">
        <f t="shared" si="4"/>
        <v>3.1040143589028233E-3</v>
      </c>
      <c r="I99" s="45">
        <f t="shared" si="4"/>
        <v>-2.321867398959266E-2</v>
      </c>
      <c r="J99" s="45">
        <f t="shared" si="4"/>
        <v>1.5459885748186445E-2</v>
      </c>
      <c r="K99" s="45">
        <f t="shared" si="3"/>
        <v>2.9605506840464066E-4</v>
      </c>
    </row>
    <row r="100" spans="1:11" x14ac:dyDescent="0.2">
      <c r="A100" s="53">
        <v>45554</v>
      </c>
      <c r="B100" s="51">
        <v>5429.2</v>
      </c>
      <c r="C100" s="51">
        <v>1116.6289999999999</v>
      </c>
      <c r="D100" s="51">
        <v>1689.9090000000001</v>
      </c>
      <c r="E100" s="51">
        <v>695.45</v>
      </c>
      <c r="G100" s="53">
        <v>45554</v>
      </c>
      <c r="H100" s="45">
        <f t="shared" si="4"/>
        <v>-7.3314178644489792E-3</v>
      </c>
      <c r="I100" s="45">
        <f t="shared" si="4"/>
        <v>-3.9434107455650382E-2</v>
      </c>
      <c r="J100" s="45">
        <f t="shared" si="4"/>
        <v>8.0510982629204194E-3</v>
      </c>
      <c r="K100" s="45">
        <f t="shared" si="3"/>
        <v>2.888392756904426E-2</v>
      </c>
    </row>
    <row r="101" spans="1:11" x14ac:dyDescent="0.2">
      <c r="A101" s="53">
        <v>45555</v>
      </c>
      <c r="B101" s="51">
        <v>5450.75</v>
      </c>
      <c r="C101" s="51">
        <v>1144.6120000000001</v>
      </c>
      <c r="D101" s="51">
        <v>1722.2529999999999</v>
      </c>
      <c r="E101" s="51">
        <v>703.4</v>
      </c>
      <c r="G101" s="53">
        <v>45555</v>
      </c>
      <c r="H101" s="45">
        <f t="shared" si="4"/>
        <v>3.9614204443476266E-3</v>
      </c>
      <c r="I101" s="45">
        <f t="shared" si="4"/>
        <v>2.4751389693122801E-2</v>
      </c>
      <c r="J101" s="45">
        <f t="shared" si="4"/>
        <v>1.895863606565967E-2</v>
      </c>
      <c r="K101" s="45">
        <f t="shared" si="3"/>
        <v>1.1366601986742789E-2</v>
      </c>
    </row>
    <row r="102" spans="1:11" x14ac:dyDescent="0.2">
      <c r="A102" s="53">
        <v>45558</v>
      </c>
      <c r="B102" s="51">
        <v>5372.85</v>
      </c>
      <c r="C102" s="51">
        <v>1158.7639999999999</v>
      </c>
      <c r="D102" s="51">
        <v>1740.6510000000001</v>
      </c>
      <c r="E102" s="51">
        <v>704.85</v>
      </c>
      <c r="G102" s="53">
        <v>45558</v>
      </c>
      <c r="H102" s="45">
        <f t="shared" si="4"/>
        <v>-1.4394719893633678E-2</v>
      </c>
      <c r="I102" s="45">
        <f t="shared" si="4"/>
        <v>1.2288204860048861E-2</v>
      </c>
      <c r="J102" s="45">
        <f t="shared" si="4"/>
        <v>1.0625863788289154E-2</v>
      </c>
      <c r="K102" s="45">
        <f t="shared" si="3"/>
        <v>2.059294177052353E-3</v>
      </c>
    </row>
    <row r="103" spans="1:11" x14ac:dyDescent="0.2">
      <c r="A103" s="53">
        <v>45559</v>
      </c>
      <c r="B103" s="51">
        <v>5375.8</v>
      </c>
      <c r="C103" s="51">
        <v>1137.287</v>
      </c>
      <c r="D103" s="51">
        <v>1748.8109999999999</v>
      </c>
      <c r="E103" s="51">
        <v>708.85</v>
      </c>
      <c r="G103" s="53">
        <v>45559</v>
      </c>
      <c r="H103" s="45">
        <f t="shared" si="4"/>
        <v>5.4890615548361236E-4</v>
      </c>
      <c r="I103" s="45">
        <f t="shared" si="4"/>
        <v>-1.8708318248107602E-2</v>
      </c>
      <c r="J103" s="45">
        <f t="shared" si="4"/>
        <v>4.6769472624734795E-3</v>
      </c>
      <c r="K103" s="45">
        <f t="shared" si="3"/>
        <v>5.6589243467061769E-3</v>
      </c>
    </row>
    <row r="104" spans="1:11" x14ac:dyDescent="0.2">
      <c r="A104" s="53">
        <v>45560</v>
      </c>
      <c r="B104" s="51">
        <v>5394.3</v>
      </c>
      <c r="C104" s="51">
        <v>1114.615</v>
      </c>
      <c r="D104" s="51">
        <v>1759.741</v>
      </c>
      <c r="E104" s="51">
        <v>704.75</v>
      </c>
      <c r="G104" s="53">
        <v>45560</v>
      </c>
      <c r="H104" s="45">
        <f t="shared" si="4"/>
        <v>3.4354403756943846E-3</v>
      </c>
      <c r="I104" s="45">
        <f t="shared" si="4"/>
        <v>-2.0136547756298827E-2</v>
      </c>
      <c r="J104" s="45">
        <f t="shared" si="4"/>
        <v>6.2305106823875214E-3</v>
      </c>
      <c r="K104" s="45">
        <f t="shared" si="3"/>
        <v>-5.8008085694186877E-3</v>
      </c>
    </row>
    <row r="105" spans="1:11" x14ac:dyDescent="0.2">
      <c r="A105" s="53">
        <v>45561</v>
      </c>
      <c r="B105" s="51">
        <v>5379.3</v>
      </c>
      <c r="C105" s="51">
        <v>1119.798</v>
      </c>
      <c r="D105" s="51">
        <v>1764.0440000000001</v>
      </c>
      <c r="E105" s="51">
        <v>687.9</v>
      </c>
      <c r="G105" s="53">
        <v>45561</v>
      </c>
      <c r="H105" s="45">
        <f t="shared" si="4"/>
        <v>-2.7845863392738121E-3</v>
      </c>
      <c r="I105" s="45">
        <f t="shared" si="4"/>
        <v>4.6392580924082966E-3</v>
      </c>
      <c r="J105" s="45">
        <f t="shared" si="4"/>
        <v>2.442261453988178E-3</v>
      </c>
      <c r="K105" s="45">
        <f t="shared" si="3"/>
        <v>-2.4199651462253498E-2</v>
      </c>
    </row>
    <row r="106" spans="1:11" x14ac:dyDescent="0.2">
      <c r="A106" s="53">
        <v>45562</v>
      </c>
      <c r="B106" s="51">
        <v>5457.9</v>
      </c>
      <c r="C106" s="51">
        <v>1126.375</v>
      </c>
      <c r="D106" s="51">
        <v>1733.579</v>
      </c>
      <c r="E106" s="51">
        <v>688.25</v>
      </c>
      <c r="G106" s="53">
        <v>45562</v>
      </c>
      <c r="H106" s="45">
        <f t="shared" si="4"/>
        <v>1.4505846204439496E-2</v>
      </c>
      <c r="I106" s="45">
        <f t="shared" si="4"/>
        <v>5.8561996752237557E-3</v>
      </c>
      <c r="J106" s="45">
        <f t="shared" si="4"/>
        <v>-1.742084293853181E-2</v>
      </c>
      <c r="K106" s="45">
        <f t="shared" si="3"/>
        <v>5.0866549074824081E-4</v>
      </c>
    </row>
    <row r="107" spans="1:11" x14ac:dyDescent="0.2">
      <c r="A107" s="53">
        <v>45565</v>
      </c>
      <c r="B107" s="51">
        <v>5443.35</v>
      </c>
      <c r="C107" s="51">
        <v>1156.0229999999999</v>
      </c>
      <c r="D107" s="51">
        <v>1713.203</v>
      </c>
      <c r="E107" s="51">
        <v>681.9</v>
      </c>
      <c r="G107" s="53">
        <v>45565</v>
      </c>
      <c r="H107" s="45">
        <f t="shared" si="4"/>
        <v>-2.669420229796801E-3</v>
      </c>
      <c r="I107" s="45">
        <f t="shared" si="4"/>
        <v>2.5981154672966279E-2</v>
      </c>
      <c r="J107" s="45">
        <f t="shared" si="4"/>
        <v>-1.1823339779064735E-2</v>
      </c>
      <c r="K107" s="45">
        <f t="shared" si="3"/>
        <v>-9.2691244961095372E-3</v>
      </c>
    </row>
    <row r="108" spans="1:11" x14ac:dyDescent="0.2">
      <c r="A108" s="53">
        <v>45566</v>
      </c>
      <c r="B108" s="51">
        <v>5423.8</v>
      </c>
      <c r="C108" s="51">
        <v>1123.335</v>
      </c>
      <c r="D108" s="51">
        <v>1707.4169999999999</v>
      </c>
      <c r="E108" s="51">
        <v>658.8</v>
      </c>
      <c r="G108" s="53">
        <v>45566</v>
      </c>
      <c r="H108" s="45">
        <f t="shared" si="4"/>
        <v>-3.5980033570129515E-3</v>
      </c>
      <c r="I108" s="45">
        <f t="shared" si="4"/>
        <v>-2.8683726871445374E-2</v>
      </c>
      <c r="J108" s="45">
        <f t="shared" si="4"/>
        <v>-3.3830156628316898E-3</v>
      </c>
      <c r="K108" s="45">
        <f t="shared" si="3"/>
        <v>-3.4463021223121983E-2</v>
      </c>
    </row>
    <row r="109" spans="1:11" x14ac:dyDescent="0.2">
      <c r="A109" s="53">
        <v>45568</v>
      </c>
      <c r="B109" s="51">
        <v>5430.3</v>
      </c>
      <c r="C109" s="51">
        <v>1119.05</v>
      </c>
      <c r="D109" s="51">
        <v>1663.6980000000001</v>
      </c>
      <c r="E109" s="51">
        <v>635.15</v>
      </c>
      <c r="G109" s="53">
        <v>45568</v>
      </c>
      <c r="H109" s="45">
        <f t="shared" si="4"/>
        <v>1.1977042365590566E-3</v>
      </c>
      <c r="I109" s="45">
        <f t="shared" si="4"/>
        <v>-3.8218282905839755E-3</v>
      </c>
      <c r="J109" s="45">
        <f t="shared" si="4"/>
        <v>-2.5938866660721E-2</v>
      </c>
      <c r="K109" s="45">
        <f t="shared" si="3"/>
        <v>-3.655880683401546E-2</v>
      </c>
    </row>
    <row r="110" spans="1:11" x14ac:dyDescent="0.2">
      <c r="A110" s="53">
        <v>45569</v>
      </c>
      <c r="B110" s="51">
        <v>5425.55</v>
      </c>
      <c r="C110" s="51">
        <v>1104.55</v>
      </c>
      <c r="D110" s="51">
        <v>1639.6130000000001</v>
      </c>
      <c r="E110" s="51">
        <v>629.15</v>
      </c>
      <c r="G110" s="53">
        <v>45569</v>
      </c>
      <c r="H110" s="45">
        <f t="shared" si="4"/>
        <v>-8.751042623345262E-4</v>
      </c>
      <c r="I110" s="45">
        <f t="shared" si="4"/>
        <v>-1.3042098877944434E-2</v>
      </c>
      <c r="J110" s="45">
        <f t="shared" si="4"/>
        <v>-1.4582597163302766E-2</v>
      </c>
      <c r="K110" s="45">
        <f t="shared" si="3"/>
        <v>-9.4914894314928663E-3</v>
      </c>
    </row>
    <row r="111" spans="1:11" x14ac:dyDescent="0.2">
      <c r="A111" s="53">
        <v>45572</v>
      </c>
      <c r="B111" s="51">
        <v>5404.35</v>
      </c>
      <c r="C111" s="51">
        <v>1105.4970000000001</v>
      </c>
      <c r="D111" s="51">
        <v>1600.1959999999999</v>
      </c>
      <c r="E111" s="51">
        <v>618.4</v>
      </c>
      <c r="G111" s="53">
        <v>45572</v>
      </c>
      <c r="H111" s="45">
        <f t="shared" si="4"/>
        <v>-3.9150919360957928E-3</v>
      </c>
      <c r="I111" s="45">
        <f t="shared" si="4"/>
        <v>8.5699540141878422E-4</v>
      </c>
      <c r="J111" s="45">
        <f t="shared" si="4"/>
        <v>-2.4334116636502749E-2</v>
      </c>
      <c r="K111" s="45">
        <f t="shared" si="3"/>
        <v>-1.7234204764764706E-2</v>
      </c>
    </row>
    <row r="112" spans="1:11" x14ac:dyDescent="0.2">
      <c r="A112" s="53">
        <v>45573</v>
      </c>
      <c r="B112" s="51">
        <v>5547.05</v>
      </c>
      <c r="C112" s="51">
        <v>1145.26</v>
      </c>
      <c r="D112" s="51">
        <v>1633.0840000000001</v>
      </c>
      <c r="E112" s="51">
        <v>615.4</v>
      </c>
      <c r="G112" s="53">
        <v>45573</v>
      </c>
      <c r="H112" s="45">
        <f t="shared" si="4"/>
        <v>2.606207007380049E-2</v>
      </c>
      <c r="I112" s="45">
        <f t="shared" si="4"/>
        <v>3.5336677857083013E-2</v>
      </c>
      <c r="J112" s="45">
        <f t="shared" si="4"/>
        <v>2.0344129991359136E-2</v>
      </c>
      <c r="K112" s="45">
        <f t="shared" si="3"/>
        <v>-4.8630343852707064E-3</v>
      </c>
    </row>
    <row r="113" spans="1:11" x14ac:dyDescent="0.2">
      <c r="A113" s="53">
        <v>45574</v>
      </c>
      <c r="B113" s="51">
        <v>5989.75</v>
      </c>
      <c r="C113" s="51">
        <v>1159.1120000000001</v>
      </c>
      <c r="D113" s="51">
        <v>1615.3789999999999</v>
      </c>
      <c r="E113" s="51">
        <v>629.20000000000005</v>
      </c>
      <c r="G113" s="53">
        <v>45574</v>
      </c>
      <c r="H113" s="45">
        <f t="shared" si="4"/>
        <v>7.6783420115482323E-2</v>
      </c>
      <c r="I113" s="45">
        <f t="shared" si="4"/>
        <v>1.2022509254390619E-2</v>
      </c>
      <c r="J113" s="45">
        <f t="shared" si="4"/>
        <v>-1.0900647669214319E-2</v>
      </c>
      <c r="K113" s="45">
        <f t="shared" si="3"/>
        <v>2.2176708296181423E-2</v>
      </c>
    </row>
    <row r="114" spans="1:11" x14ac:dyDescent="0.2">
      <c r="A114" s="53">
        <v>45575</v>
      </c>
      <c r="B114" s="51">
        <v>5942.15</v>
      </c>
      <c r="C114" s="51">
        <v>1213.5250000000001</v>
      </c>
      <c r="D114" s="51">
        <v>1644.3109999999999</v>
      </c>
      <c r="E114" s="51">
        <v>623.79999999999995</v>
      </c>
      <c r="G114" s="53">
        <v>45575</v>
      </c>
      <c r="H114" s="45">
        <f t="shared" si="4"/>
        <v>-7.978654281960958E-3</v>
      </c>
      <c r="I114" s="45">
        <f t="shared" si="4"/>
        <v>4.5875152819079383E-2</v>
      </c>
      <c r="J114" s="45">
        <f t="shared" si="4"/>
        <v>1.7751847427103517E-2</v>
      </c>
      <c r="K114" s="45">
        <f t="shared" si="3"/>
        <v>-8.6193670104199819E-3</v>
      </c>
    </row>
    <row r="115" spans="1:11" x14ac:dyDescent="0.2">
      <c r="A115" s="53">
        <v>45576</v>
      </c>
      <c r="B115" s="51">
        <v>6142.25</v>
      </c>
      <c r="C115" s="51">
        <v>1217.76</v>
      </c>
      <c r="D115" s="51">
        <v>1633.0350000000001</v>
      </c>
      <c r="E115" s="51">
        <v>629.70000000000005</v>
      </c>
      <c r="G115" s="53">
        <v>45576</v>
      </c>
      <c r="H115" s="45">
        <f t="shared" si="4"/>
        <v>3.3120103796856572E-2</v>
      </c>
      <c r="I115" s="45">
        <f t="shared" si="4"/>
        <v>3.4837579989156317E-3</v>
      </c>
      <c r="J115" s="45">
        <f t="shared" si="4"/>
        <v>-6.881204788326655E-3</v>
      </c>
      <c r="K115" s="45">
        <f t="shared" si="3"/>
        <v>9.4137113209942537E-3</v>
      </c>
    </row>
    <row r="116" spans="1:11" x14ac:dyDescent="0.2">
      <c r="A116" s="53">
        <v>45579</v>
      </c>
      <c r="B116" s="51">
        <v>6214.85</v>
      </c>
      <c r="C116" s="51">
        <v>1185.123</v>
      </c>
      <c r="D116" s="51">
        <v>1669.731</v>
      </c>
      <c r="E116" s="51">
        <v>618.35</v>
      </c>
      <c r="G116" s="53">
        <v>45579</v>
      </c>
      <c r="H116" s="45">
        <f t="shared" si="4"/>
        <v>1.1750464970310378E-2</v>
      </c>
      <c r="I116" s="45">
        <f t="shared" si="4"/>
        <v>-2.7166538868079924E-2</v>
      </c>
      <c r="J116" s="45">
        <f t="shared" si="4"/>
        <v>2.2222288905778154E-2</v>
      </c>
      <c r="K116" s="45">
        <f t="shared" si="3"/>
        <v>-1.8188875306630999E-2</v>
      </c>
    </row>
    <row r="117" spans="1:11" x14ac:dyDescent="0.2">
      <c r="A117" s="53">
        <v>45580</v>
      </c>
      <c r="B117" s="51">
        <v>6106.7</v>
      </c>
      <c r="C117" s="51">
        <v>1199.8720000000001</v>
      </c>
      <c r="D117" s="51">
        <v>1665.7750000000001</v>
      </c>
      <c r="E117" s="51">
        <v>626.6</v>
      </c>
      <c r="G117" s="53">
        <v>45580</v>
      </c>
      <c r="H117" s="45">
        <f t="shared" si="4"/>
        <v>-1.7555060436277747E-2</v>
      </c>
      <c r="I117" s="45">
        <f t="shared" si="4"/>
        <v>1.2368317769130067E-2</v>
      </c>
      <c r="J117" s="45">
        <f t="shared" si="4"/>
        <v>-2.3720550074963166E-3</v>
      </c>
      <c r="K117" s="45">
        <f t="shared" si="3"/>
        <v>1.3253738330025187E-2</v>
      </c>
    </row>
    <row r="118" spans="1:11" x14ac:dyDescent="0.2">
      <c r="A118" s="53">
        <v>45581</v>
      </c>
      <c r="B118" s="51">
        <v>6123.65</v>
      </c>
      <c r="C118" s="51">
        <v>1191.999</v>
      </c>
      <c r="D118" s="51">
        <v>1681.3040000000001</v>
      </c>
      <c r="E118" s="51">
        <v>622.1</v>
      </c>
      <c r="G118" s="53">
        <v>45581</v>
      </c>
      <c r="H118" s="45">
        <f t="shared" si="4"/>
        <v>2.7717948958156206E-3</v>
      </c>
      <c r="I118" s="45">
        <f t="shared" si="4"/>
        <v>-6.5831547213628981E-3</v>
      </c>
      <c r="J118" s="45">
        <f t="shared" si="4"/>
        <v>9.2792022088904764E-3</v>
      </c>
      <c r="K118" s="45">
        <f t="shared" si="3"/>
        <v>-7.2075269971172383E-3</v>
      </c>
    </row>
    <row r="119" spans="1:11" x14ac:dyDescent="0.2">
      <c r="A119" s="53">
        <v>45582</v>
      </c>
      <c r="B119" s="51">
        <v>6077.4</v>
      </c>
      <c r="C119" s="51">
        <v>1148.4490000000001</v>
      </c>
      <c r="D119" s="51">
        <v>1654.944</v>
      </c>
      <c r="E119" s="51">
        <v>612.4</v>
      </c>
      <c r="G119" s="53">
        <v>45582</v>
      </c>
      <c r="H119" s="45">
        <f t="shared" si="4"/>
        <v>-7.5813510354069656E-3</v>
      </c>
      <c r="I119" s="45">
        <f t="shared" si="4"/>
        <v>-3.7219393302206118E-2</v>
      </c>
      <c r="J119" s="45">
        <f t="shared" si="4"/>
        <v>-1.5802511412776606E-2</v>
      </c>
      <c r="K119" s="45">
        <f t="shared" si="3"/>
        <v>-1.5715187737445492E-2</v>
      </c>
    </row>
    <row r="120" spans="1:11" x14ac:dyDescent="0.2">
      <c r="A120" s="53">
        <v>45583</v>
      </c>
      <c r="B120" s="51">
        <v>6022.25</v>
      </c>
      <c r="C120" s="51">
        <v>1125.9760000000001</v>
      </c>
      <c r="D120" s="51">
        <v>1663.549</v>
      </c>
      <c r="E120" s="51">
        <v>625</v>
      </c>
      <c r="G120" s="53">
        <v>45583</v>
      </c>
      <c r="H120" s="45">
        <f t="shared" si="4"/>
        <v>-9.1160292938005684E-3</v>
      </c>
      <c r="I120" s="45">
        <f t="shared" si="4"/>
        <v>-1.9762121311292933E-2</v>
      </c>
      <c r="J120" s="45">
        <f t="shared" si="4"/>
        <v>5.186100610371204E-3</v>
      </c>
      <c r="K120" s="45">
        <f t="shared" si="3"/>
        <v>2.036598595287295E-2</v>
      </c>
    </row>
    <row r="121" spans="1:11" x14ac:dyDescent="0.2">
      <c r="A121" s="53">
        <v>45586</v>
      </c>
      <c r="B121" s="51">
        <v>5925</v>
      </c>
      <c r="C121" s="51">
        <v>1113.17</v>
      </c>
      <c r="D121" s="51">
        <v>1709.8889999999999</v>
      </c>
      <c r="E121" s="51">
        <v>622.54999999999995</v>
      </c>
      <c r="G121" s="53">
        <v>45586</v>
      </c>
      <c r="H121" s="45">
        <f t="shared" si="4"/>
        <v>-1.628025662367396E-2</v>
      </c>
      <c r="I121" s="45">
        <f t="shared" si="4"/>
        <v>-1.1438414131923438E-2</v>
      </c>
      <c r="J121" s="45">
        <f t="shared" si="4"/>
        <v>2.7475184118061532E-2</v>
      </c>
      <c r="K121" s="45">
        <f t="shared" si="3"/>
        <v>-3.9277033379799932E-3</v>
      </c>
    </row>
    <row r="122" spans="1:11" x14ac:dyDescent="0.2">
      <c r="A122" s="53">
        <v>45587</v>
      </c>
      <c r="B122" s="51">
        <v>5817.95</v>
      </c>
      <c r="C122" s="51">
        <v>1054.223</v>
      </c>
      <c r="D122" s="51">
        <v>1695.893</v>
      </c>
      <c r="E122" s="51">
        <v>615.45000000000005</v>
      </c>
      <c r="G122" s="53">
        <v>45587</v>
      </c>
      <c r="H122" s="45">
        <f t="shared" si="4"/>
        <v>-1.8232721003676948E-2</v>
      </c>
      <c r="I122" s="45">
        <f t="shared" si="4"/>
        <v>-5.440779827830073E-2</v>
      </c>
      <c r="J122" s="45">
        <f t="shared" si="4"/>
        <v>-8.2190103701375184E-3</v>
      </c>
      <c r="K122" s="45">
        <f t="shared" si="3"/>
        <v>-1.1470238842116617E-2</v>
      </c>
    </row>
    <row r="123" spans="1:11" x14ac:dyDescent="0.2">
      <c r="A123" s="53">
        <v>45588</v>
      </c>
      <c r="B123" s="51">
        <v>5727.6</v>
      </c>
      <c r="C123" s="51">
        <v>1069.271</v>
      </c>
      <c r="D123" s="51">
        <v>1716.912</v>
      </c>
      <c r="E123" s="51">
        <v>606.79999999999995</v>
      </c>
      <c r="G123" s="53">
        <v>45588</v>
      </c>
      <c r="H123" s="45">
        <f t="shared" si="4"/>
        <v>-1.5651371199803754E-2</v>
      </c>
      <c r="I123" s="45">
        <f t="shared" si="4"/>
        <v>1.4173105173645034E-2</v>
      </c>
      <c r="J123" s="45">
        <f t="shared" si="4"/>
        <v>1.2317882661022609E-2</v>
      </c>
      <c r="K123" s="45">
        <f t="shared" si="3"/>
        <v>-1.4154460081927729E-2</v>
      </c>
    </row>
    <row r="124" spans="1:11" x14ac:dyDescent="0.2">
      <c r="A124" s="53">
        <v>45589</v>
      </c>
      <c r="B124" s="51">
        <v>5736.65</v>
      </c>
      <c r="C124" s="51">
        <v>1046.6489999999999</v>
      </c>
      <c r="D124" s="51">
        <v>1730.6110000000001</v>
      </c>
      <c r="E124" s="51">
        <v>600.79999999999995</v>
      </c>
      <c r="G124" s="53">
        <v>45589</v>
      </c>
      <c r="H124" s="45">
        <f t="shared" si="4"/>
        <v>1.5788214457802157E-3</v>
      </c>
      <c r="I124" s="45">
        <f t="shared" si="4"/>
        <v>-2.1383475737844607E-2</v>
      </c>
      <c r="J124" s="45">
        <f t="shared" si="4"/>
        <v>7.9471969294909323E-3</v>
      </c>
      <c r="K124" s="45">
        <f t="shared" si="3"/>
        <v>-9.9371470244521889E-3</v>
      </c>
    </row>
    <row r="125" spans="1:11" x14ac:dyDescent="0.2">
      <c r="A125" s="53">
        <v>45590</v>
      </c>
      <c r="B125" s="51">
        <v>5780.75</v>
      </c>
      <c r="C125" s="51">
        <v>1030.106</v>
      </c>
      <c r="D125" s="51">
        <v>1724.4290000000001</v>
      </c>
      <c r="E125" s="51">
        <v>585.25</v>
      </c>
      <c r="G125" s="53">
        <v>45590</v>
      </c>
      <c r="H125" s="45">
        <f t="shared" si="4"/>
        <v>7.658015788445445E-3</v>
      </c>
      <c r="I125" s="45">
        <f t="shared" si="4"/>
        <v>-1.5931922560945781E-2</v>
      </c>
      <c r="J125" s="45">
        <f t="shared" si="4"/>
        <v>-3.5785441541700369E-3</v>
      </c>
      <c r="K125" s="45">
        <f t="shared" si="3"/>
        <v>-2.6222994078904743E-2</v>
      </c>
    </row>
    <row r="126" spans="1:11" x14ac:dyDescent="0.2">
      <c r="A126" s="53">
        <v>45593</v>
      </c>
      <c r="B126" s="51">
        <v>5814.4</v>
      </c>
      <c r="C126" s="51">
        <v>1044.307</v>
      </c>
      <c r="D126" s="51">
        <v>1715.329</v>
      </c>
      <c r="E126" s="51">
        <v>585.5</v>
      </c>
      <c r="G126" s="53">
        <v>45593</v>
      </c>
      <c r="H126" s="45">
        <f t="shared" si="4"/>
        <v>5.8041671677749864E-3</v>
      </c>
      <c r="I126" s="45">
        <f t="shared" si="4"/>
        <v>1.369179796781529E-2</v>
      </c>
      <c r="J126" s="45">
        <f t="shared" si="4"/>
        <v>-5.2910822388958396E-3</v>
      </c>
      <c r="K126" s="45">
        <f t="shared" si="3"/>
        <v>4.2707666675184338E-4</v>
      </c>
    </row>
    <row r="127" spans="1:11" x14ac:dyDescent="0.2">
      <c r="A127" s="53">
        <v>45594</v>
      </c>
      <c r="B127" s="51">
        <v>5803.35</v>
      </c>
      <c r="C127" s="51">
        <v>1043.1610000000001</v>
      </c>
      <c r="D127" s="51">
        <v>1732.787</v>
      </c>
      <c r="E127" s="51">
        <v>575.29999999999995</v>
      </c>
      <c r="G127" s="53">
        <v>45594</v>
      </c>
      <c r="H127" s="45">
        <f t="shared" si="4"/>
        <v>-1.9022621991569323E-3</v>
      </c>
      <c r="I127" s="45">
        <f t="shared" si="4"/>
        <v>-1.0979810134872669E-3</v>
      </c>
      <c r="J127" s="45">
        <f t="shared" si="4"/>
        <v>1.0126195973760348E-2</v>
      </c>
      <c r="K127" s="45">
        <f t="shared" si="3"/>
        <v>-1.757453916852432E-2</v>
      </c>
    </row>
    <row r="128" spans="1:11" x14ac:dyDescent="0.2">
      <c r="A128" s="53">
        <v>45595</v>
      </c>
      <c r="B128" s="51">
        <v>5886.6</v>
      </c>
      <c r="C128" s="51">
        <v>1060.203</v>
      </c>
      <c r="D128" s="51">
        <v>1715.7249999999999</v>
      </c>
      <c r="E128" s="51">
        <v>578.45000000000005</v>
      </c>
      <c r="G128" s="53">
        <v>45595</v>
      </c>
      <c r="H128" s="45">
        <f t="shared" si="4"/>
        <v>1.4243244394705224E-2</v>
      </c>
      <c r="I128" s="45">
        <f t="shared" si="4"/>
        <v>1.6204872700256251E-2</v>
      </c>
      <c r="J128" s="45">
        <f t="shared" si="4"/>
        <v>-9.8953631149606095E-3</v>
      </c>
      <c r="K128" s="45">
        <f t="shared" si="3"/>
        <v>5.4604686056503558E-3</v>
      </c>
    </row>
    <row r="129" spans="1:11" x14ac:dyDescent="0.2">
      <c r="A129" s="53">
        <v>45596</v>
      </c>
      <c r="B129" s="51">
        <v>5889.65</v>
      </c>
      <c r="C129" s="51">
        <v>1081.579</v>
      </c>
      <c r="D129" s="51">
        <v>1716.8130000000001</v>
      </c>
      <c r="E129" s="51">
        <v>576</v>
      </c>
      <c r="G129" s="53">
        <v>45596</v>
      </c>
      <c r="H129" s="45">
        <f t="shared" si="4"/>
        <v>5.179917322061259E-4</v>
      </c>
      <c r="I129" s="45">
        <f t="shared" si="4"/>
        <v>1.9961611215255134E-2</v>
      </c>
      <c r="J129" s="45">
        <f t="shared" si="4"/>
        <v>6.3393327994426746E-4</v>
      </c>
      <c r="K129" s="45">
        <f t="shared" si="3"/>
        <v>-4.2444517790067478E-3</v>
      </c>
    </row>
    <row r="130" spans="1:11" x14ac:dyDescent="0.2">
      <c r="A130" s="53">
        <v>45597</v>
      </c>
      <c r="B130" s="51">
        <v>5903.55</v>
      </c>
      <c r="C130" s="51">
        <v>1112.0239999999999</v>
      </c>
      <c r="D130" s="51">
        <v>1718.396</v>
      </c>
      <c r="E130" s="51">
        <v>577.54999999999995</v>
      </c>
      <c r="G130" s="53">
        <v>45597</v>
      </c>
      <c r="H130" s="45">
        <f t="shared" si="4"/>
        <v>2.3572917336523742E-3</v>
      </c>
      <c r="I130" s="45">
        <f t="shared" si="4"/>
        <v>2.7759767891697328E-2</v>
      </c>
      <c r="J130" s="45">
        <f t="shared" si="4"/>
        <v>9.2163248993049865E-4</v>
      </c>
      <c r="K130" s="45">
        <f t="shared" si="3"/>
        <v>2.6873580387980021E-3</v>
      </c>
    </row>
    <row r="131" spans="1:11" x14ac:dyDescent="0.2">
      <c r="A131" s="53">
        <v>45600</v>
      </c>
      <c r="B131" s="51">
        <v>5901.75</v>
      </c>
      <c r="C131" s="51">
        <v>1049.9880000000001</v>
      </c>
      <c r="D131" s="51">
        <v>1695.4480000000001</v>
      </c>
      <c r="E131" s="51">
        <v>567.1</v>
      </c>
      <c r="G131" s="53">
        <v>45600</v>
      </c>
      <c r="H131" s="45">
        <f t="shared" si="4"/>
        <v>-3.049477800562246E-4</v>
      </c>
      <c r="I131" s="45">
        <f t="shared" si="4"/>
        <v>-5.7403042796602799E-2</v>
      </c>
      <c r="J131" s="45">
        <f t="shared" si="4"/>
        <v>-1.344428488876848E-2</v>
      </c>
      <c r="K131" s="45">
        <f t="shared" si="3"/>
        <v>-1.8259363714706902E-2</v>
      </c>
    </row>
    <row r="132" spans="1:11" x14ac:dyDescent="0.2">
      <c r="A132" s="53">
        <v>45601</v>
      </c>
      <c r="B132" s="51">
        <v>5811.25</v>
      </c>
      <c r="C132" s="51">
        <v>1028.711</v>
      </c>
      <c r="D132" s="51">
        <v>1738.722</v>
      </c>
      <c r="E132" s="51">
        <v>591.95000000000005</v>
      </c>
      <c r="G132" s="53">
        <v>45601</v>
      </c>
      <c r="H132" s="45">
        <f t="shared" si="4"/>
        <v>-1.5453223078407961E-2</v>
      </c>
      <c r="I132" s="45">
        <f t="shared" si="4"/>
        <v>-2.0472173327214446E-2</v>
      </c>
      <c r="J132" s="45">
        <f t="shared" si="4"/>
        <v>2.5203347909017328E-2</v>
      </c>
      <c r="K132" s="45">
        <f t="shared" si="4"/>
        <v>4.2886516837662911E-2</v>
      </c>
    </row>
    <row r="133" spans="1:11" x14ac:dyDescent="0.2">
      <c r="A133" s="53">
        <v>45602</v>
      </c>
      <c r="B133" s="51">
        <v>5954.15</v>
      </c>
      <c r="C133" s="51">
        <v>1076.9449999999999</v>
      </c>
      <c r="D133" s="51">
        <v>1736.1510000000001</v>
      </c>
      <c r="E133" s="51">
        <v>600.45000000000005</v>
      </c>
      <c r="G133" s="53">
        <v>45602</v>
      </c>
      <c r="H133" s="45">
        <f t="shared" ref="H133:K196" si="5">LN(B133/B132)</f>
        <v>2.4292761401049055E-2</v>
      </c>
      <c r="I133" s="45">
        <f t="shared" si="5"/>
        <v>4.5821766883892813E-2</v>
      </c>
      <c r="J133" s="45">
        <f t="shared" si="5"/>
        <v>-1.4797665809053431E-3</v>
      </c>
      <c r="K133" s="45">
        <f t="shared" si="5"/>
        <v>1.4257202249047115E-2</v>
      </c>
    </row>
    <row r="134" spans="1:11" x14ac:dyDescent="0.2">
      <c r="A134" s="53">
        <v>45603</v>
      </c>
      <c r="B134" s="51">
        <v>5959.95</v>
      </c>
      <c r="C134" s="51">
        <v>1073.4069999999999</v>
      </c>
      <c r="D134" s="51">
        <v>1727.5450000000001</v>
      </c>
      <c r="E134" s="51">
        <v>596.35</v>
      </c>
      <c r="G134" s="53">
        <v>45603</v>
      </c>
      <c r="H134" s="45">
        <f t="shared" si="5"/>
        <v>9.7363635661679897E-4</v>
      </c>
      <c r="I134" s="45">
        <f t="shared" si="5"/>
        <v>-3.2906270159690017E-3</v>
      </c>
      <c r="J134" s="45">
        <f t="shared" si="5"/>
        <v>-4.9692684978361774E-3</v>
      </c>
      <c r="K134" s="45">
        <f t="shared" si="5"/>
        <v>-6.8516310820143133E-3</v>
      </c>
    </row>
    <row r="135" spans="1:11" x14ac:dyDescent="0.2">
      <c r="A135" s="53">
        <v>45604</v>
      </c>
      <c r="B135" s="51">
        <v>5949.85</v>
      </c>
      <c r="C135" s="51">
        <v>1046.6990000000001</v>
      </c>
      <c r="D135" s="51">
        <v>1735.3589999999999</v>
      </c>
      <c r="E135" s="51">
        <v>607.25</v>
      </c>
      <c r="G135" s="53">
        <v>45604</v>
      </c>
      <c r="H135" s="45">
        <f t="shared" si="5"/>
        <v>-1.6960826245980543E-3</v>
      </c>
      <c r="I135" s="45">
        <f t="shared" si="5"/>
        <v>-2.5196299578747972E-2</v>
      </c>
      <c r="J135" s="45">
        <f t="shared" si="5"/>
        <v>4.5129828966188196E-3</v>
      </c>
      <c r="K135" s="45">
        <f t="shared" si="5"/>
        <v>1.8112824857603824E-2</v>
      </c>
    </row>
    <row r="136" spans="1:11" x14ac:dyDescent="0.2">
      <c r="A136" s="53">
        <v>45607</v>
      </c>
      <c r="B136" s="51">
        <v>5899.95</v>
      </c>
      <c r="C136" s="51">
        <v>1038.3779999999999</v>
      </c>
      <c r="D136" s="51">
        <v>1747.08</v>
      </c>
      <c r="E136" s="51">
        <v>602</v>
      </c>
      <c r="G136" s="53">
        <v>45607</v>
      </c>
      <c r="H136" s="45">
        <f t="shared" si="5"/>
        <v>-8.4221328562321743E-3</v>
      </c>
      <c r="I136" s="45">
        <f t="shared" si="5"/>
        <v>-7.9815221920836073E-3</v>
      </c>
      <c r="J136" s="45">
        <f t="shared" si="5"/>
        <v>6.7315144700135204E-3</v>
      </c>
      <c r="K136" s="45">
        <f t="shared" si="5"/>
        <v>-8.6831225734608809E-3</v>
      </c>
    </row>
    <row r="137" spans="1:11" x14ac:dyDescent="0.2">
      <c r="A137" s="53">
        <v>45608</v>
      </c>
      <c r="B137" s="51">
        <v>5810.7</v>
      </c>
      <c r="C137" s="51">
        <v>1024.7750000000001</v>
      </c>
      <c r="D137" s="51">
        <v>1699.5039999999999</v>
      </c>
      <c r="E137" s="51">
        <v>636.85</v>
      </c>
      <c r="G137" s="53">
        <v>45608</v>
      </c>
      <c r="H137" s="45">
        <f t="shared" si="5"/>
        <v>-1.5242830765326979E-2</v>
      </c>
      <c r="I137" s="45">
        <f t="shared" si="5"/>
        <v>-1.3186804003653258E-2</v>
      </c>
      <c r="J137" s="45">
        <f t="shared" si="5"/>
        <v>-2.7609379106412327E-2</v>
      </c>
      <c r="K137" s="45">
        <f t="shared" si="5"/>
        <v>5.6276703726947479E-2</v>
      </c>
    </row>
    <row r="138" spans="1:11" x14ac:dyDescent="0.2">
      <c r="A138" s="53">
        <v>45609</v>
      </c>
      <c r="B138" s="51">
        <v>5770.1</v>
      </c>
      <c r="C138" s="51">
        <v>975.84280000000001</v>
      </c>
      <c r="D138" s="51">
        <v>1663.0550000000001</v>
      </c>
      <c r="E138" s="51">
        <v>625.20000000000005</v>
      </c>
      <c r="G138" s="53">
        <v>45609</v>
      </c>
      <c r="H138" s="45">
        <f t="shared" si="5"/>
        <v>-7.0116341418079466E-3</v>
      </c>
      <c r="I138" s="45">
        <f t="shared" si="5"/>
        <v>-4.892684741418895E-2</v>
      </c>
      <c r="J138" s="45">
        <f t="shared" si="5"/>
        <v>-2.1680171360714255E-2</v>
      </c>
      <c r="K138" s="45">
        <f t="shared" si="5"/>
        <v>-1.8462550488446961E-2</v>
      </c>
    </row>
    <row r="139" spans="1:11" x14ac:dyDescent="0.2">
      <c r="A139" s="53">
        <v>45610</v>
      </c>
      <c r="B139" s="51">
        <v>5750.1</v>
      </c>
      <c r="C139" s="51">
        <v>986.15729999999996</v>
      </c>
      <c r="D139" s="51">
        <v>1674.3309999999999</v>
      </c>
      <c r="E139" s="51">
        <v>608.15</v>
      </c>
      <c r="G139" s="53">
        <v>45610</v>
      </c>
      <c r="H139" s="45">
        <f t="shared" si="5"/>
        <v>-3.4721654299781327E-3</v>
      </c>
      <c r="I139" s="45">
        <f t="shared" si="5"/>
        <v>1.0514367480215199E-2</v>
      </c>
      <c r="J139" s="45">
        <f t="shared" si="5"/>
        <v>6.75741008536736E-3</v>
      </c>
      <c r="K139" s="45">
        <f t="shared" si="5"/>
        <v>-2.7650036482876259E-2</v>
      </c>
    </row>
    <row r="140" spans="1:11" x14ac:dyDescent="0.2">
      <c r="A140" s="53">
        <v>45614</v>
      </c>
      <c r="B140" s="51">
        <v>5766.65</v>
      </c>
      <c r="C140" s="51">
        <v>936.42849999999999</v>
      </c>
      <c r="D140" s="51">
        <v>1686.546</v>
      </c>
      <c r="E140" s="51">
        <v>607.15</v>
      </c>
      <c r="G140" s="53">
        <v>45614</v>
      </c>
      <c r="H140" s="45">
        <f t="shared" si="5"/>
        <v>2.874076695656569E-3</v>
      </c>
      <c r="I140" s="45">
        <f t="shared" si="5"/>
        <v>-5.1742704482251371E-2</v>
      </c>
      <c r="J140" s="45">
        <f t="shared" si="5"/>
        <v>7.2689680607344763E-3</v>
      </c>
      <c r="K140" s="45">
        <f t="shared" si="5"/>
        <v>-1.6456845646174801E-3</v>
      </c>
    </row>
    <row r="141" spans="1:11" x14ac:dyDescent="0.2">
      <c r="A141" s="53">
        <v>45615</v>
      </c>
      <c r="B141" s="51">
        <v>5900.85</v>
      </c>
      <c r="C141" s="51">
        <v>963.08669999999995</v>
      </c>
      <c r="D141" s="51">
        <v>1723.2919999999999</v>
      </c>
      <c r="E141" s="51">
        <v>613.04999999999995</v>
      </c>
      <c r="G141" s="53">
        <v>45615</v>
      </c>
      <c r="H141" s="45">
        <f t="shared" si="5"/>
        <v>2.3005085673479E-2</v>
      </c>
      <c r="I141" s="45">
        <f t="shared" si="5"/>
        <v>2.8070268033379173E-2</v>
      </c>
      <c r="J141" s="45">
        <f t="shared" si="5"/>
        <v>2.1553764468409484E-2</v>
      </c>
      <c r="K141" s="45">
        <f t="shared" si="5"/>
        <v>9.6706211785681038E-3</v>
      </c>
    </row>
    <row r="142" spans="1:11" x14ac:dyDescent="0.2">
      <c r="A142" s="53">
        <v>45617</v>
      </c>
      <c r="B142" s="51">
        <v>5977.1</v>
      </c>
      <c r="C142" s="51">
        <v>923.72220000000004</v>
      </c>
      <c r="D142" s="51">
        <v>1722.2529999999999</v>
      </c>
      <c r="E142" s="51">
        <v>610.20000000000005</v>
      </c>
      <c r="G142" s="53">
        <v>45617</v>
      </c>
      <c r="H142" s="45">
        <f t="shared" si="5"/>
        <v>1.2839092172048613E-2</v>
      </c>
      <c r="I142" s="45">
        <f t="shared" si="5"/>
        <v>-4.1732061811254224E-2</v>
      </c>
      <c r="J142" s="45">
        <f t="shared" si="5"/>
        <v>-6.0309764144285546E-4</v>
      </c>
      <c r="K142" s="45">
        <f t="shared" si="5"/>
        <v>-4.6597263958266218E-3</v>
      </c>
    </row>
    <row r="143" spans="1:11" x14ac:dyDescent="0.2">
      <c r="A143" s="53">
        <v>45618</v>
      </c>
      <c r="B143" s="51">
        <v>5998.35</v>
      </c>
      <c r="C143" s="51">
        <v>932.19309999999996</v>
      </c>
      <c r="D143" s="51">
        <v>1726.605</v>
      </c>
      <c r="E143" s="51">
        <v>637.65</v>
      </c>
      <c r="G143" s="53">
        <v>45618</v>
      </c>
      <c r="H143" s="45">
        <f t="shared" si="5"/>
        <v>3.5489309050570172E-3</v>
      </c>
      <c r="I143" s="45">
        <f t="shared" si="5"/>
        <v>9.1286049791908259E-3</v>
      </c>
      <c r="J143" s="45">
        <f t="shared" si="5"/>
        <v>2.5237352827577643E-3</v>
      </c>
      <c r="K143" s="45">
        <f t="shared" si="5"/>
        <v>4.4002771190339497E-2</v>
      </c>
    </row>
    <row r="144" spans="1:11" x14ac:dyDescent="0.2">
      <c r="A144" s="53">
        <v>45621</v>
      </c>
      <c r="B144" s="51">
        <v>6138.45</v>
      </c>
      <c r="C144" s="51">
        <v>990.74159999999995</v>
      </c>
      <c r="D144" s="51">
        <v>1766.17</v>
      </c>
      <c r="E144" s="51">
        <v>632.75</v>
      </c>
      <c r="G144" s="53">
        <v>45621</v>
      </c>
      <c r="H144" s="45">
        <f t="shared" si="5"/>
        <v>2.3087835884590274E-2</v>
      </c>
      <c r="I144" s="45">
        <f t="shared" si="5"/>
        <v>6.0913771543017803E-2</v>
      </c>
      <c r="J144" s="45">
        <f t="shared" si="5"/>
        <v>2.2656307609667428E-2</v>
      </c>
      <c r="K144" s="45">
        <f t="shared" si="5"/>
        <v>-7.7141440476753672E-3</v>
      </c>
    </row>
    <row r="145" spans="1:11" x14ac:dyDescent="0.2">
      <c r="A145" s="53">
        <v>45622</v>
      </c>
      <c r="B145" s="51">
        <v>6072.5</v>
      </c>
      <c r="C145" s="51">
        <v>1028.5619999999999</v>
      </c>
      <c r="D145" s="51">
        <v>1766.1210000000001</v>
      </c>
      <c r="E145" s="51">
        <v>646.9</v>
      </c>
      <c r="G145" s="53">
        <v>45622</v>
      </c>
      <c r="H145" s="45">
        <f t="shared" si="5"/>
        <v>-1.080188539902101E-2</v>
      </c>
      <c r="I145" s="45">
        <f t="shared" si="5"/>
        <v>3.7463235630985525E-2</v>
      </c>
      <c r="J145" s="45">
        <f t="shared" si="5"/>
        <v>-2.7744033548213362E-5</v>
      </c>
      <c r="K145" s="45">
        <f t="shared" si="5"/>
        <v>2.2116323624706218E-2</v>
      </c>
    </row>
    <row r="146" spans="1:11" x14ac:dyDescent="0.2">
      <c r="A146" s="53">
        <v>45623</v>
      </c>
      <c r="B146" s="51">
        <v>5999.2</v>
      </c>
      <c r="C146" s="51">
        <v>1112.921</v>
      </c>
      <c r="D146" s="51">
        <v>1792.58</v>
      </c>
      <c r="E146" s="51">
        <v>651.20000000000005</v>
      </c>
      <c r="G146" s="53">
        <v>45623</v>
      </c>
      <c r="H146" s="45">
        <f t="shared" si="5"/>
        <v>-1.2144254889147939E-2</v>
      </c>
      <c r="I146" s="45">
        <f t="shared" si="5"/>
        <v>7.8826380181109906E-2</v>
      </c>
      <c r="J146" s="45">
        <f t="shared" si="5"/>
        <v>1.487030664427794E-2</v>
      </c>
      <c r="K146" s="45">
        <f t="shared" si="5"/>
        <v>6.6250916383908693E-3</v>
      </c>
    </row>
    <row r="147" spans="1:11" x14ac:dyDescent="0.2">
      <c r="A147" s="53">
        <v>45624</v>
      </c>
      <c r="B147" s="51">
        <v>5951.8</v>
      </c>
      <c r="C147" s="51">
        <v>1165.9390000000001</v>
      </c>
      <c r="D147" s="51">
        <v>1773.6379999999999</v>
      </c>
      <c r="E147" s="51">
        <v>642.29999999999995</v>
      </c>
      <c r="G147" s="53">
        <v>45624</v>
      </c>
      <c r="H147" s="45">
        <f t="shared" si="5"/>
        <v>-7.932432189354308E-3</v>
      </c>
      <c r="I147" s="45">
        <f t="shared" si="5"/>
        <v>4.6538680511746887E-2</v>
      </c>
      <c r="J147" s="45">
        <f t="shared" si="5"/>
        <v>-1.0623118460177888E-2</v>
      </c>
      <c r="K147" s="45">
        <f t="shared" si="5"/>
        <v>-1.376133042458387E-2</v>
      </c>
    </row>
    <row r="148" spans="1:11" x14ac:dyDescent="0.2">
      <c r="A148" s="53">
        <v>45625</v>
      </c>
      <c r="B148" s="51">
        <v>6172.7</v>
      </c>
      <c r="C148" s="51">
        <v>1146.057</v>
      </c>
      <c r="D148" s="51">
        <v>1776.5070000000001</v>
      </c>
      <c r="E148" s="51">
        <v>644.54999999999995</v>
      </c>
      <c r="G148" s="53">
        <v>45625</v>
      </c>
      <c r="H148" s="45">
        <f t="shared" si="5"/>
        <v>3.6442648678680897E-2</v>
      </c>
      <c r="I148" s="45">
        <f t="shared" si="5"/>
        <v>-1.7199415675333195E-2</v>
      </c>
      <c r="J148" s="45">
        <f t="shared" si="5"/>
        <v>1.6162723632787131E-3</v>
      </c>
      <c r="K148" s="45">
        <f t="shared" si="5"/>
        <v>3.4969146253669547E-3</v>
      </c>
    </row>
    <row r="149" spans="1:11" x14ac:dyDescent="0.2">
      <c r="A149" s="53">
        <v>45628</v>
      </c>
      <c r="B149" s="51">
        <v>6255.35</v>
      </c>
      <c r="C149" s="51">
        <v>1147.9010000000001</v>
      </c>
      <c r="D149" s="51">
        <v>1785.0619999999999</v>
      </c>
      <c r="E149" s="51">
        <v>651.9</v>
      </c>
      <c r="G149" s="53">
        <v>45628</v>
      </c>
      <c r="H149" s="45">
        <f t="shared" si="5"/>
        <v>1.3300754094880868E-2</v>
      </c>
      <c r="I149" s="45">
        <f t="shared" si="5"/>
        <v>1.6077019694197496E-3</v>
      </c>
      <c r="J149" s="45">
        <f t="shared" si="5"/>
        <v>4.804071718656616E-3</v>
      </c>
      <c r="K149" s="45">
        <f t="shared" si="5"/>
        <v>1.1338777041379979E-2</v>
      </c>
    </row>
    <row r="150" spans="1:11" x14ac:dyDescent="0.2">
      <c r="A150" s="53">
        <v>45629</v>
      </c>
      <c r="B150" s="51">
        <v>6210.55</v>
      </c>
      <c r="C150" s="51">
        <v>1148.25</v>
      </c>
      <c r="D150" s="51">
        <v>1806.4269999999999</v>
      </c>
      <c r="E150" s="51">
        <v>657.05</v>
      </c>
      <c r="G150" s="53">
        <v>45629</v>
      </c>
      <c r="H150" s="45">
        <f t="shared" si="5"/>
        <v>-7.1876387379753064E-3</v>
      </c>
      <c r="I150" s="45">
        <f t="shared" si="5"/>
        <v>3.0398697880722056E-4</v>
      </c>
      <c r="J150" s="45">
        <f t="shared" si="5"/>
        <v>1.1897712635229764E-2</v>
      </c>
      <c r="K150" s="45">
        <f t="shared" si="5"/>
        <v>7.8689431591533448E-3</v>
      </c>
    </row>
    <row r="151" spans="1:11" x14ac:dyDescent="0.2">
      <c r="A151" s="53">
        <v>45630</v>
      </c>
      <c r="B151" s="51">
        <v>6256.5</v>
      </c>
      <c r="C151" s="51">
        <v>1211.6320000000001</v>
      </c>
      <c r="D151" s="51">
        <v>1839.8589999999999</v>
      </c>
      <c r="E151" s="51">
        <v>660.15</v>
      </c>
      <c r="G151" s="53">
        <v>45630</v>
      </c>
      <c r="H151" s="45">
        <f t="shared" si="5"/>
        <v>7.3714644716978668E-3</v>
      </c>
      <c r="I151" s="45">
        <f t="shared" si="5"/>
        <v>5.3729166955289148E-2</v>
      </c>
      <c r="J151" s="45">
        <f t="shared" si="5"/>
        <v>1.8338077092668111E-2</v>
      </c>
      <c r="K151" s="45">
        <f t="shared" si="5"/>
        <v>4.7069628355631979E-3</v>
      </c>
    </row>
    <row r="152" spans="1:11" x14ac:dyDescent="0.2">
      <c r="A152" s="53">
        <v>45631</v>
      </c>
      <c r="B152" s="51">
        <v>6096.2</v>
      </c>
      <c r="C152" s="51">
        <v>1218.508</v>
      </c>
      <c r="D152" s="51">
        <v>1845.4480000000001</v>
      </c>
      <c r="E152" s="51">
        <v>662.05</v>
      </c>
      <c r="G152" s="53">
        <v>45631</v>
      </c>
      <c r="H152" s="45">
        <f t="shared" si="5"/>
        <v>-2.5955297077861105E-2</v>
      </c>
      <c r="I152" s="45">
        <f t="shared" si="5"/>
        <v>5.6589483318393967E-3</v>
      </c>
      <c r="J152" s="45">
        <f t="shared" si="5"/>
        <v>3.0331281952018412E-3</v>
      </c>
      <c r="K152" s="45">
        <f t="shared" si="5"/>
        <v>2.8739998605556206E-3</v>
      </c>
    </row>
    <row r="153" spans="1:11" x14ac:dyDescent="0.2">
      <c r="A153" s="53">
        <v>45632</v>
      </c>
      <c r="B153" s="51">
        <v>6130.75</v>
      </c>
      <c r="C153" s="51">
        <v>1215.6179999999999</v>
      </c>
      <c r="D153" s="51">
        <v>1835.6559999999999</v>
      </c>
      <c r="E153" s="51">
        <v>694.5</v>
      </c>
      <c r="G153" s="53">
        <v>45632</v>
      </c>
      <c r="H153" s="45">
        <f t="shared" si="5"/>
        <v>5.6514653217407344E-3</v>
      </c>
      <c r="I153" s="45">
        <f t="shared" si="5"/>
        <v>-2.3745700575555167E-3</v>
      </c>
      <c r="J153" s="45">
        <f t="shared" si="5"/>
        <v>-5.3201556359716929E-3</v>
      </c>
      <c r="K153" s="45">
        <f t="shared" si="5"/>
        <v>4.7851080408632722E-2</v>
      </c>
    </row>
    <row r="154" spans="1:11" x14ac:dyDescent="0.2">
      <c r="A154" s="53">
        <v>45635</v>
      </c>
      <c r="B154" s="51">
        <v>5959.65</v>
      </c>
      <c r="C154" s="51">
        <v>1212.4290000000001</v>
      </c>
      <c r="D154" s="51">
        <v>1849.652</v>
      </c>
      <c r="E154" s="51">
        <v>694.7</v>
      </c>
      <c r="G154" s="53">
        <v>45635</v>
      </c>
      <c r="H154" s="45">
        <f t="shared" si="5"/>
        <v>-2.8305337046179168E-2</v>
      </c>
      <c r="I154" s="45">
        <f t="shared" si="5"/>
        <v>-2.6268040393790026E-3</v>
      </c>
      <c r="J154" s="45">
        <f t="shared" si="5"/>
        <v>7.5956024784960621E-3</v>
      </c>
      <c r="K154" s="45">
        <f t="shared" si="5"/>
        <v>2.8793550443684637E-4</v>
      </c>
    </row>
    <row r="155" spans="1:11" x14ac:dyDescent="0.2">
      <c r="A155" s="53">
        <v>45636</v>
      </c>
      <c r="B155" s="51">
        <v>5932.6</v>
      </c>
      <c r="C155" s="51">
        <v>1203.1110000000001</v>
      </c>
      <c r="D155" s="51">
        <v>1847.7719999999999</v>
      </c>
      <c r="E155" s="51">
        <v>702.2</v>
      </c>
      <c r="G155" s="53">
        <v>45636</v>
      </c>
      <c r="H155" s="45">
        <f t="shared" si="5"/>
        <v>-4.5491890349150998E-3</v>
      </c>
      <c r="I155" s="45">
        <f t="shared" si="5"/>
        <v>-7.7150833512871367E-3</v>
      </c>
      <c r="J155" s="45">
        <f t="shared" si="5"/>
        <v>-1.0169243029821287E-3</v>
      </c>
      <c r="K155" s="45">
        <f t="shared" si="5"/>
        <v>1.0738166035496554E-2</v>
      </c>
    </row>
    <row r="156" spans="1:11" x14ac:dyDescent="0.2">
      <c r="A156" s="53">
        <v>45637</v>
      </c>
      <c r="B156" s="51">
        <v>5927.95</v>
      </c>
      <c r="C156" s="51">
        <v>1207.895</v>
      </c>
      <c r="D156" s="51">
        <v>1842.827</v>
      </c>
      <c r="E156" s="51">
        <v>707.8</v>
      </c>
      <c r="G156" s="53">
        <v>45637</v>
      </c>
      <c r="H156" s="45">
        <f t="shared" si="5"/>
        <v>-7.8411207545148079E-4</v>
      </c>
      <c r="I156" s="45">
        <f t="shared" si="5"/>
        <v>3.9684731423409421E-3</v>
      </c>
      <c r="J156" s="45">
        <f t="shared" si="5"/>
        <v>-2.6797833951987577E-3</v>
      </c>
      <c r="K156" s="45">
        <f t="shared" si="5"/>
        <v>7.9433041770309194E-3</v>
      </c>
    </row>
    <row r="157" spans="1:11" x14ac:dyDescent="0.2">
      <c r="A157" s="53">
        <v>45638</v>
      </c>
      <c r="B157" s="51">
        <v>5951.7</v>
      </c>
      <c r="C157" s="51">
        <v>1222.7929999999999</v>
      </c>
      <c r="D157" s="51">
        <v>1839.019</v>
      </c>
      <c r="E157" s="51">
        <v>672.1</v>
      </c>
      <c r="G157" s="53">
        <v>45638</v>
      </c>
      <c r="H157" s="45">
        <f t="shared" si="5"/>
        <v>3.9984396243924088E-3</v>
      </c>
      <c r="I157" s="45">
        <f t="shared" si="5"/>
        <v>1.2258411246574567E-2</v>
      </c>
      <c r="J157" s="45">
        <f t="shared" si="5"/>
        <v>-2.0685283185710077E-3</v>
      </c>
      <c r="K157" s="45">
        <f t="shared" si="5"/>
        <v>-5.1754428935442749E-2</v>
      </c>
    </row>
    <row r="158" spans="1:11" x14ac:dyDescent="0.2">
      <c r="A158" s="53">
        <v>45639</v>
      </c>
      <c r="B158" s="51">
        <v>5876.7</v>
      </c>
      <c r="C158" s="51">
        <v>1256.627</v>
      </c>
      <c r="D158" s="51">
        <v>1851.383</v>
      </c>
      <c r="E158" s="51">
        <v>681.3</v>
      </c>
      <c r="G158" s="53">
        <v>45639</v>
      </c>
      <c r="H158" s="45">
        <f t="shared" si="5"/>
        <v>-1.2681513159371683E-2</v>
      </c>
      <c r="I158" s="45">
        <f t="shared" si="5"/>
        <v>2.7293560855299309E-2</v>
      </c>
      <c r="J158" s="45">
        <f t="shared" si="5"/>
        <v>6.7006500975258102E-3</v>
      </c>
      <c r="K158" s="45">
        <f t="shared" si="5"/>
        <v>1.3595598803702189E-2</v>
      </c>
    </row>
    <row r="159" spans="1:11" x14ac:dyDescent="0.2">
      <c r="A159" s="53">
        <v>45642</v>
      </c>
      <c r="B159" s="51">
        <v>5856.45</v>
      </c>
      <c r="C159" s="51">
        <v>1282.3879999999999</v>
      </c>
      <c r="D159" s="51">
        <v>1844.904</v>
      </c>
      <c r="E159" s="51">
        <v>686.55</v>
      </c>
      <c r="G159" s="53">
        <v>45642</v>
      </c>
      <c r="H159" s="45">
        <f t="shared" si="5"/>
        <v>-3.4517619063908641E-3</v>
      </c>
      <c r="I159" s="45">
        <f t="shared" si="5"/>
        <v>2.0292817507764908E-2</v>
      </c>
      <c r="J159" s="45">
        <f t="shared" si="5"/>
        <v>-3.505683749923365E-3</v>
      </c>
      <c r="K159" s="45">
        <f t="shared" si="5"/>
        <v>7.6763179881383379E-3</v>
      </c>
    </row>
    <row r="160" spans="1:11" x14ac:dyDescent="0.2">
      <c r="A160" s="53">
        <v>45643</v>
      </c>
      <c r="B160" s="51">
        <v>5847.4</v>
      </c>
      <c r="C160" s="51">
        <v>1275.96</v>
      </c>
      <c r="D160" s="51">
        <v>1813.3019999999999</v>
      </c>
      <c r="E160" s="51">
        <v>682.9</v>
      </c>
      <c r="G160" s="53">
        <v>45643</v>
      </c>
      <c r="H160" s="45">
        <f t="shared" si="5"/>
        <v>-1.5464999643215317E-3</v>
      </c>
      <c r="I160" s="45">
        <f t="shared" si="5"/>
        <v>-5.0251283457944619E-3</v>
      </c>
      <c r="J160" s="45">
        <f t="shared" si="5"/>
        <v>-1.7277750979740696E-2</v>
      </c>
      <c r="K160" s="45">
        <f t="shared" si="5"/>
        <v>-5.3306198007171774E-3</v>
      </c>
    </row>
    <row r="161" spans="1:11" x14ac:dyDescent="0.2">
      <c r="A161" s="53">
        <v>45644</v>
      </c>
      <c r="B161" s="51">
        <v>5849.75</v>
      </c>
      <c r="C161" s="51">
        <v>1263.752</v>
      </c>
      <c r="D161" s="51">
        <v>1790.9970000000001</v>
      </c>
      <c r="E161" s="51">
        <v>675.8</v>
      </c>
      <c r="G161" s="53">
        <v>45644</v>
      </c>
      <c r="H161" s="45">
        <f t="shared" si="5"/>
        <v>4.0180728324709717E-4</v>
      </c>
      <c r="I161" s="45">
        <f t="shared" si="5"/>
        <v>-9.6137625260727198E-3</v>
      </c>
      <c r="J161" s="45">
        <f t="shared" si="5"/>
        <v>-1.2377044603390232E-2</v>
      </c>
      <c r="K161" s="45">
        <f t="shared" si="5"/>
        <v>-1.0451261686854015E-2</v>
      </c>
    </row>
    <row r="162" spans="1:11" x14ac:dyDescent="0.2">
      <c r="A162" s="53">
        <v>45645</v>
      </c>
      <c r="B162" s="51">
        <v>5820.75</v>
      </c>
      <c r="C162" s="51">
        <v>1227.627</v>
      </c>
      <c r="D162" s="51">
        <v>1773.9839999999999</v>
      </c>
      <c r="E162" s="51">
        <v>679.35</v>
      </c>
      <c r="G162" s="53">
        <v>45645</v>
      </c>
      <c r="H162" s="45">
        <f t="shared" si="5"/>
        <v>-4.9698058676412651E-3</v>
      </c>
      <c r="I162" s="45">
        <f t="shared" si="5"/>
        <v>-2.9002036286311469E-2</v>
      </c>
      <c r="J162" s="45">
        <f t="shared" si="5"/>
        <v>-9.544583354308243E-3</v>
      </c>
      <c r="K162" s="45">
        <f t="shared" si="5"/>
        <v>5.2392843901430943E-3</v>
      </c>
    </row>
    <row r="163" spans="1:11" x14ac:dyDescent="0.2">
      <c r="A163" s="53">
        <v>45646</v>
      </c>
      <c r="B163" s="51">
        <v>5846.75</v>
      </c>
      <c r="C163" s="51">
        <v>1235.001</v>
      </c>
      <c r="D163" s="51">
        <v>1752.2239999999999</v>
      </c>
      <c r="E163" s="51">
        <v>672.7</v>
      </c>
      <c r="G163" s="53">
        <v>45646</v>
      </c>
      <c r="H163" s="45">
        <f t="shared" si="5"/>
        <v>4.4568318898212216E-3</v>
      </c>
      <c r="I163" s="45">
        <f t="shared" si="5"/>
        <v>5.9887421397379452E-3</v>
      </c>
      <c r="J163" s="45">
        <f t="shared" si="5"/>
        <v>-1.2342026458120301E-2</v>
      </c>
      <c r="K163" s="45">
        <f t="shared" si="5"/>
        <v>-9.8369936387724694E-3</v>
      </c>
    </row>
    <row r="164" spans="1:11" x14ac:dyDescent="0.2">
      <c r="A164" s="53">
        <v>45649</v>
      </c>
      <c r="B164" s="51">
        <v>5849.45</v>
      </c>
      <c r="C164" s="51">
        <v>1208.6420000000001</v>
      </c>
      <c r="D164" s="51">
        <v>1781.403</v>
      </c>
      <c r="E164" s="51">
        <v>691.65</v>
      </c>
      <c r="G164" s="53">
        <v>45649</v>
      </c>
      <c r="H164" s="45">
        <f t="shared" si="5"/>
        <v>4.616884198218455E-4</v>
      </c>
      <c r="I164" s="45">
        <f t="shared" si="5"/>
        <v>-2.1574364503176881E-2</v>
      </c>
      <c r="J164" s="45">
        <f t="shared" si="5"/>
        <v>1.6515417860056694E-2</v>
      </c>
      <c r="K164" s="45">
        <f t="shared" si="5"/>
        <v>2.7780582289264097E-2</v>
      </c>
    </row>
    <row r="165" spans="1:11" x14ac:dyDescent="0.2">
      <c r="A165" s="53">
        <v>45650</v>
      </c>
      <c r="B165" s="51">
        <v>5782.35</v>
      </c>
      <c r="C165" s="51">
        <v>1210.4359999999999</v>
      </c>
      <c r="D165" s="51">
        <v>1778.5340000000001</v>
      </c>
      <c r="E165" s="51">
        <v>704.15</v>
      </c>
      <c r="G165" s="53">
        <v>45650</v>
      </c>
      <c r="H165" s="45">
        <f t="shared" si="5"/>
        <v>-1.1537465280087453E-2</v>
      </c>
      <c r="I165" s="45">
        <f t="shared" si="5"/>
        <v>1.4832099906548133E-3</v>
      </c>
      <c r="J165" s="45">
        <f t="shared" si="5"/>
        <v>-1.6118266256592885E-3</v>
      </c>
      <c r="K165" s="45">
        <f t="shared" si="5"/>
        <v>1.7911354323235096E-2</v>
      </c>
    </row>
    <row r="166" spans="1:11" x14ac:dyDescent="0.2">
      <c r="A166" s="53">
        <v>45652</v>
      </c>
      <c r="B166" s="51">
        <v>5886.75</v>
      </c>
      <c r="C166" s="51">
        <v>1184.7739999999999</v>
      </c>
      <c r="D166" s="51">
        <v>1771.2639999999999</v>
      </c>
      <c r="E166" s="51">
        <v>703.9</v>
      </c>
      <c r="G166" s="53">
        <v>45652</v>
      </c>
      <c r="H166" s="45">
        <f t="shared" si="5"/>
        <v>1.7893888243119275E-2</v>
      </c>
      <c r="I166" s="45">
        <f t="shared" si="5"/>
        <v>-2.1428586185030286E-2</v>
      </c>
      <c r="J166" s="45">
        <f t="shared" si="5"/>
        <v>-4.0960134431653212E-3</v>
      </c>
      <c r="K166" s="45">
        <f t="shared" si="5"/>
        <v>-3.5510102997333639E-4</v>
      </c>
    </row>
    <row r="167" spans="1:11" x14ac:dyDescent="0.2">
      <c r="A167" s="53">
        <v>45653</v>
      </c>
      <c r="B167" s="51">
        <v>5881.05</v>
      </c>
      <c r="C167" s="51">
        <v>1195.836</v>
      </c>
      <c r="D167" s="51">
        <v>1778.683</v>
      </c>
      <c r="E167" s="51">
        <v>708.1</v>
      </c>
      <c r="G167" s="53">
        <v>45653</v>
      </c>
      <c r="H167" s="45">
        <f t="shared" si="5"/>
        <v>-9.6874529576842225E-4</v>
      </c>
      <c r="I167" s="45">
        <f t="shared" si="5"/>
        <v>9.2934832816407107E-3</v>
      </c>
      <c r="J167" s="45">
        <f t="shared" si="5"/>
        <v>4.1797867974965926E-3</v>
      </c>
      <c r="K167" s="45">
        <f t="shared" si="5"/>
        <v>5.9490260436423697E-3</v>
      </c>
    </row>
    <row r="168" spans="1:11" x14ac:dyDescent="0.2">
      <c r="A168" s="53">
        <v>45656</v>
      </c>
      <c r="B168" s="51">
        <v>6045</v>
      </c>
      <c r="C168" s="51">
        <v>1104.251</v>
      </c>
      <c r="D168" s="51">
        <v>1758.5540000000001</v>
      </c>
      <c r="E168" s="51">
        <v>718.75</v>
      </c>
      <c r="G168" s="53">
        <v>45656</v>
      </c>
      <c r="H168" s="45">
        <f t="shared" si="5"/>
        <v>2.7496166669628664E-2</v>
      </c>
      <c r="I168" s="45">
        <f t="shared" si="5"/>
        <v>-7.9678245294180744E-2</v>
      </c>
      <c r="J168" s="45">
        <f t="shared" si="5"/>
        <v>-1.1381322361412469E-2</v>
      </c>
      <c r="K168" s="45">
        <f t="shared" si="5"/>
        <v>1.4928265453831918E-2</v>
      </c>
    </row>
    <row r="169" spans="1:11" x14ac:dyDescent="0.2">
      <c r="A169" s="53">
        <v>45657</v>
      </c>
      <c r="B169" s="51">
        <v>6098.8</v>
      </c>
      <c r="C169" s="51">
        <v>1119</v>
      </c>
      <c r="D169" s="51">
        <v>1753.559</v>
      </c>
      <c r="E169" s="51">
        <v>718.1</v>
      </c>
      <c r="G169" s="53">
        <v>45657</v>
      </c>
      <c r="H169" s="45">
        <f t="shared" si="5"/>
        <v>8.8605464488589851E-3</v>
      </c>
      <c r="I169" s="45">
        <f t="shared" si="5"/>
        <v>1.326815224366867E-2</v>
      </c>
      <c r="J169" s="45">
        <f t="shared" si="5"/>
        <v>-2.8444434264042091E-3</v>
      </c>
      <c r="K169" s="45">
        <f t="shared" si="5"/>
        <v>-9.0475699528834116E-4</v>
      </c>
    </row>
    <row r="170" spans="1:11" x14ac:dyDescent="0.2">
      <c r="A170" s="53">
        <v>45658</v>
      </c>
      <c r="B170" s="51">
        <v>6073</v>
      </c>
      <c r="C170" s="51">
        <v>1129.8130000000001</v>
      </c>
      <c r="D170" s="51">
        <v>1763.3510000000001</v>
      </c>
      <c r="E170" s="51">
        <v>739.2</v>
      </c>
      <c r="G170" s="53">
        <v>45658</v>
      </c>
      <c r="H170" s="45">
        <f t="shared" si="5"/>
        <v>-4.2393136001767006E-3</v>
      </c>
      <c r="I170" s="45">
        <f t="shared" si="5"/>
        <v>9.6167029743584025E-3</v>
      </c>
      <c r="J170" s="45">
        <f t="shared" si="5"/>
        <v>5.5685390317219636E-3</v>
      </c>
      <c r="K170" s="45">
        <f t="shared" si="5"/>
        <v>2.8959685211202565E-2</v>
      </c>
    </row>
    <row r="171" spans="1:11" x14ac:dyDescent="0.2">
      <c r="A171" s="53">
        <v>45659</v>
      </c>
      <c r="B171" s="51">
        <v>6144.75</v>
      </c>
      <c r="C171" s="51">
        <v>1121.6410000000001</v>
      </c>
      <c r="D171" s="51">
        <v>1774.232</v>
      </c>
      <c r="E171" s="51">
        <v>756.15</v>
      </c>
      <c r="G171" s="53">
        <v>45659</v>
      </c>
      <c r="H171" s="45">
        <f t="shared" si="5"/>
        <v>1.1745341792458494E-2</v>
      </c>
      <c r="I171" s="45">
        <f t="shared" si="5"/>
        <v>-7.2593407525321039E-3</v>
      </c>
      <c r="J171" s="45">
        <f t="shared" si="5"/>
        <v>6.1516771842460892E-3</v>
      </c>
      <c r="K171" s="45">
        <f t="shared" si="5"/>
        <v>2.2671248869275091E-2</v>
      </c>
    </row>
    <row r="172" spans="1:11" x14ac:dyDescent="0.2">
      <c r="A172" s="53">
        <v>45660</v>
      </c>
      <c r="B172" s="51">
        <v>6048.3</v>
      </c>
      <c r="C172" s="51">
        <v>1139.729</v>
      </c>
      <c r="D172" s="51">
        <v>1730.1659999999999</v>
      </c>
      <c r="E172" s="51">
        <v>759.1</v>
      </c>
      <c r="G172" s="53">
        <v>45660</v>
      </c>
      <c r="H172" s="45">
        <f t="shared" si="5"/>
        <v>-1.5820817886258453E-2</v>
      </c>
      <c r="I172" s="45">
        <f t="shared" si="5"/>
        <v>1.5997723296833011E-2</v>
      </c>
      <c r="J172" s="45">
        <f t="shared" si="5"/>
        <v>-2.5150295576101597E-2</v>
      </c>
      <c r="K172" s="45">
        <f t="shared" si="5"/>
        <v>3.8937518259731271E-3</v>
      </c>
    </row>
    <row r="173" spans="1:11" x14ac:dyDescent="0.2">
      <c r="A173" s="53">
        <v>45663</v>
      </c>
      <c r="B173" s="51">
        <v>5891.65</v>
      </c>
      <c r="C173" s="51">
        <v>1128.269</v>
      </c>
      <c r="D173" s="51">
        <v>1691.8869999999999</v>
      </c>
      <c r="E173" s="51">
        <v>766.6</v>
      </c>
      <c r="G173" s="53">
        <v>45663</v>
      </c>
      <c r="H173" s="45">
        <f t="shared" si="5"/>
        <v>-2.6241146565426848E-2</v>
      </c>
      <c r="I173" s="45">
        <f t="shared" si="5"/>
        <v>-1.0105915025960518E-2</v>
      </c>
      <c r="J173" s="45">
        <f t="shared" si="5"/>
        <v>-2.2372883579799264E-2</v>
      </c>
      <c r="K173" s="45">
        <f t="shared" si="5"/>
        <v>9.8316319237322959E-3</v>
      </c>
    </row>
    <row r="174" spans="1:11" x14ac:dyDescent="0.2">
      <c r="A174" s="53">
        <v>45664</v>
      </c>
      <c r="B174" s="51">
        <v>5907.95</v>
      </c>
      <c r="C174" s="51">
        <v>1180.6880000000001</v>
      </c>
      <c r="D174" s="51">
        <v>1694.7560000000001</v>
      </c>
      <c r="E174" s="51">
        <v>759.25</v>
      </c>
      <c r="G174" s="53">
        <v>45664</v>
      </c>
      <c r="H174" s="45">
        <f t="shared" si="5"/>
        <v>2.7628072762294529E-3</v>
      </c>
      <c r="I174" s="45">
        <f t="shared" si="5"/>
        <v>4.541271959443903E-2</v>
      </c>
      <c r="J174" s="45">
        <f t="shared" si="5"/>
        <v>1.6943035840083162E-3</v>
      </c>
      <c r="K174" s="45">
        <f t="shared" si="5"/>
        <v>-9.6340490205965613E-3</v>
      </c>
    </row>
    <row r="175" spans="1:11" x14ac:dyDescent="0.2">
      <c r="A175" s="53">
        <v>45665</v>
      </c>
      <c r="B175" s="51">
        <v>5868.4</v>
      </c>
      <c r="C175" s="51">
        <v>1177.798</v>
      </c>
      <c r="D175" s="51">
        <v>1675.864</v>
      </c>
      <c r="E175" s="51">
        <v>750.4</v>
      </c>
      <c r="G175" s="53">
        <v>45665</v>
      </c>
      <c r="H175" s="45">
        <f t="shared" si="5"/>
        <v>-6.7168772490890346E-3</v>
      </c>
      <c r="I175" s="45">
        <f t="shared" si="5"/>
        <v>-2.4507259712025732E-3</v>
      </c>
      <c r="J175" s="45">
        <f t="shared" si="5"/>
        <v>-1.1209924485169952E-2</v>
      </c>
      <c r="K175" s="45">
        <f t="shared" si="5"/>
        <v>-1.1724706233843297E-2</v>
      </c>
    </row>
    <row r="176" spans="1:11" x14ac:dyDescent="0.2">
      <c r="A176" s="53">
        <v>45666</v>
      </c>
      <c r="B176" s="51">
        <v>5824.55</v>
      </c>
      <c r="C176" s="51">
        <v>1199.125</v>
      </c>
      <c r="D176" s="51">
        <v>1649.652</v>
      </c>
      <c r="E176" s="51">
        <v>745.6</v>
      </c>
      <c r="G176" s="53">
        <v>45666</v>
      </c>
      <c r="H176" s="45">
        <f t="shared" si="5"/>
        <v>-7.5002810346552744E-3</v>
      </c>
      <c r="I176" s="45">
        <f t="shared" si="5"/>
        <v>1.794553071025131E-2</v>
      </c>
      <c r="J176" s="45">
        <f t="shared" si="5"/>
        <v>-1.5764496605554547E-2</v>
      </c>
      <c r="K176" s="45">
        <f t="shared" si="5"/>
        <v>-6.4171343206334292E-3</v>
      </c>
    </row>
    <row r="177" spans="1:11" x14ac:dyDescent="0.2">
      <c r="A177" s="53">
        <v>45667</v>
      </c>
      <c r="B177" s="51">
        <v>5771.35</v>
      </c>
      <c r="C177" s="51">
        <v>1196.3340000000001</v>
      </c>
      <c r="D177" s="51">
        <v>1638.722</v>
      </c>
      <c r="E177" s="51">
        <v>737</v>
      </c>
      <c r="G177" s="53">
        <v>45667</v>
      </c>
      <c r="H177" s="45">
        <f t="shared" si="5"/>
        <v>-9.1757212909609944E-3</v>
      </c>
      <c r="I177" s="45">
        <f t="shared" si="5"/>
        <v>-2.3302434004801192E-3</v>
      </c>
      <c r="J177" s="45">
        <f t="shared" si="5"/>
        <v>-6.647686821073479E-3</v>
      </c>
      <c r="K177" s="45">
        <f t="shared" si="5"/>
        <v>-1.1601371182044821E-2</v>
      </c>
    </row>
    <row r="178" spans="1:11" x14ac:dyDescent="0.2">
      <c r="A178" s="53">
        <v>45670</v>
      </c>
      <c r="B178" s="51">
        <v>5732.5</v>
      </c>
      <c r="C178" s="51">
        <v>1112.5229999999999</v>
      </c>
      <c r="D178" s="51">
        <v>1613.104</v>
      </c>
      <c r="E178" s="51">
        <v>706.6</v>
      </c>
      <c r="G178" s="53">
        <v>45670</v>
      </c>
      <c r="H178" s="45">
        <f t="shared" si="5"/>
        <v>-6.7542862078131538E-3</v>
      </c>
      <c r="I178" s="45">
        <f t="shared" si="5"/>
        <v>-7.2631471753640417E-2</v>
      </c>
      <c r="J178" s="45">
        <f t="shared" si="5"/>
        <v>-1.5756396560049048E-2</v>
      </c>
      <c r="K178" s="45">
        <f t="shared" si="5"/>
        <v>-4.212315726429177E-2</v>
      </c>
    </row>
    <row r="179" spans="1:11" x14ac:dyDescent="0.2">
      <c r="A179" s="53">
        <v>45671</v>
      </c>
      <c r="B179" s="51">
        <v>5990.3</v>
      </c>
      <c r="C179" s="51">
        <v>1148.3989999999999</v>
      </c>
      <c r="D179" s="51">
        <v>1628.683</v>
      </c>
      <c r="E179" s="51">
        <v>708.9</v>
      </c>
      <c r="G179" s="53">
        <v>45671</v>
      </c>
      <c r="H179" s="45">
        <f t="shared" si="5"/>
        <v>4.3989758595754373E-2</v>
      </c>
      <c r="I179" s="45">
        <f t="shared" si="5"/>
        <v>3.1738389485805714E-2</v>
      </c>
      <c r="J179" s="45">
        <f t="shared" si="5"/>
        <v>9.6114395744400418E-3</v>
      </c>
      <c r="K179" s="45">
        <f t="shared" si="5"/>
        <v>3.2497379359268694E-3</v>
      </c>
    </row>
    <row r="180" spans="1:11" x14ac:dyDescent="0.2">
      <c r="A180" s="53">
        <v>45672</v>
      </c>
      <c r="B180" s="51">
        <v>5876.85</v>
      </c>
      <c r="C180" s="51">
        <v>1130.1120000000001</v>
      </c>
      <c r="D180" s="51">
        <v>1625.171</v>
      </c>
      <c r="E180" s="51">
        <v>700</v>
      </c>
      <c r="G180" s="53">
        <v>45672</v>
      </c>
      <c r="H180" s="45">
        <f t="shared" si="5"/>
        <v>-1.9120590267022286E-2</v>
      </c>
      <c r="I180" s="45">
        <f t="shared" si="5"/>
        <v>-1.6052055630734138E-2</v>
      </c>
      <c r="J180" s="45">
        <f t="shared" si="5"/>
        <v>-2.158671755884948E-3</v>
      </c>
      <c r="K180" s="45">
        <f t="shared" si="5"/>
        <v>-1.2634137817567125E-2</v>
      </c>
    </row>
    <row r="181" spans="1:11" x14ac:dyDescent="0.2">
      <c r="A181" s="53">
        <v>45673</v>
      </c>
      <c r="B181" s="51">
        <v>5916.05</v>
      </c>
      <c r="C181" s="51">
        <v>1197.3309999999999</v>
      </c>
      <c r="D181" s="51">
        <v>1634.0730000000001</v>
      </c>
      <c r="E181" s="51">
        <v>689.6</v>
      </c>
      <c r="G181" s="53">
        <v>45673</v>
      </c>
      <c r="H181" s="45">
        <f t="shared" si="5"/>
        <v>6.6480923907084244E-3</v>
      </c>
      <c r="I181" s="45">
        <f t="shared" si="5"/>
        <v>5.7778170137963318E-2</v>
      </c>
      <c r="J181" s="45">
        <f t="shared" si="5"/>
        <v>5.4626300679167586E-3</v>
      </c>
      <c r="K181" s="45">
        <f t="shared" si="5"/>
        <v>-1.4968615693921265E-2</v>
      </c>
    </row>
    <row r="182" spans="1:11" x14ac:dyDescent="0.2">
      <c r="A182" s="53">
        <v>45674</v>
      </c>
      <c r="B182" s="51">
        <v>5916.05</v>
      </c>
      <c r="C182" s="51">
        <v>1271.874</v>
      </c>
      <c r="D182" s="51">
        <v>1618.94</v>
      </c>
      <c r="E182" s="51">
        <v>692.7</v>
      </c>
      <c r="G182" s="53">
        <v>45674</v>
      </c>
      <c r="H182" s="45">
        <f t="shared" si="5"/>
        <v>0</v>
      </c>
      <c r="I182" s="45">
        <f t="shared" si="5"/>
        <v>6.0396490412838524E-2</v>
      </c>
      <c r="J182" s="45">
        <f t="shared" si="5"/>
        <v>-9.3040569872435488E-3</v>
      </c>
      <c r="K182" s="45">
        <f t="shared" si="5"/>
        <v>4.4852856790759564E-3</v>
      </c>
    </row>
    <row r="183" spans="1:11" x14ac:dyDescent="0.2">
      <c r="A183" s="53">
        <v>45677</v>
      </c>
      <c r="B183" s="51">
        <v>6000.6</v>
      </c>
      <c r="C183" s="51">
        <v>1324.693</v>
      </c>
      <c r="D183" s="51">
        <v>1633.2819999999999</v>
      </c>
      <c r="E183" s="51">
        <v>694.55</v>
      </c>
      <c r="G183" s="53">
        <v>45677</v>
      </c>
      <c r="H183" s="45">
        <f t="shared" si="5"/>
        <v>1.4190467759025374E-2</v>
      </c>
      <c r="I183" s="45">
        <f t="shared" si="5"/>
        <v>4.0689331071095763E-2</v>
      </c>
      <c r="J183" s="45">
        <f t="shared" si="5"/>
        <v>8.8198732879190937E-3</v>
      </c>
      <c r="K183" s="45">
        <f t="shared" si="5"/>
        <v>2.6671488148387532E-3</v>
      </c>
    </row>
    <row r="184" spans="1:11" x14ac:dyDescent="0.2">
      <c r="A184" s="53">
        <v>45678</v>
      </c>
      <c r="B184" s="51">
        <v>5818.9</v>
      </c>
      <c r="C184" s="51">
        <v>1276.01</v>
      </c>
      <c r="D184" s="51">
        <v>1624.528</v>
      </c>
      <c r="E184" s="51">
        <v>673.4</v>
      </c>
      <c r="G184" s="53">
        <v>45678</v>
      </c>
      <c r="H184" s="45">
        <f t="shared" si="5"/>
        <v>-3.0748223784868398E-2</v>
      </c>
      <c r="I184" s="45">
        <f t="shared" si="5"/>
        <v>-3.7442712596338579E-2</v>
      </c>
      <c r="J184" s="45">
        <f t="shared" si="5"/>
        <v>-5.3741753320384498E-3</v>
      </c>
      <c r="K184" s="45">
        <f t="shared" si="5"/>
        <v>-3.0924647116424082E-2</v>
      </c>
    </row>
    <row r="185" spans="1:11" x14ac:dyDescent="0.2">
      <c r="A185" s="53">
        <v>45679</v>
      </c>
      <c r="B185" s="51">
        <v>5812.5</v>
      </c>
      <c r="C185" s="51">
        <v>1212.9269999999999</v>
      </c>
      <c r="D185" s="51">
        <v>1647.921</v>
      </c>
      <c r="E185" s="51">
        <v>664.65</v>
      </c>
      <c r="G185" s="53">
        <v>45679</v>
      </c>
      <c r="H185" s="45">
        <f t="shared" si="5"/>
        <v>-1.1004695300451946E-3</v>
      </c>
      <c r="I185" s="45">
        <f t="shared" si="5"/>
        <v>-5.0701575100050758E-2</v>
      </c>
      <c r="J185" s="45">
        <f t="shared" si="5"/>
        <v>1.4297181393950191E-2</v>
      </c>
      <c r="K185" s="45">
        <f t="shared" si="5"/>
        <v>-1.3078920413365907E-2</v>
      </c>
    </row>
    <row r="186" spans="1:11" x14ac:dyDescent="0.2">
      <c r="A186" s="53">
        <v>45680</v>
      </c>
      <c r="B186" s="51">
        <v>5850.95</v>
      </c>
      <c r="C186" s="51">
        <v>1286.2750000000001</v>
      </c>
      <c r="D186" s="51">
        <v>1646.7840000000001</v>
      </c>
      <c r="E186" s="51">
        <v>687.7</v>
      </c>
      <c r="G186" s="53">
        <v>45680</v>
      </c>
      <c r="H186" s="45">
        <f t="shared" si="5"/>
        <v>6.5932703083413256E-3</v>
      </c>
      <c r="I186" s="45">
        <f t="shared" si="5"/>
        <v>5.8713997540771987E-2</v>
      </c>
      <c r="J186" s="45">
        <f t="shared" si="5"/>
        <v>-6.9019839113751956E-4</v>
      </c>
      <c r="K186" s="45">
        <f t="shared" si="5"/>
        <v>3.4092110012182444E-2</v>
      </c>
    </row>
    <row r="187" spans="1:11" x14ac:dyDescent="0.2">
      <c r="A187" s="53">
        <v>45681</v>
      </c>
      <c r="B187" s="51">
        <v>5762.6</v>
      </c>
      <c r="C187" s="51">
        <v>1236.9449999999999</v>
      </c>
      <c r="D187" s="51">
        <v>1631.848</v>
      </c>
      <c r="E187" s="51">
        <v>671</v>
      </c>
      <c r="G187" s="53">
        <v>45681</v>
      </c>
      <c r="H187" s="45">
        <f t="shared" si="5"/>
        <v>-1.5215279470444992E-2</v>
      </c>
      <c r="I187" s="45">
        <f t="shared" si="5"/>
        <v>-3.9105814310391632E-2</v>
      </c>
      <c r="J187" s="45">
        <f t="shared" si="5"/>
        <v>-9.1111801044592138E-3</v>
      </c>
      <c r="K187" s="45">
        <f t="shared" si="5"/>
        <v>-2.4583559354108702E-2</v>
      </c>
    </row>
    <row r="188" spans="1:11" x14ac:dyDescent="0.2">
      <c r="A188" s="53">
        <v>45684</v>
      </c>
      <c r="B188" s="51">
        <v>5576.75</v>
      </c>
      <c r="C188" s="51">
        <v>1200.42</v>
      </c>
      <c r="D188" s="51">
        <v>1612.066</v>
      </c>
      <c r="E188" s="51">
        <v>638.65</v>
      </c>
      <c r="G188" s="53">
        <v>45684</v>
      </c>
      <c r="H188" s="45">
        <f t="shared" si="5"/>
        <v>-3.2782592316616892E-2</v>
      </c>
      <c r="I188" s="45">
        <f t="shared" si="5"/>
        <v>-2.9973134454571834E-2</v>
      </c>
      <c r="J188" s="45">
        <f t="shared" si="5"/>
        <v>-1.2196528775132323E-2</v>
      </c>
      <c r="K188" s="45">
        <f t="shared" si="5"/>
        <v>-4.9412563482896014E-2</v>
      </c>
    </row>
    <row r="189" spans="1:11" x14ac:dyDescent="0.2">
      <c r="A189" s="53">
        <v>45685</v>
      </c>
      <c r="B189" s="51">
        <v>5410.2</v>
      </c>
      <c r="C189" s="51">
        <v>1207.895</v>
      </c>
      <c r="D189" s="51">
        <v>1652.2239999999999</v>
      </c>
      <c r="E189" s="51">
        <v>666.25</v>
      </c>
      <c r="G189" s="53">
        <v>45685</v>
      </c>
      <c r="H189" s="45">
        <f t="shared" si="5"/>
        <v>-3.0320108682975265E-2</v>
      </c>
      <c r="I189" s="45">
        <f t="shared" si="5"/>
        <v>6.2076796467710306E-3</v>
      </c>
      <c r="J189" s="45">
        <f t="shared" si="5"/>
        <v>2.4605672952857892E-2</v>
      </c>
      <c r="K189" s="45">
        <f t="shared" si="5"/>
        <v>4.2308401991268417E-2</v>
      </c>
    </row>
    <row r="190" spans="1:11" x14ac:dyDescent="0.2">
      <c r="A190" s="53">
        <v>45686</v>
      </c>
      <c r="B190" s="51">
        <v>5620.15</v>
      </c>
      <c r="C190" s="51">
        <v>1225.2349999999999</v>
      </c>
      <c r="D190" s="51">
        <v>1659.049</v>
      </c>
      <c r="E190" s="51">
        <v>688.3</v>
      </c>
      <c r="G190" s="53">
        <v>45686</v>
      </c>
      <c r="H190" s="45">
        <f t="shared" si="5"/>
        <v>3.807229318909764E-2</v>
      </c>
      <c r="I190" s="45">
        <f t="shared" si="5"/>
        <v>1.4253487128056946E-2</v>
      </c>
      <c r="J190" s="45">
        <f t="shared" si="5"/>
        <v>4.1222875099158514E-3</v>
      </c>
      <c r="K190" s="45">
        <f t="shared" si="5"/>
        <v>3.2559813924264075E-2</v>
      </c>
    </row>
    <row r="191" spans="1:11" x14ac:dyDescent="0.2">
      <c r="A191" s="53">
        <v>45687</v>
      </c>
      <c r="B191" s="51">
        <v>5735.9</v>
      </c>
      <c r="C191" s="51">
        <v>1263.0050000000001</v>
      </c>
      <c r="D191" s="51">
        <v>1673.0940000000001</v>
      </c>
      <c r="E191" s="51">
        <v>688.95</v>
      </c>
      <c r="G191" s="53">
        <v>45687</v>
      </c>
      <c r="H191" s="45">
        <f t="shared" si="5"/>
        <v>2.0386315452729582E-2</v>
      </c>
      <c r="I191" s="45">
        <f t="shared" si="5"/>
        <v>3.0361139855634291E-2</v>
      </c>
      <c r="J191" s="45">
        <f t="shared" si="5"/>
        <v>8.4300602805068413E-3</v>
      </c>
      <c r="K191" s="45">
        <f t="shared" si="5"/>
        <v>9.4391003559369917E-4</v>
      </c>
    </row>
    <row r="192" spans="1:11" x14ac:dyDescent="0.2">
      <c r="A192" s="53">
        <v>45688</v>
      </c>
      <c r="B192" s="51">
        <v>5577.7</v>
      </c>
      <c r="C192" s="51">
        <v>1300.5260000000001</v>
      </c>
      <c r="D192" s="51">
        <v>1680.2650000000001</v>
      </c>
      <c r="E192" s="51">
        <v>703.9</v>
      </c>
      <c r="G192" s="53">
        <v>45688</v>
      </c>
      <c r="H192" s="45">
        <f t="shared" si="5"/>
        <v>-2.7968164352471275E-2</v>
      </c>
      <c r="I192" s="45">
        <f t="shared" si="5"/>
        <v>2.9274995828670457E-2</v>
      </c>
      <c r="J192" s="45">
        <f t="shared" si="5"/>
        <v>4.276912153442316E-3</v>
      </c>
      <c r="K192" s="45">
        <f t="shared" si="5"/>
        <v>2.1467601174173685E-2</v>
      </c>
    </row>
    <row r="193" spans="1:11" x14ac:dyDescent="0.2">
      <c r="A193" s="53">
        <v>45689</v>
      </c>
      <c r="B193" s="51">
        <v>5618.55</v>
      </c>
      <c r="C193" s="51">
        <v>1249.0530000000001</v>
      </c>
      <c r="D193" s="51">
        <v>1672.55</v>
      </c>
      <c r="E193" s="51">
        <v>739.8</v>
      </c>
      <c r="G193" s="53">
        <v>45689</v>
      </c>
      <c r="H193" s="45">
        <f t="shared" si="5"/>
        <v>7.2971184574646773E-3</v>
      </c>
      <c r="I193" s="45">
        <f t="shared" si="5"/>
        <v>-4.0383133827071392E-2</v>
      </c>
      <c r="J193" s="45">
        <f t="shared" si="5"/>
        <v>-4.6021111314532934E-3</v>
      </c>
      <c r="K193" s="45">
        <f t="shared" si="5"/>
        <v>4.9743578784267675E-2</v>
      </c>
    </row>
    <row r="194" spans="1:11" x14ac:dyDescent="0.2">
      <c r="A194" s="53">
        <v>45691</v>
      </c>
      <c r="B194" s="51">
        <v>5884.1</v>
      </c>
      <c r="C194" s="51">
        <v>1174.011</v>
      </c>
      <c r="D194" s="51">
        <v>1659.741</v>
      </c>
      <c r="E194" s="51">
        <v>729.4</v>
      </c>
      <c r="G194" s="53">
        <v>45691</v>
      </c>
      <c r="H194" s="45">
        <f t="shared" si="5"/>
        <v>4.6180174337506409E-2</v>
      </c>
      <c r="I194" s="45">
        <f t="shared" si="5"/>
        <v>-6.1959573151974139E-2</v>
      </c>
      <c r="J194" s="45">
        <f t="shared" si="5"/>
        <v>-7.6878418405663821E-3</v>
      </c>
      <c r="K194" s="45">
        <f t="shared" si="5"/>
        <v>-1.4157601023773761E-2</v>
      </c>
    </row>
    <row r="195" spans="1:11" x14ac:dyDescent="0.2">
      <c r="A195" s="53">
        <v>45692</v>
      </c>
      <c r="B195" s="51">
        <v>6096.25</v>
      </c>
      <c r="C195" s="51">
        <v>1187.365</v>
      </c>
      <c r="D195" s="51">
        <v>1702.174</v>
      </c>
      <c r="E195" s="51">
        <v>724.3</v>
      </c>
      <c r="G195" s="53">
        <v>45692</v>
      </c>
      <c r="H195" s="45">
        <f t="shared" si="5"/>
        <v>3.5420030206019144E-2</v>
      </c>
      <c r="I195" s="45">
        <f t="shared" si="5"/>
        <v>1.1310475215263457E-2</v>
      </c>
      <c r="J195" s="45">
        <f t="shared" si="5"/>
        <v>2.5244691494188676E-2</v>
      </c>
      <c r="K195" s="45">
        <f t="shared" si="5"/>
        <v>-7.0166071732995147E-3</v>
      </c>
    </row>
    <row r="196" spans="1:11" x14ac:dyDescent="0.2">
      <c r="A196" s="53">
        <v>45693</v>
      </c>
      <c r="B196" s="51">
        <v>6123.5</v>
      </c>
      <c r="C196" s="51">
        <v>1210.9839999999999</v>
      </c>
      <c r="D196" s="51">
        <v>1718.89</v>
      </c>
      <c r="E196" s="51">
        <v>725.05</v>
      </c>
      <c r="G196" s="53">
        <v>45693</v>
      </c>
      <c r="H196" s="45">
        <f t="shared" si="5"/>
        <v>4.4600004370796247E-3</v>
      </c>
      <c r="I196" s="45">
        <f t="shared" si="5"/>
        <v>1.9696686008774954E-2</v>
      </c>
      <c r="J196" s="45">
        <f t="shared" si="5"/>
        <v>9.7724760677281707E-3</v>
      </c>
      <c r="K196" s="45">
        <f t="shared" ref="K196:K248" si="6">LN(E196/E195)</f>
        <v>1.0349467926238881E-3</v>
      </c>
    </row>
    <row r="197" spans="1:11" x14ac:dyDescent="0.2">
      <c r="A197" s="53">
        <v>45694</v>
      </c>
      <c r="B197" s="51">
        <v>6119.7</v>
      </c>
      <c r="C197" s="51">
        <v>1208.2929999999999</v>
      </c>
      <c r="D197" s="51">
        <v>1724.875</v>
      </c>
      <c r="E197" s="51">
        <v>694.05</v>
      </c>
      <c r="G197" s="53">
        <v>45694</v>
      </c>
      <c r="H197" s="45">
        <f t="shared" ref="H197:J248" si="7">LN(B197/B196)</f>
        <v>-6.2075276431368181E-4</v>
      </c>
      <c r="I197" s="45">
        <f t="shared" si="7"/>
        <v>-2.2246324912863873E-3</v>
      </c>
      <c r="J197" s="45">
        <f t="shared" si="7"/>
        <v>3.4758504286237905E-3</v>
      </c>
      <c r="K197" s="45">
        <f t="shared" si="6"/>
        <v>-4.3696613972785882E-2</v>
      </c>
    </row>
    <row r="198" spans="1:11" x14ac:dyDescent="0.2">
      <c r="A198" s="53">
        <v>45695</v>
      </c>
      <c r="B198" s="51">
        <v>6140.55</v>
      </c>
      <c r="C198" s="51">
        <v>1196.2850000000001</v>
      </c>
      <c r="D198" s="51">
        <v>1713.895</v>
      </c>
      <c r="E198" s="51">
        <v>688.4</v>
      </c>
      <c r="G198" s="53">
        <v>45695</v>
      </c>
      <c r="H198" s="45">
        <f t="shared" si="7"/>
        <v>3.4012389796517339E-3</v>
      </c>
      <c r="I198" s="45">
        <f t="shared" si="7"/>
        <v>-9.9876983158411117E-3</v>
      </c>
      <c r="J198" s="45">
        <f t="shared" si="7"/>
        <v>-6.3860260005117412E-3</v>
      </c>
      <c r="K198" s="45">
        <f t="shared" si="6"/>
        <v>-8.1739396837339513E-3</v>
      </c>
    </row>
    <row r="199" spans="1:11" x14ac:dyDescent="0.2">
      <c r="A199" s="53">
        <v>45698</v>
      </c>
      <c r="B199" s="51">
        <v>5938.8</v>
      </c>
      <c r="C199" s="51">
        <v>1195.288</v>
      </c>
      <c r="D199" s="51">
        <v>1697.08</v>
      </c>
      <c r="E199" s="51">
        <v>677.8</v>
      </c>
      <c r="G199" s="53">
        <v>45698</v>
      </c>
      <c r="H199" s="45">
        <f t="shared" si="7"/>
        <v>-3.340722193083942E-2</v>
      </c>
      <c r="I199" s="45">
        <f t="shared" si="7"/>
        <v>-8.3376092450961569E-4</v>
      </c>
      <c r="J199" s="45">
        <f t="shared" si="7"/>
        <v>-9.8594309328092176E-3</v>
      </c>
      <c r="K199" s="45">
        <f t="shared" si="6"/>
        <v>-1.5517805164433421E-2</v>
      </c>
    </row>
    <row r="200" spans="1:11" x14ac:dyDescent="0.2">
      <c r="A200" s="53">
        <v>45699</v>
      </c>
      <c r="B200" s="51">
        <v>5946.75</v>
      </c>
      <c r="C200" s="51">
        <v>1133.201</v>
      </c>
      <c r="D200" s="51">
        <v>1682.886</v>
      </c>
      <c r="E200" s="51">
        <v>661.3</v>
      </c>
      <c r="G200" s="53">
        <v>45699</v>
      </c>
      <c r="H200" s="45">
        <f t="shared" si="7"/>
        <v>1.3377590747773523E-3</v>
      </c>
      <c r="I200" s="45">
        <f t="shared" si="7"/>
        <v>-5.3340789100136593E-2</v>
      </c>
      <c r="J200" s="45">
        <f t="shared" si="7"/>
        <v>-8.3989504271738558E-3</v>
      </c>
      <c r="K200" s="45">
        <f t="shared" si="6"/>
        <v>-2.4644664492334302E-2</v>
      </c>
    </row>
    <row r="201" spans="1:11" x14ac:dyDescent="0.2">
      <c r="A201" s="53">
        <v>45700</v>
      </c>
      <c r="B201" s="51">
        <v>5969.85</v>
      </c>
      <c r="C201" s="51">
        <v>1132.703</v>
      </c>
      <c r="D201" s="51">
        <v>1688.2280000000001</v>
      </c>
      <c r="E201" s="51">
        <v>641</v>
      </c>
      <c r="G201" s="53">
        <v>45700</v>
      </c>
      <c r="H201" s="45">
        <f t="shared" si="7"/>
        <v>3.8769496222352717E-3</v>
      </c>
      <c r="I201" s="45">
        <f t="shared" si="7"/>
        <v>-4.3955967068193041E-4</v>
      </c>
      <c r="J201" s="45">
        <f t="shared" si="7"/>
        <v>3.1692814134477057E-3</v>
      </c>
      <c r="K201" s="45">
        <f t="shared" si="6"/>
        <v>-3.1178137759946611E-2</v>
      </c>
    </row>
    <row r="202" spans="1:11" x14ac:dyDescent="0.2">
      <c r="A202" s="53">
        <v>45701</v>
      </c>
      <c r="B202" s="51">
        <v>6010.5</v>
      </c>
      <c r="C202" s="51">
        <v>1162.7</v>
      </c>
      <c r="D202" s="51">
        <v>1679.2270000000001</v>
      </c>
      <c r="E202" s="51">
        <v>662.1</v>
      </c>
      <c r="G202" s="53">
        <v>45701</v>
      </c>
      <c r="H202" s="45">
        <f t="shared" si="7"/>
        <v>6.7861383014556301E-3</v>
      </c>
      <c r="I202" s="45">
        <f t="shared" si="7"/>
        <v>2.6138074932512557E-2</v>
      </c>
      <c r="J202" s="45">
        <f t="shared" si="7"/>
        <v>-5.34588966223666E-3</v>
      </c>
      <c r="K202" s="45">
        <f t="shared" si="6"/>
        <v>3.2387145010130389E-2</v>
      </c>
    </row>
    <row r="203" spans="1:11" x14ac:dyDescent="0.2">
      <c r="A203" s="53">
        <v>45702</v>
      </c>
      <c r="B203" s="51">
        <v>5843.75</v>
      </c>
      <c r="C203" s="51">
        <v>1102.55</v>
      </c>
      <c r="D203" s="51">
        <v>1676.4079999999999</v>
      </c>
      <c r="E203" s="51">
        <v>669.3</v>
      </c>
      <c r="G203" s="53">
        <v>45702</v>
      </c>
      <c r="H203" s="45">
        <f t="shared" si="7"/>
        <v>-2.8135225707311799E-2</v>
      </c>
      <c r="I203" s="45">
        <f t="shared" si="7"/>
        <v>-5.3119207907985633E-2</v>
      </c>
      <c r="J203" s="45">
        <f t="shared" si="7"/>
        <v>-1.6801592921486953E-3</v>
      </c>
      <c r="K203" s="45">
        <f t="shared" si="6"/>
        <v>1.0815788175796112E-2</v>
      </c>
    </row>
    <row r="204" spans="1:11" x14ac:dyDescent="0.2">
      <c r="A204" s="53">
        <v>45705</v>
      </c>
      <c r="B204" s="51">
        <v>5923.75</v>
      </c>
      <c r="C204" s="51">
        <v>1071.9000000000001</v>
      </c>
      <c r="D204" s="51">
        <v>1698.663</v>
      </c>
      <c r="E204" s="51">
        <v>681.65</v>
      </c>
      <c r="G204" s="53">
        <v>45705</v>
      </c>
      <c r="H204" s="45">
        <f t="shared" si="7"/>
        <v>1.3596980244800909E-2</v>
      </c>
      <c r="I204" s="45">
        <f t="shared" si="7"/>
        <v>-2.8192904069103065E-2</v>
      </c>
      <c r="J204" s="45">
        <f t="shared" si="7"/>
        <v>1.3188061855543646E-2</v>
      </c>
      <c r="K204" s="45">
        <f t="shared" si="6"/>
        <v>1.8283939525542119E-2</v>
      </c>
    </row>
    <row r="205" spans="1:11" x14ac:dyDescent="0.2">
      <c r="A205" s="53">
        <v>45706</v>
      </c>
      <c r="B205" s="51">
        <v>5839.7</v>
      </c>
      <c r="C205" s="51">
        <v>1009.85</v>
      </c>
      <c r="D205" s="51">
        <v>1704.3009999999999</v>
      </c>
      <c r="E205" s="51">
        <v>693.05</v>
      </c>
      <c r="G205" s="53">
        <v>45706</v>
      </c>
      <c r="H205" s="45">
        <f t="shared" si="7"/>
        <v>-1.4290268642015611E-2</v>
      </c>
      <c r="I205" s="45">
        <f t="shared" si="7"/>
        <v>-5.9630969743076426E-2</v>
      </c>
      <c r="J205" s="45">
        <f t="shared" si="7"/>
        <v>3.3135849563475307E-3</v>
      </c>
      <c r="K205" s="45">
        <f t="shared" si="6"/>
        <v>1.6585817027223299E-2</v>
      </c>
    </row>
    <row r="206" spans="1:11" x14ac:dyDescent="0.2">
      <c r="A206" s="53">
        <v>45707</v>
      </c>
      <c r="B206" s="51">
        <v>5934.9</v>
      </c>
      <c r="C206" s="51">
        <v>1048.3</v>
      </c>
      <c r="D206" s="51">
        <v>1708.4059999999999</v>
      </c>
      <c r="E206" s="51">
        <v>709.45</v>
      </c>
      <c r="G206" s="53">
        <v>45707</v>
      </c>
      <c r="H206" s="45">
        <f t="shared" si="7"/>
        <v>1.6170753062373547E-2</v>
      </c>
      <c r="I206" s="45">
        <f t="shared" si="7"/>
        <v>3.7367999504129563E-2</v>
      </c>
      <c r="J206" s="45">
        <f t="shared" si="7"/>
        <v>2.4057160370325147E-3</v>
      </c>
      <c r="K206" s="45">
        <f t="shared" si="6"/>
        <v>2.3387875293960494E-2</v>
      </c>
    </row>
    <row r="207" spans="1:11" x14ac:dyDescent="0.2">
      <c r="A207" s="53">
        <v>45708</v>
      </c>
      <c r="B207" s="51">
        <v>5978.3</v>
      </c>
      <c r="C207" s="51">
        <v>1033.4000000000001</v>
      </c>
      <c r="D207" s="51">
        <v>1668.742</v>
      </c>
      <c r="E207" s="51">
        <v>713.4</v>
      </c>
      <c r="G207" s="53">
        <v>45708</v>
      </c>
      <c r="H207" s="45">
        <f t="shared" si="7"/>
        <v>7.2860678905814396E-3</v>
      </c>
      <c r="I207" s="45">
        <f t="shared" si="7"/>
        <v>-1.4315467605442609E-2</v>
      </c>
      <c r="J207" s="45">
        <f t="shared" si="7"/>
        <v>-2.3490722889632509E-2</v>
      </c>
      <c r="K207" s="45">
        <f t="shared" si="6"/>
        <v>5.552250971468658E-3</v>
      </c>
    </row>
    <row r="208" spans="1:11" x14ac:dyDescent="0.2">
      <c r="A208" s="53">
        <v>45709</v>
      </c>
      <c r="B208" s="51">
        <v>5757.05</v>
      </c>
      <c r="C208" s="51">
        <v>1009.6</v>
      </c>
      <c r="D208" s="51">
        <v>1674.0830000000001</v>
      </c>
      <c r="E208" s="51">
        <v>692.35</v>
      </c>
      <c r="G208" s="53">
        <v>45709</v>
      </c>
      <c r="H208" s="45">
        <f t="shared" si="7"/>
        <v>-3.7711055875608669E-2</v>
      </c>
      <c r="I208" s="45">
        <f t="shared" si="7"/>
        <v>-2.3300124066135575E-2</v>
      </c>
      <c r="J208" s="45">
        <f t="shared" si="7"/>
        <v>3.1955035306086245E-3</v>
      </c>
      <c r="K208" s="45">
        <f t="shared" si="6"/>
        <v>-2.9950664824068187E-2</v>
      </c>
    </row>
    <row r="209" spans="1:11" x14ac:dyDescent="0.2">
      <c r="A209" s="53">
        <v>45712</v>
      </c>
      <c r="B209" s="51">
        <v>5702.55</v>
      </c>
      <c r="C209" s="51">
        <v>1011.55</v>
      </c>
      <c r="D209" s="51">
        <v>1658.8510000000001</v>
      </c>
      <c r="E209" s="51">
        <v>674.75</v>
      </c>
      <c r="G209" s="53">
        <v>45712</v>
      </c>
      <c r="H209" s="45">
        <f t="shared" si="7"/>
        <v>-9.5117475128515001E-3</v>
      </c>
      <c r="I209" s="45">
        <f t="shared" si="7"/>
        <v>1.9295951364740203E-3</v>
      </c>
      <c r="J209" s="45">
        <f t="shared" si="7"/>
        <v>-9.1403586436294496E-3</v>
      </c>
      <c r="K209" s="45">
        <f t="shared" si="6"/>
        <v>-2.5749356202608886E-2</v>
      </c>
    </row>
    <row r="210" spans="1:11" x14ac:dyDescent="0.2">
      <c r="A210" s="53">
        <v>45713</v>
      </c>
      <c r="B210" s="51">
        <v>5726.4</v>
      </c>
      <c r="C210" s="51">
        <v>1023.7</v>
      </c>
      <c r="D210" s="51">
        <v>1664.0440000000001</v>
      </c>
      <c r="E210" s="51">
        <v>680.95</v>
      </c>
      <c r="G210" s="53">
        <v>45713</v>
      </c>
      <c r="H210" s="45">
        <f t="shared" si="7"/>
        <v>4.1736178074838872E-3</v>
      </c>
      <c r="I210" s="45">
        <f t="shared" si="7"/>
        <v>1.1939707002302413E-2</v>
      </c>
      <c r="J210" s="45">
        <f t="shared" si="7"/>
        <v>3.1255903226976439E-3</v>
      </c>
      <c r="K210" s="45">
        <f t="shared" si="6"/>
        <v>9.1466301168524472E-3</v>
      </c>
    </row>
    <row r="211" spans="1:11" x14ac:dyDescent="0.2">
      <c r="A211" s="53">
        <v>45715</v>
      </c>
      <c r="B211" s="51">
        <v>5615.8</v>
      </c>
      <c r="C211" s="51">
        <v>1017.4</v>
      </c>
      <c r="D211" s="51">
        <v>1682.194</v>
      </c>
      <c r="E211" s="51">
        <v>670.9</v>
      </c>
      <c r="G211" s="53">
        <v>45715</v>
      </c>
      <c r="H211" s="45">
        <f t="shared" si="7"/>
        <v>-1.9503007475868167E-2</v>
      </c>
      <c r="I211" s="45">
        <f t="shared" si="7"/>
        <v>-6.1731615370604793E-3</v>
      </c>
      <c r="J211" s="45">
        <f t="shared" si="7"/>
        <v>1.0848109424904152E-2</v>
      </c>
      <c r="K211" s="45">
        <f t="shared" si="6"/>
        <v>-1.4868787446124156E-2</v>
      </c>
    </row>
    <row r="212" spans="1:11" x14ac:dyDescent="0.2">
      <c r="A212" s="53">
        <v>45716</v>
      </c>
      <c r="B212" s="51">
        <v>5480.25</v>
      </c>
      <c r="C212" s="51">
        <v>975.4</v>
      </c>
      <c r="D212" s="51">
        <v>1713.549</v>
      </c>
      <c r="E212" s="51">
        <v>626.1</v>
      </c>
      <c r="G212" s="53">
        <v>45716</v>
      </c>
      <c r="H212" s="45">
        <f t="shared" si="7"/>
        <v>-2.4433333196456245E-2</v>
      </c>
      <c r="I212" s="45">
        <f t="shared" si="7"/>
        <v>-4.2157989112712381E-2</v>
      </c>
      <c r="J212" s="45">
        <f t="shared" si="7"/>
        <v>1.8467764581669328E-2</v>
      </c>
      <c r="K212" s="45">
        <f t="shared" si="6"/>
        <v>-6.9109991817577501E-2</v>
      </c>
    </row>
    <row r="213" spans="1:11" x14ac:dyDescent="0.2">
      <c r="A213" s="53">
        <v>45719</v>
      </c>
      <c r="B213" s="51">
        <v>5540.25</v>
      </c>
      <c r="C213" s="51">
        <v>979.75</v>
      </c>
      <c r="D213" s="51">
        <v>1683.0350000000001</v>
      </c>
      <c r="E213" s="51">
        <v>633.35</v>
      </c>
      <c r="G213" s="53">
        <v>45719</v>
      </c>
      <c r="H213" s="45">
        <f t="shared" si="7"/>
        <v>1.0888905737519845E-2</v>
      </c>
      <c r="I213" s="45">
        <f t="shared" si="7"/>
        <v>4.449793803788675E-3</v>
      </c>
      <c r="J213" s="45">
        <f t="shared" si="7"/>
        <v>-1.7967947173993238E-2</v>
      </c>
      <c r="K213" s="45">
        <f t="shared" si="6"/>
        <v>1.15130891783768E-2</v>
      </c>
    </row>
    <row r="214" spans="1:11" x14ac:dyDescent="0.2">
      <c r="A214" s="53">
        <v>45720</v>
      </c>
      <c r="B214" s="51">
        <v>5517.7</v>
      </c>
      <c r="C214" s="51">
        <v>1049.3</v>
      </c>
      <c r="D214" s="51">
        <v>1691.393</v>
      </c>
      <c r="E214" s="51">
        <v>610.25</v>
      </c>
      <c r="G214" s="53">
        <v>45720</v>
      </c>
      <c r="H214" s="45">
        <f t="shared" si="7"/>
        <v>-4.0785193021583349E-3</v>
      </c>
      <c r="I214" s="45">
        <f t="shared" si="7"/>
        <v>6.8581117084124399E-2</v>
      </c>
      <c r="J214" s="45">
        <f t="shared" si="7"/>
        <v>4.9537385843009809E-3</v>
      </c>
      <c r="K214" s="45">
        <f t="shared" si="6"/>
        <v>-3.7154482656572091E-2</v>
      </c>
    </row>
    <row r="215" spans="1:11" x14ac:dyDescent="0.2">
      <c r="A215" s="53">
        <v>45721</v>
      </c>
      <c r="B215" s="51">
        <v>5516.55</v>
      </c>
      <c r="C215" s="51">
        <v>1063.5</v>
      </c>
      <c r="D215" s="51">
        <v>1671.61</v>
      </c>
      <c r="E215" s="51">
        <v>621.35</v>
      </c>
      <c r="G215" s="53">
        <v>45721</v>
      </c>
      <c r="H215" s="45">
        <f t="shared" si="7"/>
        <v>-2.084418975758451E-4</v>
      </c>
      <c r="I215" s="45">
        <f t="shared" si="7"/>
        <v>1.3442080476426567E-2</v>
      </c>
      <c r="J215" s="45">
        <f t="shared" si="7"/>
        <v>-1.1765215907855023E-2</v>
      </c>
      <c r="K215" s="45">
        <f t="shared" si="6"/>
        <v>1.8025820978934282E-2</v>
      </c>
    </row>
    <row r="216" spans="1:11" x14ac:dyDescent="0.2">
      <c r="A216" s="53">
        <v>45722</v>
      </c>
      <c r="B216" s="51">
        <v>5568.7</v>
      </c>
      <c r="C216" s="51">
        <v>1065.6500000000001</v>
      </c>
      <c r="D216" s="51">
        <v>1672.797</v>
      </c>
      <c r="E216" s="51">
        <v>609.45000000000005</v>
      </c>
      <c r="G216" s="53">
        <v>45722</v>
      </c>
      <c r="H216" s="45">
        <f t="shared" si="7"/>
        <v>9.4089686259428429E-3</v>
      </c>
      <c r="I216" s="45">
        <f t="shared" si="7"/>
        <v>2.0195859669557615E-3</v>
      </c>
      <c r="J216" s="45">
        <f t="shared" si="7"/>
        <v>7.0984186424779183E-4</v>
      </c>
      <c r="K216" s="45">
        <f t="shared" si="6"/>
        <v>-1.933761915015806E-2</v>
      </c>
    </row>
    <row r="217" spans="1:11" x14ac:dyDescent="0.2">
      <c r="A217" s="53">
        <v>45723</v>
      </c>
      <c r="B217" s="51">
        <v>5578.75</v>
      </c>
      <c r="C217" s="51">
        <v>1135.2</v>
      </c>
      <c r="D217" s="51">
        <v>1670.8689999999999</v>
      </c>
      <c r="E217" s="51">
        <v>602.79999999999995</v>
      </c>
      <c r="G217" s="53">
        <v>45723</v>
      </c>
      <c r="H217" s="45">
        <f t="shared" si="7"/>
        <v>1.8031034403140388E-3</v>
      </c>
      <c r="I217" s="45">
        <f t="shared" si="7"/>
        <v>6.322390523858519E-2</v>
      </c>
      <c r="J217" s="45">
        <f t="shared" si="7"/>
        <v>-1.1532253602335033E-3</v>
      </c>
      <c r="K217" s="45">
        <f t="shared" si="6"/>
        <v>-1.0971444349505222E-2</v>
      </c>
    </row>
    <row r="218" spans="1:11" x14ac:dyDescent="0.2">
      <c r="A218" s="53">
        <v>45726</v>
      </c>
      <c r="B218" s="51">
        <v>5514.25</v>
      </c>
      <c r="C218" s="51">
        <v>1143.4000000000001</v>
      </c>
      <c r="D218" s="51">
        <v>1669.1379999999999</v>
      </c>
      <c r="E218" s="51">
        <v>601.29999999999995</v>
      </c>
      <c r="G218" s="53">
        <v>45726</v>
      </c>
      <c r="H218" s="45">
        <f t="shared" si="7"/>
        <v>-1.1629086250782412E-2</v>
      </c>
      <c r="I218" s="45">
        <f t="shared" si="7"/>
        <v>7.1974329840379615E-3</v>
      </c>
      <c r="J218" s="45">
        <f t="shared" si="7"/>
        <v>-1.0365248665526316E-3</v>
      </c>
      <c r="K218" s="45">
        <f t="shared" si="6"/>
        <v>-2.4914887068174215E-3</v>
      </c>
    </row>
    <row r="219" spans="1:11" x14ac:dyDescent="0.2">
      <c r="A219" s="53">
        <v>45727</v>
      </c>
      <c r="B219" s="51">
        <v>5546.25</v>
      </c>
      <c r="C219" s="51">
        <v>1116.5999999999999</v>
      </c>
      <c r="D219" s="51">
        <v>1667.1590000000001</v>
      </c>
      <c r="E219" s="51">
        <v>613</v>
      </c>
      <c r="G219" s="53">
        <v>45727</v>
      </c>
      <c r="H219" s="45">
        <f t="shared" si="7"/>
        <v>5.7863730004219177E-3</v>
      </c>
      <c r="I219" s="45">
        <f t="shared" si="7"/>
        <v>-2.3717925953611021E-2</v>
      </c>
      <c r="J219" s="45">
        <f t="shared" si="7"/>
        <v>-1.1863453596044576E-3</v>
      </c>
      <c r="K219" s="45">
        <f t="shared" si="6"/>
        <v>1.9270957890688379E-2</v>
      </c>
    </row>
    <row r="220" spans="1:11" x14ac:dyDescent="0.2">
      <c r="A220" s="53">
        <v>45728</v>
      </c>
      <c r="B220" s="51">
        <v>5667.15</v>
      </c>
      <c r="C220" s="51">
        <v>1093.7</v>
      </c>
      <c r="D220" s="51">
        <v>1692.53</v>
      </c>
      <c r="E220" s="51">
        <v>602.95000000000005</v>
      </c>
      <c r="G220" s="53">
        <v>45728</v>
      </c>
      <c r="H220" s="45">
        <f t="shared" si="7"/>
        <v>2.1564322157434833E-2</v>
      </c>
      <c r="I220" s="45">
        <f t="shared" si="7"/>
        <v>-2.0721910535079817E-2</v>
      </c>
      <c r="J220" s="45">
        <f t="shared" si="7"/>
        <v>1.5103470761694578E-2</v>
      </c>
      <c r="K220" s="45">
        <f t="shared" si="6"/>
        <v>-1.6530661386609809E-2</v>
      </c>
    </row>
    <row r="221" spans="1:11" x14ac:dyDescent="0.2">
      <c r="A221" s="53">
        <v>45729</v>
      </c>
      <c r="B221" s="51">
        <v>5620.45</v>
      </c>
      <c r="C221" s="51">
        <v>1108.25</v>
      </c>
      <c r="D221" s="51">
        <v>1688.03</v>
      </c>
      <c r="E221" s="51">
        <v>596.35</v>
      </c>
      <c r="G221" s="53">
        <v>45729</v>
      </c>
      <c r="H221" s="45">
        <f t="shared" si="7"/>
        <v>-8.2746139939654136E-3</v>
      </c>
      <c r="I221" s="45">
        <f t="shared" si="7"/>
        <v>1.3215751283982809E-2</v>
      </c>
      <c r="J221" s="45">
        <f t="shared" si="7"/>
        <v>-2.6622823780113225E-3</v>
      </c>
      <c r="K221" s="45">
        <f t="shared" si="6"/>
        <v>-1.1006531524923587E-2</v>
      </c>
    </row>
    <row r="222" spans="1:11" x14ac:dyDescent="0.2">
      <c r="A222" s="53">
        <v>45733</v>
      </c>
      <c r="B222" s="51">
        <v>5670.85</v>
      </c>
      <c r="C222" s="51">
        <v>1107.1500000000001</v>
      </c>
      <c r="D222" s="51">
        <v>1691.789</v>
      </c>
      <c r="E222" s="51">
        <v>618.65</v>
      </c>
      <c r="G222" s="53">
        <v>45733</v>
      </c>
      <c r="H222" s="45">
        <f t="shared" si="7"/>
        <v>8.927286446134209E-3</v>
      </c>
      <c r="I222" s="45">
        <f t="shared" si="7"/>
        <v>-9.9304874099181506E-4</v>
      </c>
      <c r="J222" s="45">
        <f t="shared" si="7"/>
        <v>2.2243803883695706E-3</v>
      </c>
      <c r="K222" s="45">
        <f t="shared" si="6"/>
        <v>3.6711941635306701E-2</v>
      </c>
    </row>
    <row r="223" spans="1:11" x14ac:dyDescent="0.2">
      <c r="A223" s="53">
        <v>45735</v>
      </c>
      <c r="B223" s="51">
        <v>5670.85</v>
      </c>
      <c r="C223" s="51">
        <v>1198</v>
      </c>
      <c r="D223" s="51">
        <v>1725.1220000000001</v>
      </c>
      <c r="E223" s="51">
        <v>618.65</v>
      </c>
      <c r="G223" s="53">
        <v>45735</v>
      </c>
      <c r="H223" s="45">
        <f t="shared" si="7"/>
        <v>0</v>
      </c>
      <c r="I223" s="45">
        <f t="shared" si="7"/>
        <v>7.8864353791223599E-2</v>
      </c>
      <c r="J223" s="45">
        <f t="shared" si="7"/>
        <v>1.9511223704080816E-2</v>
      </c>
      <c r="K223" s="45">
        <f t="shared" si="6"/>
        <v>0</v>
      </c>
    </row>
    <row r="224" spans="1:11" x14ac:dyDescent="0.2">
      <c r="A224" s="53">
        <v>45736</v>
      </c>
      <c r="B224" s="51">
        <v>5818.1</v>
      </c>
      <c r="C224" s="51">
        <v>1247</v>
      </c>
      <c r="D224" s="51">
        <v>1749.5039999999999</v>
      </c>
      <c r="E224" s="51">
        <v>637.4</v>
      </c>
      <c r="G224" s="53">
        <v>45736</v>
      </c>
      <c r="H224" s="45">
        <f t="shared" si="7"/>
        <v>2.5634729641837838E-2</v>
      </c>
      <c r="I224" s="45">
        <f t="shared" si="7"/>
        <v>4.0087167004641849E-2</v>
      </c>
      <c r="J224" s="45">
        <f t="shared" si="7"/>
        <v>1.403454657039052E-2</v>
      </c>
      <c r="K224" s="45">
        <f t="shared" si="6"/>
        <v>2.985771732325122E-2</v>
      </c>
    </row>
    <row r="225" spans="1:11" x14ac:dyDescent="0.2">
      <c r="A225" s="53">
        <v>45737</v>
      </c>
      <c r="B225" s="51">
        <v>5822.1</v>
      </c>
      <c r="C225" s="51">
        <v>1293.0999999999999</v>
      </c>
      <c r="D225" s="51">
        <v>1751.086</v>
      </c>
      <c r="E225" s="51">
        <v>627.6</v>
      </c>
      <c r="G225" s="53">
        <v>45737</v>
      </c>
      <c r="H225" s="45">
        <f t="shared" si="7"/>
        <v>6.8727344159864813E-4</v>
      </c>
      <c r="I225" s="45">
        <f t="shared" si="7"/>
        <v>3.6301769621769418E-2</v>
      </c>
      <c r="J225" s="45">
        <f t="shared" si="7"/>
        <v>9.0384769864516315E-4</v>
      </c>
      <c r="K225" s="45">
        <f t="shared" si="6"/>
        <v>-1.549438112435848E-2</v>
      </c>
    </row>
    <row r="226" spans="1:11" x14ac:dyDescent="0.2">
      <c r="A226" s="53">
        <v>45740</v>
      </c>
      <c r="B226" s="51">
        <v>5797.35</v>
      </c>
      <c r="C226" s="51">
        <v>1359.65</v>
      </c>
      <c r="D226" s="51">
        <v>1780.414</v>
      </c>
      <c r="E226" s="51">
        <v>629.04999999999995</v>
      </c>
      <c r="G226" s="53">
        <v>45740</v>
      </c>
      <c r="H226" s="45">
        <f t="shared" si="7"/>
        <v>-4.2601048124060554E-3</v>
      </c>
      <c r="I226" s="45">
        <f t="shared" si="7"/>
        <v>5.0184877366164567E-2</v>
      </c>
      <c r="J226" s="45">
        <f t="shared" si="7"/>
        <v>1.6609754640958027E-2</v>
      </c>
      <c r="K226" s="45">
        <f t="shared" si="6"/>
        <v>2.3077239382623556E-3</v>
      </c>
    </row>
    <row r="227" spans="1:11" x14ac:dyDescent="0.2">
      <c r="A227" s="53">
        <v>45741</v>
      </c>
      <c r="B227" s="51">
        <v>5910.7</v>
      </c>
      <c r="C227" s="51">
        <v>1315.6</v>
      </c>
      <c r="D227" s="51">
        <v>1801.63</v>
      </c>
      <c r="E227" s="51">
        <v>658.1</v>
      </c>
      <c r="G227" s="53">
        <v>45741</v>
      </c>
      <c r="H227" s="45">
        <f t="shared" si="7"/>
        <v>1.9363351128947773E-2</v>
      </c>
      <c r="I227" s="45">
        <f t="shared" si="7"/>
        <v>-3.2934478353068647E-2</v>
      </c>
      <c r="J227" s="45">
        <f t="shared" si="7"/>
        <v>1.184588915947379E-2</v>
      </c>
      <c r="K227" s="45">
        <f t="shared" si="6"/>
        <v>4.514615066493359E-2</v>
      </c>
    </row>
    <row r="228" spans="1:11" x14ac:dyDescent="0.2">
      <c r="A228" s="53">
        <v>45742</v>
      </c>
      <c r="B228" s="51">
        <v>5840.65</v>
      </c>
      <c r="C228" s="51">
        <v>1326.75</v>
      </c>
      <c r="D228" s="51">
        <v>1786.8920000000001</v>
      </c>
      <c r="E228" s="51">
        <v>668.25</v>
      </c>
      <c r="G228" s="53">
        <v>45742</v>
      </c>
      <c r="H228" s="45">
        <f t="shared" si="7"/>
        <v>-1.192217570410318E-2</v>
      </c>
      <c r="I228" s="45">
        <f t="shared" si="7"/>
        <v>8.4395073931024748E-3</v>
      </c>
      <c r="J228" s="45">
        <f t="shared" si="7"/>
        <v>-8.2140128243995622E-3</v>
      </c>
      <c r="K228" s="45">
        <f t="shared" si="6"/>
        <v>1.5305459556954934E-2</v>
      </c>
    </row>
    <row r="229" spans="1:11" x14ac:dyDescent="0.2">
      <c r="A229" s="53">
        <v>45743</v>
      </c>
      <c r="B229" s="51">
        <v>5839.2</v>
      </c>
      <c r="C229" s="51">
        <v>1281.6500000000001</v>
      </c>
      <c r="D229" s="51">
        <v>1805.4880000000001</v>
      </c>
      <c r="E229" s="51">
        <v>660.85</v>
      </c>
      <c r="G229" s="53">
        <v>45743</v>
      </c>
      <c r="H229" s="45">
        <f t="shared" si="7"/>
        <v>-2.4829086117527266E-4</v>
      </c>
      <c r="I229" s="45">
        <f t="shared" si="7"/>
        <v>-3.4584032422091439E-2</v>
      </c>
      <c r="J229" s="45">
        <f t="shared" si="7"/>
        <v>1.0353117489736002E-2</v>
      </c>
      <c r="K229" s="45">
        <f t="shared" si="6"/>
        <v>-1.113546981521259E-2</v>
      </c>
    </row>
    <row r="230" spans="1:11" x14ac:dyDescent="0.2">
      <c r="A230" s="53">
        <v>45744</v>
      </c>
      <c r="B230" s="51">
        <v>5872.65</v>
      </c>
      <c r="C230" s="51">
        <v>1281.4000000000001</v>
      </c>
      <c r="D230" s="51">
        <v>1808.307</v>
      </c>
      <c r="E230" s="51">
        <v>674.6</v>
      </c>
      <c r="G230" s="53">
        <v>45744</v>
      </c>
      <c r="H230" s="45">
        <f t="shared" si="7"/>
        <v>5.712178853597415E-3</v>
      </c>
      <c r="I230" s="45">
        <f t="shared" si="7"/>
        <v>-1.9508008099165965E-4</v>
      </c>
      <c r="J230" s="45">
        <f t="shared" si="7"/>
        <v>1.560133085463145E-3</v>
      </c>
      <c r="K230" s="45">
        <f t="shared" si="6"/>
        <v>2.059303742373407E-2</v>
      </c>
    </row>
    <row r="231" spans="1:11" x14ac:dyDescent="0.2">
      <c r="A231" s="53">
        <v>45748</v>
      </c>
      <c r="B231" s="51">
        <v>5775.45</v>
      </c>
      <c r="C231" s="51">
        <v>1245.1500000000001</v>
      </c>
      <c r="D231" s="51">
        <v>1748.6130000000001</v>
      </c>
      <c r="E231" s="51">
        <v>664.35</v>
      </c>
      <c r="G231" s="53">
        <v>45748</v>
      </c>
      <c r="H231" s="45">
        <f t="shared" si="7"/>
        <v>-1.6689804558870969E-2</v>
      </c>
      <c r="I231" s="45">
        <f t="shared" si="7"/>
        <v>-2.8697225635766901E-2</v>
      </c>
      <c r="J231" s="45">
        <f t="shared" si="7"/>
        <v>-3.3568146184340425E-2</v>
      </c>
      <c r="K231" s="45">
        <f t="shared" si="6"/>
        <v>-1.5310803590232973E-2</v>
      </c>
    </row>
    <row r="232" spans="1:11" x14ac:dyDescent="0.2">
      <c r="A232" s="53">
        <v>45749</v>
      </c>
      <c r="B232" s="51">
        <v>5549.7</v>
      </c>
      <c r="C232" s="51">
        <v>1293.55</v>
      </c>
      <c r="D232" s="51">
        <v>1777.347</v>
      </c>
      <c r="E232" s="51">
        <v>660.85</v>
      </c>
      <c r="G232" s="53">
        <v>45749</v>
      </c>
      <c r="H232" s="45">
        <f t="shared" si="7"/>
        <v>-3.9872303206695867E-2</v>
      </c>
      <c r="I232" s="45">
        <f t="shared" si="7"/>
        <v>3.813437212237554E-2</v>
      </c>
      <c r="J232" s="45">
        <f t="shared" si="7"/>
        <v>1.6298900785083205E-2</v>
      </c>
      <c r="K232" s="45">
        <f t="shared" si="6"/>
        <v>-5.282233833501143E-3</v>
      </c>
    </row>
    <row r="233" spans="1:11" x14ac:dyDescent="0.2">
      <c r="A233" s="53">
        <v>45750</v>
      </c>
      <c r="B233" s="51">
        <v>5666</v>
      </c>
      <c r="C233" s="51">
        <v>1343.5</v>
      </c>
      <c r="D233" s="51">
        <v>1775.32</v>
      </c>
      <c r="E233" s="51">
        <v>682.6</v>
      </c>
      <c r="G233" s="53">
        <v>45750</v>
      </c>
      <c r="H233" s="45">
        <f t="shared" si="7"/>
        <v>2.0739529165008791E-2</v>
      </c>
      <c r="I233" s="45">
        <f t="shared" si="7"/>
        <v>3.7887772364016019E-2</v>
      </c>
      <c r="J233" s="45">
        <f t="shared" si="7"/>
        <v>-1.1411146724157118E-3</v>
      </c>
      <c r="K233" s="45">
        <f t="shared" si="6"/>
        <v>3.2382151268790939E-2</v>
      </c>
    </row>
    <row r="234" spans="1:11" x14ac:dyDescent="0.2">
      <c r="A234" s="53">
        <v>45751</v>
      </c>
      <c r="B234" s="51">
        <v>5763</v>
      </c>
      <c r="C234" s="51">
        <v>1337.85</v>
      </c>
      <c r="D234" s="51">
        <v>1797.5250000000001</v>
      </c>
      <c r="E234" s="51">
        <v>692.7</v>
      </c>
      <c r="G234" s="53">
        <v>45751</v>
      </c>
      <c r="H234" s="45">
        <f t="shared" si="7"/>
        <v>1.6974771046204411E-2</v>
      </c>
      <c r="I234" s="45">
        <f t="shared" si="7"/>
        <v>-4.2143012752198783E-3</v>
      </c>
      <c r="J234" s="45">
        <f t="shared" si="7"/>
        <v>1.2430030353459104E-2</v>
      </c>
      <c r="K234" s="45">
        <f t="shared" si="6"/>
        <v>1.4687968555952663E-2</v>
      </c>
    </row>
    <row r="235" spans="1:11" x14ac:dyDescent="0.2">
      <c r="A235" s="53">
        <v>45754</v>
      </c>
      <c r="B235" s="51">
        <v>5482.85</v>
      </c>
      <c r="C235" s="51">
        <v>1255.45</v>
      </c>
      <c r="D235" s="51">
        <v>1738.5740000000001</v>
      </c>
      <c r="E235" s="51">
        <v>679.6</v>
      </c>
      <c r="G235" s="53">
        <v>45754</v>
      </c>
      <c r="H235" s="45">
        <f t="shared" si="7"/>
        <v>-4.9833133692992401E-2</v>
      </c>
      <c r="I235" s="45">
        <f t="shared" si="7"/>
        <v>-6.3569773746721112E-2</v>
      </c>
      <c r="J235" s="45">
        <f t="shared" si="7"/>
        <v>-3.334548173232272E-2</v>
      </c>
      <c r="K235" s="45">
        <f t="shared" si="6"/>
        <v>-1.9092615230782418E-2</v>
      </c>
    </row>
    <row r="236" spans="1:11" x14ac:dyDescent="0.2">
      <c r="A236" s="53">
        <v>45755</v>
      </c>
      <c r="B236" s="51">
        <v>5258.95</v>
      </c>
      <c r="C236" s="51">
        <v>1287.5</v>
      </c>
      <c r="D236" s="51">
        <v>1749.8989999999999</v>
      </c>
      <c r="E236" s="51">
        <v>669.65</v>
      </c>
      <c r="G236" s="53">
        <v>45755</v>
      </c>
      <c r="H236" s="45">
        <f t="shared" si="7"/>
        <v>-4.169365171046012E-2</v>
      </c>
      <c r="I236" s="45">
        <f t="shared" si="7"/>
        <v>2.5208279504286359E-2</v>
      </c>
      <c r="J236" s="45">
        <f t="shared" si="7"/>
        <v>6.4928349943095993E-3</v>
      </c>
      <c r="K236" s="45">
        <f t="shared" si="6"/>
        <v>-1.4749201964645943E-2</v>
      </c>
    </row>
    <row r="237" spans="1:11" x14ac:dyDescent="0.2">
      <c r="A237" s="53">
        <v>45756</v>
      </c>
      <c r="B237" s="51">
        <v>5387.3</v>
      </c>
      <c r="C237" s="51">
        <v>1285.8</v>
      </c>
      <c r="D237" s="51">
        <v>1745.7940000000001</v>
      </c>
      <c r="E237" s="51">
        <v>681.95</v>
      </c>
      <c r="G237" s="53">
        <v>45756</v>
      </c>
      <c r="H237" s="45">
        <f t="shared" si="7"/>
        <v>2.4112944719877426E-2</v>
      </c>
      <c r="I237" s="45">
        <f t="shared" si="7"/>
        <v>-1.3212608303049579E-3</v>
      </c>
      <c r="J237" s="45">
        <f t="shared" si="7"/>
        <v>-2.3486054907643902E-3</v>
      </c>
      <c r="K237" s="45">
        <f t="shared" si="6"/>
        <v>1.8201153539753035E-2</v>
      </c>
    </row>
    <row r="238" spans="1:11" x14ac:dyDescent="0.2">
      <c r="A238" s="53">
        <v>45758</v>
      </c>
      <c r="B238" s="51">
        <v>5386.15</v>
      </c>
      <c r="C238" s="51">
        <v>1325.1</v>
      </c>
      <c r="D238" s="51">
        <v>1787.09</v>
      </c>
      <c r="E238" s="51">
        <v>685.05</v>
      </c>
      <c r="G238" s="53">
        <v>45758</v>
      </c>
      <c r="H238" s="45">
        <f t="shared" si="7"/>
        <v>-2.1348778791723173E-4</v>
      </c>
      <c r="I238" s="45">
        <f t="shared" si="7"/>
        <v>3.0106835563004121E-2</v>
      </c>
      <c r="J238" s="45">
        <f t="shared" si="7"/>
        <v>2.3379132153778619E-2</v>
      </c>
      <c r="K238" s="45">
        <f t="shared" si="6"/>
        <v>4.5354869262333956E-3</v>
      </c>
    </row>
    <row r="239" spans="1:11" x14ac:dyDescent="0.2">
      <c r="A239" s="53">
        <v>45762</v>
      </c>
      <c r="B239" s="51">
        <v>5589.3</v>
      </c>
      <c r="C239" s="51">
        <v>1404.9</v>
      </c>
      <c r="D239" s="51">
        <v>1844.607</v>
      </c>
      <c r="E239" s="51">
        <v>685.3</v>
      </c>
      <c r="G239" s="53">
        <v>45762</v>
      </c>
      <c r="H239" s="45">
        <f t="shared" si="7"/>
        <v>3.7023211729243943E-2</v>
      </c>
      <c r="I239" s="45">
        <f t="shared" si="7"/>
        <v>5.8478197587015356E-2</v>
      </c>
      <c r="J239" s="45">
        <f t="shared" si="7"/>
        <v>3.1677648025766308E-2</v>
      </c>
      <c r="K239" s="45">
        <f t="shared" si="6"/>
        <v>3.6487029266034989E-4</v>
      </c>
    </row>
    <row r="240" spans="1:11" x14ac:dyDescent="0.2">
      <c r="A240" s="53">
        <v>45763</v>
      </c>
      <c r="B240" s="51">
        <v>5734.5</v>
      </c>
      <c r="C240" s="51">
        <v>1399.3</v>
      </c>
      <c r="D240" s="51">
        <v>1857.5650000000001</v>
      </c>
      <c r="E240" s="51">
        <v>701</v>
      </c>
      <c r="G240" s="53">
        <v>45763</v>
      </c>
      <c r="H240" s="45">
        <f t="shared" si="7"/>
        <v>2.5646507110159318E-2</v>
      </c>
      <c r="I240" s="45">
        <f t="shared" si="7"/>
        <v>-3.9940142959381765E-3</v>
      </c>
      <c r="J240" s="45">
        <f t="shared" si="7"/>
        <v>7.0002435950966288E-3</v>
      </c>
      <c r="K240" s="45">
        <f t="shared" si="6"/>
        <v>2.2651188442812109E-2</v>
      </c>
    </row>
    <row r="241" spans="1:11" x14ac:dyDescent="0.2">
      <c r="A241" s="53">
        <v>45764</v>
      </c>
      <c r="B241" s="51">
        <v>5754</v>
      </c>
      <c r="C241" s="51">
        <v>1393.2</v>
      </c>
      <c r="D241" s="51">
        <v>1885.953</v>
      </c>
      <c r="E241" s="51">
        <v>703.05</v>
      </c>
      <c r="G241" s="53">
        <v>45764</v>
      </c>
      <c r="H241" s="45">
        <f t="shared" si="7"/>
        <v>3.3947023069161157E-3</v>
      </c>
      <c r="I241" s="45">
        <f t="shared" si="7"/>
        <v>-4.3688520698214892E-3</v>
      </c>
      <c r="J241" s="45">
        <f t="shared" si="7"/>
        <v>1.5166773166097852E-2</v>
      </c>
      <c r="K241" s="45">
        <f t="shared" si="6"/>
        <v>2.9201260022346073E-3</v>
      </c>
    </row>
    <row r="242" spans="1:11" x14ac:dyDescent="0.2">
      <c r="A242" s="53">
        <v>45768</v>
      </c>
      <c r="B242" s="51">
        <v>5640</v>
      </c>
      <c r="C242" s="51">
        <v>1427.4</v>
      </c>
      <c r="D242" s="51">
        <v>1906.13</v>
      </c>
      <c r="E242" s="51">
        <v>697.75</v>
      </c>
      <c r="G242" s="53">
        <v>45768</v>
      </c>
      <c r="H242" s="45">
        <f t="shared" si="7"/>
        <v>-2.0011199619388617E-2</v>
      </c>
      <c r="I242" s="45">
        <f t="shared" si="7"/>
        <v>2.425134804512084E-2</v>
      </c>
      <c r="J242" s="45">
        <f t="shared" si="7"/>
        <v>1.0641745138276931E-2</v>
      </c>
      <c r="K242" s="45">
        <f t="shared" si="6"/>
        <v>-7.5671406203932385E-3</v>
      </c>
    </row>
    <row r="243" spans="1:11" x14ac:dyDescent="0.2">
      <c r="A243" s="53">
        <v>45769</v>
      </c>
      <c r="B243" s="51">
        <v>5891.5</v>
      </c>
      <c r="C243" s="51">
        <v>1409.9</v>
      </c>
      <c r="D243" s="51">
        <v>1940.354</v>
      </c>
      <c r="E243" s="51">
        <v>695.75</v>
      </c>
      <c r="G243" s="53">
        <v>45769</v>
      </c>
      <c r="H243" s="45">
        <f t="shared" si="7"/>
        <v>4.3626568661290811E-2</v>
      </c>
      <c r="I243" s="45">
        <f t="shared" si="7"/>
        <v>-1.2335827665651538E-2</v>
      </c>
      <c r="J243" s="45">
        <f t="shared" si="7"/>
        <v>1.7795422083217598E-2</v>
      </c>
      <c r="K243" s="45">
        <f t="shared" si="6"/>
        <v>-2.8704720104313535E-3</v>
      </c>
    </row>
    <row r="244" spans="1:11" x14ac:dyDescent="0.2">
      <c r="A244" s="53">
        <v>45770</v>
      </c>
      <c r="B244" s="51">
        <v>5911.5</v>
      </c>
      <c r="C244" s="51">
        <v>1427.3</v>
      </c>
      <c r="D244" s="51">
        <v>1902.9649999999999</v>
      </c>
      <c r="E244" s="51">
        <v>702.3</v>
      </c>
      <c r="G244" s="53">
        <v>45770</v>
      </c>
      <c r="H244" s="45">
        <f t="shared" si="7"/>
        <v>3.3889721497727169E-3</v>
      </c>
      <c r="I244" s="45">
        <f t="shared" si="7"/>
        <v>1.2265767764407328E-2</v>
      </c>
      <c r="J244" s="45">
        <f t="shared" si="7"/>
        <v>-1.9457234523378549E-2</v>
      </c>
      <c r="K244" s="45">
        <f t="shared" si="6"/>
        <v>9.3702627589745992E-3</v>
      </c>
    </row>
    <row r="245" spans="1:11" x14ac:dyDescent="0.2">
      <c r="A245" s="53">
        <v>45771</v>
      </c>
      <c r="B245" s="51">
        <v>5924.5</v>
      </c>
      <c r="C245" s="51">
        <v>1429.6</v>
      </c>
      <c r="D245" s="51">
        <v>1895.943</v>
      </c>
      <c r="E245" s="51">
        <v>713.45</v>
      </c>
      <c r="G245" s="53">
        <v>45771</v>
      </c>
      <c r="H245" s="45">
        <f t="shared" si="7"/>
        <v>2.1966889536265632E-3</v>
      </c>
      <c r="I245" s="45">
        <f t="shared" si="7"/>
        <v>1.6101372094955472E-3</v>
      </c>
      <c r="J245" s="45">
        <f t="shared" si="7"/>
        <v>-3.6968560424845897E-3</v>
      </c>
      <c r="K245" s="45">
        <f t="shared" si="6"/>
        <v>1.5751694211609501E-2</v>
      </c>
    </row>
    <row r="246" spans="1:11" x14ac:dyDescent="0.2">
      <c r="A246" s="53">
        <v>45772</v>
      </c>
      <c r="B246" s="51">
        <v>6215.5</v>
      </c>
      <c r="C246" s="51">
        <v>1413.6</v>
      </c>
      <c r="D246" s="51">
        <v>1890.403</v>
      </c>
      <c r="E246" s="51">
        <v>716.5</v>
      </c>
      <c r="G246" s="53">
        <v>45772</v>
      </c>
      <c r="H246" s="45">
        <f t="shared" si="7"/>
        <v>4.7949876974975478E-2</v>
      </c>
      <c r="I246" s="45">
        <f t="shared" si="7"/>
        <v>-1.1255042839731652E-2</v>
      </c>
      <c r="J246" s="45">
        <f t="shared" si="7"/>
        <v>-2.9263062347576634E-3</v>
      </c>
      <c r="K246" s="45">
        <f t="shared" si="6"/>
        <v>4.2658898916422992E-3</v>
      </c>
    </row>
    <row r="247" spans="1:11" x14ac:dyDescent="0.2">
      <c r="A247" s="53">
        <v>45775</v>
      </c>
      <c r="B247" s="51">
        <v>6012.5</v>
      </c>
      <c r="C247" s="51">
        <v>1486.5</v>
      </c>
      <c r="D247" s="51">
        <v>1899.306</v>
      </c>
      <c r="E247" s="51">
        <v>694.3</v>
      </c>
      <c r="G247" s="53">
        <v>45775</v>
      </c>
      <c r="H247" s="45">
        <f t="shared" si="7"/>
        <v>-3.3205536817753553E-2</v>
      </c>
      <c r="I247" s="45">
        <f t="shared" si="7"/>
        <v>5.0284721432665838E-2</v>
      </c>
      <c r="J247" s="45">
        <f t="shared" si="7"/>
        <v>4.6985224346408816E-3</v>
      </c>
      <c r="K247" s="45">
        <f t="shared" si="6"/>
        <v>-3.1474103508998943E-2</v>
      </c>
    </row>
    <row r="248" spans="1:11" x14ac:dyDescent="0.2">
      <c r="A248" s="53">
        <v>45776</v>
      </c>
      <c r="B248" s="51">
        <v>6026.5</v>
      </c>
      <c r="C248" s="51">
        <v>1536.2</v>
      </c>
      <c r="D248" s="51">
        <v>1888.03</v>
      </c>
      <c r="E248" s="51">
        <v>705.2</v>
      </c>
      <c r="G248" s="53">
        <v>45776</v>
      </c>
      <c r="H248" s="45">
        <f t="shared" si="7"/>
        <v>2.3257756143816944E-3</v>
      </c>
      <c r="I248" s="45">
        <f t="shared" si="7"/>
        <v>3.2887471126429133E-2</v>
      </c>
      <c r="J248" s="45">
        <f t="shared" si="7"/>
        <v>-5.9545988620888285E-3</v>
      </c>
      <c r="K248" s="45">
        <f t="shared" si="6"/>
        <v>1.5577306764487674E-2</v>
      </c>
    </row>
    <row r="249" spans="1:11" x14ac:dyDescent="0.2">
      <c r="A249" s="51"/>
      <c r="B249" s="51">
        <v>6108</v>
      </c>
      <c r="E249" s="51">
        <v>708.3</v>
      </c>
    </row>
    <row r="250" spans="1:11" x14ac:dyDescent="0.2">
      <c r="A250" s="51"/>
      <c r="B250" s="51"/>
      <c r="G250" s="57" t="s">
        <v>66</v>
      </c>
      <c r="H250" s="57">
        <f>AVERAGE(H5:H248)</f>
        <v>1.7412609606381039E-3</v>
      </c>
      <c r="I250" s="57">
        <f>AVERAGE(I5:I248)</f>
        <v>2.2727323677322188E-3</v>
      </c>
      <c r="J250" s="57">
        <f>AVERAGE(J5:J248)</f>
        <v>9.5615054467274876E-4</v>
      </c>
      <c r="K250" s="57">
        <f>AVERAGE(K5:K248)</f>
        <v>1.7813931101988358E-3</v>
      </c>
    </row>
    <row r="251" spans="1:11" x14ac:dyDescent="0.2">
      <c r="B251" s="51"/>
      <c r="G251" s="57" t="s">
        <v>67</v>
      </c>
      <c r="H251" s="57">
        <f>((1+H250)^252)-1</f>
        <v>0.55024994733030086</v>
      </c>
      <c r="I251" s="57">
        <f>((1+I250)^252)-1</f>
        <v>0.77194659192889192</v>
      </c>
      <c r="J251" s="57">
        <f>((1+J250)^252)-1</f>
        <v>0.272310855639327</v>
      </c>
      <c r="K251" s="57">
        <f>((1+K250)^252)-1</f>
        <v>0.56597979384800112</v>
      </c>
    </row>
    <row r="252" spans="1:11" x14ac:dyDescent="0.2">
      <c r="G252" s="57" t="s">
        <v>68</v>
      </c>
      <c r="H252" s="57">
        <f>STDEV(H4:H248)</f>
        <v>1.8097692862298068E-2</v>
      </c>
      <c r="I252" s="57">
        <f>STDEV(I4:I248)</f>
        <v>3.2204919311762684E-2</v>
      </c>
      <c r="J252" s="57">
        <f>STDEV(J4:J248)</f>
        <v>1.3340439439134757E-2</v>
      </c>
      <c r="K252" s="57">
        <f>STDEV(K4:K248)</f>
        <v>2.0597292590704197E-2</v>
      </c>
    </row>
    <row r="253" spans="1:11" x14ac:dyDescent="0.2">
      <c r="G253" s="45" t="s">
        <v>69</v>
      </c>
      <c r="H253" s="45">
        <f>H252/H251</f>
        <v>3.2889949285964198E-2</v>
      </c>
      <c r="I253" s="45">
        <f>I252/I251</f>
        <v>4.1719102912665298E-2</v>
      </c>
      <c r="J253" s="45">
        <f>J252/J251</f>
        <v>4.8989745222658462E-2</v>
      </c>
      <c r="K253" s="45">
        <f>K252/K251</f>
        <v>3.6392275509814019E-2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16D8-A17D-4419-9E64-F312F5E89582}">
  <sheetPr codeName="Sheet4"/>
  <dimension ref="A1:T25"/>
  <sheetViews>
    <sheetView showGridLines="0" topLeftCell="B1" zoomScale="99" workbookViewId="0">
      <selection activeCell="S20" sqref="S20"/>
    </sheetView>
  </sheetViews>
  <sheetFormatPr baseColWidth="10" defaultColWidth="8.83203125" defaultRowHeight="15" x14ac:dyDescent="0.2"/>
  <cols>
    <col min="1" max="1" width="16.33203125" style="65" bestFit="1" customWidth="1"/>
    <col min="2" max="2" width="7.33203125" style="45" bestFit="1" customWidth="1"/>
    <col min="3" max="3" width="12" style="45" bestFit="1" customWidth="1"/>
    <col min="4" max="4" width="13.83203125" style="45" bestFit="1" customWidth="1"/>
    <col min="5" max="5" width="13.33203125" style="45" bestFit="1" customWidth="1"/>
    <col min="6" max="6" width="8.83203125" style="45"/>
    <col min="7" max="7" width="16.33203125" style="65" bestFit="1" customWidth="1"/>
    <col min="8" max="11" width="12.6640625" style="45" bestFit="1" customWidth="1"/>
    <col min="12" max="15" width="8.83203125" style="45"/>
    <col min="16" max="16" width="17.6640625" style="45" bestFit="1" customWidth="1"/>
    <col min="17" max="18" width="8.83203125" style="45"/>
    <col min="19" max="19" width="16.83203125" style="45" bestFit="1" customWidth="1"/>
    <col min="20" max="20" width="13.5" style="45" bestFit="1" customWidth="1"/>
    <col min="21" max="16384" width="8.83203125" style="45"/>
  </cols>
  <sheetData>
    <row r="1" spans="1:20" x14ac:dyDescent="0.2">
      <c r="A1" s="41" t="s">
        <v>54</v>
      </c>
      <c r="B1" s="42" t="s">
        <v>55</v>
      </c>
      <c r="C1" s="43" t="s">
        <v>55</v>
      </c>
      <c r="D1" s="44" t="s">
        <v>55</v>
      </c>
      <c r="E1" s="44" t="s">
        <v>55</v>
      </c>
      <c r="G1" s="58"/>
      <c r="H1" s="46" t="s">
        <v>64</v>
      </c>
      <c r="I1" s="46" t="s">
        <v>64</v>
      </c>
      <c r="J1" s="46" t="s">
        <v>64</v>
      </c>
      <c r="K1" s="46" t="s">
        <v>64</v>
      </c>
      <c r="M1" s="156" t="s">
        <v>64</v>
      </c>
      <c r="N1" s="156"/>
    </row>
    <row r="2" spans="1:20" x14ac:dyDescent="0.2">
      <c r="A2" s="47" t="s">
        <v>56</v>
      </c>
      <c r="B2" s="42" t="s">
        <v>57</v>
      </c>
      <c r="C2" s="43" t="s">
        <v>49</v>
      </c>
      <c r="D2" s="42" t="s">
        <v>58</v>
      </c>
      <c r="E2" s="44" t="s">
        <v>59</v>
      </c>
      <c r="G2" s="58" t="s">
        <v>56</v>
      </c>
      <c r="H2" s="48" t="s">
        <v>57</v>
      </c>
      <c r="I2" s="49" t="s">
        <v>49</v>
      </c>
      <c r="J2" s="48" t="s">
        <v>62</v>
      </c>
      <c r="K2" s="46" t="s">
        <v>59</v>
      </c>
      <c r="M2" s="157" t="s">
        <v>132</v>
      </c>
      <c r="N2" s="157"/>
      <c r="P2" s="218" t="s">
        <v>133</v>
      </c>
      <c r="Q2" s="218"/>
    </row>
    <row r="3" spans="1:20" x14ac:dyDescent="0.2">
      <c r="A3" s="50" t="s">
        <v>60</v>
      </c>
      <c r="B3" s="51"/>
      <c r="C3" s="51"/>
      <c r="G3" s="52" t="s">
        <v>60</v>
      </c>
      <c r="M3" s="59"/>
      <c r="N3" s="60"/>
      <c r="P3" s="219" t="s">
        <v>57</v>
      </c>
      <c r="Q3" s="218">
        <v>0.36904689286875531</v>
      </c>
    </row>
    <row r="4" spans="1:20" x14ac:dyDescent="0.2">
      <c r="A4" s="61" t="s">
        <v>60</v>
      </c>
      <c r="B4" s="51" t="s">
        <v>49</v>
      </c>
      <c r="C4" s="51" t="s">
        <v>57</v>
      </c>
      <c r="D4" s="51" t="s">
        <v>70</v>
      </c>
      <c r="E4" s="51" t="s">
        <v>59</v>
      </c>
      <c r="G4" s="61" t="s">
        <v>60</v>
      </c>
      <c r="M4" s="62"/>
      <c r="N4" s="63"/>
      <c r="P4" s="220" t="s">
        <v>49</v>
      </c>
      <c r="Q4" s="218">
        <v>0.12773446466636132</v>
      </c>
    </row>
    <row r="5" spans="1:20" x14ac:dyDescent="0.2">
      <c r="A5" s="64">
        <v>45693</v>
      </c>
      <c r="B5" s="51">
        <v>1484</v>
      </c>
      <c r="C5" s="51">
        <v>6079.5</v>
      </c>
      <c r="D5" s="51">
        <v>1900.9870000000001</v>
      </c>
      <c r="E5" s="51">
        <v>701</v>
      </c>
      <c r="G5" s="64">
        <v>45693</v>
      </c>
      <c r="H5" s="45" t="s">
        <v>65</v>
      </c>
      <c r="I5" s="45" t="s">
        <v>65</v>
      </c>
      <c r="J5" s="45" t="s">
        <v>65</v>
      </c>
      <c r="K5" s="45" t="s">
        <v>65</v>
      </c>
      <c r="M5" s="158" t="s">
        <v>65</v>
      </c>
      <c r="N5" s="158"/>
      <c r="P5" s="219" t="s">
        <v>62</v>
      </c>
      <c r="Q5" s="218">
        <v>0.21594863228711414</v>
      </c>
    </row>
    <row r="6" spans="1:20" x14ac:dyDescent="0.2">
      <c r="A6" s="64">
        <v>45782</v>
      </c>
      <c r="B6" s="51">
        <v>1563.9</v>
      </c>
      <c r="C6" s="51">
        <v>6124.5</v>
      </c>
      <c r="D6" s="51">
        <v>1915.7249999999999</v>
      </c>
      <c r="E6" s="51">
        <v>720.65</v>
      </c>
      <c r="G6" s="64">
        <v>45782</v>
      </c>
      <c r="H6" s="45">
        <f t="shared" ref="H6:K25" si="0">LN(B6/B5)</f>
        <v>5.2441556714844219E-2</v>
      </c>
      <c r="I6" s="45">
        <f t="shared" si="0"/>
        <v>7.3746646912671463E-3</v>
      </c>
      <c r="J6" s="45">
        <f t="shared" si="0"/>
        <v>7.722916086937294E-3</v>
      </c>
      <c r="K6" s="45">
        <f t="shared" si="0"/>
        <v>2.7645695494521737E-2</v>
      </c>
      <c r="M6" s="156">
        <f t="shared" ref="M6:M25" si="1">MMULT(H6:K6,$Q$3:$Q$6)</f>
        <v>2.9904924801571826E-2</v>
      </c>
      <c r="N6" s="156"/>
      <c r="P6" s="218" t="s">
        <v>59</v>
      </c>
      <c r="Q6" s="218">
        <v>0.28727001017776926</v>
      </c>
    </row>
    <row r="7" spans="1:20" x14ac:dyDescent="0.2">
      <c r="A7" s="64">
        <v>45813</v>
      </c>
      <c r="B7" s="51">
        <v>1527.7</v>
      </c>
      <c r="C7" s="51">
        <v>6161</v>
      </c>
      <c r="D7" s="51">
        <v>1910.68</v>
      </c>
      <c r="E7" s="51">
        <v>706.05</v>
      </c>
      <c r="G7" s="64">
        <v>45813</v>
      </c>
      <c r="H7" s="45">
        <f t="shared" si="0"/>
        <v>-2.341936507049287E-2</v>
      </c>
      <c r="I7" s="45">
        <f t="shared" si="0"/>
        <v>5.9419815868306074E-3</v>
      </c>
      <c r="J7" s="45">
        <f t="shared" si="0"/>
        <v>-2.6369414232680199E-3</v>
      </c>
      <c r="K7" s="45">
        <f t="shared" si="0"/>
        <v>-2.0467526013850778E-2</v>
      </c>
      <c r="M7" s="156">
        <f t="shared" si="1"/>
        <v>-1.4332998375261904E-2</v>
      </c>
      <c r="N7" s="156"/>
      <c r="P7" s="218"/>
      <c r="Q7" s="218">
        <f>SUM(Q3:Q6)</f>
        <v>1</v>
      </c>
    </row>
    <row r="8" spans="1:20" x14ac:dyDescent="0.2">
      <c r="A8" s="64">
        <v>45843</v>
      </c>
      <c r="B8" s="51">
        <v>1447.9</v>
      </c>
      <c r="C8" s="51">
        <v>6148</v>
      </c>
      <c r="D8" s="51">
        <v>1924.4290000000001</v>
      </c>
      <c r="E8" s="51">
        <v>707</v>
      </c>
      <c r="G8" s="64">
        <v>45843</v>
      </c>
      <c r="H8" s="45">
        <f t="shared" si="0"/>
        <v>-5.3649105584301082E-2</v>
      </c>
      <c r="I8" s="45">
        <f t="shared" si="0"/>
        <v>-2.1122763560842616E-3</v>
      </c>
      <c r="J8" s="45">
        <f t="shared" si="0"/>
        <v>7.1701007211799027E-3</v>
      </c>
      <c r="K8" s="45">
        <f t="shared" si="0"/>
        <v>1.3446093813118119E-3</v>
      </c>
      <c r="M8" s="156">
        <f t="shared" si="1"/>
        <v>-1.8134206815891719E-2</v>
      </c>
      <c r="N8" s="156"/>
    </row>
    <row r="9" spans="1:20" ht="16" x14ac:dyDescent="0.2">
      <c r="A9" s="64">
        <v>45874</v>
      </c>
      <c r="B9" s="51">
        <v>1453.8</v>
      </c>
      <c r="C9" s="51">
        <v>5960.5</v>
      </c>
      <c r="D9" s="51">
        <v>1907.5150000000001</v>
      </c>
      <c r="E9" s="51">
        <v>671.85</v>
      </c>
      <c r="G9" s="64">
        <v>45874</v>
      </c>
      <c r="H9" s="45">
        <f t="shared" si="0"/>
        <v>4.0665872631590241E-3</v>
      </c>
      <c r="I9" s="45">
        <f t="shared" si="0"/>
        <v>-3.0972455500430172E-2</v>
      </c>
      <c r="J9" s="45">
        <f t="shared" si="0"/>
        <v>-8.8279525202154836E-3</v>
      </c>
      <c r="K9" s="45">
        <f t="shared" si="0"/>
        <v>-5.0995564575153994E-2</v>
      </c>
      <c r="M9" s="156">
        <f t="shared" si="1"/>
        <v>-1.9011369255863345E-2</v>
      </c>
      <c r="N9" s="156"/>
      <c r="P9" s="207" t="s">
        <v>124</v>
      </c>
      <c r="Q9" s="207"/>
      <c r="S9" s="207" t="s">
        <v>124</v>
      </c>
      <c r="T9" s="207"/>
    </row>
    <row r="10" spans="1:20" ht="16" x14ac:dyDescent="0.2">
      <c r="A10" s="64">
        <v>45905</v>
      </c>
      <c r="B10" s="51">
        <v>1531.8</v>
      </c>
      <c r="C10" s="51">
        <v>6025.5</v>
      </c>
      <c r="D10" s="51">
        <v>1869.1369999999999</v>
      </c>
      <c r="E10" s="51">
        <v>670.2</v>
      </c>
      <c r="G10" s="64">
        <v>45905</v>
      </c>
      <c r="H10" s="45">
        <f t="shared" si="0"/>
        <v>5.2262696424958122E-2</v>
      </c>
      <c r="I10" s="45">
        <f t="shared" si="0"/>
        <v>1.0846093309390384E-2</v>
      </c>
      <c r="J10" s="45">
        <f t="shared" si="0"/>
        <v>-2.0324520823867053E-2</v>
      </c>
      <c r="K10" s="45">
        <f t="shared" si="0"/>
        <v>-2.4589260182087229E-3</v>
      </c>
      <c r="M10" s="156">
        <f t="shared" si="1"/>
        <v>1.5577377475087919E-2</v>
      </c>
      <c r="N10" s="156"/>
      <c r="P10" s="207" t="s">
        <v>279</v>
      </c>
      <c r="Q10" s="207">
        <f>AVERAGE(M5:N25)</f>
        <v>5.3506163056085332E-3</v>
      </c>
      <c r="S10" s="207" t="s">
        <v>279</v>
      </c>
      <c r="T10" s="207">
        <f>AVERAGE(M5:N25)</f>
        <v>5.3506163056085332E-3</v>
      </c>
    </row>
    <row r="11" spans="1:20" ht="16" x14ac:dyDescent="0.2">
      <c r="A11" s="64">
        <v>45996</v>
      </c>
      <c r="B11" s="51">
        <v>1569.9</v>
      </c>
      <c r="C11" s="51">
        <v>5942</v>
      </c>
      <c r="D11" s="51">
        <v>1935.903</v>
      </c>
      <c r="E11" s="51">
        <v>696.1</v>
      </c>
      <c r="G11" s="64">
        <v>45996</v>
      </c>
      <c r="H11" s="45">
        <f t="shared" si="0"/>
        <v>2.4568408570778799E-2</v>
      </c>
      <c r="I11" s="45">
        <f t="shared" si="0"/>
        <v>-1.3954686444893605E-2</v>
      </c>
      <c r="J11" s="45">
        <f t="shared" si="0"/>
        <v>3.5097057275761151E-2</v>
      </c>
      <c r="K11" s="45">
        <f t="shared" si="0"/>
        <v>3.7917152871410689E-2</v>
      </c>
      <c r="M11" s="156">
        <f t="shared" si="1"/>
        <v>2.5756022850435909E-2</v>
      </c>
      <c r="N11" s="156"/>
      <c r="P11" s="207" t="s">
        <v>125</v>
      </c>
      <c r="Q11" s="207">
        <f>((1+Q10)^252)-1</f>
        <v>2.8372687827396867</v>
      </c>
      <c r="S11" s="207" t="s">
        <v>277</v>
      </c>
      <c r="T11" s="207">
        <f>((1+Q10)^21)-1</f>
        <v>0.11858378211216047</v>
      </c>
    </row>
    <row r="12" spans="1:20" ht="16" x14ac:dyDescent="0.2">
      <c r="A12" s="61" t="s">
        <v>99</v>
      </c>
      <c r="B12" s="51">
        <v>1746.7</v>
      </c>
      <c r="C12" s="51">
        <v>6076.5</v>
      </c>
      <c r="D12" s="51">
        <v>1901.6790000000001</v>
      </c>
      <c r="E12" s="51">
        <v>701.7</v>
      </c>
      <c r="G12" s="61" t="s">
        <v>99</v>
      </c>
      <c r="H12" s="45">
        <f t="shared" si="0"/>
        <v>0.10671637038807527</v>
      </c>
      <c r="I12" s="45">
        <f t="shared" si="0"/>
        <v>2.2383095288302051E-2</v>
      </c>
      <c r="J12" s="45">
        <f t="shared" si="0"/>
        <v>-1.7836704129488436E-2</v>
      </c>
      <c r="K12" s="45">
        <f t="shared" si="0"/>
        <v>8.0126340836222804E-3</v>
      </c>
      <c r="M12" s="156">
        <f t="shared" si="1"/>
        <v>4.0692415217657818E-2</v>
      </c>
      <c r="N12" s="156"/>
      <c r="P12" s="207" t="s">
        <v>306</v>
      </c>
      <c r="Q12" s="207">
        <f>_xlfn.STDEV.S(M5:N25) * SQRT(252)</f>
        <v>0.2620536751046561</v>
      </c>
      <c r="S12" s="207" t="s">
        <v>307</v>
      </c>
      <c r="T12" s="207">
        <f>_xlfn.STDEV.S(M5:N25) * SQRT(21)</f>
        <v>7.564837993190196E-2</v>
      </c>
    </row>
    <row r="13" spans="1:20" ht="16" x14ac:dyDescent="0.2">
      <c r="A13" s="61" t="s">
        <v>100</v>
      </c>
      <c r="B13" s="51">
        <v>1766.1</v>
      </c>
      <c r="C13" s="51">
        <v>6215.5</v>
      </c>
      <c r="D13" s="51">
        <v>1889.81</v>
      </c>
      <c r="E13" s="51">
        <v>693.8</v>
      </c>
      <c r="G13" s="61" t="s">
        <v>100</v>
      </c>
      <c r="H13" s="45">
        <f t="shared" si="0"/>
        <v>1.1045432267978068E-2</v>
      </c>
      <c r="I13" s="45">
        <f t="shared" si="0"/>
        <v>2.2617299920915164E-2</v>
      </c>
      <c r="J13" s="45">
        <f t="shared" si="0"/>
        <v>-6.26088524626603E-3</v>
      </c>
      <c r="K13" s="45">
        <f t="shared" si="0"/>
        <v>-1.1322227722593841E-2</v>
      </c>
      <c r="M13" s="156">
        <f t="shared" si="1"/>
        <v>2.3607250775439549E-3</v>
      </c>
      <c r="N13" s="156"/>
      <c r="P13" s="207" t="s">
        <v>126</v>
      </c>
      <c r="Q13" s="207">
        <f>(Q11-6%)/Q12</f>
        <v>10.598091332359798</v>
      </c>
      <c r="S13" s="207" t="s">
        <v>126</v>
      </c>
      <c r="T13" s="207">
        <f>(T11-(6/1200))/T12</f>
        <v>1.5014701202379699</v>
      </c>
    </row>
    <row r="14" spans="1:20" x14ac:dyDescent="0.2">
      <c r="A14" s="61" t="s">
        <v>101</v>
      </c>
      <c r="B14" s="51">
        <v>1806.5</v>
      </c>
      <c r="C14" s="51">
        <v>6214.5</v>
      </c>
      <c r="D14" s="51">
        <v>1912.758</v>
      </c>
      <c r="E14" s="51">
        <v>683.75</v>
      </c>
      <c r="G14" s="61" t="s">
        <v>101</v>
      </c>
      <c r="H14" s="45">
        <f t="shared" si="0"/>
        <v>2.2617545885369558E-2</v>
      </c>
      <c r="I14" s="45">
        <f t="shared" si="0"/>
        <v>-1.6090104620393851E-4</v>
      </c>
      <c r="J14" s="45">
        <f t="shared" si="0"/>
        <v>1.2069884663253826E-2</v>
      </c>
      <c r="K14" s="45">
        <f t="shared" si="0"/>
        <v>-1.4591380799458284E-2</v>
      </c>
      <c r="M14" s="156">
        <f t="shared" si="1"/>
        <v>6.7411913984358118E-3</v>
      </c>
      <c r="N14" s="156"/>
    </row>
    <row r="15" spans="1:20" x14ac:dyDescent="0.2">
      <c r="A15" s="61" t="s">
        <v>102</v>
      </c>
      <c r="B15" s="51">
        <v>1842</v>
      </c>
      <c r="C15" s="51">
        <v>6279.5</v>
      </c>
      <c r="D15" s="51">
        <v>1913.6479999999999</v>
      </c>
      <c r="E15" s="51">
        <v>674.3</v>
      </c>
      <c r="G15" s="61" t="s">
        <v>102</v>
      </c>
      <c r="H15" s="45">
        <f t="shared" si="0"/>
        <v>1.9460666227557252E-2</v>
      </c>
      <c r="I15" s="45">
        <f t="shared" si="0"/>
        <v>1.0405088272615324E-2</v>
      </c>
      <c r="J15" s="45">
        <f t="shared" si="0"/>
        <v>4.6518849074017989E-4</v>
      </c>
      <c r="K15" s="45">
        <f t="shared" si="0"/>
        <v>-1.3917237995654806E-2</v>
      </c>
      <c r="M15" s="156">
        <f t="shared" si="1"/>
        <v>4.6134385024175347E-3</v>
      </c>
      <c r="N15" s="156"/>
    </row>
    <row r="16" spans="1:20" x14ac:dyDescent="0.2">
      <c r="A16" s="61" t="s">
        <v>103</v>
      </c>
      <c r="B16" s="51">
        <v>1823.9</v>
      </c>
      <c r="C16" s="51">
        <v>6580</v>
      </c>
      <c r="D16" s="51">
        <v>1917.604</v>
      </c>
      <c r="E16" s="51">
        <v>694.5</v>
      </c>
      <c r="G16" s="61" t="s">
        <v>103</v>
      </c>
      <c r="H16" s="45">
        <f t="shared" si="0"/>
        <v>-9.8748722453000769E-3</v>
      </c>
      <c r="I16" s="45">
        <f t="shared" si="0"/>
        <v>4.6744385861181417E-2</v>
      </c>
      <c r="J16" s="45">
        <f t="shared" si="0"/>
        <v>2.0651220049941839E-3</v>
      </c>
      <c r="K16" s="45">
        <f t="shared" si="0"/>
        <v>2.9517046453862269E-2</v>
      </c>
      <c r="M16" s="156">
        <f t="shared" si="1"/>
        <v>1.1251900692235153E-2</v>
      </c>
      <c r="N16" s="156"/>
      <c r="P16" s="221" t="s">
        <v>127</v>
      </c>
      <c r="Q16" s="221"/>
    </row>
    <row r="17" spans="1:17" x14ac:dyDescent="0.2">
      <c r="A17" s="61" t="s">
        <v>104</v>
      </c>
      <c r="B17" s="51">
        <v>1797.8</v>
      </c>
      <c r="C17" s="51">
        <v>6452.5</v>
      </c>
      <c r="D17" s="51">
        <v>1894.0630000000001</v>
      </c>
      <c r="E17" s="51">
        <v>679.35</v>
      </c>
      <c r="G17" s="61" t="s">
        <v>104</v>
      </c>
      <c r="H17" s="45">
        <f t="shared" si="0"/>
        <v>-1.4413370430653133E-2</v>
      </c>
      <c r="I17" s="45">
        <f t="shared" si="0"/>
        <v>-1.9567092726593932E-2</v>
      </c>
      <c r="J17" s="45">
        <f t="shared" si="0"/>
        <v>-1.2352232930347824E-2</v>
      </c>
      <c r="K17" s="45">
        <f t="shared" si="0"/>
        <v>-2.2055703524065849E-2</v>
      </c>
      <c r="M17" s="156">
        <f t="shared" si="1"/>
        <v>-1.6821991670544184E-2</v>
      </c>
      <c r="N17" s="156"/>
      <c r="P17" s="221" t="s">
        <v>128</v>
      </c>
      <c r="Q17" s="221">
        <v>252</v>
      </c>
    </row>
    <row r="18" spans="1:17" x14ac:dyDescent="0.2">
      <c r="A18" s="61" t="s">
        <v>105</v>
      </c>
      <c r="B18" s="51">
        <v>1879.2</v>
      </c>
      <c r="C18" s="51">
        <v>6552</v>
      </c>
      <c r="D18" s="51">
        <v>1905.8340000000001</v>
      </c>
      <c r="E18" s="51">
        <v>674.4</v>
      </c>
      <c r="G18" s="61" t="s">
        <v>105</v>
      </c>
      <c r="H18" s="45">
        <f t="shared" si="0"/>
        <v>4.4282459205404072E-2</v>
      </c>
      <c r="I18" s="45">
        <f t="shared" si="0"/>
        <v>1.5302693940136508E-2</v>
      </c>
      <c r="J18" s="45">
        <f t="shared" si="0"/>
        <v>6.1954509035906363E-3</v>
      </c>
      <c r="K18" s="45">
        <f t="shared" si="0"/>
        <v>-7.3130519826869189E-3</v>
      </c>
      <c r="M18" s="156">
        <f t="shared" si="1"/>
        <v>1.7534064028273628E-2</v>
      </c>
      <c r="N18" s="156"/>
      <c r="P18" s="221" t="s">
        <v>129</v>
      </c>
      <c r="Q18" s="222">
        <v>0.06</v>
      </c>
    </row>
    <row r="19" spans="1:17" x14ac:dyDescent="0.2">
      <c r="A19" s="61" t="s">
        <v>106</v>
      </c>
      <c r="B19" s="51">
        <v>1924.6</v>
      </c>
      <c r="C19" s="51">
        <v>6538</v>
      </c>
      <c r="D19" s="51">
        <v>1899.009</v>
      </c>
      <c r="E19" s="51">
        <v>674.25</v>
      </c>
      <c r="G19" s="61" t="s">
        <v>106</v>
      </c>
      <c r="H19" s="45">
        <f t="shared" si="0"/>
        <v>2.3871999577597391E-2</v>
      </c>
      <c r="I19" s="45">
        <f t="shared" si="0"/>
        <v>-2.1390382487494184E-3</v>
      </c>
      <c r="J19" s="45">
        <f t="shared" si="0"/>
        <v>-3.5875368944529328E-3</v>
      </c>
      <c r="K19" s="45">
        <f t="shared" si="0"/>
        <v>-2.22444667806278E-4</v>
      </c>
      <c r="M19" s="156">
        <f t="shared" si="1"/>
        <v>7.698032997450306E-3</v>
      </c>
      <c r="N19" s="156"/>
      <c r="P19" s="221" t="s">
        <v>130</v>
      </c>
      <c r="Q19" s="221" t="s">
        <v>131</v>
      </c>
    </row>
    <row r="20" spans="1:17" x14ac:dyDescent="0.2">
      <c r="A20" s="61" t="s">
        <v>107</v>
      </c>
      <c r="B20" s="51">
        <v>1909.1</v>
      </c>
      <c r="C20" s="51">
        <v>6483</v>
      </c>
      <c r="D20" s="51">
        <v>1912.56</v>
      </c>
      <c r="E20" s="51">
        <v>664.45</v>
      </c>
      <c r="G20" s="61" t="s">
        <v>107</v>
      </c>
      <c r="H20" s="45">
        <f t="shared" si="0"/>
        <v>-8.0862271216868495E-3</v>
      </c>
      <c r="I20" s="45">
        <f t="shared" si="0"/>
        <v>-8.4479421091602606E-3</v>
      </c>
      <c r="J20" s="45">
        <f t="shared" si="0"/>
        <v>7.1104876200541811E-3</v>
      </c>
      <c r="K20" s="45">
        <f t="shared" si="0"/>
        <v>-1.4641331242322513E-2</v>
      </c>
      <c r="M20" s="156">
        <f t="shared" si="1"/>
        <v>-6.7338056556885085E-3</v>
      </c>
      <c r="N20" s="156"/>
    </row>
    <row r="21" spans="1:17" x14ac:dyDescent="0.2">
      <c r="A21" s="61" t="s">
        <v>108</v>
      </c>
      <c r="B21" s="51">
        <v>1909.4</v>
      </c>
      <c r="C21" s="51">
        <v>6737</v>
      </c>
      <c r="D21" s="51">
        <v>1919.088</v>
      </c>
      <c r="E21" s="51">
        <v>661.55</v>
      </c>
      <c r="G21" s="61" t="s">
        <v>108</v>
      </c>
      <c r="H21" s="45">
        <f t="shared" si="0"/>
        <v>1.5712976331922848E-4</v>
      </c>
      <c r="I21" s="45">
        <f t="shared" si="0"/>
        <v>3.8431355785664111E-2</v>
      </c>
      <c r="J21" s="45">
        <f t="shared" si="0"/>
        <v>3.4074144159881841E-3</v>
      </c>
      <c r="K21" s="45">
        <f t="shared" si="0"/>
        <v>-4.3740642890969083E-3</v>
      </c>
      <c r="M21" s="156">
        <f t="shared" si="1"/>
        <v>4.4462858985353949E-3</v>
      </c>
      <c r="N21" s="156"/>
    </row>
    <row r="22" spans="1:17" x14ac:dyDescent="0.2">
      <c r="A22" s="61" t="s">
        <v>109</v>
      </c>
      <c r="B22" s="51">
        <v>1960.1</v>
      </c>
      <c r="C22" s="51">
        <v>6698</v>
      </c>
      <c r="D22" s="51">
        <v>1905.3389999999999</v>
      </c>
      <c r="E22" s="51">
        <v>665.5</v>
      </c>
      <c r="G22" s="61" t="s">
        <v>109</v>
      </c>
      <c r="H22" s="45">
        <f t="shared" si="0"/>
        <v>2.6206435767296518E-2</v>
      </c>
      <c r="I22" s="45">
        <f t="shared" si="0"/>
        <v>-5.8057476065099256E-3</v>
      </c>
      <c r="J22" s="45">
        <f t="shared" si="0"/>
        <v>-7.1901276885971959E-3</v>
      </c>
      <c r="K22" s="45">
        <f t="shared" si="0"/>
        <v>5.9530713467463954E-3</v>
      </c>
      <c r="M22" s="156">
        <f t="shared" si="1"/>
        <v>9.0872502566263901E-3</v>
      </c>
      <c r="N22" s="156"/>
    </row>
    <row r="23" spans="1:17" x14ac:dyDescent="0.2">
      <c r="A23" s="61" t="s">
        <v>110</v>
      </c>
      <c r="B23" s="51">
        <v>1917.1</v>
      </c>
      <c r="C23" s="51">
        <v>6636</v>
      </c>
      <c r="D23" s="51">
        <v>1902.57</v>
      </c>
      <c r="E23" s="51">
        <v>659.75</v>
      </c>
      <c r="G23" s="61" t="s">
        <v>110</v>
      </c>
      <c r="H23" s="45">
        <f t="shared" si="0"/>
        <v>-2.2181864805225701E-2</v>
      </c>
      <c r="I23" s="45">
        <f t="shared" si="0"/>
        <v>-9.2996020438148082E-3</v>
      </c>
      <c r="J23" s="45">
        <f t="shared" si="0"/>
        <v>-1.4543417335139306E-3</v>
      </c>
      <c r="K23" s="45">
        <f t="shared" si="0"/>
        <v>-8.6776624517329263E-3</v>
      </c>
      <c r="M23" s="156">
        <f t="shared" si="1"/>
        <v>-1.2180923262139196E-2</v>
      </c>
      <c r="N23" s="156"/>
    </row>
    <row r="24" spans="1:17" x14ac:dyDescent="0.2">
      <c r="A24" s="61" t="s">
        <v>111</v>
      </c>
      <c r="B24" s="51">
        <v>1973.6</v>
      </c>
      <c r="C24" s="51">
        <v>6631.5</v>
      </c>
      <c r="D24" s="51">
        <v>1906.5260000000001</v>
      </c>
      <c r="E24" s="51">
        <v>670.35</v>
      </c>
      <c r="G24" s="61" t="s">
        <v>111</v>
      </c>
      <c r="H24" s="45">
        <f t="shared" si="0"/>
        <v>2.9045658689143238E-2</v>
      </c>
      <c r="I24" s="45">
        <f t="shared" si="0"/>
        <v>-6.7834937592751022E-4</v>
      </c>
      <c r="J24" s="45">
        <f t="shared" si="0"/>
        <v>2.0771340088788733E-3</v>
      </c>
      <c r="K24" s="45">
        <f t="shared" si="0"/>
        <v>1.5938988664136726E-2</v>
      </c>
      <c r="M24" s="156">
        <f t="shared" si="1"/>
        <v>1.5659909180228165E-2</v>
      </c>
      <c r="N24" s="156"/>
    </row>
    <row r="25" spans="1:17" x14ac:dyDescent="0.2">
      <c r="A25" s="61" t="s">
        <v>112</v>
      </c>
      <c r="B25" s="51">
        <v>2015.5</v>
      </c>
      <c r="C25" s="51">
        <v>6612</v>
      </c>
      <c r="D25" s="51">
        <v>1923.7370000000001</v>
      </c>
      <c r="E25" s="51">
        <v>655.55</v>
      </c>
      <c r="G25" s="61" t="s">
        <v>112</v>
      </c>
      <c r="H25" s="45">
        <f t="shared" si="0"/>
        <v>2.1008017342073668E-2</v>
      </c>
      <c r="I25" s="45">
        <f t="shared" si="0"/>
        <v>-2.9448429934928384E-3</v>
      </c>
      <c r="J25" s="45">
        <f t="shared" si="0"/>
        <v>8.9869107350700663E-3</v>
      </c>
      <c r="K25" s="45">
        <f t="shared" si="0"/>
        <v>-2.2325386102159436E-2</v>
      </c>
      <c r="M25" s="156">
        <f t="shared" si="1"/>
        <v>2.9040827710597175E-3</v>
      </c>
      <c r="N25" s="156"/>
    </row>
  </sheetData>
  <mergeCells count="23">
    <mergeCell ref="M21:N21"/>
    <mergeCell ref="M22:N22"/>
    <mergeCell ref="M23:N23"/>
    <mergeCell ref="M24:N24"/>
    <mergeCell ref="M25:N25"/>
    <mergeCell ref="M20:N20"/>
    <mergeCell ref="M9:N9"/>
    <mergeCell ref="M10:N10"/>
    <mergeCell ref="M11:N11"/>
    <mergeCell ref="M12:N12"/>
    <mergeCell ref="M13:N13"/>
    <mergeCell ref="M14:N14"/>
    <mergeCell ref="M15:N15"/>
    <mergeCell ref="M16:N16"/>
    <mergeCell ref="M17:N17"/>
    <mergeCell ref="M18:N18"/>
    <mergeCell ref="M19:N19"/>
    <mergeCell ref="M8:N8"/>
    <mergeCell ref="M1:N1"/>
    <mergeCell ref="M2:N2"/>
    <mergeCell ref="M5:N5"/>
    <mergeCell ref="M6:N6"/>
    <mergeCell ref="M7:N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E3B57-615B-434F-A2C0-9AC143C9FBCC}">
  <sheetPr codeName="Sheet6"/>
  <dimension ref="A1:AM253"/>
  <sheetViews>
    <sheetView showGridLines="0" workbookViewId="0"/>
  </sheetViews>
  <sheetFormatPr baseColWidth="10" defaultColWidth="8.83203125" defaultRowHeight="15" x14ac:dyDescent="0.2"/>
  <cols>
    <col min="1" max="1" width="10.33203125" bestFit="1" customWidth="1"/>
    <col min="13" max="13" width="16.6640625" bestFit="1" customWidth="1"/>
    <col min="14" max="14" width="12" bestFit="1" customWidth="1"/>
    <col min="16" max="19" width="12" bestFit="1" customWidth="1"/>
    <col min="21" max="21" width="12" bestFit="1" customWidth="1"/>
  </cols>
  <sheetData>
    <row r="1" spans="1:32" x14ac:dyDescent="0.2">
      <c r="A1" s="41" t="s">
        <v>54</v>
      </c>
      <c r="B1" s="42" t="s">
        <v>55</v>
      </c>
      <c r="C1" s="43" t="s">
        <v>55</v>
      </c>
      <c r="D1" s="44" t="s">
        <v>55</v>
      </c>
      <c r="E1" s="44" t="s">
        <v>55</v>
      </c>
      <c r="F1" s="46"/>
      <c r="G1" s="46" t="s">
        <v>64</v>
      </c>
      <c r="H1" s="46" t="s">
        <v>64</v>
      </c>
      <c r="I1" s="46" t="s">
        <v>64</v>
      </c>
      <c r="J1" s="46" t="s">
        <v>64</v>
      </c>
    </row>
    <row r="2" spans="1:32" x14ac:dyDescent="0.2">
      <c r="A2" s="47" t="s">
        <v>56</v>
      </c>
      <c r="B2" s="42" t="s">
        <v>121</v>
      </c>
      <c r="C2" s="43" t="s">
        <v>113</v>
      </c>
      <c r="D2" s="42" t="s">
        <v>114</v>
      </c>
      <c r="E2" s="44" t="s">
        <v>122</v>
      </c>
      <c r="F2" s="46" t="s">
        <v>56</v>
      </c>
      <c r="G2" s="48" t="s">
        <v>121</v>
      </c>
      <c r="H2" s="49" t="s">
        <v>113</v>
      </c>
      <c r="I2" s="48" t="s">
        <v>114</v>
      </c>
      <c r="J2" s="46" t="s">
        <v>122</v>
      </c>
    </row>
    <row r="3" spans="1:32" x14ac:dyDescent="0.2">
      <c r="A3" t="s">
        <v>60</v>
      </c>
      <c r="N3" s="159" t="s">
        <v>136</v>
      </c>
      <c r="O3" s="159"/>
      <c r="P3" s="66" t="s">
        <v>115</v>
      </c>
      <c r="Q3" s="66" t="s">
        <v>116</v>
      </c>
      <c r="R3" s="66" t="s">
        <v>117</v>
      </c>
      <c r="S3" s="66" t="s">
        <v>118</v>
      </c>
    </row>
    <row r="4" spans="1:32" x14ac:dyDescent="0.2">
      <c r="A4" s="35">
        <v>45414</v>
      </c>
      <c r="B4">
        <v>77.536299999999997</v>
      </c>
      <c r="C4">
        <v>20.603999999999999</v>
      </c>
      <c r="D4">
        <v>35.47</v>
      </c>
      <c r="E4">
        <v>41.292400000000001</v>
      </c>
      <c r="G4" t="s">
        <v>65</v>
      </c>
      <c r="H4" t="s">
        <v>65</v>
      </c>
      <c r="I4" t="s">
        <v>65</v>
      </c>
      <c r="J4" t="s">
        <v>65</v>
      </c>
      <c r="N4" s="159"/>
      <c r="O4" s="159"/>
      <c r="P4" s="66" t="s">
        <v>121</v>
      </c>
      <c r="Q4" s="66" t="s">
        <v>113</v>
      </c>
      <c r="R4" s="66" t="s">
        <v>114</v>
      </c>
      <c r="S4" s="66" t="s">
        <v>122</v>
      </c>
    </row>
    <row r="5" spans="1:32" x14ac:dyDescent="0.2">
      <c r="A5" s="35">
        <v>45415</v>
      </c>
      <c r="B5">
        <v>77.657899999999998</v>
      </c>
      <c r="C5">
        <v>20.265000000000001</v>
      </c>
      <c r="D5">
        <v>35.545999999999999</v>
      </c>
      <c r="E5">
        <v>41.114800000000002</v>
      </c>
      <c r="G5">
        <f>LN(B5/B4)</f>
        <v>1.5670691931074696E-3</v>
      </c>
      <c r="H5">
        <f t="shared" ref="H5:J20" si="0">LN(C5/C4)</f>
        <v>-1.6589971623066874E-2</v>
      </c>
      <c r="I5">
        <f t="shared" si="0"/>
        <v>2.1403635522695527E-3</v>
      </c>
      <c r="J5">
        <f t="shared" si="0"/>
        <v>-4.3103096565760808E-3</v>
      </c>
      <c r="N5" s="66" t="s">
        <v>115</v>
      </c>
      <c r="O5" s="66" t="s">
        <v>121</v>
      </c>
      <c r="P5" s="66">
        <f t="shared" ref="P5:S8" ca="1" si="1">_xlfn.COVARIANCE.S(INDIRECT(P$3&amp;"2:"&amp;P$3&amp;"251"),INDIRECT($N5&amp;"2:"&amp;$N5&amp;"251"))</f>
        <v>5.5721065730208335E-5</v>
      </c>
      <c r="Q5" s="66">
        <f t="shared" ca="1" si="1"/>
        <v>4.429061087409506E-5</v>
      </c>
      <c r="R5" s="66">
        <f t="shared" ca="1" si="1"/>
        <v>4.0734043844369331E-5</v>
      </c>
      <c r="S5" s="66">
        <f t="shared" ca="1" si="1"/>
        <v>6.8038666065949033E-5</v>
      </c>
    </row>
    <row r="6" spans="1:32" x14ac:dyDescent="0.2">
      <c r="A6" s="35">
        <v>45418</v>
      </c>
      <c r="B6">
        <v>77.762299999999996</v>
      </c>
      <c r="C6">
        <v>20.593</v>
      </c>
      <c r="D6">
        <v>35.590000000000003</v>
      </c>
      <c r="E6">
        <v>40.901400000000002</v>
      </c>
      <c r="G6">
        <f t="shared" ref="G6:J69" si="2">LN(B6/B5)</f>
        <v>1.343454913870514E-3</v>
      </c>
      <c r="H6">
        <f t="shared" si="0"/>
        <v>1.6055952142939065E-2</v>
      </c>
      <c r="I6">
        <f t="shared" si="0"/>
        <v>1.2370671843014371E-3</v>
      </c>
      <c r="J6">
        <f t="shared" si="0"/>
        <v>-5.2038617145293755E-3</v>
      </c>
      <c r="N6" s="66" t="s">
        <v>116</v>
      </c>
      <c r="O6" s="66" t="s">
        <v>113</v>
      </c>
      <c r="P6" s="66">
        <f t="shared" ca="1" si="1"/>
        <v>4.429061087409506E-5</v>
      </c>
      <c r="Q6" s="66">
        <f t="shared" ca="1" si="1"/>
        <v>3.737853471158221E-4</v>
      </c>
      <c r="R6" s="66">
        <f t="shared" ca="1" si="1"/>
        <v>4.1815843293769286E-5</v>
      </c>
      <c r="S6" s="66">
        <f t="shared" ca="1" si="1"/>
        <v>5.3960817063053756E-5</v>
      </c>
      <c r="V6" s="45"/>
      <c r="W6" s="45"/>
      <c r="X6" s="45"/>
      <c r="Y6" s="45"/>
      <c r="Z6" s="45"/>
      <c r="AA6" s="45"/>
    </row>
    <row r="7" spans="1:32" x14ac:dyDescent="0.2">
      <c r="A7" s="35">
        <v>45419</v>
      </c>
      <c r="B7">
        <v>77.259299999999996</v>
      </c>
      <c r="C7">
        <v>20.437000000000001</v>
      </c>
      <c r="D7">
        <v>35.08</v>
      </c>
      <c r="E7">
        <v>40.347200000000001</v>
      </c>
      <c r="G7">
        <f t="shared" si="2"/>
        <v>-6.4894410227844378E-3</v>
      </c>
      <c r="H7">
        <f t="shared" si="0"/>
        <v>-7.6042286968119209E-3</v>
      </c>
      <c r="I7">
        <f t="shared" si="0"/>
        <v>-1.4433532018119208E-2</v>
      </c>
      <c r="J7">
        <f t="shared" si="0"/>
        <v>-1.3642292796501778E-2</v>
      </c>
      <c r="N7" s="66" t="s">
        <v>117</v>
      </c>
      <c r="O7" s="66" t="s">
        <v>114</v>
      </c>
      <c r="P7" s="66">
        <f t="shared" ca="1" si="1"/>
        <v>4.0734043844369331E-5</v>
      </c>
      <c r="Q7" s="66">
        <f t="shared" ca="1" si="1"/>
        <v>4.1815843293769286E-5</v>
      </c>
      <c r="R7" s="66">
        <f t="shared" ca="1" si="1"/>
        <v>9.0913959020586809E-5</v>
      </c>
      <c r="S7" s="66">
        <f t="shared" ca="1" si="1"/>
        <v>5.4754972866983057E-5</v>
      </c>
      <c r="V7" s="45"/>
      <c r="W7" s="45"/>
      <c r="X7" s="45"/>
      <c r="Y7" s="45"/>
      <c r="Z7" s="45"/>
      <c r="AA7" s="45"/>
    </row>
    <row r="8" spans="1:32" x14ac:dyDescent="0.2">
      <c r="A8" s="35">
        <v>45420</v>
      </c>
      <c r="B8">
        <v>77.4499</v>
      </c>
      <c r="C8">
        <v>20.701000000000001</v>
      </c>
      <c r="D8">
        <v>35.448999999999998</v>
      </c>
      <c r="E8">
        <v>40.289700000000003</v>
      </c>
      <c r="G8">
        <f t="shared" si="2"/>
        <v>2.4639788251863502E-3</v>
      </c>
      <c r="H8">
        <f t="shared" si="0"/>
        <v>1.2835024756817531E-2</v>
      </c>
      <c r="I8">
        <f t="shared" si="0"/>
        <v>1.0463876331569227E-2</v>
      </c>
      <c r="J8">
        <f t="shared" si="0"/>
        <v>-1.4261463361248943E-3</v>
      </c>
      <c r="N8" s="66" t="s">
        <v>118</v>
      </c>
      <c r="O8" s="66" t="s">
        <v>122</v>
      </c>
      <c r="P8" s="66">
        <f t="shared" ca="1" si="1"/>
        <v>6.8038666065949033E-5</v>
      </c>
      <c r="Q8" s="66">
        <f t="shared" ca="1" si="1"/>
        <v>5.3960817063053756E-5</v>
      </c>
      <c r="R8" s="66">
        <f t="shared" ca="1" si="1"/>
        <v>5.4754972866983057E-5</v>
      </c>
      <c r="S8" s="66">
        <f t="shared" ca="1" si="1"/>
        <v>1.1842543068084374E-4</v>
      </c>
      <c r="V8" s="45"/>
      <c r="W8" s="45"/>
      <c r="X8" s="45"/>
      <c r="Y8" s="45"/>
      <c r="Z8" s="45"/>
      <c r="AA8" s="45"/>
    </row>
    <row r="9" spans="1:32" x14ac:dyDescent="0.2">
      <c r="A9" s="35">
        <v>45421</v>
      </c>
      <c r="B9">
        <v>76.413300000000007</v>
      </c>
      <c r="C9">
        <v>20.51</v>
      </c>
      <c r="D9">
        <v>35.018999999999998</v>
      </c>
      <c r="E9">
        <v>39.565199999999997</v>
      </c>
      <c r="G9">
        <f t="shared" si="2"/>
        <v>-1.3474510915172565E-2</v>
      </c>
      <c r="H9">
        <f t="shared" si="0"/>
        <v>-9.2694361989273145E-3</v>
      </c>
      <c r="I9">
        <f t="shared" si="0"/>
        <v>-1.2204272496915563E-2</v>
      </c>
      <c r="J9">
        <f t="shared" si="0"/>
        <v>-1.8145909137943225E-2</v>
      </c>
      <c r="V9" s="51"/>
      <c r="W9" s="45"/>
      <c r="X9" s="45"/>
      <c r="Y9" s="45"/>
      <c r="Z9" s="45"/>
      <c r="AA9" s="45"/>
    </row>
    <row r="10" spans="1:32" x14ac:dyDescent="0.2">
      <c r="A10" s="35">
        <v>45422</v>
      </c>
      <c r="B10">
        <v>76.8</v>
      </c>
      <c r="C10">
        <v>20.266999999999999</v>
      </c>
      <c r="D10">
        <v>35.296999999999997</v>
      </c>
      <c r="E10">
        <v>39.729199999999999</v>
      </c>
      <c r="G10">
        <f t="shared" si="2"/>
        <v>5.0478753623391173E-3</v>
      </c>
      <c r="H10">
        <f t="shared" si="0"/>
        <v>-1.1918624547113113E-2</v>
      </c>
      <c r="I10">
        <f t="shared" si="0"/>
        <v>7.9072031534203249E-3</v>
      </c>
      <c r="J10">
        <f t="shared" si="0"/>
        <v>4.1364896851247505E-3</v>
      </c>
      <c r="V10" s="55"/>
      <c r="W10" s="45"/>
      <c r="X10" s="45"/>
      <c r="Y10" s="45"/>
      <c r="Z10" s="45"/>
      <c r="AA10" s="45"/>
    </row>
    <row r="11" spans="1:32" x14ac:dyDescent="0.2">
      <c r="A11" s="35">
        <v>45425</v>
      </c>
      <c r="B11">
        <v>76.996499999999997</v>
      </c>
      <c r="C11">
        <v>20.151</v>
      </c>
      <c r="D11">
        <v>35.582000000000001</v>
      </c>
      <c r="E11">
        <v>39.767899999999997</v>
      </c>
      <c r="G11">
        <f t="shared" si="2"/>
        <v>2.5553261215137792E-3</v>
      </c>
      <c r="H11">
        <f t="shared" si="0"/>
        <v>-5.7400325843389912E-3</v>
      </c>
      <c r="I11">
        <f t="shared" si="0"/>
        <v>8.0419175205275716E-3</v>
      </c>
      <c r="J11">
        <f t="shared" si="0"/>
        <v>9.7362049828481664E-4</v>
      </c>
      <c r="V11" s="51"/>
      <c r="W11" s="45"/>
      <c r="X11" s="45"/>
      <c r="Y11" s="45"/>
      <c r="Z11" s="45"/>
      <c r="AA11" s="45"/>
    </row>
    <row r="12" spans="1:32" x14ac:dyDescent="0.2">
      <c r="A12" s="35">
        <v>45426</v>
      </c>
      <c r="B12">
        <v>77.278099999999995</v>
      </c>
      <c r="C12">
        <v>20.207000000000001</v>
      </c>
      <c r="D12">
        <v>35.411000000000001</v>
      </c>
      <c r="E12">
        <v>39.982799999999997</v>
      </c>
      <c r="G12">
        <f t="shared" si="2"/>
        <v>3.6506374055586374E-3</v>
      </c>
      <c r="H12">
        <f t="shared" si="0"/>
        <v>2.7751640785220488E-3</v>
      </c>
      <c r="I12">
        <f t="shared" si="0"/>
        <v>-4.8173856775327257E-3</v>
      </c>
      <c r="J12">
        <f t="shared" si="0"/>
        <v>5.3893074328062382E-3</v>
      </c>
      <c r="M12" s="67" t="s">
        <v>64</v>
      </c>
      <c r="N12" s="67" t="s">
        <v>134</v>
      </c>
      <c r="O12" s="67" t="s">
        <v>135</v>
      </c>
      <c r="R12" s="67" t="s">
        <v>119</v>
      </c>
      <c r="S12" s="67"/>
      <c r="AA12" s="45"/>
      <c r="AB12" s="45"/>
      <c r="AC12" s="45"/>
      <c r="AD12" s="45"/>
      <c r="AE12" s="45"/>
      <c r="AF12" s="45"/>
    </row>
    <row r="13" spans="1:32" x14ac:dyDescent="0.2">
      <c r="A13" s="35">
        <v>45427</v>
      </c>
      <c r="B13">
        <v>77.697699999999998</v>
      </c>
      <c r="C13">
        <v>20.247</v>
      </c>
      <c r="D13">
        <v>35.590000000000003</v>
      </c>
      <c r="E13">
        <v>40.036099999999998</v>
      </c>
      <c r="G13">
        <f t="shared" si="2"/>
        <v>5.41505222518279E-3</v>
      </c>
      <c r="H13">
        <f t="shared" si="0"/>
        <v>1.9775553980198473E-3</v>
      </c>
      <c r="I13">
        <f t="shared" si="0"/>
        <v>5.0421931870504137E-3</v>
      </c>
      <c r="J13">
        <f t="shared" si="0"/>
        <v>1.3321854682508873E-3</v>
      </c>
      <c r="M13" s="67" t="s">
        <v>121</v>
      </c>
      <c r="N13" s="67">
        <f>AVERAGE(G4:G253)</f>
        <v>6.0149435453424316E-4</v>
      </c>
      <c r="O13" s="67">
        <f>((N13+1)^252)-1</f>
        <v>0.16361438421843455</v>
      </c>
      <c r="R13" s="69" t="s">
        <v>121</v>
      </c>
      <c r="S13" s="67">
        <v>0.25</v>
      </c>
      <c r="AA13" s="45"/>
      <c r="AB13" s="45"/>
      <c r="AC13" s="45"/>
      <c r="AD13" s="45"/>
      <c r="AE13" s="45"/>
      <c r="AF13" s="45"/>
    </row>
    <row r="14" spans="1:32" x14ac:dyDescent="0.2">
      <c r="A14" s="35">
        <v>45428</v>
      </c>
      <c r="B14">
        <v>77.826999999999998</v>
      </c>
      <c r="C14">
        <v>20.262</v>
      </c>
      <c r="D14">
        <v>35.68</v>
      </c>
      <c r="E14">
        <v>40.287799999999997</v>
      </c>
      <c r="G14">
        <f t="shared" si="2"/>
        <v>1.6627587745272397E-3</v>
      </c>
      <c r="H14">
        <f t="shared" si="0"/>
        <v>7.4057620210664138E-4</v>
      </c>
      <c r="I14">
        <f t="shared" si="0"/>
        <v>2.5256081897071583E-3</v>
      </c>
      <c r="J14">
        <f t="shared" si="0"/>
        <v>6.2671464865913327E-3</v>
      </c>
      <c r="M14" s="67" t="s">
        <v>113</v>
      </c>
      <c r="N14" s="67">
        <f>AVERAGE(H4:H253)</f>
        <v>1.3678834250813179E-3</v>
      </c>
      <c r="O14" s="67">
        <f t="shared" ref="O14:O16" si="3">((N14+1)^252)-1</f>
        <v>0.41124328553463219</v>
      </c>
      <c r="R14" s="68" t="s">
        <v>113</v>
      </c>
      <c r="S14" s="67">
        <v>0.25</v>
      </c>
      <c r="AA14" s="45"/>
      <c r="AB14" s="45"/>
      <c r="AC14" s="45"/>
      <c r="AD14" s="45"/>
      <c r="AE14" s="45"/>
      <c r="AF14" s="45"/>
    </row>
    <row r="15" spans="1:32" x14ac:dyDescent="0.2">
      <c r="A15" s="35">
        <v>45429</v>
      </c>
      <c r="B15">
        <v>78.1173</v>
      </c>
      <c r="C15">
        <v>20.317</v>
      </c>
      <c r="D15">
        <v>35.707999999999998</v>
      </c>
      <c r="E15">
        <v>40.4026</v>
      </c>
      <c r="G15">
        <f t="shared" si="2"/>
        <v>3.7231285188008608E-3</v>
      </c>
      <c r="H15">
        <f t="shared" si="0"/>
        <v>2.7107633839878083E-3</v>
      </c>
      <c r="I15">
        <f t="shared" si="0"/>
        <v>7.8444560530688701E-4</v>
      </c>
      <c r="J15">
        <f t="shared" si="0"/>
        <v>2.8454457396937757E-3</v>
      </c>
      <c r="M15" s="67" t="s">
        <v>114</v>
      </c>
      <c r="N15" s="67">
        <f>AVERAGE(I4:I253)</f>
        <v>6.0150706473917814E-4</v>
      </c>
      <c r="O15" s="67">
        <f t="shared" si="3"/>
        <v>0.16361810900778773</v>
      </c>
      <c r="R15" s="68" t="s">
        <v>114</v>
      </c>
      <c r="S15" s="67">
        <v>0.25</v>
      </c>
      <c r="AA15" s="45"/>
      <c r="AB15" s="45"/>
      <c r="AC15" s="45"/>
      <c r="AD15" s="45"/>
      <c r="AE15" s="45"/>
      <c r="AF15" s="45"/>
    </row>
    <row r="16" spans="1:32" x14ac:dyDescent="0.2">
      <c r="A16" s="35">
        <v>45433</v>
      </c>
      <c r="B16">
        <v>78.588700000000003</v>
      </c>
      <c r="C16">
        <v>20.332000000000001</v>
      </c>
      <c r="D16">
        <v>36.039000000000001</v>
      </c>
      <c r="E16">
        <v>40.256799999999998</v>
      </c>
      <c r="G16">
        <f t="shared" si="2"/>
        <v>6.0163799973352366E-3</v>
      </c>
      <c r="H16">
        <f t="shared" si="0"/>
        <v>7.3802556918267312E-4</v>
      </c>
      <c r="I16">
        <f t="shared" si="0"/>
        <v>9.2269320902321674E-3</v>
      </c>
      <c r="J16">
        <f t="shared" si="0"/>
        <v>-3.6152056374573502E-3</v>
      </c>
      <c r="M16" s="67" t="s">
        <v>122</v>
      </c>
      <c r="N16" s="67">
        <f>AVERAGE(J4:J253)</f>
        <v>6.9642846275118299E-4</v>
      </c>
      <c r="O16" s="67">
        <f t="shared" si="3"/>
        <v>0.19176915667812744</v>
      </c>
      <c r="R16" s="68" t="s">
        <v>122</v>
      </c>
      <c r="S16" s="67">
        <v>0.25</v>
      </c>
      <c r="AA16" s="45"/>
      <c r="AB16" s="45"/>
      <c r="AE16" s="45"/>
      <c r="AF16" s="45"/>
    </row>
    <row r="17" spans="1:39" x14ac:dyDescent="0.2">
      <c r="A17" s="35">
        <v>45434</v>
      </c>
      <c r="B17">
        <v>78.608199999999997</v>
      </c>
      <c r="C17">
        <v>20.3</v>
      </c>
      <c r="D17">
        <v>36.107999999999997</v>
      </c>
      <c r="E17">
        <v>40.185899999999997</v>
      </c>
      <c r="G17">
        <f t="shared" si="2"/>
        <v>2.4809649681406044E-4</v>
      </c>
      <c r="H17">
        <f t="shared" si="0"/>
        <v>-1.5751135369144443E-3</v>
      </c>
      <c r="I17">
        <f t="shared" si="0"/>
        <v>1.9127620285606733E-3</v>
      </c>
      <c r="J17">
        <f t="shared" si="0"/>
        <v>-1.7627458640449669E-3</v>
      </c>
      <c r="S17" s="67">
        <f>SUM(S13:S16)</f>
        <v>1</v>
      </c>
      <c r="AA17" s="45"/>
      <c r="AB17" s="45"/>
      <c r="AE17" s="45"/>
      <c r="AF17" s="45"/>
    </row>
    <row r="18" spans="1:39" x14ac:dyDescent="0.2">
      <c r="A18" s="35">
        <v>45435</v>
      </c>
      <c r="B18">
        <v>78.907700000000006</v>
      </c>
      <c r="C18">
        <v>20.431999999999999</v>
      </c>
      <c r="D18">
        <v>35.814999999999998</v>
      </c>
      <c r="E18">
        <v>40.7866</v>
      </c>
      <c r="G18">
        <f t="shared" si="2"/>
        <v>3.8027952851573941E-3</v>
      </c>
      <c r="H18">
        <f t="shared" si="0"/>
        <v>6.4814132424416398E-3</v>
      </c>
      <c r="I18">
        <f t="shared" si="0"/>
        <v>-8.1476473694939242E-3</v>
      </c>
      <c r="J18">
        <f t="shared" si="0"/>
        <v>1.4837408261712844E-2</v>
      </c>
      <c r="AA18" s="45"/>
      <c r="AB18" s="45"/>
      <c r="AE18" s="45"/>
      <c r="AF18" s="45"/>
    </row>
    <row r="19" spans="1:39" ht="16" x14ac:dyDescent="0.2">
      <c r="A19" s="35">
        <v>45436</v>
      </c>
      <c r="B19">
        <v>78.974900000000005</v>
      </c>
      <c r="C19">
        <v>20.405999999999999</v>
      </c>
      <c r="D19">
        <v>35.69</v>
      </c>
      <c r="E19">
        <v>40.874499999999998</v>
      </c>
      <c r="G19">
        <f t="shared" si="2"/>
        <v>8.5126548534239662E-4</v>
      </c>
      <c r="H19">
        <f t="shared" si="0"/>
        <v>-1.2733240370700638E-3</v>
      </c>
      <c r="I19">
        <f t="shared" si="0"/>
        <v>-3.4962625643455425E-3</v>
      </c>
      <c r="J19">
        <f t="shared" si="0"/>
        <v>2.1528006345267934E-3</v>
      </c>
      <c r="M19" s="56" t="s">
        <v>124</v>
      </c>
      <c r="N19" s="56"/>
      <c r="AA19" s="45"/>
      <c r="AB19" s="45"/>
      <c r="AE19" s="45"/>
      <c r="AF19" s="45"/>
    </row>
    <row r="20" spans="1:39" ht="16" x14ac:dyDescent="0.2">
      <c r="A20" s="35">
        <v>45441</v>
      </c>
      <c r="B20">
        <v>78.381699999999995</v>
      </c>
      <c r="C20">
        <v>20.402000000000001</v>
      </c>
      <c r="D20">
        <v>35.526000000000003</v>
      </c>
      <c r="E20">
        <v>40.393799999999999</v>
      </c>
      <c r="G20">
        <f t="shared" si="2"/>
        <v>-7.5395987211507578E-3</v>
      </c>
      <c r="H20">
        <f t="shared" si="0"/>
        <v>-1.960399927861112E-4</v>
      </c>
      <c r="I20">
        <f t="shared" si="0"/>
        <v>-4.6057147243747688E-3</v>
      </c>
      <c r="J20">
        <f t="shared" si="0"/>
        <v>-1.1830088883140136E-2</v>
      </c>
      <c r="M20" s="56" t="s">
        <v>125</v>
      </c>
      <c r="N20" s="56">
        <f t="array" ref="N20">MMULT(TRANSPOSE(O13:O16),S13:S16)</f>
        <v>0.23256123385974548</v>
      </c>
      <c r="AA20" s="45"/>
      <c r="AB20" s="45"/>
      <c r="AC20" s="45"/>
      <c r="AD20" s="45"/>
      <c r="AE20" s="51"/>
      <c r="AF20" s="45"/>
    </row>
    <row r="21" spans="1:39" ht="16" x14ac:dyDescent="0.2">
      <c r="A21" s="35">
        <v>45442</v>
      </c>
      <c r="B21">
        <v>77.725899999999996</v>
      </c>
      <c r="C21">
        <v>20.158999999999999</v>
      </c>
      <c r="D21">
        <v>35.067</v>
      </c>
      <c r="E21">
        <v>40.249299999999998</v>
      </c>
      <c r="G21">
        <f t="shared" si="2"/>
        <v>-8.4019465789860782E-3</v>
      </c>
      <c r="H21">
        <f t="shared" si="2"/>
        <v>-1.1982096462040705E-2</v>
      </c>
      <c r="I21">
        <f t="shared" si="2"/>
        <v>-1.3004305483951243E-2</v>
      </c>
      <c r="J21">
        <f t="shared" si="2"/>
        <v>-3.583695434564509E-3</v>
      </c>
      <c r="M21" s="56" t="s">
        <v>97</v>
      </c>
      <c r="N21" s="56">
        <f t="array" aca="1" ref="N21" ca="1">SQRT(MMULT(TRANSPOSE(S13:S16),MMULT(P5:S8,S13:S16))) * SQRT(252)</f>
        <v>0.14008948012388878</v>
      </c>
      <c r="AA21" s="45"/>
      <c r="AB21" s="45"/>
      <c r="AC21" s="45"/>
      <c r="AD21" s="45"/>
      <c r="AE21" s="55"/>
      <c r="AF21" s="45"/>
    </row>
    <row r="22" spans="1:39" ht="16" x14ac:dyDescent="0.2">
      <c r="A22" s="35">
        <v>45443</v>
      </c>
      <c r="B22">
        <v>77.769599999999997</v>
      </c>
      <c r="C22">
        <v>20.233000000000001</v>
      </c>
      <c r="D22">
        <v>34.680999999999997</v>
      </c>
      <c r="E22">
        <v>40.470799999999997</v>
      </c>
      <c r="G22">
        <f t="shared" si="2"/>
        <v>5.6207415842254784E-4</v>
      </c>
      <c r="H22">
        <f t="shared" si="2"/>
        <v>3.6640959987710793E-3</v>
      </c>
      <c r="I22">
        <f t="shared" si="2"/>
        <v>-1.1068530733687217E-2</v>
      </c>
      <c r="J22">
        <f t="shared" si="2"/>
        <v>5.488114012583316E-3</v>
      </c>
      <c r="M22" s="56" t="s">
        <v>126</v>
      </c>
      <c r="N22" s="56">
        <f ca="1">(N20-6%)/N21</f>
        <v>1.2317929491003903</v>
      </c>
      <c r="AA22" s="45"/>
      <c r="AB22" s="45"/>
      <c r="AC22" s="45"/>
      <c r="AD22" s="45"/>
      <c r="AE22" s="51"/>
      <c r="AF22" s="45"/>
    </row>
    <row r="23" spans="1:39" x14ac:dyDescent="0.2">
      <c r="A23" s="35">
        <v>45446</v>
      </c>
      <c r="B23">
        <v>79.357399999999998</v>
      </c>
      <c r="C23">
        <v>20.125</v>
      </c>
      <c r="D23">
        <v>34.622999999999998</v>
      </c>
      <c r="E23">
        <v>41.663800000000002</v>
      </c>
      <c r="G23">
        <f t="shared" si="2"/>
        <v>2.0211091021009233E-2</v>
      </c>
      <c r="H23">
        <f t="shared" si="2"/>
        <v>-5.3521114924304425E-3</v>
      </c>
      <c r="I23">
        <f t="shared" si="2"/>
        <v>-1.6737854536782964E-3</v>
      </c>
      <c r="J23">
        <f t="shared" si="2"/>
        <v>2.9051919845785652E-2</v>
      </c>
      <c r="AA23" s="45"/>
      <c r="AB23" s="45"/>
      <c r="AC23" s="45"/>
      <c r="AD23" s="45"/>
      <c r="AE23" s="45"/>
      <c r="AF23" s="45"/>
      <c r="AG23" s="45"/>
      <c r="AH23" s="45"/>
      <c r="AI23" s="45"/>
      <c r="AJ23" s="45"/>
      <c r="AK23" s="45"/>
      <c r="AL23" s="45"/>
      <c r="AM23" s="45"/>
    </row>
    <row r="24" spans="1:39" x14ac:dyDescent="0.2">
      <c r="A24" s="35">
        <v>45447</v>
      </c>
      <c r="B24">
        <v>76.033799999999999</v>
      </c>
      <c r="C24">
        <v>19.736000000000001</v>
      </c>
      <c r="D24">
        <v>34.253999999999998</v>
      </c>
      <c r="E24">
        <v>38.898400000000002</v>
      </c>
      <c r="G24">
        <f t="shared" si="2"/>
        <v>-4.2783722080835057E-2</v>
      </c>
      <c r="H24">
        <f t="shared" si="2"/>
        <v>-1.9518444077571469E-2</v>
      </c>
      <c r="I24">
        <f t="shared" si="2"/>
        <v>-1.0714854896200322E-2</v>
      </c>
      <c r="J24">
        <f t="shared" si="2"/>
        <v>-6.8679527594267847E-2</v>
      </c>
      <c r="M24" s="45"/>
      <c r="N24" s="45"/>
    </row>
    <row r="25" spans="1:39" x14ac:dyDescent="0.2">
      <c r="A25" s="35">
        <v>45448</v>
      </c>
      <c r="B25">
        <v>78.089600000000004</v>
      </c>
      <c r="C25">
        <v>19.899000000000001</v>
      </c>
      <c r="D25">
        <v>35.286999999999999</v>
      </c>
      <c r="E25">
        <v>40.377600000000001</v>
      </c>
      <c r="G25">
        <f t="shared" si="2"/>
        <v>2.6678907104357899E-2</v>
      </c>
      <c r="H25">
        <f t="shared" si="2"/>
        <v>8.2250999844730426E-3</v>
      </c>
      <c r="I25">
        <f t="shared" si="2"/>
        <v>2.9711277945629999E-2</v>
      </c>
      <c r="J25">
        <f t="shared" si="2"/>
        <v>3.7322057081203439E-2</v>
      </c>
      <c r="M25" s="147" t="s">
        <v>127</v>
      </c>
      <c r="N25" s="147"/>
    </row>
    <row r="26" spans="1:39" x14ac:dyDescent="0.2">
      <c r="A26" s="35">
        <v>45449</v>
      </c>
      <c r="B26">
        <v>78.8155</v>
      </c>
      <c r="C26">
        <v>20.044</v>
      </c>
      <c r="D26">
        <v>35.246000000000002</v>
      </c>
      <c r="E26">
        <v>40.991300000000003</v>
      </c>
      <c r="G26">
        <f t="shared" si="2"/>
        <v>9.2527926617625763E-3</v>
      </c>
      <c r="H26">
        <f t="shared" si="2"/>
        <v>7.2603778859496662E-3</v>
      </c>
      <c r="I26">
        <f t="shared" si="2"/>
        <v>-1.1625765136293376E-3</v>
      </c>
      <c r="J26">
        <f t="shared" si="2"/>
        <v>1.5084673311487877E-2</v>
      </c>
      <c r="M26" s="147" t="s">
        <v>128</v>
      </c>
      <c r="N26" s="147">
        <v>252</v>
      </c>
    </row>
    <row r="27" spans="1:39" x14ac:dyDescent="0.2">
      <c r="A27" s="35">
        <v>45450</v>
      </c>
      <c r="B27">
        <v>79.765299999999996</v>
      </c>
      <c r="C27">
        <v>20.238</v>
      </c>
      <c r="D27">
        <v>35.616999999999997</v>
      </c>
      <c r="E27">
        <v>41.457500000000003</v>
      </c>
      <c r="G27">
        <f t="shared" si="2"/>
        <v>1.1978894765527501E-2</v>
      </c>
      <c r="H27">
        <f t="shared" si="2"/>
        <v>9.6321682100899472E-3</v>
      </c>
      <c r="I27">
        <f t="shared" si="2"/>
        <v>1.0471004325440798E-2</v>
      </c>
      <c r="J27">
        <f t="shared" si="2"/>
        <v>1.1308957040330452E-2</v>
      </c>
      <c r="M27" s="147" t="s">
        <v>129</v>
      </c>
      <c r="N27" s="148">
        <v>0.06</v>
      </c>
    </row>
    <row r="28" spans="1:39" x14ac:dyDescent="0.2">
      <c r="A28" s="35">
        <v>45453</v>
      </c>
      <c r="B28">
        <v>80.150000000000006</v>
      </c>
      <c r="C28">
        <v>20.291</v>
      </c>
      <c r="D28">
        <v>36.020000000000003</v>
      </c>
      <c r="E28">
        <v>41.730600000000003</v>
      </c>
      <c r="G28">
        <f t="shared" si="2"/>
        <v>4.8113062615952129E-3</v>
      </c>
      <c r="H28">
        <f t="shared" si="2"/>
        <v>2.6154126779190543E-3</v>
      </c>
      <c r="I28">
        <f t="shared" si="2"/>
        <v>1.1251287780191599E-2</v>
      </c>
      <c r="J28">
        <f t="shared" si="2"/>
        <v>6.5658665391991932E-3</v>
      </c>
      <c r="M28" s="147" t="s">
        <v>130</v>
      </c>
      <c r="N28" s="147" t="s">
        <v>131</v>
      </c>
    </row>
    <row r="29" spans="1:39" x14ac:dyDescent="0.2">
      <c r="A29" s="35">
        <v>45454</v>
      </c>
      <c r="B29">
        <v>80.258600000000001</v>
      </c>
      <c r="C29">
        <v>20.260999999999999</v>
      </c>
      <c r="D29">
        <v>35.892000000000003</v>
      </c>
      <c r="E29">
        <v>41.890700000000002</v>
      </c>
      <c r="G29">
        <f t="shared" si="2"/>
        <v>1.3540423218275138E-3</v>
      </c>
      <c r="H29">
        <f t="shared" si="2"/>
        <v>-1.4795820414731182E-3</v>
      </c>
      <c r="I29">
        <f t="shared" si="2"/>
        <v>-3.5599103119987813E-3</v>
      </c>
      <c r="J29">
        <f t="shared" si="2"/>
        <v>3.8291726060938713E-3</v>
      </c>
    </row>
    <row r="30" spans="1:39" x14ac:dyDescent="0.2">
      <c r="A30" s="35">
        <v>45455</v>
      </c>
      <c r="B30">
        <v>80.744799999999998</v>
      </c>
      <c r="C30">
        <v>20.199000000000002</v>
      </c>
      <c r="D30">
        <v>35.936999999999998</v>
      </c>
      <c r="E30">
        <v>42.206299999999999</v>
      </c>
      <c r="G30">
        <f t="shared" si="2"/>
        <v>6.039642367016939E-3</v>
      </c>
      <c r="H30">
        <f t="shared" si="2"/>
        <v>-3.0647577127605016E-3</v>
      </c>
      <c r="I30">
        <f t="shared" si="2"/>
        <v>1.2529759814922821E-3</v>
      </c>
      <c r="J30">
        <f t="shared" si="2"/>
        <v>7.5056537475736056E-3</v>
      </c>
    </row>
    <row r="31" spans="1:39" x14ac:dyDescent="0.2">
      <c r="A31" s="35">
        <v>45456</v>
      </c>
      <c r="B31">
        <v>80.5839</v>
      </c>
      <c r="C31">
        <v>20.21</v>
      </c>
      <c r="D31">
        <v>35.938000000000002</v>
      </c>
      <c r="E31">
        <v>42.3399</v>
      </c>
      <c r="G31">
        <f t="shared" si="2"/>
        <v>-1.9946860459260853E-3</v>
      </c>
      <c r="H31">
        <f t="shared" si="2"/>
        <v>5.4443318427600828E-4</v>
      </c>
      <c r="I31">
        <f t="shared" si="2"/>
        <v>2.7826086958446439E-5</v>
      </c>
      <c r="J31">
        <f t="shared" si="2"/>
        <v>3.1604048721642266E-3</v>
      </c>
    </row>
    <row r="32" spans="1:39" x14ac:dyDescent="0.2">
      <c r="A32" s="35">
        <v>45457</v>
      </c>
      <c r="B32">
        <v>80.759799999999998</v>
      </c>
      <c r="C32">
        <v>20.254000000000001</v>
      </c>
      <c r="D32">
        <v>36.31</v>
      </c>
      <c r="E32">
        <v>42.672699999999999</v>
      </c>
      <c r="G32">
        <f t="shared" si="2"/>
        <v>2.1804392695882373E-3</v>
      </c>
      <c r="H32">
        <f t="shared" si="2"/>
        <v>2.1747734945637264E-3</v>
      </c>
      <c r="I32">
        <f t="shared" si="2"/>
        <v>1.0297953921982477E-2</v>
      </c>
      <c r="J32">
        <f t="shared" si="2"/>
        <v>7.8294676334383952E-3</v>
      </c>
    </row>
    <row r="33" spans="1:10" x14ac:dyDescent="0.2">
      <c r="A33" s="35">
        <v>45461</v>
      </c>
      <c r="B33">
        <v>80.962199999999996</v>
      </c>
      <c r="C33">
        <v>20.28</v>
      </c>
      <c r="D33">
        <v>36.369</v>
      </c>
      <c r="E33">
        <v>43.014299999999999</v>
      </c>
      <c r="G33">
        <f t="shared" si="2"/>
        <v>2.5030621149262884E-3</v>
      </c>
      <c r="H33">
        <f t="shared" si="2"/>
        <v>1.2828738128891231E-3</v>
      </c>
      <c r="I33">
        <f t="shared" si="2"/>
        <v>1.6235780063116269E-3</v>
      </c>
      <c r="J33">
        <f t="shared" si="2"/>
        <v>7.9732470433097162E-3</v>
      </c>
    </row>
    <row r="34" spans="1:10" x14ac:dyDescent="0.2">
      <c r="A34" s="35">
        <v>45463</v>
      </c>
      <c r="B34">
        <v>81.335099999999997</v>
      </c>
      <c r="C34">
        <v>20.248000000000001</v>
      </c>
      <c r="D34">
        <v>35.814</v>
      </c>
      <c r="E34">
        <v>43.641500000000001</v>
      </c>
      <c r="G34">
        <f t="shared" si="2"/>
        <v>4.5952786176684506E-3</v>
      </c>
      <c r="H34">
        <f t="shared" si="2"/>
        <v>-1.5791554801594708E-3</v>
      </c>
      <c r="I34">
        <f t="shared" si="2"/>
        <v>-1.5377885017988145E-2</v>
      </c>
      <c r="J34">
        <f t="shared" si="2"/>
        <v>1.4475913961921326E-2</v>
      </c>
    </row>
    <row r="35" spans="1:10" x14ac:dyDescent="0.2">
      <c r="A35" s="35">
        <v>45467</v>
      </c>
      <c r="B35">
        <v>81.4983</v>
      </c>
      <c r="C35">
        <v>20.077000000000002</v>
      </c>
      <c r="D35">
        <v>35.792000000000002</v>
      </c>
      <c r="E35">
        <v>43.360100000000003</v>
      </c>
      <c r="G35">
        <f t="shared" si="2"/>
        <v>2.0045034328984397E-3</v>
      </c>
      <c r="H35">
        <f t="shared" si="2"/>
        <v>-8.4811419713815249E-3</v>
      </c>
      <c r="I35">
        <f t="shared" si="2"/>
        <v>-6.1447366679397229E-4</v>
      </c>
      <c r="J35">
        <f t="shared" si="2"/>
        <v>-6.4688691080229642E-3</v>
      </c>
    </row>
    <row r="36" spans="1:10" x14ac:dyDescent="0.2">
      <c r="A36" s="35">
        <v>45468</v>
      </c>
      <c r="B36">
        <v>81.774199999999993</v>
      </c>
      <c r="C36">
        <v>19.984000000000002</v>
      </c>
      <c r="D36">
        <v>35.917000000000002</v>
      </c>
      <c r="E36">
        <v>43.853000000000002</v>
      </c>
      <c r="G36">
        <f t="shared" si="2"/>
        <v>3.379629302035848E-3</v>
      </c>
      <c r="H36">
        <f t="shared" si="2"/>
        <v>-4.6429278882195082E-3</v>
      </c>
      <c r="I36">
        <f t="shared" si="2"/>
        <v>3.4863162673672726E-3</v>
      </c>
      <c r="J36">
        <f t="shared" si="2"/>
        <v>1.1303468127506265E-2</v>
      </c>
    </row>
    <row r="37" spans="1:10" x14ac:dyDescent="0.2">
      <c r="A37" s="35">
        <v>45469</v>
      </c>
      <c r="B37">
        <v>81.769000000000005</v>
      </c>
      <c r="C37">
        <v>19.73</v>
      </c>
      <c r="D37">
        <v>35.896999999999998</v>
      </c>
      <c r="E37">
        <v>43.938499999999998</v>
      </c>
      <c r="G37">
        <f t="shared" si="2"/>
        <v>-6.359176048581963E-5</v>
      </c>
      <c r="H37">
        <f t="shared" si="2"/>
        <v>-1.2791633348697927E-2</v>
      </c>
      <c r="I37">
        <f t="shared" si="2"/>
        <v>-5.5699447230549257E-4</v>
      </c>
      <c r="J37">
        <f t="shared" si="2"/>
        <v>1.9477973842943297E-3</v>
      </c>
    </row>
    <row r="38" spans="1:10" x14ac:dyDescent="0.2">
      <c r="A38" s="35">
        <v>45470</v>
      </c>
      <c r="B38">
        <v>82.055700000000002</v>
      </c>
      <c r="C38">
        <v>19.881</v>
      </c>
      <c r="D38">
        <v>36.082000000000001</v>
      </c>
      <c r="E38">
        <v>43.879399999999997</v>
      </c>
      <c r="G38">
        <f t="shared" si="2"/>
        <v>3.5000862835369534E-3</v>
      </c>
      <c r="H38">
        <f t="shared" si="2"/>
        <v>7.624181739675588E-3</v>
      </c>
      <c r="I38">
        <f t="shared" si="2"/>
        <v>5.1403994877757594E-3</v>
      </c>
      <c r="J38">
        <f t="shared" si="2"/>
        <v>-1.3459672554745148E-3</v>
      </c>
    </row>
    <row r="39" spans="1:10" x14ac:dyDescent="0.2">
      <c r="A39" s="35">
        <v>45471</v>
      </c>
      <c r="B39">
        <v>81.938500000000005</v>
      </c>
      <c r="C39">
        <v>20.074999999999999</v>
      </c>
      <c r="D39">
        <v>36.326000000000001</v>
      </c>
      <c r="E39">
        <v>43.833500000000001</v>
      </c>
      <c r="G39">
        <f t="shared" si="2"/>
        <v>-1.4293190850997919E-3</v>
      </c>
      <c r="H39">
        <f t="shared" si="2"/>
        <v>9.7107580586258142E-3</v>
      </c>
      <c r="I39">
        <f t="shared" si="2"/>
        <v>6.739612296640397E-3</v>
      </c>
      <c r="J39">
        <f t="shared" si="2"/>
        <v>-1.0465964342705222E-3</v>
      </c>
    </row>
    <row r="40" spans="1:10" x14ac:dyDescent="0.2">
      <c r="A40" s="35">
        <v>45474</v>
      </c>
      <c r="B40">
        <v>82.505399999999995</v>
      </c>
      <c r="C40">
        <v>20.128</v>
      </c>
      <c r="D40">
        <v>36.578000000000003</v>
      </c>
      <c r="E40">
        <v>44.425899999999999</v>
      </c>
      <c r="G40">
        <f t="shared" si="2"/>
        <v>6.8947798704853949E-3</v>
      </c>
      <c r="H40">
        <f t="shared" si="2"/>
        <v>2.6366206852047572E-3</v>
      </c>
      <c r="I40">
        <f t="shared" si="2"/>
        <v>6.9132284551323871E-3</v>
      </c>
      <c r="J40">
        <f t="shared" si="2"/>
        <v>1.3424267474909999E-2</v>
      </c>
    </row>
    <row r="41" spans="1:10" x14ac:dyDescent="0.2">
      <c r="A41" s="35">
        <v>45475</v>
      </c>
      <c r="B41">
        <v>82.525499999999994</v>
      </c>
      <c r="C41">
        <v>20.263999999999999</v>
      </c>
      <c r="D41">
        <v>36.838999999999999</v>
      </c>
      <c r="E41">
        <v>44.1539</v>
      </c>
      <c r="G41">
        <f t="shared" si="2"/>
        <v>2.4359074693753113E-4</v>
      </c>
      <c r="H41">
        <f t="shared" si="2"/>
        <v>6.7340321813441194E-3</v>
      </c>
      <c r="I41">
        <f t="shared" si="2"/>
        <v>7.1100998280538919E-3</v>
      </c>
      <c r="J41">
        <f t="shared" si="2"/>
        <v>-6.1413743292784836E-3</v>
      </c>
    </row>
    <row r="42" spans="1:10" x14ac:dyDescent="0.2">
      <c r="A42" s="35">
        <v>45476</v>
      </c>
      <c r="B42">
        <v>83.287899999999993</v>
      </c>
      <c r="C42">
        <v>20.649000000000001</v>
      </c>
      <c r="D42">
        <v>36.970999999999997</v>
      </c>
      <c r="E42">
        <v>44.787399999999998</v>
      </c>
      <c r="G42">
        <f t="shared" si="2"/>
        <v>9.1959440276036235E-3</v>
      </c>
      <c r="H42">
        <f t="shared" si="2"/>
        <v>1.8820979384962869E-2</v>
      </c>
      <c r="I42">
        <f t="shared" si="2"/>
        <v>3.576754930901112E-3</v>
      </c>
      <c r="J42">
        <f t="shared" si="2"/>
        <v>1.4245591493259739E-2</v>
      </c>
    </row>
    <row r="43" spans="1:10" x14ac:dyDescent="0.2">
      <c r="A43" s="35">
        <v>45478</v>
      </c>
      <c r="B43">
        <v>83.920500000000004</v>
      </c>
      <c r="C43">
        <v>20.998000000000001</v>
      </c>
      <c r="D43">
        <v>37.82</v>
      </c>
      <c r="E43">
        <v>44.126199999999997</v>
      </c>
      <c r="G43">
        <f t="shared" si="2"/>
        <v>7.5666416070077607E-3</v>
      </c>
      <c r="H43">
        <f t="shared" si="2"/>
        <v>1.6760303008412653E-2</v>
      </c>
      <c r="I43">
        <f t="shared" si="2"/>
        <v>2.2704241688972466E-2</v>
      </c>
      <c r="J43">
        <f t="shared" si="2"/>
        <v>-1.4873139511647961E-2</v>
      </c>
    </row>
    <row r="44" spans="1:10" x14ac:dyDescent="0.2">
      <c r="A44" s="35">
        <v>45481</v>
      </c>
      <c r="B44">
        <v>83.978399999999993</v>
      </c>
      <c r="C44">
        <v>21.17</v>
      </c>
      <c r="D44">
        <v>37.630000000000003</v>
      </c>
      <c r="E44">
        <v>43.988999999999997</v>
      </c>
      <c r="G44">
        <f t="shared" si="2"/>
        <v>6.8970079369416509E-4</v>
      </c>
      <c r="H44">
        <f t="shared" si="2"/>
        <v>8.1578900540242114E-3</v>
      </c>
      <c r="I44">
        <f t="shared" si="2"/>
        <v>-5.0364586249655001E-3</v>
      </c>
      <c r="J44">
        <f t="shared" si="2"/>
        <v>-3.1141076880410287E-3</v>
      </c>
    </row>
    <row r="45" spans="1:10" x14ac:dyDescent="0.2">
      <c r="A45" s="35">
        <v>45483</v>
      </c>
      <c r="B45">
        <v>84.197400000000002</v>
      </c>
      <c r="C45">
        <v>21.367999999999999</v>
      </c>
      <c r="D45">
        <v>38.276000000000003</v>
      </c>
      <c r="E45">
        <v>43.888399999999997</v>
      </c>
      <c r="G45">
        <f t="shared" si="2"/>
        <v>2.604418992384274E-3</v>
      </c>
      <c r="H45">
        <f t="shared" si="2"/>
        <v>9.3093906608857097E-3</v>
      </c>
      <c r="I45">
        <f t="shared" si="2"/>
        <v>1.7021463311670586E-2</v>
      </c>
      <c r="J45">
        <f t="shared" si="2"/>
        <v>-2.2895544006974974E-3</v>
      </c>
    </row>
    <row r="46" spans="1:10" x14ac:dyDescent="0.2">
      <c r="A46" s="35">
        <v>45484</v>
      </c>
      <c r="B46">
        <v>84.009500000000003</v>
      </c>
      <c r="C46">
        <v>21.623000000000001</v>
      </c>
      <c r="D46">
        <v>38.411000000000001</v>
      </c>
      <c r="E46">
        <v>44.058500000000002</v>
      </c>
      <c r="G46">
        <f t="shared" si="2"/>
        <v>-2.2341542250371919E-3</v>
      </c>
      <c r="H46">
        <f t="shared" si="2"/>
        <v>1.1863087184098363E-2</v>
      </c>
      <c r="I46">
        <f t="shared" si="2"/>
        <v>3.5208089886433038E-3</v>
      </c>
      <c r="J46">
        <f t="shared" si="2"/>
        <v>3.8682480475227474E-3</v>
      </c>
    </row>
    <row r="47" spans="1:10" x14ac:dyDescent="0.2">
      <c r="A47" s="35">
        <v>45485</v>
      </c>
      <c r="B47">
        <v>84.106800000000007</v>
      </c>
      <c r="C47">
        <v>21.277999999999999</v>
      </c>
      <c r="D47">
        <v>38.298000000000002</v>
      </c>
      <c r="E47">
        <v>44.042200000000001</v>
      </c>
      <c r="G47">
        <f t="shared" si="2"/>
        <v>1.1575321472600899E-3</v>
      </c>
      <c r="H47">
        <f t="shared" si="2"/>
        <v>-1.6083887897583759E-2</v>
      </c>
      <c r="I47">
        <f t="shared" si="2"/>
        <v>-2.9462014036846381E-3</v>
      </c>
      <c r="J47">
        <f t="shared" si="2"/>
        <v>-3.7003111634728483E-4</v>
      </c>
    </row>
    <row r="48" spans="1:10" x14ac:dyDescent="0.2">
      <c r="A48" s="35">
        <v>45488</v>
      </c>
      <c r="B48">
        <v>84.311800000000005</v>
      </c>
      <c r="C48">
        <v>21.504000000000001</v>
      </c>
      <c r="D48">
        <v>38.494999999999997</v>
      </c>
      <c r="E48">
        <v>44.170499999999997</v>
      </c>
      <c r="G48">
        <f t="shared" si="2"/>
        <v>2.434411653368124E-3</v>
      </c>
      <c r="H48">
        <f t="shared" si="2"/>
        <v>1.0565289246564816E-2</v>
      </c>
      <c r="I48">
        <f t="shared" si="2"/>
        <v>5.1306872280376132E-3</v>
      </c>
      <c r="J48">
        <f t="shared" si="2"/>
        <v>2.9088802512205526E-3</v>
      </c>
    </row>
    <row r="49" spans="1:10" x14ac:dyDescent="0.2">
      <c r="A49" s="35">
        <v>45489</v>
      </c>
      <c r="B49">
        <v>84.305899999999994</v>
      </c>
      <c r="C49">
        <v>21.395</v>
      </c>
      <c r="D49">
        <v>38.853999999999999</v>
      </c>
      <c r="E49">
        <v>44.103999999999999</v>
      </c>
      <c r="G49">
        <f t="shared" si="2"/>
        <v>-6.9980790894701487E-5</v>
      </c>
      <c r="H49">
        <f t="shared" si="2"/>
        <v>-5.0817144719589478E-3</v>
      </c>
      <c r="I49">
        <f t="shared" si="2"/>
        <v>9.2826688865761172E-3</v>
      </c>
      <c r="J49">
        <f t="shared" si="2"/>
        <v>-1.5066641573678419E-3</v>
      </c>
    </row>
    <row r="50" spans="1:10" x14ac:dyDescent="0.2">
      <c r="A50" s="35">
        <v>45491</v>
      </c>
      <c r="B50">
        <v>84.000200000000007</v>
      </c>
      <c r="C50">
        <v>21.152999999999999</v>
      </c>
      <c r="D50">
        <v>38.75</v>
      </c>
      <c r="E50">
        <v>44.176400000000001</v>
      </c>
      <c r="G50">
        <f t="shared" si="2"/>
        <v>-3.6326709034979216E-3</v>
      </c>
      <c r="H50">
        <f t="shared" si="2"/>
        <v>-1.1375510463766982E-2</v>
      </c>
      <c r="I50">
        <f t="shared" si="2"/>
        <v>-2.6802758172329321E-3</v>
      </c>
      <c r="J50">
        <f t="shared" si="2"/>
        <v>1.6402285497522681E-3</v>
      </c>
    </row>
    <row r="51" spans="1:10" x14ac:dyDescent="0.2">
      <c r="A51" s="35">
        <v>45492</v>
      </c>
      <c r="B51">
        <v>83.261899999999997</v>
      </c>
      <c r="C51">
        <v>20.626999999999999</v>
      </c>
      <c r="D51">
        <v>38.18</v>
      </c>
      <c r="E51">
        <v>43.7117</v>
      </c>
      <c r="G51">
        <f t="shared" si="2"/>
        <v>-8.8281182047330563E-3</v>
      </c>
      <c r="H51">
        <f t="shared" si="2"/>
        <v>-2.5180842188555933E-2</v>
      </c>
      <c r="I51">
        <f t="shared" si="2"/>
        <v>-1.4818937501754411E-2</v>
      </c>
      <c r="J51">
        <f t="shared" si="2"/>
        <v>-1.0574909016314296E-2</v>
      </c>
    </row>
    <row r="52" spans="1:10" x14ac:dyDescent="0.2">
      <c r="A52" s="35">
        <v>45495</v>
      </c>
      <c r="B52">
        <v>83.782899999999998</v>
      </c>
      <c r="C52">
        <v>20.872</v>
      </c>
      <c r="D52">
        <v>38.619999999999997</v>
      </c>
      <c r="E52">
        <v>43.9514</v>
      </c>
      <c r="G52">
        <f t="shared" si="2"/>
        <v>6.2378677981545835E-3</v>
      </c>
      <c r="H52">
        <f t="shared" si="2"/>
        <v>1.1807650617970043E-2</v>
      </c>
      <c r="I52">
        <f t="shared" si="2"/>
        <v>1.1458458702766711E-2</v>
      </c>
      <c r="J52">
        <f t="shared" si="2"/>
        <v>5.4686771830028289E-3</v>
      </c>
    </row>
    <row r="53" spans="1:10" x14ac:dyDescent="0.2">
      <c r="A53" s="35">
        <v>45496</v>
      </c>
      <c r="B53">
        <v>83.840400000000002</v>
      </c>
      <c r="C53">
        <v>20.713999999999999</v>
      </c>
      <c r="D53">
        <v>38.805999999999997</v>
      </c>
      <c r="E53">
        <v>43.4773</v>
      </c>
      <c r="G53">
        <f t="shared" si="2"/>
        <v>6.8606216743561006E-4</v>
      </c>
      <c r="H53">
        <f t="shared" si="2"/>
        <v>-7.5987476677403035E-3</v>
      </c>
      <c r="I53">
        <f t="shared" si="2"/>
        <v>4.8045968487123907E-3</v>
      </c>
      <c r="J53">
        <f t="shared" si="2"/>
        <v>-1.0845515195044498E-2</v>
      </c>
    </row>
    <row r="54" spans="1:10" x14ac:dyDescent="0.2">
      <c r="A54" s="35">
        <v>45497</v>
      </c>
      <c r="B54">
        <v>83.311099999999996</v>
      </c>
      <c r="C54">
        <v>20.905000000000001</v>
      </c>
      <c r="D54">
        <v>39.253999999999998</v>
      </c>
      <c r="E54">
        <v>43.553899999999999</v>
      </c>
      <c r="G54">
        <f t="shared" si="2"/>
        <v>-6.3331979570323861E-3</v>
      </c>
      <c r="H54">
        <f t="shared" si="2"/>
        <v>9.178564641841299E-3</v>
      </c>
      <c r="I54">
        <f t="shared" si="2"/>
        <v>1.1478476014806597E-2</v>
      </c>
      <c r="J54">
        <f t="shared" si="2"/>
        <v>1.76028871897665E-3</v>
      </c>
    </row>
    <row r="55" spans="1:10" x14ac:dyDescent="0.2">
      <c r="A55" s="35">
        <v>45498</v>
      </c>
      <c r="B55">
        <v>82.956500000000005</v>
      </c>
      <c r="C55">
        <v>20.62</v>
      </c>
      <c r="D55">
        <v>39.515999999999998</v>
      </c>
      <c r="E55">
        <v>43.354700000000001</v>
      </c>
      <c r="G55">
        <f t="shared" si="2"/>
        <v>-4.2654195721443635E-3</v>
      </c>
      <c r="H55">
        <f t="shared" si="2"/>
        <v>-1.372688621971453E-2</v>
      </c>
      <c r="I55">
        <f t="shared" si="2"/>
        <v>6.6523033183403611E-3</v>
      </c>
      <c r="J55">
        <f t="shared" si="2"/>
        <v>-4.584134339686719E-3</v>
      </c>
    </row>
    <row r="56" spans="1:10" x14ac:dyDescent="0.2">
      <c r="A56" s="35">
        <v>45499</v>
      </c>
      <c r="B56">
        <v>84.010599999999997</v>
      </c>
      <c r="C56">
        <v>20.896000000000001</v>
      </c>
      <c r="D56">
        <v>40.174999999999997</v>
      </c>
      <c r="E56">
        <v>43.831099999999999</v>
      </c>
      <c r="G56">
        <f t="shared" si="2"/>
        <v>1.262660733361517E-2</v>
      </c>
      <c r="H56">
        <f t="shared" si="2"/>
        <v>1.3296274505206613E-2</v>
      </c>
      <c r="I56">
        <f t="shared" si="2"/>
        <v>1.6539258441348671E-2</v>
      </c>
      <c r="J56">
        <f t="shared" si="2"/>
        <v>1.0928493893274275E-2</v>
      </c>
    </row>
    <row r="57" spans="1:10" x14ac:dyDescent="0.2">
      <c r="A57" s="35">
        <v>45502</v>
      </c>
      <c r="B57">
        <v>84.2303</v>
      </c>
      <c r="C57">
        <v>21.137</v>
      </c>
      <c r="D57">
        <v>40.186</v>
      </c>
      <c r="E57">
        <v>43.899700000000003</v>
      </c>
      <c r="G57">
        <f t="shared" si="2"/>
        <v>2.6117326391361601E-3</v>
      </c>
      <c r="H57">
        <f t="shared" si="2"/>
        <v>1.1467306208679131E-2</v>
      </c>
      <c r="I57">
        <f t="shared" si="2"/>
        <v>2.7376463878519115E-4</v>
      </c>
      <c r="J57">
        <f t="shared" si="2"/>
        <v>1.5638752634489095E-3</v>
      </c>
    </row>
    <row r="58" spans="1:10" x14ac:dyDescent="0.2">
      <c r="A58" s="35">
        <v>45503</v>
      </c>
      <c r="B58">
        <v>84.454899999999995</v>
      </c>
      <c r="C58">
        <v>20.92</v>
      </c>
      <c r="D58">
        <v>40.06</v>
      </c>
      <c r="E58">
        <v>43.872</v>
      </c>
      <c r="G58">
        <f t="shared" si="2"/>
        <v>2.6629500717968943E-3</v>
      </c>
      <c r="H58">
        <f t="shared" si="2"/>
        <v>-1.0319420105977429E-2</v>
      </c>
      <c r="I58">
        <f t="shared" si="2"/>
        <v>-3.1403460246890681E-3</v>
      </c>
      <c r="J58">
        <f t="shared" si="2"/>
        <v>-6.3118296488787651E-4</v>
      </c>
    </row>
    <row r="59" spans="1:10" x14ac:dyDescent="0.2">
      <c r="A59" s="35">
        <v>45504</v>
      </c>
      <c r="B59">
        <v>84.901300000000006</v>
      </c>
      <c r="C59">
        <v>20.891999999999999</v>
      </c>
      <c r="D59">
        <v>40.722000000000001</v>
      </c>
      <c r="E59">
        <v>44.101399999999998</v>
      </c>
      <c r="G59">
        <f t="shared" si="2"/>
        <v>5.2717412629034004E-3</v>
      </c>
      <c r="H59">
        <f t="shared" si="2"/>
        <v>-1.339328622669973E-3</v>
      </c>
      <c r="I59">
        <f t="shared" si="2"/>
        <v>1.6390156712004125E-2</v>
      </c>
      <c r="J59">
        <f t="shared" si="2"/>
        <v>5.2152246007478543E-3</v>
      </c>
    </row>
    <row r="60" spans="1:10" x14ac:dyDescent="0.2">
      <c r="A60" s="35">
        <v>45505</v>
      </c>
      <c r="B60">
        <v>85.340699999999998</v>
      </c>
      <c r="C60">
        <v>20.742999999999999</v>
      </c>
      <c r="D60">
        <v>40.756999999999998</v>
      </c>
      <c r="E60">
        <v>44.006</v>
      </c>
      <c r="G60">
        <f t="shared" si="2"/>
        <v>5.1620748784025131E-3</v>
      </c>
      <c r="H60">
        <f t="shared" si="2"/>
        <v>-7.1574702100440004E-3</v>
      </c>
      <c r="I60">
        <f t="shared" si="2"/>
        <v>8.5911712595227461E-4</v>
      </c>
      <c r="J60">
        <f t="shared" si="2"/>
        <v>-2.1655397227024046E-3</v>
      </c>
    </row>
    <row r="61" spans="1:10" x14ac:dyDescent="0.2">
      <c r="A61" s="35">
        <v>45506</v>
      </c>
      <c r="B61">
        <v>84.446600000000004</v>
      </c>
      <c r="C61">
        <v>20.425999999999998</v>
      </c>
      <c r="D61">
        <v>40.805999999999997</v>
      </c>
      <c r="E61">
        <v>43.908700000000003</v>
      </c>
      <c r="G61">
        <f t="shared" si="2"/>
        <v>-1.0532098276238602E-2</v>
      </c>
      <c r="H61">
        <f t="shared" si="2"/>
        <v>-1.5400241208101205E-2</v>
      </c>
      <c r="I61">
        <f t="shared" si="2"/>
        <v>1.2015253459278805E-3</v>
      </c>
      <c r="J61">
        <f t="shared" si="2"/>
        <v>-2.2135101348876389E-3</v>
      </c>
    </row>
    <row r="62" spans="1:10" x14ac:dyDescent="0.2">
      <c r="A62" s="35">
        <v>45509</v>
      </c>
      <c r="B62">
        <v>82.247900000000001</v>
      </c>
      <c r="C62">
        <v>19.681999999999999</v>
      </c>
      <c r="D62">
        <v>40.244</v>
      </c>
      <c r="E62">
        <v>42.673200000000001</v>
      </c>
      <c r="G62">
        <f t="shared" si="2"/>
        <v>-2.638152452951328E-2</v>
      </c>
      <c r="H62">
        <f t="shared" si="2"/>
        <v>-3.7104086679113378E-2</v>
      </c>
      <c r="I62">
        <f t="shared" si="2"/>
        <v>-1.3868204991752354E-2</v>
      </c>
      <c r="J62">
        <f t="shared" si="2"/>
        <v>-2.8541389593990298E-2</v>
      </c>
    </row>
    <row r="63" spans="1:10" x14ac:dyDescent="0.2">
      <c r="A63" s="35">
        <v>45510</v>
      </c>
      <c r="B63">
        <v>82.185699999999997</v>
      </c>
      <c r="C63">
        <v>19.388000000000002</v>
      </c>
      <c r="D63">
        <v>40.259</v>
      </c>
      <c r="E63">
        <v>42.387099999999997</v>
      </c>
      <c r="G63">
        <f t="shared" si="2"/>
        <v>-7.5653641307699485E-4</v>
      </c>
      <c r="H63">
        <f t="shared" si="2"/>
        <v>-1.5050194493664078E-2</v>
      </c>
      <c r="I63">
        <f t="shared" si="2"/>
        <v>3.7265692393057936E-4</v>
      </c>
      <c r="J63">
        <f t="shared" si="2"/>
        <v>-6.7270178661639739E-3</v>
      </c>
    </row>
    <row r="64" spans="1:10" x14ac:dyDescent="0.2">
      <c r="A64" s="35">
        <v>45511</v>
      </c>
      <c r="B64">
        <v>83.418599999999998</v>
      </c>
      <c r="C64">
        <v>19.452000000000002</v>
      </c>
      <c r="D64">
        <v>41.042999999999999</v>
      </c>
      <c r="E64">
        <v>42.824300000000001</v>
      </c>
      <c r="G64">
        <f t="shared" si="2"/>
        <v>1.48899850902529E-2</v>
      </c>
      <c r="H64">
        <f t="shared" si="2"/>
        <v>3.2955745584098647E-3</v>
      </c>
      <c r="I64">
        <f t="shared" si="2"/>
        <v>1.9286716252351777E-2</v>
      </c>
      <c r="J64">
        <f t="shared" si="2"/>
        <v>1.0261627821157849E-2</v>
      </c>
    </row>
    <row r="65" spans="1:10" x14ac:dyDescent="0.2">
      <c r="A65" s="35">
        <v>45512</v>
      </c>
      <c r="B65">
        <v>83.283000000000001</v>
      </c>
      <c r="C65">
        <v>19.643000000000001</v>
      </c>
      <c r="D65">
        <v>41.390999999999998</v>
      </c>
      <c r="E65">
        <v>42.975200000000001</v>
      </c>
      <c r="G65">
        <f t="shared" si="2"/>
        <v>-1.6268593691648396E-3</v>
      </c>
      <c r="H65">
        <f t="shared" si="2"/>
        <v>9.771148210599899E-3</v>
      </c>
      <c r="I65">
        <f t="shared" si="2"/>
        <v>8.443168287919434E-3</v>
      </c>
      <c r="J65">
        <f t="shared" si="2"/>
        <v>3.5175066425466466E-3</v>
      </c>
    </row>
    <row r="66" spans="1:10" x14ac:dyDescent="0.2">
      <c r="A66" s="35">
        <v>45513</v>
      </c>
      <c r="B66">
        <v>83.838800000000006</v>
      </c>
      <c r="C66">
        <v>20.074999999999999</v>
      </c>
      <c r="D66">
        <v>41.213000000000001</v>
      </c>
      <c r="E66">
        <v>43.241900000000001</v>
      </c>
      <c r="G66">
        <f t="shared" si="2"/>
        <v>6.6514607805472966E-3</v>
      </c>
      <c r="H66">
        <f t="shared" si="2"/>
        <v>2.1754219080685939E-2</v>
      </c>
      <c r="I66">
        <f t="shared" si="2"/>
        <v>-4.3097253283200356E-3</v>
      </c>
      <c r="J66">
        <f t="shared" si="2"/>
        <v>6.186727474586767E-3</v>
      </c>
    </row>
    <row r="67" spans="1:10" x14ac:dyDescent="0.2">
      <c r="A67" s="35">
        <v>45516</v>
      </c>
      <c r="B67">
        <v>83.717200000000005</v>
      </c>
      <c r="C67">
        <v>19.675000000000001</v>
      </c>
      <c r="D67">
        <v>41.323</v>
      </c>
      <c r="E67">
        <v>43.322400000000002</v>
      </c>
      <c r="G67">
        <f t="shared" si="2"/>
        <v>-1.451455290746029E-3</v>
      </c>
      <c r="H67">
        <f t="shared" si="2"/>
        <v>-2.0126465529358414E-2</v>
      </c>
      <c r="I67">
        <f t="shared" si="2"/>
        <v>2.665505116031871E-3</v>
      </c>
      <c r="J67">
        <f t="shared" si="2"/>
        <v>1.8598896590255388E-3</v>
      </c>
    </row>
    <row r="68" spans="1:10" x14ac:dyDescent="0.2">
      <c r="A68" s="35">
        <v>45517</v>
      </c>
      <c r="B68">
        <v>83.102900000000005</v>
      </c>
      <c r="C68">
        <v>19.742999999999999</v>
      </c>
      <c r="D68">
        <v>41.033000000000001</v>
      </c>
      <c r="E68">
        <v>42.771799999999999</v>
      </c>
      <c r="G68">
        <f t="shared" si="2"/>
        <v>-7.3648532363656009E-3</v>
      </c>
      <c r="H68">
        <f t="shared" si="2"/>
        <v>3.4502038386248369E-3</v>
      </c>
      <c r="I68">
        <f t="shared" si="2"/>
        <v>-7.0426246692634024E-3</v>
      </c>
      <c r="J68">
        <f t="shared" si="2"/>
        <v>-1.2790815332979533E-2</v>
      </c>
    </row>
    <row r="69" spans="1:10" x14ac:dyDescent="0.2">
      <c r="A69" s="35">
        <v>45518</v>
      </c>
      <c r="B69">
        <v>82.998099999999994</v>
      </c>
      <c r="C69">
        <v>19.974</v>
      </c>
      <c r="D69">
        <v>40.719000000000001</v>
      </c>
      <c r="E69">
        <v>42.801299999999998</v>
      </c>
      <c r="G69">
        <f t="shared" si="2"/>
        <v>-1.2618829977727479E-3</v>
      </c>
      <c r="H69">
        <f t="shared" si="2"/>
        <v>1.163242967885119E-2</v>
      </c>
      <c r="I69">
        <f t="shared" si="2"/>
        <v>-7.6818070285166427E-3</v>
      </c>
      <c r="J69">
        <f t="shared" si="2"/>
        <v>6.8946903100640313E-4</v>
      </c>
    </row>
    <row r="70" spans="1:10" x14ac:dyDescent="0.2">
      <c r="A70" s="35">
        <v>45520</v>
      </c>
      <c r="B70">
        <v>84.380799999999994</v>
      </c>
      <c r="C70">
        <v>20.271999999999998</v>
      </c>
      <c r="D70">
        <v>41.203000000000003</v>
      </c>
      <c r="E70">
        <v>43.498399999999997</v>
      </c>
      <c r="G70">
        <f t="shared" ref="G70:J133" si="4">LN(B70/B69)</f>
        <v>1.6522171602581258E-2</v>
      </c>
      <c r="H70">
        <f t="shared" si="4"/>
        <v>1.4809195757840267E-2</v>
      </c>
      <c r="I70">
        <f t="shared" si="4"/>
        <v>1.1816255254601334E-2</v>
      </c>
      <c r="J70">
        <f t="shared" si="4"/>
        <v>1.6155679850731793E-2</v>
      </c>
    </row>
    <row r="71" spans="1:10" x14ac:dyDescent="0.2">
      <c r="A71" s="35">
        <v>45523</v>
      </c>
      <c r="B71">
        <v>84.681899999999999</v>
      </c>
      <c r="C71">
        <v>20.087</v>
      </c>
      <c r="D71">
        <v>41.280999999999999</v>
      </c>
      <c r="E71">
        <v>43.409500000000001</v>
      </c>
      <c r="G71">
        <f t="shared" si="4"/>
        <v>3.561995855482507E-3</v>
      </c>
      <c r="H71">
        <f t="shared" si="4"/>
        <v>-9.167783926372056E-3</v>
      </c>
      <c r="I71">
        <f t="shared" si="4"/>
        <v>1.8912764475538318E-3</v>
      </c>
      <c r="J71">
        <f t="shared" si="4"/>
        <v>-2.0458446472053147E-3</v>
      </c>
    </row>
    <row r="72" spans="1:10" x14ac:dyDescent="0.2">
      <c r="A72" s="35">
        <v>45524</v>
      </c>
      <c r="B72">
        <v>85.160700000000006</v>
      </c>
      <c r="C72">
        <v>20.334</v>
      </c>
      <c r="D72">
        <v>41.609000000000002</v>
      </c>
      <c r="E72">
        <v>43.845999999999997</v>
      </c>
      <c r="G72">
        <f t="shared" si="4"/>
        <v>5.638176386627892E-3</v>
      </c>
      <c r="H72">
        <f t="shared" si="4"/>
        <v>1.2221522200558242E-2</v>
      </c>
      <c r="I72">
        <f t="shared" si="4"/>
        <v>7.9141443355165968E-3</v>
      </c>
      <c r="J72">
        <f t="shared" si="4"/>
        <v>1.0005183427195875E-2</v>
      </c>
    </row>
    <row r="73" spans="1:10" x14ac:dyDescent="0.2">
      <c r="A73" s="35">
        <v>45525</v>
      </c>
      <c r="B73">
        <v>85.312399999999997</v>
      </c>
      <c r="C73">
        <v>20.292999999999999</v>
      </c>
      <c r="D73">
        <v>42.204999999999998</v>
      </c>
      <c r="E73">
        <v>44.174300000000002</v>
      </c>
      <c r="G73">
        <f t="shared" si="4"/>
        <v>1.7797534044108989E-3</v>
      </c>
      <c r="H73">
        <f t="shared" si="4"/>
        <v>-2.0183628581375659E-3</v>
      </c>
      <c r="I73">
        <f t="shared" si="4"/>
        <v>1.4222207414073736E-2</v>
      </c>
      <c r="J73">
        <f t="shared" si="4"/>
        <v>7.4596774244565598E-3</v>
      </c>
    </row>
    <row r="74" spans="1:10" x14ac:dyDescent="0.2">
      <c r="A74" s="35">
        <v>45526</v>
      </c>
      <c r="B74">
        <v>85.277600000000007</v>
      </c>
      <c r="C74">
        <v>20.408000000000001</v>
      </c>
      <c r="D74">
        <v>42.387</v>
      </c>
      <c r="E74">
        <v>44.389499999999998</v>
      </c>
      <c r="G74">
        <f t="shared" si="4"/>
        <v>-4.0799578501346382E-4</v>
      </c>
      <c r="H74">
        <f t="shared" si="4"/>
        <v>5.650981844678547E-3</v>
      </c>
      <c r="I74">
        <f t="shared" si="4"/>
        <v>4.3030140160973214E-3</v>
      </c>
      <c r="J74">
        <f t="shared" si="4"/>
        <v>4.8597829709240052E-3</v>
      </c>
    </row>
    <row r="75" spans="1:10" x14ac:dyDescent="0.2">
      <c r="A75" s="35">
        <v>45527</v>
      </c>
      <c r="B75">
        <v>85.411900000000003</v>
      </c>
      <c r="C75">
        <v>20.385999999999999</v>
      </c>
      <c r="D75">
        <v>42.487000000000002</v>
      </c>
      <c r="E75">
        <v>44.412399999999998</v>
      </c>
      <c r="G75">
        <f t="shared" si="4"/>
        <v>1.5736179169031494E-3</v>
      </c>
      <c r="H75">
        <f t="shared" si="4"/>
        <v>-1.0785900932892727E-3</v>
      </c>
      <c r="I75">
        <f t="shared" si="4"/>
        <v>2.3564353341006582E-3</v>
      </c>
      <c r="J75">
        <f t="shared" si="4"/>
        <v>5.157547419057713E-4</v>
      </c>
    </row>
    <row r="76" spans="1:10" x14ac:dyDescent="0.2">
      <c r="A76" s="35">
        <v>45530</v>
      </c>
      <c r="B76">
        <v>85.762200000000007</v>
      </c>
      <c r="C76">
        <v>20.094000000000001</v>
      </c>
      <c r="D76">
        <v>42.405999999999999</v>
      </c>
      <c r="E76">
        <v>44.719099999999997</v>
      </c>
      <c r="G76">
        <f t="shared" si="4"/>
        <v>4.0929146292250926E-3</v>
      </c>
      <c r="H76">
        <f t="shared" si="4"/>
        <v>-1.442712770609841E-2</v>
      </c>
      <c r="I76">
        <f t="shared" si="4"/>
        <v>-1.9082851255222361E-3</v>
      </c>
      <c r="J76">
        <f t="shared" si="4"/>
        <v>6.8819936944552584E-3</v>
      </c>
    </row>
    <row r="77" spans="1:10" x14ac:dyDescent="0.2">
      <c r="A77" s="35">
        <v>45531</v>
      </c>
      <c r="B77">
        <v>85.7119</v>
      </c>
      <c r="C77">
        <v>20.074000000000002</v>
      </c>
      <c r="D77">
        <v>42.478000000000002</v>
      </c>
      <c r="E77">
        <v>44.868099999999998</v>
      </c>
      <c r="G77">
        <f t="shared" si="4"/>
        <v>-5.8667753838901064E-4</v>
      </c>
      <c r="H77">
        <f t="shared" si="4"/>
        <v>-9.9581764851392092E-4</v>
      </c>
      <c r="I77">
        <f t="shared" si="4"/>
        <v>1.696433185696048E-3</v>
      </c>
      <c r="J77">
        <f t="shared" si="4"/>
        <v>3.3263711196961877E-3</v>
      </c>
    </row>
    <row r="78" spans="1:10" x14ac:dyDescent="0.2">
      <c r="A78" s="35">
        <v>45532</v>
      </c>
      <c r="B78">
        <v>85.525099999999995</v>
      </c>
      <c r="C78">
        <v>20.085000000000001</v>
      </c>
      <c r="D78">
        <v>42.606999999999999</v>
      </c>
      <c r="E78">
        <v>44.818399999999997</v>
      </c>
      <c r="G78">
        <f t="shared" si="4"/>
        <v>-2.1817723284028616E-3</v>
      </c>
      <c r="H78">
        <f t="shared" si="4"/>
        <v>5.4782241963684079E-4</v>
      </c>
      <c r="I78">
        <f t="shared" si="4"/>
        <v>3.0322641791670968E-3</v>
      </c>
      <c r="J78">
        <f t="shared" si="4"/>
        <v>-1.108305153782993E-3</v>
      </c>
    </row>
    <row r="79" spans="1:10" x14ac:dyDescent="0.2">
      <c r="A79" s="35">
        <v>45533</v>
      </c>
      <c r="B79">
        <v>85.624399999999994</v>
      </c>
      <c r="C79">
        <v>19.984999999999999</v>
      </c>
      <c r="D79">
        <v>42.594999999999999</v>
      </c>
      <c r="E79">
        <v>44.703400000000002</v>
      </c>
      <c r="G79">
        <f t="shared" si="4"/>
        <v>1.1603891468255031E-3</v>
      </c>
      <c r="H79">
        <f t="shared" si="4"/>
        <v>-4.9912756479587889E-3</v>
      </c>
      <c r="I79">
        <f t="shared" si="4"/>
        <v>-2.8168353041819094E-4</v>
      </c>
      <c r="J79">
        <f t="shared" si="4"/>
        <v>-2.5692080198999427E-3</v>
      </c>
    </row>
    <row r="80" spans="1:10" x14ac:dyDescent="0.2">
      <c r="A80" s="35">
        <v>45534</v>
      </c>
      <c r="B80">
        <v>85.886799999999994</v>
      </c>
      <c r="C80">
        <v>20.152999999999999</v>
      </c>
      <c r="D80">
        <v>42.963999999999999</v>
      </c>
      <c r="E80">
        <v>45.009900000000002</v>
      </c>
      <c r="G80">
        <f t="shared" si="4"/>
        <v>3.0598608689352243E-3</v>
      </c>
      <c r="H80">
        <f t="shared" si="4"/>
        <v>8.371168522065181E-3</v>
      </c>
      <c r="I80">
        <f t="shared" si="4"/>
        <v>8.6256802409967991E-3</v>
      </c>
      <c r="J80">
        <f t="shared" si="4"/>
        <v>6.8329042071401539E-3</v>
      </c>
    </row>
    <row r="81" spans="1:10" x14ac:dyDescent="0.2">
      <c r="A81" s="35">
        <v>45538</v>
      </c>
      <c r="B81">
        <v>86.413899999999998</v>
      </c>
      <c r="C81">
        <v>20.056999999999999</v>
      </c>
      <c r="D81">
        <v>43.16</v>
      </c>
      <c r="E81">
        <v>45.324800000000003</v>
      </c>
      <c r="G81">
        <f t="shared" si="4"/>
        <v>6.1183923723965132E-3</v>
      </c>
      <c r="H81">
        <f t="shared" si="4"/>
        <v>-4.7749406814423167E-3</v>
      </c>
      <c r="I81">
        <f t="shared" si="4"/>
        <v>4.5515846541333178E-3</v>
      </c>
      <c r="J81">
        <f t="shared" si="4"/>
        <v>6.9718784814696861E-3</v>
      </c>
    </row>
    <row r="82" spans="1:10" x14ac:dyDescent="0.2">
      <c r="A82" s="35">
        <v>45539</v>
      </c>
      <c r="B82">
        <v>86.208299999999994</v>
      </c>
      <c r="C82">
        <v>19.713999999999999</v>
      </c>
      <c r="D82">
        <v>43.581000000000003</v>
      </c>
      <c r="E82">
        <v>45.316499999999998</v>
      </c>
      <c r="G82">
        <f t="shared" si="4"/>
        <v>-2.3820817625995277E-3</v>
      </c>
      <c r="H82">
        <f t="shared" si="4"/>
        <v>-1.7249176760662562E-2</v>
      </c>
      <c r="I82">
        <f t="shared" si="4"/>
        <v>9.707135168922432E-3</v>
      </c>
      <c r="J82">
        <f t="shared" si="4"/>
        <v>-1.8313947446035932E-4</v>
      </c>
    </row>
    <row r="83" spans="1:10" x14ac:dyDescent="0.2">
      <c r="A83" s="35">
        <v>45540</v>
      </c>
      <c r="B83">
        <v>86.232299999999995</v>
      </c>
      <c r="C83">
        <v>19.86</v>
      </c>
      <c r="D83">
        <v>43.902000000000001</v>
      </c>
      <c r="E83">
        <v>45.572699999999998</v>
      </c>
      <c r="G83">
        <f t="shared" si="4"/>
        <v>2.7835672289443567E-4</v>
      </c>
      <c r="H83">
        <f t="shared" si="4"/>
        <v>7.3786153737793328E-3</v>
      </c>
      <c r="I83">
        <f t="shared" si="4"/>
        <v>7.3386015710916108E-3</v>
      </c>
      <c r="J83">
        <f t="shared" si="4"/>
        <v>5.6376484459847165E-3</v>
      </c>
    </row>
    <row r="84" spans="1:10" x14ac:dyDescent="0.2">
      <c r="A84" s="35">
        <v>45541</v>
      </c>
      <c r="B84">
        <v>85.139300000000006</v>
      </c>
      <c r="C84">
        <v>19.794</v>
      </c>
      <c r="D84">
        <v>43.720999999999997</v>
      </c>
      <c r="E84">
        <v>45.083100000000002</v>
      </c>
      <c r="G84">
        <f t="shared" si="4"/>
        <v>-1.2756078846394821E-2</v>
      </c>
      <c r="H84">
        <f t="shared" si="4"/>
        <v>-3.3287971425270558E-3</v>
      </c>
      <c r="I84">
        <f t="shared" si="4"/>
        <v>-4.1313412561078608E-3</v>
      </c>
      <c r="J84">
        <f t="shared" si="4"/>
        <v>-1.0801399582514139E-2</v>
      </c>
    </row>
    <row r="85" spans="1:10" x14ac:dyDescent="0.2">
      <c r="A85" s="35">
        <v>45544</v>
      </c>
      <c r="B85">
        <v>85.0535</v>
      </c>
      <c r="C85">
        <v>19.939</v>
      </c>
      <c r="D85">
        <v>43.832999999999998</v>
      </c>
      <c r="E85">
        <v>45.185000000000002</v>
      </c>
      <c r="G85">
        <f t="shared" si="4"/>
        <v>-1.0082683552857226E-3</v>
      </c>
      <c r="H85">
        <f t="shared" si="4"/>
        <v>7.2987513502627954E-3</v>
      </c>
      <c r="I85">
        <f t="shared" si="4"/>
        <v>2.5584224842169208E-3</v>
      </c>
      <c r="J85">
        <f t="shared" si="4"/>
        <v>2.2577199095708072E-3</v>
      </c>
    </row>
    <row r="86" spans="1:10" x14ac:dyDescent="0.2">
      <c r="A86" s="35">
        <v>45545</v>
      </c>
      <c r="B86">
        <v>85.650300000000001</v>
      </c>
      <c r="C86">
        <v>19.821999999999999</v>
      </c>
      <c r="D86">
        <v>44.103000000000002</v>
      </c>
      <c r="E86">
        <v>45.281599999999997</v>
      </c>
      <c r="G86">
        <f t="shared" si="4"/>
        <v>6.9922571324508957E-3</v>
      </c>
      <c r="H86">
        <f t="shared" si="4"/>
        <v>-5.8851808402456025E-3</v>
      </c>
      <c r="I86">
        <f t="shared" si="4"/>
        <v>6.1408489918818449E-3</v>
      </c>
      <c r="J86">
        <f t="shared" si="4"/>
        <v>2.1355956057634694E-3</v>
      </c>
    </row>
    <row r="87" spans="1:10" x14ac:dyDescent="0.2">
      <c r="A87" s="35">
        <v>45546</v>
      </c>
      <c r="B87">
        <v>85.7029</v>
      </c>
      <c r="C87">
        <v>19.818000000000001</v>
      </c>
      <c r="D87">
        <v>44.139000000000003</v>
      </c>
      <c r="E87">
        <v>45.143099999999997</v>
      </c>
      <c r="G87">
        <f t="shared" si="4"/>
        <v>6.1393661340619849E-4</v>
      </c>
      <c r="H87">
        <f t="shared" si="4"/>
        <v>-2.0181634780904432E-4</v>
      </c>
      <c r="I87">
        <f t="shared" si="4"/>
        <v>8.1593803398088375E-4</v>
      </c>
      <c r="J87">
        <f t="shared" si="4"/>
        <v>-3.0633246957192579E-3</v>
      </c>
    </row>
    <row r="88" spans="1:10" x14ac:dyDescent="0.2">
      <c r="A88" s="35">
        <v>45547</v>
      </c>
      <c r="B88">
        <v>86.698099999999997</v>
      </c>
      <c r="C88">
        <v>19.945</v>
      </c>
      <c r="D88">
        <v>44.533999999999999</v>
      </c>
      <c r="E88">
        <v>45.623100000000001</v>
      </c>
      <c r="G88">
        <f t="shared" si="4"/>
        <v>1.1545304893783335E-2</v>
      </c>
      <c r="H88">
        <f t="shared" si="4"/>
        <v>6.3878697206623952E-3</v>
      </c>
      <c r="I88">
        <f t="shared" si="4"/>
        <v>8.9091969983460216E-3</v>
      </c>
      <c r="J88">
        <f t="shared" si="4"/>
        <v>1.0576722935947238E-2</v>
      </c>
    </row>
    <row r="89" spans="1:10" x14ac:dyDescent="0.2">
      <c r="A89" s="35">
        <v>45548</v>
      </c>
      <c r="B89">
        <v>86.689400000000006</v>
      </c>
      <c r="C89">
        <v>20.056000000000001</v>
      </c>
      <c r="D89">
        <v>44.61</v>
      </c>
      <c r="E89">
        <v>45.951999999999998</v>
      </c>
      <c r="G89">
        <f t="shared" si="4"/>
        <v>-1.003532550765166E-4</v>
      </c>
      <c r="H89">
        <f t="shared" si="4"/>
        <v>5.5498754986224351E-3</v>
      </c>
      <c r="I89">
        <f t="shared" si="4"/>
        <v>1.7051067579077562E-3</v>
      </c>
      <c r="J89">
        <f t="shared" si="4"/>
        <v>7.1832062258482838E-3</v>
      </c>
    </row>
    <row r="90" spans="1:10" x14ac:dyDescent="0.2">
      <c r="A90" s="35">
        <v>45551</v>
      </c>
      <c r="B90">
        <v>87.036600000000007</v>
      </c>
      <c r="C90">
        <v>20.081</v>
      </c>
      <c r="D90">
        <v>44.383000000000003</v>
      </c>
      <c r="E90">
        <v>46.208300000000001</v>
      </c>
      <c r="G90">
        <f t="shared" si="4"/>
        <v>3.9971042015952783E-3</v>
      </c>
      <c r="H90">
        <f t="shared" si="4"/>
        <v>1.2457335243304263E-3</v>
      </c>
      <c r="I90">
        <f t="shared" si="4"/>
        <v>-5.1015359032436499E-3</v>
      </c>
      <c r="J90">
        <f t="shared" si="4"/>
        <v>5.5620622057982443E-3</v>
      </c>
    </row>
    <row r="91" spans="1:10" x14ac:dyDescent="0.2">
      <c r="A91" s="35">
        <v>45552</v>
      </c>
      <c r="B91">
        <v>87.082300000000004</v>
      </c>
      <c r="C91">
        <v>19.794</v>
      </c>
      <c r="D91">
        <v>44.319000000000003</v>
      </c>
      <c r="E91">
        <v>46.267899999999997</v>
      </c>
      <c r="G91">
        <f t="shared" si="4"/>
        <v>5.2492866712793766E-4</v>
      </c>
      <c r="H91">
        <f t="shared" si="4"/>
        <v>-1.4395232905823252E-2</v>
      </c>
      <c r="I91">
        <f t="shared" si="4"/>
        <v>-1.4430342293489501E-3</v>
      </c>
      <c r="J91">
        <f t="shared" si="4"/>
        <v>1.2889804782629595E-3</v>
      </c>
    </row>
    <row r="92" spans="1:10" x14ac:dyDescent="0.2">
      <c r="A92" s="35">
        <v>45553</v>
      </c>
      <c r="B92">
        <v>87.296899999999994</v>
      </c>
      <c r="C92">
        <v>19.864000000000001</v>
      </c>
      <c r="D92">
        <v>44.1</v>
      </c>
      <c r="E92">
        <v>46.694200000000002</v>
      </c>
      <c r="G92">
        <f t="shared" si="4"/>
        <v>2.461303966729036E-3</v>
      </c>
      <c r="H92">
        <f t="shared" si="4"/>
        <v>3.5301867313661051E-3</v>
      </c>
      <c r="I92">
        <f t="shared" si="4"/>
        <v>-4.9536965547804304E-3</v>
      </c>
      <c r="J92">
        <f t="shared" si="4"/>
        <v>9.1715438498040699E-3</v>
      </c>
    </row>
    <row r="93" spans="1:10" x14ac:dyDescent="0.2">
      <c r="A93" s="35">
        <v>45554</v>
      </c>
      <c r="B93">
        <v>87.532600000000002</v>
      </c>
      <c r="C93">
        <v>19.815000000000001</v>
      </c>
      <c r="D93">
        <v>44.15</v>
      </c>
      <c r="E93">
        <v>46.728099999999998</v>
      </c>
      <c r="G93">
        <f t="shared" si="4"/>
        <v>2.6963429261094183E-3</v>
      </c>
      <c r="H93">
        <f t="shared" si="4"/>
        <v>-2.4698215634671649E-3</v>
      </c>
      <c r="I93">
        <f t="shared" si="4"/>
        <v>1.1331445971686754E-3</v>
      </c>
      <c r="J93">
        <f t="shared" si="4"/>
        <v>7.2573682060728475E-4</v>
      </c>
    </row>
    <row r="94" spans="1:10" x14ac:dyDescent="0.2">
      <c r="A94" s="35">
        <v>45555</v>
      </c>
      <c r="B94">
        <v>88.711500000000001</v>
      </c>
      <c r="C94">
        <v>20.015000000000001</v>
      </c>
      <c r="D94">
        <v>44.453000000000003</v>
      </c>
      <c r="E94">
        <v>47.3675</v>
      </c>
      <c r="G94">
        <f t="shared" si="4"/>
        <v>1.3378236014321662E-2</v>
      </c>
      <c r="H94">
        <f t="shared" si="4"/>
        <v>1.0042765802138599E-2</v>
      </c>
      <c r="I94">
        <f t="shared" si="4"/>
        <v>6.839524196046198E-3</v>
      </c>
      <c r="J94">
        <f t="shared" si="4"/>
        <v>1.359064274414905E-2</v>
      </c>
    </row>
    <row r="95" spans="1:10" x14ac:dyDescent="0.2">
      <c r="A95" s="35">
        <v>45558</v>
      </c>
      <c r="B95">
        <v>88.968999999999994</v>
      </c>
      <c r="C95">
        <v>19.977</v>
      </c>
      <c r="D95">
        <v>44.720999999999997</v>
      </c>
      <c r="E95">
        <v>47.921100000000003</v>
      </c>
      <c r="G95">
        <f t="shared" si="4"/>
        <v>2.8984630308144838E-3</v>
      </c>
      <c r="H95">
        <f t="shared" si="4"/>
        <v>-1.9003806479419713E-3</v>
      </c>
      <c r="I95">
        <f t="shared" si="4"/>
        <v>6.0107387103877329E-3</v>
      </c>
      <c r="J95">
        <f t="shared" si="4"/>
        <v>1.1619568944228364E-2</v>
      </c>
    </row>
    <row r="96" spans="1:10" x14ac:dyDescent="0.2">
      <c r="A96" s="35">
        <v>45559</v>
      </c>
      <c r="B96">
        <v>88.902299999999997</v>
      </c>
      <c r="C96">
        <v>20.001999999999999</v>
      </c>
      <c r="D96">
        <v>44.405999999999999</v>
      </c>
      <c r="E96">
        <v>47.637500000000003</v>
      </c>
      <c r="G96">
        <f t="shared" si="4"/>
        <v>-7.4998049855595609E-4</v>
      </c>
      <c r="H96">
        <f t="shared" si="4"/>
        <v>1.2506567577292467E-3</v>
      </c>
      <c r="I96">
        <f t="shared" si="4"/>
        <v>-7.0685945130185392E-3</v>
      </c>
      <c r="J96">
        <f t="shared" si="4"/>
        <v>-5.935642268629842E-3</v>
      </c>
    </row>
    <row r="97" spans="1:10" x14ac:dyDescent="0.2">
      <c r="A97" s="35">
        <v>45560</v>
      </c>
      <c r="B97">
        <v>89.187700000000007</v>
      </c>
      <c r="C97">
        <v>20.050999999999998</v>
      </c>
      <c r="D97">
        <v>44.463999999999999</v>
      </c>
      <c r="E97">
        <v>47.6205</v>
      </c>
      <c r="G97">
        <f t="shared" si="4"/>
        <v>3.205123750034471E-3</v>
      </c>
      <c r="H97">
        <f t="shared" si="4"/>
        <v>2.4467592662425464E-3</v>
      </c>
      <c r="I97">
        <f t="shared" si="4"/>
        <v>1.3052775567635485E-3</v>
      </c>
      <c r="J97">
        <f t="shared" si="4"/>
        <v>-3.5692540638013919E-4</v>
      </c>
    </row>
    <row r="98" spans="1:10" x14ac:dyDescent="0.2">
      <c r="A98" s="35">
        <v>45561</v>
      </c>
      <c r="B98">
        <v>89.598699999999994</v>
      </c>
      <c r="C98">
        <v>20.225000000000001</v>
      </c>
      <c r="D98">
        <v>44.356999999999999</v>
      </c>
      <c r="E98">
        <v>47.646799999999999</v>
      </c>
      <c r="G98">
        <f t="shared" si="4"/>
        <v>4.5976732458034228E-3</v>
      </c>
      <c r="H98">
        <f t="shared" si="4"/>
        <v>8.6404351239885713E-3</v>
      </c>
      <c r="I98">
        <f t="shared" si="4"/>
        <v>-2.4093412990301415E-3</v>
      </c>
      <c r="J98">
        <f t="shared" si="4"/>
        <v>5.5213070315046967E-4</v>
      </c>
    </row>
    <row r="99" spans="1:10" x14ac:dyDescent="0.2">
      <c r="A99" s="35">
        <v>45562</v>
      </c>
      <c r="B99">
        <v>89.150700000000001</v>
      </c>
      <c r="C99">
        <v>20.189</v>
      </c>
      <c r="D99">
        <v>44.503</v>
      </c>
      <c r="E99">
        <v>47.235199999999999</v>
      </c>
      <c r="G99">
        <f t="shared" si="4"/>
        <v>-5.0126147337935176E-3</v>
      </c>
      <c r="H99">
        <f t="shared" si="4"/>
        <v>-1.7815613164687335E-3</v>
      </c>
      <c r="I99">
        <f t="shared" si="4"/>
        <v>3.2860709290756219E-3</v>
      </c>
      <c r="J99">
        <f t="shared" si="4"/>
        <v>-8.6760941362084166E-3</v>
      </c>
    </row>
    <row r="100" spans="1:10" x14ac:dyDescent="0.2">
      <c r="A100" s="35">
        <v>45565</v>
      </c>
      <c r="B100">
        <v>88.616500000000002</v>
      </c>
      <c r="C100">
        <v>20.173999999999999</v>
      </c>
      <c r="D100">
        <v>44.576999999999998</v>
      </c>
      <c r="E100">
        <v>46.607199999999999</v>
      </c>
      <c r="G100">
        <f t="shared" si="4"/>
        <v>-6.0101256926220342E-3</v>
      </c>
      <c r="H100">
        <f t="shared" si="4"/>
        <v>-7.4325499544309855E-4</v>
      </c>
      <c r="I100">
        <f t="shared" si="4"/>
        <v>1.661428312126637E-3</v>
      </c>
      <c r="J100">
        <f t="shared" si="4"/>
        <v>-1.3384341726062496E-2</v>
      </c>
    </row>
    <row r="101" spans="1:10" x14ac:dyDescent="0.2">
      <c r="A101" s="35">
        <v>45566</v>
      </c>
      <c r="B101">
        <v>88.646500000000003</v>
      </c>
      <c r="C101">
        <v>20.152999999999999</v>
      </c>
      <c r="D101">
        <v>44.502000000000002</v>
      </c>
      <c r="E101">
        <v>46.652900000000002</v>
      </c>
      <c r="G101">
        <f t="shared" si="4"/>
        <v>3.3848011470444104E-4</v>
      </c>
      <c r="H101">
        <f t="shared" si="4"/>
        <v>-1.0414859472915425E-3</v>
      </c>
      <c r="I101">
        <f t="shared" si="4"/>
        <v>-1.68389895984397E-3</v>
      </c>
      <c r="J101">
        <f t="shared" si="4"/>
        <v>9.8005478565729525E-4</v>
      </c>
    </row>
    <row r="102" spans="1:10" x14ac:dyDescent="0.2">
      <c r="A102" s="35">
        <v>45568</v>
      </c>
      <c r="B102">
        <v>87.467299999999994</v>
      </c>
      <c r="C102">
        <v>19.893000000000001</v>
      </c>
      <c r="D102">
        <v>44.414000000000001</v>
      </c>
      <c r="E102">
        <v>45.616799999999998</v>
      </c>
      <c r="G102">
        <f t="shared" si="4"/>
        <v>-1.3391541406078764E-2</v>
      </c>
      <c r="H102">
        <f t="shared" si="4"/>
        <v>-1.2985249630511815E-2</v>
      </c>
      <c r="I102">
        <f t="shared" si="4"/>
        <v>-1.9793969304082674E-3</v>
      </c>
      <c r="J102">
        <f t="shared" si="4"/>
        <v>-2.2459020697534922E-2</v>
      </c>
    </row>
    <row r="103" spans="1:10" x14ac:dyDescent="0.2">
      <c r="A103" s="35">
        <v>45569</v>
      </c>
      <c r="B103">
        <v>87.023300000000006</v>
      </c>
      <c r="C103">
        <v>20</v>
      </c>
      <c r="D103">
        <v>44.424999999999997</v>
      </c>
      <c r="E103">
        <v>45.440300000000001</v>
      </c>
      <c r="G103">
        <f t="shared" si="4"/>
        <v>-5.0891103390578573E-3</v>
      </c>
      <c r="H103">
        <f t="shared" si="4"/>
        <v>5.3643624991506307E-3</v>
      </c>
      <c r="I103">
        <f t="shared" si="4"/>
        <v>2.4763898864700454E-4</v>
      </c>
      <c r="J103">
        <f t="shared" si="4"/>
        <v>-3.8766932188222299E-3</v>
      </c>
    </row>
    <row r="104" spans="1:10" x14ac:dyDescent="0.2">
      <c r="A104" s="35">
        <v>45572</v>
      </c>
      <c r="B104">
        <v>85.976100000000002</v>
      </c>
      <c r="C104">
        <v>20</v>
      </c>
      <c r="D104">
        <v>43.914000000000001</v>
      </c>
      <c r="E104">
        <v>44.533200000000001</v>
      </c>
      <c r="G104">
        <f t="shared" si="4"/>
        <v>-1.2106548236746253E-2</v>
      </c>
      <c r="H104">
        <f t="shared" si="4"/>
        <v>0</v>
      </c>
      <c r="I104">
        <f t="shared" si="4"/>
        <v>-1.1569198193569814E-2</v>
      </c>
      <c r="J104">
        <f t="shared" si="4"/>
        <v>-2.0164398085800575E-2</v>
      </c>
    </row>
    <row r="105" spans="1:10" x14ac:dyDescent="0.2">
      <c r="A105" s="35">
        <v>45573</v>
      </c>
      <c r="B105">
        <v>86.682100000000005</v>
      </c>
      <c r="C105">
        <v>20.059000000000001</v>
      </c>
      <c r="D105">
        <v>44.518000000000001</v>
      </c>
      <c r="E105">
        <v>45.172499999999999</v>
      </c>
      <c r="G105">
        <f t="shared" si="4"/>
        <v>8.1780527632180338E-3</v>
      </c>
      <c r="H105">
        <f t="shared" si="4"/>
        <v>2.945657288569538E-3</v>
      </c>
      <c r="I105">
        <f t="shared" si="4"/>
        <v>1.3660425921273322E-2</v>
      </c>
      <c r="J105">
        <f t="shared" si="4"/>
        <v>1.425351618587113E-2</v>
      </c>
    </row>
    <row r="106" spans="1:10" x14ac:dyDescent="0.2">
      <c r="A106" s="35">
        <v>45574</v>
      </c>
      <c r="B106">
        <v>86.959100000000007</v>
      </c>
      <c r="C106">
        <v>20.303999999999998</v>
      </c>
      <c r="D106">
        <v>45.162999999999997</v>
      </c>
      <c r="E106">
        <v>45.351700000000001</v>
      </c>
      <c r="G106">
        <f t="shared" si="4"/>
        <v>3.1904897566983371E-3</v>
      </c>
      <c r="H106">
        <f t="shared" si="4"/>
        <v>1.213998012947118E-2</v>
      </c>
      <c r="I106">
        <f t="shared" si="4"/>
        <v>1.4384565776079017E-2</v>
      </c>
      <c r="J106">
        <f t="shared" si="4"/>
        <v>3.9591674730082337E-3</v>
      </c>
    </row>
    <row r="107" spans="1:10" x14ac:dyDescent="0.2">
      <c r="A107" s="35">
        <v>45575</v>
      </c>
      <c r="B107">
        <v>87.429199999999994</v>
      </c>
      <c r="C107">
        <v>20.34</v>
      </c>
      <c r="D107">
        <v>44.503</v>
      </c>
      <c r="E107">
        <v>45.641100000000002</v>
      </c>
      <c r="G107">
        <f t="shared" si="4"/>
        <v>5.3914298002714668E-3</v>
      </c>
      <c r="H107">
        <f t="shared" si="4"/>
        <v>1.7714796483820209E-3</v>
      </c>
      <c r="I107">
        <f t="shared" si="4"/>
        <v>-1.4721564914303834E-2</v>
      </c>
      <c r="J107">
        <f t="shared" si="4"/>
        <v>6.3609642917834041E-3</v>
      </c>
    </row>
    <row r="108" spans="1:10" x14ac:dyDescent="0.2">
      <c r="A108" s="35">
        <v>45576</v>
      </c>
      <c r="B108">
        <v>87.537700000000001</v>
      </c>
      <c r="C108">
        <v>20.635000000000002</v>
      </c>
      <c r="D108">
        <v>44.834000000000003</v>
      </c>
      <c r="E108">
        <v>45.620699999999999</v>
      </c>
      <c r="G108">
        <f t="shared" si="4"/>
        <v>1.2402347404878095E-3</v>
      </c>
      <c r="H108">
        <f t="shared" si="4"/>
        <v>1.4399272584131238E-2</v>
      </c>
      <c r="I108">
        <f t="shared" si="4"/>
        <v>7.4101775215110084E-3</v>
      </c>
      <c r="J108">
        <f t="shared" si="4"/>
        <v>-4.4706548281484623E-4</v>
      </c>
    </row>
    <row r="109" spans="1:10" x14ac:dyDescent="0.2">
      <c r="A109" s="35">
        <v>45579</v>
      </c>
      <c r="B109">
        <v>87.873199999999997</v>
      </c>
      <c r="C109">
        <v>20.667000000000002</v>
      </c>
      <c r="D109">
        <v>45.07</v>
      </c>
      <c r="E109">
        <v>46.146000000000001</v>
      </c>
      <c r="G109">
        <f t="shared" si="4"/>
        <v>3.8253085653602746E-3</v>
      </c>
      <c r="H109">
        <f t="shared" si="4"/>
        <v>1.5495620746234359E-3</v>
      </c>
      <c r="I109">
        <f t="shared" si="4"/>
        <v>5.2500565508526312E-3</v>
      </c>
      <c r="J109">
        <f t="shared" si="4"/>
        <v>1.1448722417146331E-2</v>
      </c>
    </row>
    <row r="110" spans="1:10" x14ac:dyDescent="0.2">
      <c r="A110" s="35">
        <v>45580</v>
      </c>
      <c r="B110">
        <v>88.091999999999999</v>
      </c>
      <c r="C110">
        <v>20.661000000000001</v>
      </c>
      <c r="D110">
        <v>45.276000000000003</v>
      </c>
      <c r="E110">
        <v>46.151600000000002</v>
      </c>
      <c r="G110">
        <f t="shared" si="4"/>
        <v>2.4868566371446721E-3</v>
      </c>
      <c r="H110">
        <f t="shared" si="4"/>
        <v>-2.9036004849759909E-4</v>
      </c>
      <c r="I110">
        <f t="shared" si="4"/>
        <v>4.5602540676169725E-3</v>
      </c>
      <c r="J110">
        <f t="shared" si="4"/>
        <v>1.2134660071064339E-4</v>
      </c>
    </row>
    <row r="111" spans="1:10" x14ac:dyDescent="0.2">
      <c r="A111" s="35">
        <v>45581</v>
      </c>
      <c r="B111">
        <v>87.757800000000003</v>
      </c>
      <c r="C111">
        <v>20.518000000000001</v>
      </c>
      <c r="D111">
        <v>45.216999999999999</v>
      </c>
      <c r="E111">
        <v>46.179299999999998</v>
      </c>
      <c r="G111">
        <f t="shared" si="4"/>
        <v>-3.800975632163685E-3</v>
      </c>
      <c r="H111">
        <f t="shared" si="4"/>
        <v>-6.9453155651498745E-3</v>
      </c>
      <c r="I111">
        <f t="shared" si="4"/>
        <v>-1.3039684475037233E-3</v>
      </c>
      <c r="J111">
        <f t="shared" si="4"/>
        <v>6.0001583069240274E-4</v>
      </c>
    </row>
    <row r="112" spans="1:10" x14ac:dyDescent="0.2">
      <c r="A112" s="35">
        <v>45582</v>
      </c>
      <c r="B112">
        <v>87.241500000000002</v>
      </c>
      <c r="C112">
        <v>20.446000000000002</v>
      </c>
      <c r="D112">
        <v>45.003</v>
      </c>
      <c r="E112">
        <v>45.664700000000003</v>
      </c>
      <c r="G112">
        <f t="shared" si="4"/>
        <v>-5.9006121511364388E-3</v>
      </c>
      <c r="H112">
        <f t="shared" si="4"/>
        <v>-3.5152853306986208E-3</v>
      </c>
      <c r="I112">
        <f t="shared" si="4"/>
        <v>-4.7439681078070249E-3</v>
      </c>
      <c r="J112">
        <f t="shared" si="4"/>
        <v>-1.1206075195143732E-2</v>
      </c>
    </row>
    <row r="113" spans="1:10" x14ac:dyDescent="0.2">
      <c r="A113" s="35">
        <v>45583</v>
      </c>
      <c r="B113">
        <v>87.668300000000002</v>
      </c>
      <c r="C113">
        <v>20.442</v>
      </c>
      <c r="D113">
        <v>45.079000000000001</v>
      </c>
      <c r="E113">
        <v>46.101399999999998</v>
      </c>
      <c r="G113">
        <f t="shared" si="4"/>
        <v>4.8802393814593665E-3</v>
      </c>
      <c r="H113">
        <f t="shared" si="4"/>
        <v>-1.9565642793789923E-4</v>
      </c>
      <c r="I113">
        <f t="shared" si="4"/>
        <v>1.6873519245130817E-3</v>
      </c>
      <c r="J113">
        <f t="shared" si="4"/>
        <v>9.5177477658076881E-3</v>
      </c>
    </row>
    <row r="114" spans="1:10" x14ac:dyDescent="0.2">
      <c r="A114" s="35">
        <v>45586</v>
      </c>
      <c r="B114">
        <v>87.374799999999993</v>
      </c>
      <c r="C114">
        <v>20.408000000000001</v>
      </c>
      <c r="D114">
        <v>44.808</v>
      </c>
      <c r="E114">
        <v>45.808199999999999</v>
      </c>
      <c r="G114">
        <f t="shared" si="4"/>
        <v>-3.3534629477125601E-3</v>
      </c>
      <c r="H114">
        <f t="shared" si="4"/>
        <v>-1.6646270673741541E-3</v>
      </c>
      <c r="I114">
        <f t="shared" si="4"/>
        <v>-6.0298112318448449E-3</v>
      </c>
      <c r="J114">
        <f t="shared" si="4"/>
        <v>-6.3802039092122906E-3</v>
      </c>
    </row>
    <row r="115" spans="1:10" x14ac:dyDescent="0.2">
      <c r="A115" s="35">
        <v>45587</v>
      </c>
      <c r="B115">
        <v>86.640500000000003</v>
      </c>
      <c r="C115">
        <v>20.25</v>
      </c>
      <c r="D115">
        <v>44.262999999999998</v>
      </c>
      <c r="E115">
        <v>44.945399999999999</v>
      </c>
      <c r="G115">
        <f t="shared" si="4"/>
        <v>-8.4395378845447105E-3</v>
      </c>
      <c r="H115">
        <f t="shared" si="4"/>
        <v>-7.7721872869621475E-3</v>
      </c>
      <c r="I115">
        <f t="shared" si="4"/>
        <v>-1.2237581289312309E-2</v>
      </c>
      <c r="J115">
        <f t="shared" si="4"/>
        <v>-1.9014694643685298E-2</v>
      </c>
    </row>
    <row r="116" spans="1:10" x14ac:dyDescent="0.2">
      <c r="A116" s="35">
        <v>45588</v>
      </c>
      <c r="B116">
        <v>86.488500000000002</v>
      </c>
      <c r="C116">
        <v>20.765000000000001</v>
      </c>
      <c r="D116">
        <v>43.780999999999999</v>
      </c>
      <c r="E116">
        <v>45.276600000000002</v>
      </c>
      <c r="G116">
        <f t="shared" si="4"/>
        <v>-1.7559165599571108E-3</v>
      </c>
      <c r="H116">
        <f t="shared" si="4"/>
        <v>2.511408353016879E-2</v>
      </c>
      <c r="I116">
        <f t="shared" si="4"/>
        <v>-1.0949180304236751E-2</v>
      </c>
      <c r="J116">
        <f t="shared" si="4"/>
        <v>7.3419229842934348E-3</v>
      </c>
    </row>
    <row r="117" spans="1:10" x14ac:dyDescent="0.2">
      <c r="A117" s="35">
        <v>45589</v>
      </c>
      <c r="B117">
        <v>86.461799999999997</v>
      </c>
      <c r="C117">
        <v>20.657</v>
      </c>
      <c r="D117">
        <v>43.829000000000001</v>
      </c>
      <c r="E117">
        <v>45.392600000000002</v>
      </c>
      <c r="G117">
        <f t="shared" si="4"/>
        <v>-3.0875922403278877E-4</v>
      </c>
      <c r="H117">
        <f t="shared" si="4"/>
        <v>-5.2146320666012587E-3</v>
      </c>
      <c r="I117">
        <f t="shared" si="4"/>
        <v>1.0957654332337909E-3</v>
      </c>
      <c r="J117">
        <f t="shared" si="4"/>
        <v>2.5587534309285307E-3</v>
      </c>
    </row>
    <row r="118" spans="1:10" x14ac:dyDescent="0.2">
      <c r="A118" s="35">
        <v>45590</v>
      </c>
      <c r="B118">
        <v>86.152699999999996</v>
      </c>
      <c r="C118">
        <v>20.661000000000001</v>
      </c>
      <c r="D118">
        <v>43.558</v>
      </c>
      <c r="E118">
        <v>44.842399999999998</v>
      </c>
      <c r="G118">
        <f t="shared" si="4"/>
        <v>-3.5813947308750054E-3</v>
      </c>
      <c r="H118">
        <f t="shared" si="4"/>
        <v>1.936202145553275E-4</v>
      </c>
      <c r="I118">
        <f t="shared" si="4"/>
        <v>-6.2023154187989529E-3</v>
      </c>
      <c r="J118">
        <f t="shared" si="4"/>
        <v>-1.219497575613537E-2</v>
      </c>
    </row>
    <row r="119" spans="1:10" x14ac:dyDescent="0.2">
      <c r="A119" s="35">
        <v>45593</v>
      </c>
      <c r="B119">
        <v>86.315200000000004</v>
      </c>
      <c r="C119">
        <v>20.852</v>
      </c>
      <c r="D119">
        <v>43.999000000000002</v>
      </c>
      <c r="E119">
        <v>44.990499999999997</v>
      </c>
      <c r="G119">
        <f t="shared" si="4"/>
        <v>1.8844091925098311E-3</v>
      </c>
      <c r="H119">
        <f t="shared" si="4"/>
        <v>9.2020016751885696E-3</v>
      </c>
      <c r="I119">
        <f t="shared" si="4"/>
        <v>1.007352305884862E-2</v>
      </c>
      <c r="J119">
        <f t="shared" si="4"/>
        <v>3.2972359608935686E-3</v>
      </c>
    </row>
    <row r="120" spans="1:10" x14ac:dyDescent="0.2">
      <c r="A120" s="35">
        <v>45594</v>
      </c>
      <c r="B120">
        <v>86.859899999999996</v>
      </c>
      <c r="C120">
        <v>20.792999999999999</v>
      </c>
      <c r="D120">
        <v>44.021999999999998</v>
      </c>
      <c r="E120">
        <v>45.653500000000001</v>
      </c>
      <c r="G120">
        <f t="shared" si="4"/>
        <v>6.2907634679032149E-3</v>
      </c>
      <c r="H120">
        <f t="shared" si="4"/>
        <v>-2.8334753019022591E-3</v>
      </c>
      <c r="I120">
        <f t="shared" si="4"/>
        <v>5.2260257264671276E-4</v>
      </c>
      <c r="J120">
        <f t="shared" si="4"/>
        <v>1.4628918047471967E-2</v>
      </c>
    </row>
    <row r="121" spans="1:10" x14ac:dyDescent="0.2">
      <c r="A121" s="35">
        <v>45595</v>
      </c>
      <c r="B121">
        <v>86.526300000000006</v>
      </c>
      <c r="C121">
        <v>21.058</v>
      </c>
      <c r="D121">
        <v>43.908000000000001</v>
      </c>
      <c r="E121">
        <v>45.420699999999997</v>
      </c>
      <c r="G121">
        <f t="shared" si="4"/>
        <v>-3.8480618601782063E-3</v>
      </c>
      <c r="H121">
        <f t="shared" si="4"/>
        <v>1.2664143830610387E-2</v>
      </c>
      <c r="I121">
        <f t="shared" si="4"/>
        <v>-2.5929731348420734E-3</v>
      </c>
      <c r="J121">
        <f t="shared" si="4"/>
        <v>-5.112326148038142E-3</v>
      </c>
    </row>
    <row r="122" spans="1:10" x14ac:dyDescent="0.2">
      <c r="A122" s="35">
        <v>45596</v>
      </c>
      <c r="B122">
        <v>85.981399999999994</v>
      </c>
      <c r="C122">
        <v>20.882000000000001</v>
      </c>
      <c r="D122">
        <v>44.539000000000001</v>
      </c>
      <c r="E122">
        <v>45.487400000000001</v>
      </c>
      <c r="G122">
        <f t="shared" si="4"/>
        <v>-6.3174201758669779E-3</v>
      </c>
      <c r="H122">
        <f t="shared" si="4"/>
        <v>-8.3929915666489125E-3</v>
      </c>
      <c r="I122">
        <f t="shared" si="4"/>
        <v>1.4268674023324449E-2</v>
      </c>
      <c r="J122">
        <f t="shared" si="4"/>
        <v>1.4674162581512038E-3</v>
      </c>
    </row>
    <row r="123" spans="1:10" x14ac:dyDescent="0.2">
      <c r="A123" s="35">
        <v>45600</v>
      </c>
      <c r="B123">
        <v>85.764499999999998</v>
      </c>
      <c r="C123">
        <v>20.635000000000002</v>
      </c>
      <c r="D123">
        <v>44.654000000000003</v>
      </c>
      <c r="E123">
        <v>45.045400000000001</v>
      </c>
      <c r="G123">
        <f t="shared" si="4"/>
        <v>-2.5258258312402205E-3</v>
      </c>
      <c r="H123">
        <f t="shared" si="4"/>
        <v>-1.1898880663373492E-2</v>
      </c>
      <c r="I123">
        <f t="shared" si="4"/>
        <v>2.5786791278507529E-3</v>
      </c>
      <c r="J123">
        <f t="shared" si="4"/>
        <v>-9.7644944568499141E-3</v>
      </c>
    </row>
    <row r="124" spans="1:10" x14ac:dyDescent="0.2">
      <c r="A124" s="35">
        <v>45601</v>
      </c>
      <c r="B124">
        <v>86.378100000000003</v>
      </c>
      <c r="C124">
        <v>20.623999999999999</v>
      </c>
      <c r="D124">
        <v>45.186</v>
      </c>
      <c r="E124">
        <v>45.657600000000002</v>
      </c>
      <c r="G124">
        <f t="shared" si="4"/>
        <v>7.1290034974653806E-3</v>
      </c>
      <c r="H124">
        <f t="shared" si="4"/>
        <v>-5.3321700771370088E-4</v>
      </c>
      <c r="I124">
        <f t="shared" si="4"/>
        <v>1.1843415371024199E-2</v>
      </c>
      <c r="J124">
        <f t="shared" si="4"/>
        <v>1.3499207229469651E-2</v>
      </c>
    </row>
    <row r="125" spans="1:10" x14ac:dyDescent="0.2">
      <c r="A125" s="35">
        <v>45602</v>
      </c>
      <c r="B125">
        <v>87.084800000000001</v>
      </c>
      <c r="C125">
        <v>21.53</v>
      </c>
      <c r="D125">
        <v>45.548000000000002</v>
      </c>
      <c r="E125">
        <v>45.798299999999998</v>
      </c>
      <c r="G125">
        <f t="shared" si="4"/>
        <v>8.1481851160730544E-3</v>
      </c>
      <c r="H125">
        <f t="shared" si="4"/>
        <v>4.2991865179440168E-2</v>
      </c>
      <c r="I125">
        <f t="shared" si="4"/>
        <v>7.9794106010890042E-3</v>
      </c>
      <c r="J125">
        <f t="shared" si="4"/>
        <v>3.0768952249966633E-3</v>
      </c>
    </row>
    <row r="126" spans="1:10" x14ac:dyDescent="0.2">
      <c r="A126" s="35">
        <v>45603</v>
      </c>
      <c r="B126">
        <v>86.870500000000007</v>
      </c>
      <c r="C126">
        <v>21.902000000000001</v>
      </c>
      <c r="D126">
        <v>45.244999999999997</v>
      </c>
      <c r="E126">
        <v>45.6248</v>
      </c>
      <c r="G126">
        <f t="shared" si="4"/>
        <v>-2.4638525921341762E-3</v>
      </c>
      <c r="H126">
        <f t="shared" si="4"/>
        <v>1.7130645477295682E-2</v>
      </c>
      <c r="I126">
        <f t="shared" si="4"/>
        <v>-6.6745481452621276E-3</v>
      </c>
      <c r="J126">
        <f t="shared" si="4"/>
        <v>-3.7955441959187631E-3</v>
      </c>
    </row>
    <row r="127" spans="1:10" x14ac:dyDescent="0.2">
      <c r="A127" s="35">
        <v>45604</v>
      </c>
      <c r="B127">
        <v>86.784700000000001</v>
      </c>
      <c r="C127">
        <v>22.303000000000001</v>
      </c>
      <c r="D127">
        <v>45.287999999999997</v>
      </c>
      <c r="E127">
        <v>45.227899999999998</v>
      </c>
      <c r="G127">
        <f t="shared" si="4"/>
        <v>-9.8816513391785515E-4</v>
      </c>
      <c r="H127">
        <f t="shared" si="4"/>
        <v>1.8143241712253289E-2</v>
      </c>
      <c r="I127">
        <f t="shared" si="4"/>
        <v>9.4992993126219373E-4</v>
      </c>
      <c r="J127">
        <f t="shared" si="4"/>
        <v>-8.7372752805718271E-3</v>
      </c>
    </row>
    <row r="128" spans="1:10" x14ac:dyDescent="0.2">
      <c r="A128" s="35">
        <v>45607</v>
      </c>
      <c r="B128">
        <v>87.263800000000003</v>
      </c>
      <c r="C128">
        <v>23.885000000000002</v>
      </c>
      <c r="D128">
        <v>44.841000000000001</v>
      </c>
      <c r="E128">
        <v>45.198999999999998</v>
      </c>
      <c r="G128">
        <f t="shared" si="4"/>
        <v>5.5053759163999714E-3</v>
      </c>
      <c r="H128">
        <f t="shared" si="4"/>
        <v>6.8529448276104354E-2</v>
      </c>
      <c r="I128">
        <f t="shared" si="4"/>
        <v>-9.919197262571516E-3</v>
      </c>
      <c r="J128">
        <f t="shared" si="4"/>
        <v>-6.3919035118883874E-4</v>
      </c>
    </row>
    <row r="129" spans="1:10" x14ac:dyDescent="0.2">
      <c r="A129" s="35">
        <v>45608</v>
      </c>
      <c r="B129">
        <v>86.586399999999998</v>
      </c>
      <c r="C129">
        <v>24.21</v>
      </c>
      <c r="D129">
        <v>44.48</v>
      </c>
      <c r="E129">
        <v>44.684100000000001</v>
      </c>
      <c r="G129">
        <f t="shared" si="4"/>
        <v>-7.7929554088948571E-3</v>
      </c>
      <c r="H129">
        <f t="shared" si="4"/>
        <v>1.3515124108041916E-2</v>
      </c>
      <c r="I129">
        <f t="shared" si="4"/>
        <v>-8.0832495294602662E-3</v>
      </c>
      <c r="J129">
        <f t="shared" si="4"/>
        <v>-1.1457229056028681E-2</v>
      </c>
    </row>
    <row r="130" spans="1:10" x14ac:dyDescent="0.2">
      <c r="A130" s="35">
        <v>45609</v>
      </c>
      <c r="B130">
        <v>85.592299999999994</v>
      </c>
      <c r="C130">
        <v>23.128</v>
      </c>
      <c r="D130">
        <v>44.027000000000001</v>
      </c>
      <c r="E130">
        <v>43.665399999999998</v>
      </c>
      <c r="G130">
        <f t="shared" si="4"/>
        <v>-1.1547433525170327E-2</v>
      </c>
      <c r="H130">
        <f t="shared" si="4"/>
        <v>-4.5721766235922258E-2</v>
      </c>
      <c r="I130">
        <f t="shared" si="4"/>
        <v>-1.0236567858236661E-2</v>
      </c>
      <c r="J130">
        <f t="shared" si="4"/>
        <v>-2.3061707164890026E-2</v>
      </c>
    </row>
    <row r="131" spans="1:10" x14ac:dyDescent="0.2">
      <c r="A131" s="35">
        <v>45610</v>
      </c>
      <c r="B131">
        <v>85.737099999999998</v>
      </c>
      <c r="C131">
        <v>23.651</v>
      </c>
      <c r="D131">
        <v>44.145000000000003</v>
      </c>
      <c r="E131">
        <v>43.9696</v>
      </c>
      <c r="G131">
        <f t="shared" si="4"/>
        <v>1.6903115808064291E-3</v>
      </c>
      <c r="H131">
        <f t="shared" si="4"/>
        <v>2.2361392628080786E-2</v>
      </c>
      <c r="I131">
        <f t="shared" si="4"/>
        <v>2.6765882694555522E-3</v>
      </c>
      <c r="J131">
        <f t="shared" si="4"/>
        <v>6.9424595609482867E-3</v>
      </c>
    </row>
    <row r="132" spans="1:10" x14ac:dyDescent="0.2">
      <c r="A132" s="35">
        <v>45614</v>
      </c>
      <c r="B132">
        <v>85.244299999999996</v>
      </c>
      <c r="C132">
        <v>23.44</v>
      </c>
      <c r="D132">
        <v>43.843000000000004</v>
      </c>
      <c r="E132">
        <v>43.925199999999997</v>
      </c>
      <c r="G132">
        <f t="shared" si="4"/>
        <v>-5.7643856532731425E-3</v>
      </c>
      <c r="H132">
        <f t="shared" si="4"/>
        <v>-8.9614326333138563E-3</v>
      </c>
      <c r="I132">
        <f t="shared" si="4"/>
        <v>-6.8645993981219814E-3</v>
      </c>
      <c r="J132">
        <f t="shared" si="4"/>
        <v>-1.0102987611691479E-3</v>
      </c>
    </row>
    <row r="133" spans="1:10" x14ac:dyDescent="0.2">
      <c r="A133" s="35">
        <v>45615</v>
      </c>
      <c r="B133">
        <v>85.569900000000004</v>
      </c>
      <c r="C133">
        <v>23.053000000000001</v>
      </c>
      <c r="D133">
        <v>44.186999999999998</v>
      </c>
      <c r="E133">
        <v>44.167200000000001</v>
      </c>
      <c r="G133">
        <f t="shared" si="4"/>
        <v>3.8123340372499463E-3</v>
      </c>
      <c r="H133">
        <f t="shared" si="4"/>
        <v>-1.6648051891352982E-2</v>
      </c>
      <c r="I133">
        <f t="shared" si="4"/>
        <v>7.815557220091706E-3</v>
      </c>
      <c r="J133">
        <f t="shared" ref="J133:J196" si="5">LN(E133/E132)</f>
        <v>5.494244878453779E-3</v>
      </c>
    </row>
    <row r="134" spans="1:10" x14ac:dyDescent="0.2">
      <c r="A134" s="35">
        <v>45617</v>
      </c>
      <c r="B134">
        <v>85.2303</v>
      </c>
      <c r="C134">
        <v>23.402000000000001</v>
      </c>
      <c r="D134">
        <v>44.395000000000003</v>
      </c>
      <c r="E134">
        <v>44.0244</v>
      </c>
      <c r="G134">
        <f t="shared" ref="G134:J197" si="6">LN(B134/B133)</f>
        <v>-3.9765813800385153E-3</v>
      </c>
      <c r="H134">
        <f t="shared" si="6"/>
        <v>1.5025575979307284E-2</v>
      </c>
      <c r="I134">
        <f t="shared" si="6"/>
        <v>4.6962223087745969E-3</v>
      </c>
      <c r="J134">
        <f t="shared" si="5"/>
        <v>-3.238406487660341E-3</v>
      </c>
    </row>
    <row r="135" spans="1:10" x14ac:dyDescent="0.2">
      <c r="A135" s="35">
        <v>45618</v>
      </c>
      <c r="B135">
        <v>86.220299999999995</v>
      </c>
      <c r="C135">
        <v>23.452999999999999</v>
      </c>
      <c r="D135">
        <v>44.97</v>
      </c>
      <c r="E135">
        <v>44.4163</v>
      </c>
      <c r="G135">
        <f t="shared" si="6"/>
        <v>1.1548644368680371E-2</v>
      </c>
      <c r="H135">
        <f t="shared" si="6"/>
        <v>2.1769296826739909E-3</v>
      </c>
      <c r="I135">
        <f t="shared" si="6"/>
        <v>1.2868750298325869E-2</v>
      </c>
      <c r="J135">
        <f t="shared" si="5"/>
        <v>8.8624935149984509E-3</v>
      </c>
    </row>
    <row r="136" spans="1:10" x14ac:dyDescent="0.2">
      <c r="A136" s="35">
        <v>45621</v>
      </c>
      <c r="B136">
        <v>86.929599999999994</v>
      </c>
      <c r="C136">
        <v>23.367000000000001</v>
      </c>
      <c r="D136">
        <v>45.232999999999997</v>
      </c>
      <c r="E136">
        <v>45.220700000000001</v>
      </c>
      <c r="G136">
        <f t="shared" si="6"/>
        <v>8.1929468929027062E-3</v>
      </c>
      <c r="H136">
        <f t="shared" si="6"/>
        <v>-3.6736478735189429E-3</v>
      </c>
      <c r="I136">
        <f t="shared" si="6"/>
        <v>5.8313081661875762E-3</v>
      </c>
      <c r="J136">
        <f t="shared" si="5"/>
        <v>1.7948427421877251E-2</v>
      </c>
    </row>
    <row r="137" spans="1:10" x14ac:dyDescent="0.2">
      <c r="A137" s="35">
        <v>45622</v>
      </c>
      <c r="B137">
        <v>86.901700000000005</v>
      </c>
      <c r="C137">
        <v>23.131</v>
      </c>
      <c r="D137">
        <v>45.054000000000002</v>
      </c>
      <c r="E137">
        <v>45.255299999999998</v>
      </c>
      <c r="G137">
        <f t="shared" si="6"/>
        <v>-3.2100088119409566E-4</v>
      </c>
      <c r="H137">
        <f t="shared" si="6"/>
        <v>-1.0151061401757372E-2</v>
      </c>
      <c r="I137">
        <f t="shared" si="6"/>
        <v>-3.9651386030016321E-3</v>
      </c>
      <c r="J137">
        <f t="shared" si="5"/>
        <v>7.6484375274559174E-4</v>
      </c>
    </row>
    <row r="138" spans="1:10" x14ac:dyDescent="0.2">
      <c r="A138" s="35">
        <v>45623</v>
      </c>
      <c r="B138">
        <v>86.921599999999998</v>
      </c>
      <c r="C138">
        <v>23.38</v>
      </c>
      <c r="D138">
        <v>44.784999999999997</v>
      </c>
      <c r="E138">
        <v>45.476100000000002</v>
      </c>
      <c r="G138">
        <f t="shared" si="6"/>
        <v>2.2896815429157295E-4</v>
      </c>
      <c r="H138">
        <f t="shared" si="6"/>
        <v>1.0707246839758378E-2</v>
      </c>
      <c r="I138">
        <f t="shared" si="6"/>
        <v>-5.9885084186433162E-3</v>
      </c>
      <c r="J138">
        <f t="shared" si="5"/>
        <v>4.8671228676138989E-3</v>
      </c>
    </row>
    <row r="139" spans="1:10" x14ac:dyDescent="0.2">
      <c r="A139" s="35">
        <v>45625</v>
      </c>
      <c r="B139">
        <v>86.763900000000007</v>
      </c>
      <c r="C139">
        <v>23.693000000000001</v>
      </c>
      <c r="D139">
        <v>45.401000000000003</v>
      </c>
      <c r="E139">
        <v>45.312199999999997</v>
      </c>
      <c r="G139">
        <f t="shared" si="6"/>
        <v>-1.8159264110798046E-3</v>
      </c>
      <c r="H139">
        <f t="shared" si="6"/>
        <v>1.3298689820417596E-2</v>
      </c>
      <c r="I139">
        <f t="shared" si="6"/>
        <v>1.3660869309283645E-2</v>
      </c>
      <c r="J139">
        <f t="shared" si="5"/>
        <v>-3.610601323210904E-3</v>
      </c>
    </row>
    <row r="140" spans="1:10" x14ac:dyDescent="0.2">
      <c r="A140" s="35">
        <v>45628</v>
      </c>
      <c r="B140">
        <v>87.284199999999998</v>
      </c>
      <c r="C140">
        <v>24.170999999999999</v>
      </c>
      <c r="D140">
        <v>45.582999999999998</v>
      </c>
      <c r="E140">
        <v>45.337499999999999</v>
      </c>
      <c r="G140">
        <f t="shared" si="6"/>
        <v>5.978824817979185E-3</v>
      </c>
      <c r="H140">
        <f t="shared" si="6"/>
        <v>1.9973921598828652E-2</v>
      </c>
      <c r="I140">
        <f t="shared" si="6"/>
        <v>4.000708756541892E-3</v>
      </c>
      <c r="J140">
        <f t="shared" si="5"/>
        <v>5.5819270569938207E-4</v>
      </c>
    </row>
    <row r="141" spans="1:10" x14ac:dyDescent="0.2">
      <c r="A141" s="35">
        <v>45629</v>
      </c>
      <c r="B141">
        <v>87.808499999999995</v>
      </c>
      <c r="C141">
        <v>24.773</v>
      </c>
      <c r="D141">
        <v>45.58</v>
      </c>
      <c r="E141">
        <v>45.734499999999997</v>
      </c>
      <c r="G141">
        <f t="shared" si="6"/>
        <v>5.9888455321805796E-3</v>
      </c>
      <c r="H141">
        <f t="shared" si="6"/>
        <v>2.4600782955471134E-2</v>
      </c>
      <c r="I141">
        <f t="shared" si="6"/>
        <v>-6.5816175445770306E-5</v>
      </c>
      <c r="J141">
        <f t="shared" si="5"/>
        <v>8.7184318933562054E-3</v>
      </c>
    </row>
    <row r="142" spans="1:10" x14ac:dyDescent="0.2">
      <c r="A142" s="35">
        <v>45630</v>
      </c>
      <c r="B142">
        <v>87.855999999999995</v>
      </c>
      <c r="C142">
        <v>25.859000000000002</v>
      </c>
      <c r="D142">
        <v>45.552999999999997</v>
      </c>
      <c r="E142">
        <v>46.229100000000003</v>
      </c>
      <c r="G142">
        <f t="shared" si="6"/>
        <v>5.40803647381014E-4</v>
      </c>
      <c r="H142">
        <f t="shared" si="6"/>
        <v>4.2904352417129962E-2</v>
      </c>
      <c r="I142">
        <f t="shared" si="6"/>
        <v>-5.9254058990678554E-4</v>
      </c>
      <c r="J142">
        <f t="shared" si="5"/>
        <v>1.0756533430254225E-2</v>
      </c>
    </row>
    <row r="143" spans="1:10" x14ac:dyDescent="0.2">
      <c r="A143" s="35">
        <v>45631</v>
      </c>
      <c r="B143">
        <v>88.384</v>
      </c>
      <c r="C143">
        <v>27.088000000000001</v>
      </c>
      <c r="D143">
        <v>45.557000000000002</v>
      </c>
      <c r="E143">
        <v>46.4589</v>
      </c>
      <c r="G143">
        <f t="shared" si="6"/>
        <v>5.9918472503102897E-3</v>
      </c>
      <c r="H143">
        <f t="shared" si="6"/>
        <v>4.6432122555010079E-2</v>
      </c>
      <c r="I143">
        <f t="shared" si="6"/>
        <v>8.7805948909558992E-5</v>
      </c>
      <c r="J143">
        <f t="shared" si="5"/>
        <v>4.95858084867271E-3</v>
      </c>
    </row>
    <row r="144" spans="1:10" x14ac:dyDescent="0.2">
      <c r="A144" s="35">
        <v>45632</v>
      </c>
      <c r="B144">
        <v>88.688800000000001</v>
      </c>
      <c r="C144">
        <v>27.677</v>
      </c>
      <c r="D144">
        <v>45.515000000000001</v>
      </c>
      <c r="E144">
        <v>46.489600000000003</v>
      </c>
      <c r="G144">
        <f t="shared" si="6"/>
        <v>3.4426552360110026E-3</v>
      </c>
      <c r="H144">
        <f t="shared" si="6"/>
        <v>2.1510917982099607E-2</v>
      </c>
      <c r="I144">
        <f t="shared" si="6"/>
        <v>-9.2234721928887093E-4</v>
      </c>
      <c r="J144">
        <f t="shared" si="5"/>
        <v>6.6058088331452484E-4</v>
      </c>
    </row>
    <row r="145" spans="1:10" x14ac:dyDescent="0.2">
      <c r="A145" s="35">
        <v>45635</v>
      </c>
      <c r="B145">
        <v>88.798199999999994</v>
      </c>
      <c r="C145">
        <v>27.731999999999999</v>
      </c>
      <c r="D145">
        <v>45.389000000000003</v>
      </c>
      <c r="E145">
        <v>46.530200000000001</v>
      </c>
      <c r="G145">
        <f t="shared" si="6"/>
        <v>1.2327664995714107E-3</v>
      </c>
      <c r="H145">
        <f t="shared" si="6"/>
        <v>1.9852377073647739E-3</v>
      </c>
      <c r="I145">
        <f t="shared" si="6"/>
        <v>-2.7721570159940558E-3</v>
      </c>
      <c r="J145">
        <f t="shared" si="5"/>
        <v>8.7293248487166483E-4</v>
      </c>
    </row>
    <row r="146" spans="1:10" x14ac:dyDescent="0.2">
      <c r="A146" s="35">
        <v>45636</v>
      </c>
      <c r="B146">
        <v>88.974699999999999</v>
      </c>
      <c r="C146">
        <v>28.03</v>
      </c>
      <c r="D146">
        <v>45.442</v>
      </c>
      <c r="E146">
        <v>46.609900000000003</v>
      </c>
      <c r="G146">
        <f t="shared" si="6"/>
        <v>1.9856801345296314E-3</v>
      </c>
      <c r="H146">
        <f t="shared" si="6"/>
        <v>1.06883840964529E-2</v>
      </c>
      <c r="I146">
        <f t="shared" si="6"/>
        <v>1.1670025875534702E-3</v>
      </c>
      <c r="J146">
        <f t="shared" si="5"/>
        <v>1.7114007705109765E-3</v>
      </c>
    </row>
    <row r="147" spans="1:10" x14ac:dyDescent="0.2">
      <c r="A147" s="35">
        <v>45637</v>
      </c>
      <c r="B147">
        <v>89.405000000000001</v>
      </c>
      <c r="C147">
        <v>27.79</v>
      </c>
      <c r="D147">
        <v>45.576999999999998</v>
      </c>
      <c r="E147">
        <v>46.4938</v>
      </c>
      <c r="G147">
        <f t="shared" si="6"/>
        <v>4.8245493702272135E-3</v>
      </c>
      <c r="H147">
        <f t="shared" si="6"/>
        <v>-8.5991214222845974E-3</v>
      </c>
      <c r="I147">
        <f t="shared" si="6"/>
        <v>2.9664157812268016E-3</v>
      </c>
      <c r="J147">
        <f t="shared" si="5"/>
        <v>-2.493994549702771E-3</v>
      </c>
    </row>
    <row r="148" spans="1:10" x14ac:dyDescent="0.2">
      <c r="A148" s="35">
        <v>45638</v>
      </c>
      <c r="B148">
        <v>89.199200000000005</v>
      </c>
      <c r="C148">
        <v>27.76</v>
      </c>
      <c r="D148">
        <v>45.203000000000003</v>
      </c>
      <c r="E148">
        <v>46.207299999999996</v>
      </c>
      <c r="G148">
        <f t="shared" si="6"/>
        <v>-2.3045380912862174E-3</v>
      </c>
      <c r="H148">
        <f t="shared" si="6"/>
        <v>-1.080108115808552E-3</v>
      </c>
      <c r="I148">
        <f t="shared" si="6"/>
        <v>-8.2397469929394122E-3</v>
      </c>
      <c r="J148">
        <f t="shared" si="5"/>
        <v>-6.1811761066496154E-3</v>
      </c>
    </row>
    <row r="149" spans="1:10" x14ac:dyDescent="0.2">
      <c r="A149" s="35">
        <v>45639</v>
      </c>
      <c r="B149">
        <v>89.432699999999997</v>
      </c>
      <c r="C149">
        <v>28.538</v>
      </c>
      <c r="D149">
        <v>45.116999999999997</v>
      </c>
      <c r="E149">
        <v>46.450299999999999</v>
      </c>
      <c r="G149">
        <f t="shared" si="6"/>
        <v>2.6143161774673297E-3</v>
      </c>
      <c r="H149">
        <f t="shared" si="6"/>
        <v>2.7640396869779621E-2</v>
      </c>
      <c r="I149">
        <f t="shared" si="6"/>
        <v>-1.9043406995132856E-3</v>
      </c>
      <c r="J149">
        <f t="shared" si="5"/>
        <v>5.245129532931412E-3</v>
      </c>
    </row>
    <row r="150" spans="1:10" x14ac:dyDescent="0.2">
      <c r="A150" s="35">
        <v>45642</v>
      </c>
      <c r="B150">
        <v>89.644099999999995</v>
      </c>
      <c r="C150">
        <v>28.437999999999999</v>
      </c>
      <c r="D150">
        <v>45.18</v>
      </c>
      <c r="E150">
        <v>46.492899999999999</v>
      </c>
      <c r="G150">
        <f t="shared" si="6"/>
        <v>2.3609992829990135E-3</v>
      </c>
      <c r="H150">
        <f t="shared" si="6"/>
        <v>-3.5102535342007965E-3</v>
      </c>
      <c r="I150">
        <f t="shared" si="6"/>
        <v>1.3953954222714875E-3</v>
      </c>
      <c r="J150">
        <f t="shared" si="5"/>
        <v>9.1668896666198703E-4</v>
      </c>
    </row>
    <row r="151" spans="1:10" x14ac:dyDescent="0.2">
      <c r="A151" s="35">
        <v>45643</v>
      </c>
      <c r="B151">
        <v>89.138900000000007</v>
      </c>
      <c r="C151">
        <v>28.823</v>
      </c>
      <c r="D151">
        <v>45.064999999999998</v>
      </c>
      <c r="E151">
        <v>45.920400000000001</v>
      </c>
      <c r="G151">
        <f t="shared" si="6"/>
        <v>-5.6515590931837381E-3</v>
      </c>
      <c r="H151">
        <f t="shared" si="6"/>
        <v>1.3447400558653039E-2</v>
      </c>
      <c r="I151">
        <f t="shared" si="6"/>
        <v>-2.5486190314841436E-3</v>
      </c>
      <c r="J151">
        <f t="shared" si="5"/>
        <v>-1.2390149988476068E-2</v>
      </c>
    </row>
    <row r="152" spans="1:10" x14ac:dyDescent="0.2">
      <c r="A152" s="35">
        <v>45644</v>
      </c>
      <c r="B152">
        <v>88.162400000000005</v>
      </c>
      <c r="C152">
        <v>29.588999999999999</v>
      </c>
      <c r="D152">
        <v>45.024999999999999</v>
      </c>
      <c r="E152">
        <v>45.470199999999998</v>
      </c>
      <c r="G152">
        <f t="shared" si="6"/>
        <v>-1.1015259038613598E-2</v>
      </c>
      <c r="H152">
        <f t="shared" si="6"/>
        <v>2.6228991107130395E-2</v>
      </c>
      <c r="I152">
        <f t="shared" si="6"/>
        <v>-8.8800094635333371E-4</v>
      </c>
      <c r="J152">
        <f t="shared" si="5"/>
        <v>-9.8522964430117071E-3</v>
      </c>
    </row>
    <row r="153" spans="1:10" x14ac:dyDescent="0.2">
      <c r="A153" s="35">
        <v>45645</v>
      </c>
      <c r="B153">
        <v>87.950400000000002</v>
      </c>
      <c r="C153">
        <v>29.088999999999999</v>
      </c>
      <c r="D153">
        <v>45.140999999999998</v>
      </c>
      <c r="E153">
        <v>45.1327</v>
      </c>
      <c r="G153">
        <f t="shared" si="6"/>
        <v>-2.4075490526657816E-3</v>
      </c>
      <c r="H153">
        <f t="shared" si="6"/>
        <v>-1.7042574797978962E-2</v>
      </c>
      <c r="I153">
        <f t="shared" si="6"/>
        <v>2.5730333828309637E-3</v>
      </c>
      <c r="J153">
        <f t="shared" si="5"/>
        <v>-7.4501271164529714E-3</v>
      </c>
    </row>
    <row r="154" spans="1:10" x14ac:dyDescent="0.2">
      <c r="A154" s="35">
        <v>45646</v>
      </c>
      <c r="B154">
        <v>86.882400000000004</v>
      </c>
      <c r="C154">
        <v>28.038</v>
      </c>
      <c r="D154">
        <v>44.68</v>
      </c>
      <c r="E154">
        <v>44.341999999999999</v>
      </c>
      <c r="G154">
        <f t="shared" si="6"/>
        <v>-1.2217539098409804E-2</v>
      </c>
      <c r="H154">
        <f t="shared" si="6"/>
        <v>-3.6799362895642992E-2</v>
      </c>
      <c r="I154">
        <f t="shared" si="6"/>
        <v>-1.026495024385073E-2</v>
      </c>
      <c r="J154">
        <f t="shared" si="5"/>
        <v>-1.7674730045283051E-2</v>
      </c>
    </row>
    <row r="155" spans="1:10" x14ac:dyDescent="0.2">
      <c r="A155" s="35">
        <v>45649</v>
      </c>
      <c r="B155">
        <v>87.4345</v>
      </c>
      <c r="C155">
        <v>28.184999999999999</v>
      </c>
      <c r="D155">
        <v>44.578000000000003</v>
      </c>
      <c r="E155">
        <v>44.599299999999999</v>
      </c>
      <c r="G155">
        <f t="shared" si="6"/>
        <v>6.3344615020304636E-3</v>
      </c>
      <c r="H155">
        <f t="shared" si="6"/>
        <v>5.229188587194203E-3</v>
      </c>
      <c r="I155">
        <f t="shared" si="6"/>
        <v>-2.2855104169987386E-3</v>
      </c>
      <c r="J155">
        <f t="shared" si="5"/>
        <v>5.7858546655666105E-3</v>
      </c>
    </row>
    <row r="156" spans="1:10" x14ac:dyDescent="0.2">
      <c r="A156" s="35">
        <v>45650</v>
      </c>
      <c r="B156">
        <v>87.4392</v>
      </c>
      <c r="C156">
        <v>28.54</v>
      </c>
      <c r="D156">
        <v>44.753</v>
      </c>
      <c r="E156">
        <v>44.655200000000001</v>
      </c>
      <c r="G156">
        <f t="shared" si="6"/>
        <v>5.3753080093123152E-5</v>
      </c>
      <c r="H156">
        <f t="shared" si="6"/>
        <v>1.2516690515151984E-2</v>
      </c>
      <c r="I156">
        <f t="shared" si="6"/>
        <v>3.9180177959879997E-3</v>
      </c>
      <c r="J156">
        <f t="shared" si="5"/>
        <v>1.2525980720060909E-3</v>
      </c>
    </row>
    <row r="157" spans="1:10" x14ac:dyDescent="0.2">
      <c r="A157" s="35">
        <v>45652</v>
      </c>
      <c r="B157">
        <v>87.615200000000002</v>
      </c>
      <c r="C157">
        <v>28.901</v>
      </c>
      <c r="D157">
        <v>45.14</v>
      </c>
      <c r="E157">
        <v>44.558999999999997</v>
      </c>
      <c r="G157">
        <f t="shared" si="6"/>
        <v>2.0108041763270707E-3</v>
      </c>
      <c r="H157">
        <f t="shared" si="6"/>
        <v>1.256958454718269E-2</v>
      </c>
      <c r="I157">
        <f t="shared" si="6"/>
        <v>8.6102898094003767E-3</v>
      </c>
      <c r="J157">
        <f t="shared" si="5"/>
        <v>-2.1566081920857726E-3</v>
      </c>
    </row>
    <row r="158" spans="1:10" x14ac:dyDescent="0.2">
      <c r="A158" s="35">
        <v>45653</v>
      </c>
      <c r="B158">
        <v>87.601500000000001</v>
      </c>
      <c r="C158">
        <v>29.364000000000001</v>
      </c>
      <c r="D158">
        <v>45.314999999999998</v>
      </c>
      <c r="E158">
        <v>44.714799999999997</v>
      </c>
      <c r="G158">
        <f t="shared" si="6"/>
        <v>-1.5637778850898767E-4</v>
      </c>
      <c r="H158">
        <f t="shared" si="6"/>
        <v>1.589323765266187E-2</v>
      </c>
      <c r="I158">
        <f t="shared" si="6"/>
        <v>3.869332117355251E-3</v>
      </c>
      <c r="J158">
        <f t="shared" si="5"/>
        <v>3.4903893006358127E-3</v>
      </c>
    </row>
    <row r="159" spans="1:10" x14ac:dyDescent="0.2">
      <c r="A159" s="35">
        <v>45656</v>
      </c>
      <c r="B159">
        <v>87.960400000000007</v>
      </c>
      <c r="C159">
        <v>29.068999999999999</v>
      </c>
      <c r="D159">
        <v>45.393000000000001</v>
      </c>
      <c r="E159">
        <v>44.4983</v>
      </c>
      <c r="G159">
        <f t="shared" si="6"/>
        <v>4.088592114405998E-3</v>
      </c>
      <c r="H159">
        <f t="shared" si="6"/>
        <v>-1.0097119994236738E-2</v>
      </c>
      <c r="I159">
        <f t="shared" si="6"/>
        <v>1.7198046307984392E-3</v>
      </c>
      <c r="J159">
        <f t="shared" si="5"/>
        <v>-4.8535568208619958E-3</v>
      </c>
    </row>
    <row r="160" spans="1:10" x14ac:dyDescent="0.2">
      <c r="A160" s="35">
        <v>45657</v>
      </c>
      <c r="B160">
        <v>87.673000000000002</v>
      </c>
      <c r="C160">
        <v>28.978999999999999</v>
      </c>
      <c r="D160">
        <v>45.61</v>
      </c>
      <c r="E160">
        <v>44.475900000000003</v>
      </c>
      <c r="G160">
        <f t="shared" si="6"/>
        <v>-3.2727289515836126E-3</v>
      </c>
      <c r="H160">
        <f t="shared" si="6"/>
        <v>-3.1008845133725237E-3</v>
      </c>
      <c r="I160">
        <f t="shared" si="6"/>
        <v>4.7690825860655225E-3</v>
      </c>
      <c r="J160">
        <f t="shared" si="5"/>
        <v>-5.0351676043739206E-4</v>
      </c>
    </row>
    <row r="161" spans="1:10" x14ac:dyDescent="0.2">
      <c r="A161" s="35">
        <v>45659</v>
      </c>
      <c r="B161">
        <v>89.010599999999997</v>
      </c>
      <c r="C161">
        <v>28.300999999999998</v>
      </c>
      <c r="D161">
        <v>45.789000000000001</v>
      </c>
      <c r="E161">
        <v>45.363300000000002</v>
      </c>
      <c r="G161">
        <f t="shared" si="6"/>
        <v>1.5141479517521966E-2</v>
      </c>
      <c r="H161">
        <f t="shared" si="6"/>
        <v>-2.3674290026978677E-2</v>
      </c>
      <c r="I161">
        <f t="shared" si="6"/>
        <v>3.9168968774857087E-3</v>
      </c>
      <c r="J161">
        <f t="shared" si="5"/>
        <v>1.9755938661157012E-2</v>
      </c>
    </row>
    <row r="162" spans="1:10" x14ac:dyDescent="0.2">
      <c r="A162" s="35">
        <v>45660</v>
      </c>
      <c r="B162">
        <v>88.498999999999995</v>
      </c>
      <c r="C162">
        <v>30.071999999999999</v>
      </c>
      <c r="D162">
        <v>45.796999999999997</v>
      </c>
      <c r="E162">
        <v>45.007100000000001</v>
      </c>
      <c r="G162">
        <f t="shared" si="6"/>
        <v>-5.7642112487431814E-3</v>
      </c>
      <c r="H162">
        <f t="shared" si="6"/>
        <v>6.0697366547929704E-2</v>
      </c>
      <c r="I162">
        <f t="shared" si="6"/>
        <v>1.7469919027665777E-4</v>
      </c>
      <c r="J162">
        <f t="shared" si="5"/>
        <v>-7.8831529935057994E-3</v>
      </c>
    </row>
    <row r="163" spans="1:10" x14ac:dyDescent="0.2">
      <c r="A163" s="35">
        <v>45663</v>
      </c>
      <c r="B163">
        <v>87.346500000000006</v>
      </c>
      <c r="C163">
        <v>28.442</v>
      </c>
      <c r="D163">
        <v>45.600999999999999</v>
      </c>
      <c r="E163">
        <v>43.997300000000003</v>
      </c>
      <c r="G163">
        <f t="shared" si="6"/>
        <v>-1.3108285426903673E-2</v>
      </c>
      <c r="H163">
        <f t="shared" si="6"/>
        <v>-5.5727580311372302E-2</v>
      </c>
      <c r="I163">
        <f t="shared" si="6"/>
        <v>-4.2889406869246758E-3</v>
      </c>
      <c r="J163">
        <f t="shared" si="5"/>
        <v>-2.2691986703420385E-2</v>
      </c>
    </row>
    <row r="164" spans="1:10" x14ac:dyDescent="0.2">
      <c r="A164" s="35">
        <v>45664</v>
      </c>
      <c r="B164">
        <v>87.293899999999994</v>
      </c>
      <c r="C164">
        <v>28.838999999999999</v>
      </c>
      <c r="D164">
        <v>45.945999999999998</v>
      </c>
      <c r="E164">
        <v>44.255200000000002</v>
      </c>
      <c r="G164">
        <f t="shared" si="6"/>
        <v>-6.0238068156689517E-4</v>
      </c>
      <c r="H164">
        <f t="shared" si="6"/>
        <v>1.3861711801284102E-2</v>
      </c>
      <c r="I164">
        <f t="shared" si="6"/>
        <v>7.5371477655324119E-3</v>
      </c>
      <c r="J164">
        <f t="shared" si="5"/>
        <v>5.844610274915926E-3</v>
      </c>
    </row>
    <row r="165" spans="1:10" x14ac:dyDescent="0.2">
      <c r="A165" s="35">
        <v>45665</v>
      </c>
      <c r="B165">
        <v>87.342200000000005</v>
      </c>
      <c r="C165">
        <v>29.19</v>
      </c>
      <c r="D165">
        <v>45.87</v>
      </c>
      <c r="E165">
        <v>43.832599999999999</v>
      </c>
      <c r="G165">
        <f t="shared" si="6"/>
        <v>5.5315025051020511E-4</v>
      </c>
      <c r="H165">
        <f t="shared" si="6"/>
        <v>1.2097547114234778E-2</v>
      </c>
      <c r="I165">
        <f t="shared" si="6"/>
        <v>-1.6554852608985703E-3</v>
      </c>
      <c r="J165">
        <f t="shared" si="5"/>
        <v>-9.5950459022504601E-3</v>
      </c>
    </row>
    <row r="166" spans="1:10" x14ac:dyDescent="0.2">
      <c r="A166" s="35">
        <v>45667</v>
      </c>
      <c r="B166">
        <v>86.277699999999996</v>
      </c>
      <c r="C166">
        <v>28.677</v>
      </c>
      <c r="D166">
        <v>44.865000000000002</v>
      </c>
      <c r="E166">
        <v>42.814700000000002</v>
      </c>
      <c r="G166">
        <f t="shared" si="6"/>
        <v>-1.2262572885944581E-2</v>
      </c>
      <c r="H166">
        <f t="shared" si="6"/>
        <v>-1.7730777116288208E-2</v>
      </c>
      <c r="I166">
        <f t="shared" si="6"/>
        <v>-2.2153327859059501E-2</v>
      </c>
      <c r="J166">
        <f t="shared" si="5"/>
        <v>-2.3496331208239629E-2</v>
      </c>
    </row>
    <row r="167" spans="1:10" x14ac:dyDescent="0.2">
      <c r="A167" s="35">
        <v>45670</v>
      </c>
      <c r="B167">
        <v>85.094399999999993</v>
      </c>
      <c r="C167">
        <v>27.864999999999998</v>
      </c>
      <c r="D167">
        <v>44.218000000000004</v>
      </c>
      <c r="E167">
        <v>41.999000000000002</v>
      </c>
      <c r="G167">
        <f t="shared" si="6"/>
        <v>-1.3809935292392992E-2</v>
      </c>
      <c r="H167">
        <f t="shared" si="6"/>
        <v>-2.87239867282356E-2</v>
      </c>
      <c r="I167">
        <f t="shared" si="6"/>
        <v>-1.4526034746993153E-2</v>
      </c>
      <c r="J167">
        <f t="shared" si="5"/>
        <v>-1.923569308739078E-2</v>
      </c>
    </row>
    <row r="168" spans="1:10" x14ac:dyDescent="0.2">
      <c r="A168" s="35">
        <v>45671</v>
      </c>
      <c r="B168">
        <v>85.378399999999999</v>
      </c>
      <c r="C168">
        <v>28.12</v>
      </c>
      <c r="D168">
        <v>44.357999999999997</v>
      </c>
      <c r="E168">
        <v>42.569699999999997</v>
      </c>
      <c r="G168">
        <f t="shared" si="6"/>
        <v>3.3319129238079063E-3</v>
      </c>
      <c r="H168">
        <f t="shared" si="6"/>
        <v>9.1096459209645247E-3</v>
      </c>
      <c r="I168">
        <f t="shared" si="6"/>
        <v>3.1611297999901439E-3</v>
      </c>
      <c r="J168">
        <f t="shared" si="5"/>
        <v>1.3496924122771937E-2</v>
      </c>
    </row>
    <row r="169" spans="1:10" x14ac:dyDescent="0.2">
      <c r="A169" s="35">
        <v>45672</v>
      </c>
      <c r="B169">
        <v>86.018799999999999</v>
      </c>
      <c r="C169">
        <v>28.08</v>
      </c>
      <c r="D169">
        <v>44.289000000000001</v>
      </c>
      <c r="E169">
        <v>42.705300000000001</v>
      </c>
      <c r="G169">
        <f t="shared" si="6"/>
        <v>7.4727356116291123E-3</v>
      </c>
      <c r="H169">
        <f t="shared" si="6"/>
        <v>-1.4234877848538462E-3</v>
      </c>
      <c r="I169">
        <f t="shared" si="6"/>
        <v>-1.5567365829573191E-3</v>
      </c>
      <c r="J169">
        <f t="shared" si="5"/>
        <v>3.1803017130880304E-3</v>
      </c>
    </row>
    <row r="170" spans="1:10" x14ac:dyDescent="0.2">
      <c r="A170" s="35">
        <v>45673</v>
      </c>
      <c r="B170">
        <v>86.041899999999998</v>
      </c>
      <c r="C170">
        <v>28.013999999999999</v>
      </c>
      <c r="D170">
        <v>44.411000000000001</v>
      </c>
      <c r="E170">
        <v>43.325400000000002</v>
      </c>
      <c r="G170">
        <f t="shared" si="6"/>
        <v>2.6850989376185684E-4</v>
      </c>
      <c r="H170">
        <f t="shared" si="6"/>
        <v>-2.3531939407553902E-3</v>
      </c>
      <c r="I170">
        <f t="shared" si="6"/>
        <v>2.7508472814610158E-3</v>
      </c>
      <c r="J170">
        <f t="shared" si="5"/>
        <v>1.4416033791802613E-2</v>
      </c>
    </row>
    <row r="171" spans="1:10" x14ac:dyDescent="0.2">
      <c r="A171" s="35">
        <v>45674</v>
      </c>
      <c r="B171">
        <v>85.923599999999993</v>
      </c>
      <c r="C171">
        <v>28.77</v>
      </c>
      <c r="D171">
        <v>44.533000000000001</v>
      </c>
      <c r="E171">
        <v>42.823099999999997</v>
      </c>
      <c r="G171">
        <f t="shared" si="6"/>
        <v>-1.3758575837789818E-3</v>
      </c>
      <c r="H171">
        <f t="shared" si="6"/>
        <v>2.6628792346601503E-2</v>
      </c>
      <c r="I171">
        <f t="shared" si="6"/>
        <v>2.7433008749610083E-3</v>
      </c>
      <c r="J171">
        <f t="shared" si="5"/>
        <v>-1.1661391486103432E-2</v>
      </c>
    </row>
    <row r="172" spans="1:10" x14ac:dyDescent="0.2">
      <c r="A172" s="35">
        <v>45678</v>
      </c>
      <c r="B172">
        <v>85.724500000000006</v>
      </c>
      <c r="C172">
        <v>28.934000000000001</v>
      </c>
      <c r="D172">
        <v>44.533999999999999</v>
      </c>
      <c r="E172">
        <v>42.873600000000003</v>
      </c>
      <c r="G172">
        <f t="shared" si="6"/>
        <v>-2.3198635964215915E-3</v>
      </c>
      <c r="H172">
        <f t="shared" si="6"/>
        <v>5.6841966439420107E-3</v>
      </c>
      <c r="I172">
        <f t="shared" si="6"/>
        <v>2.2455005783149751E-5</v>
      </c>
      <c r="J172">
        <f t="shared" si="5"/>
        <v>1.1785752740899672E-3</v>
      </c>
    </row>
    <row r="173" spans="1:10" x14ac:dyDescent="0.2">
      <c r="A173" s="35">
        <v>45679</v>
      </c>
      <c r="B173">
        <v>86.299700000000001</v>
      </c>
      <c r="C173">
        <v>30.312000000000001</v>
      </c>
      <c r="D173">
        <v>44.055999999999997</v>
      </c>
      <c r="E173">
        <v>42.881599999999999</v>
      </c>
      <c r="G173">
        <f t="shared" si="6"/>
        <v>6.6874561099688583E-3</v>
      </c>
      <c r="H173">
        <f t="shared" si="6"/>
        <v>4.652629950890122E-2</v>
      </c>
      <c r="I173">
        <f t="shared" si="6"/>
        <v>-1.0791390422085387E-2</v>
      </c>
      <c r="J173">
        <f t="shared" si="5"/>
        <v>1.8657760749669824E-4</v>
      </c>
    </row>
    <row r="174" spans="1:10" x14ac:dyDescent="0.2">
      <c r="A174" s="35">
        <v>45680</v>
      </c>
      <c r="B174">
        <v>86.411100000000005</v>
      </c>
      <c r="C174">
        <v>29.219000000000001</v>
      </c>
      <c r="D174">
        <v>44.161999999999999</v>
      </c>
      <c r="E174">
        <v>42.814999999999998</v>
      </c>
      <c r="G174">
        <f t="shared" si="6"/>
        <v>1.2900179426975566E-3</v>
      </c>
      <c r="H174">
        <f t="shared" si="6"/>
        <v>-3.6724491114210195E-2</v>
      </c>
      <c r="I174">
        <f t="shared" si="6"/>
        <v>2.4031388381774593E-3</v>
      </c>
      <c r="J174">
        <f t="shared" si="5"/>
        <v>-1.5543210210982098E-3</v>
      </c>
    </row>
    <row r="175" spans="1:10" x14ac:dyDescent="0.2">
      <c r="A175" s="35">
        <v>45681</v>
      </c>
      <c r="B175">
        <v>86.120199999999997</v>
      </c>
      <c r="C175">
        <v>30.050999999999998</v>
      </c>
      <c r="D175">
        <v>43.378</v>
      </c>
      <c r="E175">
        <v>42.526200000000003</v>
      </c>
      <c r="G175">
        <f t="shared" si="6"/>
        <v>-3.3721449459977056E-3</v>
      </c>
      <c r="H175">
        <f t="shared" si="6"/>
        <v>2.8076755695647361E-2</v>
      </c>
      <c r="I175">
        <f t="shared" si="6"/>
        <v>-1.7912290657942347E-2</v>
      </c>
      <c r="J175">
        <f t="shared" si="5"/>
        <v>-6.7681518994843369E-3</v>
      </c>
    </row>
    <row r="176" spans="1:10" x14ac:dyDescent="0.2">
      <c r="A176" s="35">
        <v>45684</v>
      </c>
      <c r="B176">
        <v>85.270700000000005</v>
      </c>
      <c r="C176">
        <v>28.962</v>
      </c>
      <c r="D176">
        <v>42.204999999999998</v>
      </c>
      <c r="E176">
        <v>41.972000000000001</v>
      </c>
      <c r="G176">
        <f t="shared" si="6"/>
        <v>-9.9130928963436071E-3</v>
      </c>
      <c r="H176">
        <f t="shared" si="6"/>
        <v>-3.6911312391325966E-2</v>
      </c>
      <c r="I176">
        <f t="shared" si="6"/>
        <v>-2.7413702704732219E-2</v>
      </c>
      <c r="J176">
        <f t="shared" si="5"/>
        <v>-1.3117627283006384E-2</v>
      </c>
    </row>
    <row r="177" spans="1:10" x14ac:dyDescent="0.2">
      <c r="A177" s="35">
        <v>45685</v>
      </c>
      <c r="B177">
        <v>85.673699999999997</v>
      </c>
      <c r="C177">
        <v>27.341999999999999</v>
      </c>
      <c r="D177">
        <v>41.551000000000002</v>
      </c>
      <c r="E177">
        <v>42.417900000000003</v>
      </c>
      <c r="G177">
        <f t="shared" si="6"/>
        <v>4.7149920862673052E-3</v>
      </c>
      <c r="H177">
        <f t="shared" si="6"/>
        <v>-5.7560644396610371E-2</v>
      </c>
      <c r="I177">
        <f t="shared" si="6"/>
        <v>-1.5617109035152616E-2</v>
      </c>
      <c r="J177">
        <f t="shared" si="5"/>
        <v>1.0567713664966271E-2</v>
      </c>
    </row>
    <row r="178" spans="1:10" x14ac:dyDescent="0.2">
      <c r="A178" s="35">
        <v>45686</v>
      </c>
      <c r="B178">
        <v>86.324200000000005</v>
      </c>
      <c r="C178">
        <v>28.277999999999999</v>
      </c>
      <c r="D178">
        <v>42.264000000000003</v>
      </c>
      <c r="E178">
        <v>42.969000000000001</v>
      </c>
      <c r="G178">
        <f t="shared" si="6"/>
        <v>7.5640819050115903E-3</v>
      </c>
      <c r="H178">
        <f t="shared" si="6"/>
        <v>3.3660135659848371E-2</v>
      </c>
      <c r="I178">
        <f t="shared" si="6"/>
        <v>1.7014071461484155E-2</v>
      </c>
      <c r="J178">
        <f t="shared" si="5"/>
        <v>1.290848250520688E-2</v>
      </c>
    </row>
    <row r="179" spans="1:10" x14ac:dyDescent="0.2">
      <c r="A179" s="35">
        <v>45687</v>
      </c>
      <c r="B179">
        <v>86.454800000000006</v>
      </c>
      <c r="C179">
        <v>28.31</v>
      </c>
      <c r="D179">
        <v>42.749000000000002</v>
      </c>
      <c r="E179">
        <v>43.057899999999997</v>
      </c>
      <c r="G179">
        <f t="shared" si="6"/>
        <v>1.5117580825553508E-3</v>
      </c>
      <c r="H179">
        <f t="shared" si="6"/>
        <v>1.1309819541594347E-3</v>
      </c>
      <c r="I179">
        <f t="shared" si="6"/>
        <v>1.141014343429622E-2</v>
      </c>
      <c r="J179">
        <f t="shared" si="5"/>
        <v>2.0667961218123056E-3</v>
      </c>
    </row>
    <row r="180" spans="1:10" x14ac:dyDescent="0.2">
      <c r="A180" s="35">
        <v>45688</v>
      </c>
      <c r="B180">
        <v>87.434899999999999</v>
      </c>
      <c r="C180">
        <v>28.667000000000002</v>
      </c>
      <c r="D180">
        <v>43.021999999999998</v>
      </c>
      <c r="E180">
        <v>43.4544</v>
      </c>
      <c r="G180">
        <f t="shared" si="6"/>
        <v>1.1272782446339306E-2</v>
      </c>
      <c r="H180">
        <f t="shared" si="6"/>
        <v>1.2531536300963072E-2</v>
      </c>
      <c r="I180">
        <f t="shared" si="6"/>
        <v>6.3658094672951705E-3</v>
      </c>
      <c r="J180">
        <f t="shared" si="5"/>
        <v>9.166390819498384E-3</v>
      </c>
    </row>
    <row r="181" spans="1:10" x14ac:dyDescent="0.2">
      <c r="A181" s="35">
        <v>45691</v>
      </c>
      <c r="B181">
        <v>87.379000000000005</v>
      </c>
      <c r="C181">
        <v>28.559000000000001</v>
      </c>
      <c r="D181">
        <v>43.061</v>
      </c>
      <c r="E181">
        <v>43.198500000000003</v>
      </c>
      <c r="G181">
        <f t="shared" si="6"/>
        <v>-6.3953726683394613E-4</v>
      </c>
      <c r="H181">
        <f t="shared" si="6"/>
        <v>-3.7745125719944074E-3</v>
      </c>
      <c r="I181">
        <f t="shared" si="6"/>
        <v>9.0610231214802758E-4</v>
      </c>
      <c r="J181">
        <f t="shared" si="5"/>
        <v>-5.9063399821363445E-3</v>
      </c>
    </row>
    <row r="182" spans="1:10" x14ac:dyDescent="0.2">
      <c r="A182" s="35">
        <v>45692</v>
      </c>
      <c r="B182">
        <v>87.9923</v>
      </c>
      <c r="C182">
        <v>29.015999999999998</v>
      </c>
      <c r="D182">
        <v>43.317999999999998</v>
      </c>
      <c r="E182">
        <v>43.994</v>
      </c>
      <c r="G182">
        <f t="shared" si="6"/>
        <v>6.9943314584770188E-3</v>
      </c>
      <c r="H182">
        <f t="shared" si="6"/>
        <v>1.5875279127824306E-2</v>
      </c>
      <c r="I182">
        <f t="shared" si="6"/>
        <v>5.95053793954998E-3</v>
      </c>
      <c r="J182">
        <f t="shared" si="5"/>
        <v>1.8247488558519365E-2</v>
      </c>
    </row>
    <row r="183" spans="1:10" x14ac:dyDescent="0.2">
      <c r="A183" s="35">
        <v>45693</v>
      </c>
      <c r="B183">
        <v>87.715400000000002</v>
      </c>
      <c r="C183">
        <v>29.363</v>
      </c>
      <c r="D183">
        <v>43.854999999999997</v>
      </c>
      <c r="E183">
        <v>44.262700000000002</v>
      </c>
      <c r="G183">
        <f t="shared" si="6"/>
        <v>-3.1518280556568625E-3</v>
      </c>
      <c r="H183">
        <f t="shared" si="6"/>
        <v>1.1887976382221983E-2</v>
      </c>
      <c r="I183">
        <f t="shared" si="6"/>
        <v>1.2320484388040657E-2</v>
      </c>
      <c r="J183">
        <f t="shared" si="5"/>
        <v>6.0890749418818745E-3</v>
      </c>
    </row>
    <row r="184" spans="1:10" x14ac:dyDescent="0.2">
      <c r="A184" s="35">
        <v>45694</v>
      </c>
      <c r="B184">
        <v>87.744100000000003</v>
      </c>
      <c r="C184">
        <v>29.852</v>
      </c>
      <c r="D184">
        <v>44.215000000000003</v>
      </c>
      <c r="E184">
        <v>44.365200000000002</v>
      </c>
      <c r="G184">
        <f t="shared" si="6"/>
        <v>3.2714102406496891E-4</v>
      </c>
      <c r="H184">
        <f t="shared" si="6"/>
        <v>1.651646090631784E-2</v>
      </c>
      <c r="I184">
        <f t="shared" si="6"/>
        <v>8.1753606243536083E-3</v>
      </c>
      <c r="J184">
        <f t="shared" si="5"/>
        <v>2.3130424098804594E-3</v>
      </c>
    </row>
    <row r="185" spans="1:10" x14ac:dyDescent="0.2">
      <c r="A185" s="35">
        <v>45695</v>
      </c>
      <c r="B185">
        <v>87.236000000000004</v>
      </c>
      <c r="C185">
        <v>30.085000000000001</v>
      </c>
      <c r="D185">
        <v>43.832000000000001</v>
      </c>
      <c r="E185">
        <v>44.261600000000001</v>
      </c>
      <c r="G185">
        <f t="shared" si="6"/>
        <v>-5.8075338632864572E-3</v>
      </c>
      <c r="H185">
        <f t="shared" si="6"/>
        <v>7.7748694031740785E-3</v>
      </c>
      <c r="I185">
        <f t="shared" si="6"/>
        <v>-8.6999537915839337E-3</v>
      </c>
      <c r="J185">
        <f t="shared" si="5"/>
        <v>-2.3378943431927798E-3</v>
      </c>
    </row>
    <row r="186" spans="1:10" x14ac:dyDescent="0.2">
      <c r="A186" s="35">
        <v>45698</v>
      </c>
      <c r="B186">
        <v>86.868300000000005</v>
      </c>
      <c r="C186">
        <v>30.408000000000001</v>
      </c>
      <c r="D186">
        <v>42.896999999999998</v>
      </c>
      <c r="E186">
        <v>43.814999999999998</v>
      </c>
      <c r="G186">
        <f t="shared" si="6"/>
        <v>-4.2239111462593661E-3</v>
      </c>
      <c r="H186">
        <f t="shared" si="6"/>
        <v>1.0679023014632607E-2</v>
      </c>
      <c r="I186">
        <f t="shared" si="6"/>
        <v>-2.1562250817294761E-2</v>
      </c>
      <c r="J186">
        <f t="shared" si="5"/>
        <v>-1.014125948428716E-2</v>
      </c>
    </row>
    <row r="187" spans="1:10" x14ac:dyDescent="0.2">
      <c r="A187" s="35">
        <v>45699</v>
      </c>
      <c r="B187">
        <v>85.931299999999993</v>
      </c>
      <c r="C187">
        <v>29.968</v>
      </c>
      <c r="D187">
        <v>41.728000000000002</v>
      </c>
      <c r="E187">
        <v>43.045400000000001</v>
      </c>
      <c r="G187">
        <f t="shared" si="6"/>
        <v>-1.0845038804983921E-2</v>
      </c>
      <c r="H187">
        <f t="shared" si="6"/>
        <v>-1.4575585985214948E-2</v>
      </c>
      <c r="I187">
        <f t="shared" si="6"/>
        <v>-2.7629527114632055E-2</v>
      </c>
      <c r="J187">
        <f t="shared" si="5"/>
        <v>-1.7720851840305207E-2</v>
      </c>
    </row>
    <row r="188" spans="1:10" x14ac:dyDescent="0.2">
      <c r="A188" s="35">
        <v>45700</v>
      </c>
      <c r="B188">
        <v>85.958200000000005</v>
      </c>
      <c r="C188">
        <v>30.463000000000001</v>
      </c>
      <c r="D188">
        <v>41.668999999999997</v>
      </c>
      <c r="E188">
        <v>43.106400000000001</v>
      </c>
      <c r="G188">
        <f t="shared" si="6"/>
        <v>3.1299177924914626E-4</v>
      </c>
      <c r="H188">
        <f t="shared" si="6"/>
        <v>1.6382686738197153E-2</v>
      </c>
      <c r="I188">
        <f t="shared" si="6"/>
        <v>-1.4149192379378727E-3</v>
      </c>
      <c r="J188">
        <f t="shared" si="5"/>
        <v>1.4161052977159562E-3</v>
      </c>
    </row>
    <row r="189" spans="1:10" x14ac:dyDescent="0.2">
      <c r="A189" s="35">
        <v>45701</v>
      </c>
      <c r="B189">
        <v>86.197900000000004</v>
      </c>
      <c r="C189">
        <v>30.17</v>
      </c>
      <c r="D189">
        <v>42.027000000000001</v>
      </c>
      <c r="E189">
        <v>43.2102</v>
      </c>
      <c r="G189">
        <f t="shared" si="6"/>
        <v>2.7846838409490452E-3</v>
      </c>
      <c r="H189">
        <f t="shared" si="6"/>
        <v>-9.6647792689601771E-3</v>
      </c>
      <c r="I189">
        <f t="shared" si="6"/>
        <v>8.5548218158366194E-3</v>
      </c>
      <c r="J189">
        <f t="shared" si="5"/>
        <v>2.4051005261096457E-3</v>
      </c>
    </row>
    <row r="190" spans="1:10" x14ac:dyDescent="0.2">
      <c r="A190" s="35">
        <v>45702</v>
      </c>
      <c r="B190">
        <v>85.811000000000007</v>
      </c>
      <c r="C190">
        <v>30.132999999999999</v>
      </c>
      <c r="D190">
        <v>41.015999999999998</v>
      </c>
      <c r="E190">
        <v>42.679200000000002</v>
      </c>
      <c r="G190">
        <f t="shared" si="6"/>
        <v>-4.4986120193877639E-3</v>
      </c>
      <c r="H190">
        <f t="shared" si="6"/>
        <v>-1.2271364490351808E-3</v>
      </c>
      <c r="I190">
        <f t="shared" si="6"/>
        <v>-2.435003440068716E-2</v>
      </c>
      <c r="J190">
        <f t="shared" si="5"/>
        <v>-1.236489637591069E-2</v>
      </c>
    </row>
    <row r="191" spans="1:10" x14ac:dyDescent="0.2">
      <c r="A191" s="35">
        <v>45706</v>
      </c>
      <c r="B191">
        <v>85.892700000000005</v>
      </c>
      <c r="C191">
        <v>30.686</v>
      </c>
      <c r="D191">
        <v>41.174999999999997</v>
      </c>
      <c r="E191">
        <v>42.641800000000003</v>
      </c>
      <c r="G191">
        <f t="shared" si="6"/>
        <v>9.516394366078162E-4</v>
      </c>
      <c r="H191">
        <f t="shared" si="6"/>
        <v>1.8185607801079383E-2</v>
      </c>
      <c r="I191">
        <f t="shared" si="6"/>
        <v>3.8690415823045823E-3</v>
      </c>
      <c r="J191">
        <f t="shared" si="5"/>
        <v>-8.7668926513801457E-4</v>
      </c>
    </row>
    <row r="192" spans="1:10" x14ac:dyDescent="0.2">
      <c r="A192" s="35">
        <v>45707</v>
      </c>
      <c r="B192">
        <v>85.7517</v>
      </c>
      <c r="C192">
        <v>31.905000000000001</v>
      </c>
      <c r="D192">
        <v>41.41</v>
      </c>
      <c r="E192">
        <v>42.994</v>
      </c>
      <c r="G192">
        <f t="shared" si="6"/>
        <v>-1.642931918733189E-3</v>
      </c>
      <c r="H192">
        <f t="shared" si="6"/>
        <v>3.8956212797296254E-2</v>
      </c>
      <c r="I192">
        <f t="shared" si="6"/>
        <v>5.6911214937718042E-3</v>
      </c>
      <c r="J192">
        <f t="shared" si="5"/>
        <v>8.2255782236583027E-3</v>
      </c>
    </row>
    <row r="193" spans="1:10" x14ac:dyDescent="0.2">
      <c r="A193" s="35">
        <v>45708</v>
      </c>
      <c r="B193">
        <v>85.927099999999996</v>
      </c>
      <c r="C193">
        <v>30.515000000000001</v>
      </c>
      <c r="D193">
        <v>41.640999999999998</v>
      </c>
      <c r="E193">
        <v>42.887700000000002</v>
      </c>
      <c r="G193">
        <f t="shared" si="6"/>
        <v>2.0433514333598017E-3</v>
      </c>
      <c r="H193">
        <f t="shared" si="6"/>
        <v>-4.4544371323851972E-2</v>
      </c>
      <c r="I193">
        <f t="shared" si="6"/>
        <v>5.562861270764571E-3</v>
      </c>
      <c r="J193">
        <f t="shared" si="5"/>
        <v>-2.4754995367983089E-3</v>
      </c>
    </row>
    <row r="194" spans="1:10" x14ac:dyDescent="0.2">
      <c r="A194" s="35">
        <v>45709</v>
      </c>
      <c r="B194">
        <v>85.157300000000006</v>
      </c>
      <c r="C194">
        <v>30.469000000000001</v>
      </c>
      <c r="D194">
        <v>41.198</v>
      </c>
      <c r="E194">
        <v>42.760300000000001</v>
      </c>
      <c r="G194">
        <f t="shared" si="6"/>
        <v>-8.9991278589511298E-3</v>
      </c>
      <c r="H194">
        <f t="shared" si="6"/>
        <v>-1.5085927037943245E-3</v>
      </c>
      <c r="I194">
        <f t="shared" si="6"/>
        <v>-1.0695547340363133E-2</v>
      </c>
      <c r="J194">
        <f t="shared" si="5"/>
        <v>-2.9749695021995953E-3</v>
      </c>
    </row>
    <row r="195" spans="1:10" x14ac:dyDescent="0.2">
      <c r="A195" s="35">
        <v>45712</v>
      </c>
      <c r="B195">
        <v>84.562799999999996</v>
      </c>
      <c r="C195">
        <v>30.06</v>
      </c>
      <c r="D195">
        <v>40.927999999999997</v>
      </c>
      <c r="E195">
        <v>42.4848</v>
      </c>
      <c r="G195">
        <f t="shared" si="6"/>
        <v>-7.0056809002760293E-3</v>
      </c>
      <c r="H195">
        <f t="shared" si="6"/>
        <v>-1.3514388967835477E-2</v>
      </c>
      <c r="I195">
        <f t="shared" si="6"/>
        <v>-6.5752860914451844E-3</v>
      </c>
      <c r="J195">
        <f t="shared" si="5"/>
        <v>-6.4637371343609033E-3</v>
      </c>
    </row>
    <row r="196" spans="1:10" x14ac:dyDescent="0.2">
      <c r="A196" s="35">
        <v>45713</v>
      </c>
      <c r="B196">
        <v>84.2928</v>
      </c>
      <c r="C196">
        <v>28.873000000000001</v>
      </c>
      <c r="D196">
        <v>41.027999999999999</v>
      </c>
      <c r="E196">
        <v>42.441000000000003</v>
      </c>
      <c r="G196">
        <f t="shared" si="6"/>
        <v>-3.1980014889913646E-3</v>
      </c>
      <c r="H196">
        <f t="shared" si="6"/>
        <v>-4.0288481951001175E-2</v>
      </c>
      <c r="I196">
        <f t="shared" si="6"/>
        <v>2.4403350487324977E-3</v>
      </c>
      <c r="J196">
        <f t="shared" si="5"/>
        <v>-1.031488755678133E-3</v>
      </c>
    </row>
    <row r="197" spans="1:10" x14ac:dyDescent="0.2">
      <c r="A197" s="35">
        <v>45715</v>
      </c>
      <c r="B197">
        <v>84.197199999999995</v>
      </c>
      <c r="C197">
        <v>28.369</v>
      </c>
      <c r="D197">
        <v>40.247999999999998</v>
      </c>
      <c r="E197">
        <v>42.674700000000001</v>
      </c>
      <c r="G197">
        <f t="shared" si="6"/>
        <v>-1.1347855689831259E-3</v>
      </c>
      <c r="H197">
        <f t="shared" si="6"/>
        <v>-1.7609902676248901E-2</v>
      </c>
      <c r="I197">
        <f t="shared" si="6"/>
        <v>-1.919444725614718E-2</v>
      </c>
      <c r="J197">
        <f t="shared" si="6"/>
        <v>5.4913626339104359E-3</v>
      </c>
    </row>
    <row r="198" spans="1:10" x14ac:dyDescent="0.2">
      <c r="A198" s="35">
        <v>45716</v>
      </c>
      <c r="B198">
        <v>83.491299999999995</v>
      </c>
      <c r="C198">
        <v>26.893999999999998</v>
      </c>
      <c r="D198">
        <v>39.640999999999998</v>
      </c>
      <c r="E198">
        <v>42.504100000000001</v>
      </c>
      <c r="G198">
        <f t="shared" ref="G198:J253" si="7">LN(B198/B197)</f>
        <v>-8.4192317268599031E-3</v>
      </c>
      <c r="H198">
        <f t="shared" si="7"/>
        <v>-5.3393786295900067E-2</v>
      </c>
      <c r="I198">
        <f t="shared" si="7"/>
        <v>-1.5196377002036167E-2</v>
      </c>
      <c r="J198">
        <f t="shared" si="7"/>
        <v>-4.0056969131989448E-3</v>
      </c>
    </row>
    <row r="199" spans="1:10" x14ac:dyDescent="0.2">
      <c r="A199" s="35">
        <v>45719</v>
      </c>
      <c r="B199">
        <v>82.891000000000005</v>
      </c>
      <c r="C199">
        <v>27.765999999999998</v>
      </c>
      <c r="D199">
        <v>39.438000000000002</v>
      </c>
      <c r="E199">
        <v>42.221499999999999</v>
      </c>
      <c r="G199">
        <f t="shared" si="7"/>
        <v>-7.2159430996110979E-3</v>
      </c>
      <c r="H199">
        <f t="shared" si="7"/>
        <v>3.1909037210932328E-2</v>
      </c>
      <c r="I199">
        <f t="shared" si="7"/>
        <v>-5.1341176774869351E-3</v>
      </c>
      <c r="J199">
        <f t="shared" si="7"/>
        <v>-6.6709718908610641E-3</v>
      </c>
    </row>
    <row r="200" spans="1:10" x14ac:dyDescent="0.2">
      <c r="A200" s="35">
        <v>45720</v>
      </c>
      <c r="B200">
        <v>82.684299999999993</v>
      </c>
      <c r="C200">
        <v>26.73</v>
      </c>
      <c r="D200">
        <v>39.834000000000003</v>
      </c>
      <c r="E200">
        <v>42.249600000000001</v>
      </c>
      <c r="G200">
        <f t="shared" si="7"/>
        <v>-2.4967505102098417E-3</v>
      </c>
      <c r="H200">
        <f t="shared" si="7"/>
        <v>-3.8025720461782909E-2</v>
      </c>
      <c r="I200">
        <f t="shared" si="7"/>
        <v>9.9910004555831718E-3</v>
      </c>
      <c r="J200">
        <f t="shared" si="7"/>
        <v>6.6531632798756094E-4</v>
      </c>
    </row>
    <row r="201" spans="1:10" x14ac:dyDescent="0.2">
      <c r="A201" s="35">
        <v>45721</v>
      </c>
      <c r="B201">
        <v>83.735299999999995</v>
      </c>
      <c r="C201">
        <v>26.928999999999998</v>
      </c>
      <c r="D201">
        <v>40.344999999999999</v>
      </c>
      <c r="E201">
        <v>42.438699999999997</v>
      </c>
      <c r="G201">
        <f t="shared" si="7"/>
        <v>1.2630891709360164E-2</v>
      </c>
      <c r="H201">
        <f t="shared" si="7"/>
        <v>7.4172426746435659E-3</v>
      </c>
      <c r="I201">
        <f t="shared" si="7"/>
        <v>1.2746652335392379E-2</v>
      </c>
      <c r="J201">
        <f t="shared" si="7"/>
        <v>4.4657954941480088E-3</v>
      </c>
    </row>
    <row r="202" spans="1:10" x14ac:dyDescent="0.2">
      <c r="A202" s="35">
        <v>45722</v>
      </c>
      <c r="B202">
        <v>83.867400000000004</v>
      </c>
      <c r="C202">
        <v>26.972000000000001</v>
      </c>
      <c r="D202">
        <v>40.561</v>
      </c>
      <c r="E202">
        <v>42.655500000000004</v>
      </c>
      <c r="G202">
        <f t="shared" si="7"/>
        <v>1.5763472468436678E-3</v>
      </c>
      <c r="H202">
        <f t="shared" si="7"/>
        <v>1.5955180468642154E-3</v>
      </c>
      <c r="I202">
        <f t="shared" si="7"/>
        <v>5.3395425108796763E-3</v>
      </c>
      <c r="J202">
        <f t="shared" si="7"/>
        <v>5.0955404502858164E-3</v>
      </c>
    </row>
    <row r="203" spans="1:10" x14ac:dyDescent="0.2">
      <c r="A203" s="35">
        <v>45723</v>
      </c>
      <c r="B203">
        <v>83.816599999999994</v>
      </c>
      <c r="C203">
        <v>26.373000000000001</v>
      </c>
      <c r="D203">
        <v>40.537999999999997</v>
      </c>
      <c r="E203">
        <v>42.668900000000001</v>
      </c>
      <c r="G203">
        <f t="shared" si="7"/>
        <v>-6.0590159531188979E-4</v>
      </c>
      <c r="H203">
        <f t="shared" si="7"/>
        <v>-2.2458531335184301E-2</v>
      </c>
      <c r="I203">
        <f t="shared" si="7"/>
        <v>-5.6720799557678737E-4</v>
      </c>
      <c r="J203">
        <f t="shared" si="7"/>
        <v>3.1409538444251701E-4</v>
      </c>
    </row>
    <row r="204" spans="1:10" x14ac:dyDescent="0.2">
      <c r="A204" s="35">
        <v>45726</v>
      </c>
      <c r="B204">
        <v>83.337000000000003</v>
      </c>
      <c r="C204">
        <v>25.34</v>
      </c>
      <c r="D204">
        <v>40.158999999999999</v>
      </c>
      <c r="E204">
        <v>42.451799999999999</v>
      </c>
      <c r="G204">
        <f t="shared" si="7"/>
        <v>-5.7384503366257073E-3</v>
      </c>
      <c r="H204">
        <f t="shared" si="7"/>
        <v>-3.9956584644158306E-2</v>
      </c>
      <c r="I204">
        <f t="shared" si="7"/>
        <v>-9.3932311407254106E-3</v>
      </c>
      <c r="J204">
        <f t="shared" si="7"/>
        <v>-5.1010029463842308E-3</v>
      </c>
    </row>
    <row r="205" spans="1:10" x14ac:dyDescent="0.2">
      <c r="A205" s="35">
        <v>45727</v>
      </c>
      <c r="B205">
        <v>83.260300000000001</v>
      </c>
      <c r="C205">
        <v>24.423999999999999</v>
      </c>
      <c r="D205">
        <v>40.030999999999999</v>
      </c>
      <c r="E205">
        <v>42.290500000000002</v>
      </c>
      <c r="G205">
        <f t="shared" si="7"/>
        <v>-9.2078329503694962E-4</v>
      </c>
      <c r="H205">
        <f t="shared" si="7"/>
        <v>-3.6817919460416258E-2</v>
      </c>
      <c r="I205">
        <f t="shared" si="7"/>
        <v>-3.1924207185397334E-3</v>
      </c>
      <c r="J205">
        <f t="shared" si="7"/>
        <v>-3.806840144697747E-3</v>
      </c>
    </row>
    <row r="206" spans="1:10" x14ac:dyDescent="0.2">
      <c r="A206" s="35">
        <v>45728</v>
      </c>
      <c r="B206">
        <v>83.557900000000004</v>
      </c>
      <c r="C206">
        <v>24.102</v>
      </c>
      <c r="D206">
        <v>39.914999999999999</v>
      </c>
      <c r="E206">
        <v>42.492600000000003</v>
      </c>
      <c r="G206">
        <f t="shared" si="7"/>
        <v>3.5679597994979274E-3</v>
      </c>
      <c r="H206">
        <f t="shared" si="7"/>
        <v>-1.3271430827376578E-2</v>
      </c>
      <c r="I206">
        <f t="shared" si="7"/>
        <v>-2.9019608587454722E-3</v>
      </c>
      <c r="J206">
        <f t="shared" si="7"/>
        <v>4.7674685825358602E-3</v>
      </c>
    </row>
    <row r="207" spans="1:10" x14ac:dyDescent="0.2">
      <c r="A207" s="35">
        <v>45729</v>
      </c>
      <c r="B207">
        <v>83.0488</v>
      </c>
      <c r="C207">
        <v>24.306000000000001</v>
      </c>
      <c r="D207">
        <v>39.728000000000002</v>
      </c>
      <c r="E207">
        <v>42.401800000000001</v>
      </c>
      <c r="G207">
        <f t="shared" si="7"/>
        <v>-6.1114179027438164E-3</v>
      </c>
      <c r="H207">
        <f t="shared" si="7"/>
        <v>8.4284088434083276E-3</v>
      </c>
      <c r="I207">
        <f t="shared" si="7"/>
        <v>-4.6959643319513834E-3</v>
      </c>
      <c r="J207">
        <f t="shared" si="7"/>
        <v>-2.1391289560701711E-3</v>
      </c>
    </row>
    <row r="208" spans="1:10" x14ac:dyDescent="0.2">
      <c r="A208" s="35">
        <v>45733</v>
      </c>
      <c r="B208">
        <v>83.778599999999997</v>
      </c>
      <c r="C208">
        <v>24.492999999999999</v>
      </c>
      <c r="D208">
        <v>40.073</v>
      </c>
      <c r="E208">
        <v>42.738500000000002</v>
      </c>
      <c r="G208">
        <f t="shared" si="7"/>
        <v>8.749218119301596E-3</v>
      </c>
      <c r="H208">
        <f t="shared" si="7"/>
        <v>7.6641289922557672E-3</v>
      </c>
      <c r="I208">
        <f t="shared" si="7"/>
        <v>8.6465620589865431E-3</v>
      </c>
      <c r="J208">
        <f t="shared" si="7"/>
        <v>7.909339179247887E-3</v>
      </c>
    </row>
    <row r="209" spans="1:10" x14ac:dyDescent="0.2">
      <c r="A209" s="35">
        <v>45734</v>
      </c>
      <c r="B209">
        <v>84.296300000000002</v>
      </c>
      <c r="C209">
        <v>24.716000000000001</v>
      </c>
      <c r="D209">
        <v>40.487000000000002</v>
      </c>
      <c r="E209">
        <v>43.494199999999999</v>
      </c>
      <c r="G209">
        <f t="shared" si="7"/>
        <v>6.1603682314387391E-3</v>
      </c>
      <c r="H209">
        <f t="shared" si="7"/>
        <v>9.0634447578688878E-3</v>
      </c>
      <c r="I209">
        <f t="shared" si="7"/>
        <v>1.0278144105811432E-2</v>
      </c>
      <c r="J209">
        <f t="shared" si="7"/>
        <v>1.75274425253731E-2</v>
      </c>
    </row>
    <row r="210" spans="1:10" x14ac:dyDescent="0.2">
      <c r="A210" s="35">
        <v>45735</v>
      </c>
      <c r="B210">
        <v>84.767799999999994</v>
      </c>
      <c r="C210">
        <v>24.986000000000001</v>
      </c>
      <c r="D210">
        <v>40.856000000000002</v>
      </c>
      <c r="E210">
        <v>43.930599999999998</v>
      </c>
      <c r="G210">
        <f t="shared" si="7"/>
        <v>5.5777805273547693E-3</v>
      </c>
      <c r="H210">
        <f t="shared" si="7"/>
        <v>1.0864860810904316E-2</v>
      </c>
      <c r="I210">
        <f t="shared" si="7"/>
        <v>9.0727544147341348E-3</v>
      </c>
      <c r="J210">
        <f t="shared" si="7"/>
        <v>9.9835201152111558E-3</v>
      </c>
    </row>
    <row r="211" spans="1:10" x14ac:dyDescent="0.2">
      <c r="A211" s="35">
        <v>45736</v>
      </c>
      <c r="B211">
        <v>85.229299999999995</v>
      </c>
      <c r="C211">
        <v>25.777999999999999</v>
      </c>
      <c r="D211">
        <v>41.22</v>
      </c>
      <c r="E211">
        <v>44.1813</v>
      </c>
      <c r="G211">
        <f t="shared" si="7"/>
        <v>5.4295177239863518E-3</v>
      </c>
      <c r="H211">
        <f t="shared" si="7"/>
        <v>3.1205746972950286E-2</v>
      </c>
      <c r="I211">
        <f t="shared" si="7"/>
        <v>8.869886116970177E-3</v>
      </c>
      <c r="J211">
        <f t="shared" si="7"/>
        <v>5.6905066514462664E-3</v>
      </c>
    </row>
    <row r="212" spans="1:10" x14ac:dyDescent="0.2">
      <c r="A212" s="35">
        <v>45737</v>
      </c>
      <c r="B212">
        <v>85.848299999999995</v>
      </c>
      <c r="C212">
        <v>25.959</v>
      </c>
      <c r="D212">
        <v>41.843000000000004</v>
      </c>
      <c r="E212">
        <v>44.857199999999999</v>
      </c>
      <c r="G212">
        <f t="shared" si="7"/>
        <v>7.2365137372609181E-3</v>
      </c>
      <c r="H212">
        <f t="shared" si="7"/>
        <v>6.996955310123603E-3</v>
      </c>
      <c r="I212">
        <f t="shared" si="7"/>
        <v>1.5000943444750288E-2</v>
      </c>
      <c r="J212">
        <f t="shared" si="7"/>
        <v>1.5182488099195616E-2</v>
      </c>
    </row>
    <row r="213" spans="1:10" x14ac:dyDescent="0.2">
      <c r="A213" s="35">
        <v>45740</v>
      </c>
      <c r="B213">
        <v>86.930199999999999</v>
      </c>
      <c r="C213">
        <v>26.044</v>
      </c>
      <c r="D213">
        <v>42.119</v>
      </c>
      <c r="E213">
        <v>45.636000000000003</v>
      </c>
      <c r="G213">
        <f t="shared" si="7"/>
        <v>1.25237126228158E-2</v>
      </c>
      <c r="H213">
        <f t="shared" si="7"/>
        <v>3.2690450819041349E-3</v>
      </c>
      <c r="I213">
        <f t="shared" si="7"/>
        <v>6.5744263864647061E-3</v>
      </c>
      <c r="J213">
        <f t="shared" si="7"/>
        <v>1.7212767996644032E-2</v>
      </c>
    </row>
    <row r="214" spans="1:10" x14ac:dyDescent="0.2">
      <c r="A214" s="35">
        <v>45741</v>
      </c>
      <c r="B214">
        <v>86.937799999999996</v>
      </c>
      <c r="C214">
        <v>26.158000000000001</v>
      </c>
      <c r="D214">
        <v>41.704000000000001</v>
      </c>
      <c r="E214">
        <v>45.57</v>
      </c>
      <c r="G214">
        <f t="shared" si="7"/>
        <v>8.7422642519941444E-5</v>
      </c>
      <c r="H214">
        <f t="shared" si="7"/>
        <v>4.3676556923449425E-3</v>
      </c>
      <c r="I214">
        <f t="shared" si="7"/>
        <v>-9.9018978277231467E-3</v>
      </c>
      <c r="J214">
        <f t="shared" si="7"/>
        <v>-1.4472734583318167E-3</v>
      </c>
    </row>
    <row r="215" spans="1:10" x14ac:dyDescent="0.2">
      <c r="A215" s="35">
        <v>45742</v>
      </c>
      <c r="B215">
        <v>86.385800000000003</v>
      </c>
      <c r="C215">
        <v>25.853999999999999</v>
      </c>
      <c r="D215">
        <v>41.034999999999997</v>
      </c>
      <c r="E215">
        <v>45.258400000000002</v>
      </c>
      <c r="G215">
        <f t="shared" si="7"/>
        <v>-6.3696099816478438E-3</v>
      </c>
      <c r="H215">
        <f t="shared" si="7"/>
        <v>-1.1689743205204712E-2</v>
      </c>
      <c r="I215">
        <f t="shared" si="7"/>
        <v>-1.6171686384129906E-2</v>
      </c>
      <c r="J215">
        <f t="shared" si="7"/>
        <v>-6.8613169988512145E-3</v>
      </c>
    </row>
    <row r="216" spans="1:10" x14ac:dyDescent="0.2">
      <c r="A216" s="35">
        <v>45743</v>
      </c>
      <c r="B216">
        <v>86.447100000000006</v>
      </c>
      <c r="C216">
        <v>25.625</v>
      </c>
      <c r="D216">
        <v>41.09</v>
      </c>
      <c r="E216">
        <v>45.6143</v>
      </c>
      <c r="G216">
        <f t="shared" si="7"/>
        <v>7.0935571376108187E-4</v>
      </c>
      <c r="H216">
        <f t="shared" si="7"/>
        <v>-8.8968904031836247E-3</v>
      </c>
      <c r="I216">
        <f t="shared" si="7"/>
        <v>1.3394218136436652E-3</v>
      </c>
      <c r="J216">
        <f t="shared" si="7"/>
        <v>7.8329755735263452E-3</v>
      </c>
    </row>
    <row r="217" spans="1:10" x14ac:dyDescent="0.2">
      <c r="A217" s="35">
        <v>45744</v>
      </c>
      <c r="B217">
        <v>85.837100000000007</v>
      </c>
      <c r="C217">
        <v>25.399000000000001</v>
      </c>
      <c r="D217">
        <v>41.104999999999997</v>
      </c>
      <c r="E217">
        <v>45.621200000000002</v>
      </c>
      <c r="G217">
        <f t="shared" si="7"/>
        <v>-7.0813521966991344E-3</v>
      </c>
      <c r="H217">
        <f t="shared" si="7"/>
        <v>-8.8586342878433418E-3</v>
      </c>
      <c r="I217">
        <f t="shared" si="7"/>
        <v>3.6498570877816725E-4</v>
      </c>
      <c r="J217">
        <f t="shared" si="7"/>
        <v>1.5125691234577592E-4</v>
      </c>
    </row>
    <row r="218" spans="1:10" x14ac:dyDescent="0.2">
      <c r="A218" s="35">
        <v>45747</v>
      </c>
      <c r="B218">
        <v>85.843400000000003</v>
      </c>
      <c r="C218">
        <v>25.399000000000001</v>
      </c>
      <c r="D218">
        <v>41.113</v>
      </c>
      <c r="E218">
        <v>45.620399999999997</v>
      </c>
      <c r="G218">
        <f t="shared" si="7"/>
        <v>7.3392144160996039E-5</v>
      </c>
      <c r="H218">
        <f t="shared" si="7"/>
        <v>0</v>
      </c>
      <c r="I218">
        <f t="shared" si="7"/>
        <v>1.9460458841738935E-4</v>
      </c>
      <c r="J218">
        <f t="shared" si="7"/>
        <v>-1.7535860835935741E-5</v>
      </c>
    </row>
    <row r="219" spans="1:10" x14ac:dyDescent="0.2">
      <c r="A219" s="35">
        <v>45748</v>
      </c>
      <c r="B219">
        <v>84.964299999999994</v>
      </c>
      <c r="C219">
        <v>24.989000000000001</v>
      </c>
      <c r="D219">
        <v>40.338000000000001</v>
      </c>
      <c r="E219">
        <v>45.075000000000003</v>
      </c>
      <c r="G219">
        <f t="shared" si="7"/>
        <v>-1.029353784652293E-2</v>
      </c>
      <c r="H219">
        <f t="shared" si="7"/>
        <v>-1.627407513093216E-2</v>
      </c>
      <c r="I219">
        <f t="shared" si="7"/>
        <v>-1.9030420477559373E-2</v>
      </c>
      <c r="J219">
        <f t="shared" si="7"/>
        <v>-1.2027215812594996E-2</v>
      </c>
    </row>
    <row r="220" spans="1:10" x14ac:dyDescent="0.2">
      <c r="A220" s="35">
        <v>45749</v>
      </c>
      <c r="B220">
        <v>85.115899999999996</v>
      </c>
      <c r="C220">
        <v>24.736999999999998</v>
      </c>
      <c r="D220">
        <v>40.744999999999997</v>
      </c>
      <c r="E220">
        <v>45.472099999999998</v>
      </c>
      <c r="G220">
        <f t="shared" si="7"/>
        <v>1.7826888744071959E-3</v>
      </c>
      <c r="H220">
        <f t="shared" si="7"/>
        <v>-1.0135629543780665E-2</v>
      </c>
      <c r="I220">
        <f t="shared" si="7"/>
        <v>1.0039180057228292E-2</v>
      </c>
      <c r="J220">
        <f t="shared" si="7"/>
        <v>8.7711819784152146E-3</v>
      </c>
    </row>
    <row r="221" spans="1:10" x14ac:dyDescent="0.2">
      <c r="A221" s="35">
        <v>45750</v>
      </c>
      <c r="B221">
        <v>84.584900000000005</v>
      </c>
      <c r="C221">
        <v>24.542000000000002</v>
      </c>
      <c r="D221">
        <v>41.247999999999998</v>
      </c>
      <c r="E221">
        <v>45.693399999999997</v>
      </c>
      <c r="G221">
        <f t="shared" si="7"/>
        <v>-6.2580934561779159E-3</v>
      </c>
      <c r="H221">
        <f t="shared" si="7"/>
        <v>-7.9141629416598705E-3</v>
      </c>
      <c r="I221">
        <f t="shared" si="7"/>
        <v>1.2269493984593691E-2</v>
      </c>
      <c r="J221">
        <f t="shared" si="7"/>
        <v>4.8549162714803121E-3</v>
      </c>
    </row>
    <row r="222" spans="1:10" x14ac:dyDescent="0.2">
      <c r="A222" s="35">
        <v>45751</v>
      </c>
      <c r="B222">
        <v>83.617099999999994</v>
      </c>
      <c r="C222">
        <v>24.125</v>
      </c>
      <c r="D222">
        <v>39.695999999999998</v>
      </c>
      <c r="E222">
        <v>45.584299999999999</v>
      </c>
      <c r="G222">
        <f t="shared" si="7"/>
        <v>-1.1507719055209916E-2</v>
      </c>
      <c r="H222">
        <f t="shared" si="7"/>
        <v>-1.7137288329306544E-2</v>
      </c>
      <c r="I222">
        <f t="shared" si="7"/>
        <v>-3.8352199807331649E-2</v>
      </c>
      <c r="J222">
        <f t="shared" si="7"/>
        <v>-2.3905083487992212E-3</v>
      </c>
    </row>
    <row r="223" spans="1:10" x14ac:dyDescent="0.2">
      <c r="A223" s="35">
        <v>45754</v>
      </c>
      <c r="B223">
        <v>82.059399999999997</v>
      </c>
      <c r="C223">
        <v>23.428999999999998</v>
      </c>
      <c r="D223">
        <v>38.554000000000002</v>
      </c>
      <c r="E223">
        <v>44.169699999999999</v>
      </c>
      <c r="G223">
        <f t="shared" si="7"/>
        <v>-1.8804669364452214E-2</v>
      </c>
      <c r="H223">
        <f t="shared" si="7"/>
        <v>-2.9274075940546863E-2</v>
      </c>
      <c r="I223">
        <f t="shared" si="7"/>
        <v>-2.9190570974045524E-2</v>
      </c>
      <c r="J223">
        <f t="shared" si="7"/>
        <v>-3.1524325345338521E-2</v>
      </c>
    </row>
    <row r="224" spans="1:10" x14ac:dyDescent="0.2">
      <c r="A224" s="35">
        <v>45755</v>
      </c>
      <c r="B224">
        <v>82.620800000000003</v>
      </c>
      <c r="C224">
        <v>22.234999999999999</v>
      </c>
      <c r="D224">
        <v>39.173000000000002</v>
      </c>
      <c r="E224">
        <v>44.951700000000002</v>
      </c>
      <c r="G224">
        <f t="shared" si="7"/>
        <v>6.8180895430597589E-3</v>
      </c>
      <c r="H224">
        <f t="shared" si="7"/>
        <v>-5.230694732184301E-2</v>
      </c>
      <c r="I224">
        <f t="shared" si="7"/>
        <v>1.5927877995984118E-2</v>
      </c>
      <c r="J224">
        <f t="shared" si="7"/>
        <v>1.7549546357117439E-2</v>
      </c>
    </row>
    <row r="225" spans="1:10" x14ac:dyDescent="0.2">
      <c r="A225" s="35">
        <v>45756</v>
      </c>
      <c r="B225">
        <v>83.590900000000005</v>
      </c>
      <c r="C225">
        <v>22.686</v>
      </c>
      <c r="D225">
        <v>38.996000000000002</v>
      </c>
      <c r="E225">
        <v>44.726599999999998</v>
      </c>
      <c r="G225">
        <f t="shared" si="7"/>
        <v>1.1673197684001723E-2</v>
      </c>
      <c r="H225">
        <f t="shared" si="7"/>
        <v>2.0080370174191065E-2</v>
      </c>
      <c r="I225">
        <f t="shared" si="7"/>
        <v>-4.5286572043585537E-3</v>
      </c>
      <c r="J225">
        <f t="shared" si="7"/>
        <v>-5.0201770718369771E-3</v>
      </c>
    </row>
    <row r="226" spans="1:10" x14ac:dyDescent="0.2">
      <c r="A226" s="35">
        <v>45758</v>
      </c>
      <c r="B226">
        <v>84.398700000000005</v>
      </c>
      <c r="C226">
        <v>22.443000000000001</v>
      </c>
      <c r="D226">
        <v>39.719000000000001</v>
      </c>
      <c r="E226">
        <v>45.441899999999997</v>
      </c>
      <c r="G226">
        <f t="shared" si="7"/>
        <v>9.617336148443319E-3</v>
      </c>
      <c r="H226">
        <f t="shared" si="7"/>
        <v>-1.0769232578473228E-2</v>
      </c>
      <c r="I226">
        <f t="shared" si="7"/>
        <v>1.8370585859384683E-2</v>
      </c>
      <c r="J226">
        <f t="shared" si="7"/>
        <v>1.5866183988603302E-2</v>
      </c>
    </row>
    <row r="227" spans="1:10" x14ac:dyDescent="0.2">
      <c r="A227" s="35">
        <v>45762</v>
      </c>
      <c r="B227">
        <v>85.409099999999995</v>
      </c>
      <c r="C227">
        <v>24.547000000000001</v>
      </c>
      <c r="D227">
        <v>40.655000000000001</v>
      </c>
      <c r="E227">
        <v>46.671900000000001</v>
      </c>
      <c r="G227">
        <f t="shared" si="7"/>
        <v>1.1900653855054795E-2</v>
      </c>
      <c r="H227">
        <f t="shared" si="7"/>
        <v>8.9610885622505534E-2</v>
      </c>
      <c r="I227">
        <f t="shared" si="7"/>
        <v>2.329216703339107E-2</v>
      </c>
      <c r="J227">
        <f t="shared" si="7"/>
        <v>2.6707683591774858E-2</v>
      </c>
    </row>
    <row r="228" spans="1:10" x14ac:dyDescent="0.2">
      <c r="A228" s="35">
        <v>45763</v>
      </c>
      <c r="B228">
        <v>85.245599999999996</v>
      </c>
      <c r="C228">
        <v>24.863</v>
      </c>
      <c r="D228">
        <v>40.792000000000002</v>
      </c>
      <c r="E228">
        <v>47.251399999999997</v>
      </c>
      <c r="G228">
        <f t="shared" si="7"/>
        <v>-1.9161505663306334E-3</v>
      </c>
      <c r="H228">
        <f t="shared" si="7"/>
        <v>1.2791107405337863E-2</v>
      </c>
      <c r="I228">
        <f t="shared" si="7"/>
        <v>3.3641540930537607E-3</v>
      </c>
      <c r="J228">
        <f t="shared" si="7"/>
        <v>1.2340012619635108E-2</v>
      </c>
    </row>
    <row r="229" spans="1:10" x14ac:dyDescent="0.2">
      <c r="A229" s="35">
        <v>45764</v>
      </c>
      <c r="B229">
        <v>85.985100000000003</v>
      </c>
      <c r="C229">
        <v>24.587</v>
      </c>
      <c r="D229">
        <v>40.902999999999999</v>
      </c>
      <c r="E229">
        <v>48.061900000000001</v>
      </c>
      <c r="G229">
        <f t="shared" si="7"/>
        <v>8.6375235006234362E-3</v>
      </c>
      <c r="H229">
        <f t="shared" si="7"/>
        <v>-1.1162906614163078E-2</v>
      </c>
      <c r="I229">
        <f t="shared" si="7"/>
        <v>2.7174262392003299E-3</v>
      </c>
      <c r="J229">
        <f t="shared" si="7"/>
        <v>1.7007480312384093E-2</v>
      </c>
    </row>
    <row r="230" spans="1:10" x14ac:dyDescent="0.2">
      <c r="A230" s="35">
        <v>45768</v>
      </c>
      <c r="B230">
        <v>86.602900000000005</v>
      </c>
      <c r="C230">
        <v>24.167999999999999</v>
      </c>
      <c r="D230">
        <v>41.155999999999999</v>
      </c>
      <c r="E230">
        <v>48.995100000000001</v>
      </c>
      <c r="G230">
        <f t="shared" si="7"/>
        <v>7.1592768765920481E-3</v>
      </c>
      <c r="H230">
        <f t="shared" si="7"/>
        <v>-1.7188403887686988E-2</v>
      </c>
      <c r="I230">
        <f t="shared" si="7"/>
        <v>6.1663145215088162E-3</v>
      </c>
      <c r="J230">
        <f t="shared" si="7"/>
        <v>1.9230529667476536E-2</v>
      </c>
    </row>
    <row r="231" spans="1:10" x14ac:dyDescent="0.2">
      <c r="A231" s="35">
        <v>45769</v>
      </c>
      <c r="B231">
        <v>87.120099999999994</v>
      </c>
      <c r="C231">
        <v>23.905999999999999</v>
      </c>
      <c r="D231">
        <v>41.512999999999998</v>
      </c>
      <c r="E231">
        <v>49.342799999999997</v>
      </c>
      <c r="G231">
        <f t="shared" si="7"/>
        <v>5.9543241604791599E-3</v>
      </c>
      <c r="H231">
        <f t="shared" si="7"/>
        <v>-1.0899970628581623E-2</v>
      </c>
      <c r="I231">
        <f t="shared" si="7"/>
        <v>8.6369066816561323E-3</v>
      </c>
      <c r="J231">
        <f t="shared" si="7"/>
        <v>7.071565468709822E-3</v>
      </c>
    </row>
    <row r="232" spans="1:10" x14ac:dyDescent="0.2">
      <c r="A232" s="35">
        <v>45770</v>
      </c>
      <c r="B232">
        <v>87.7517</v>
      </c>
      <c r="C232">
        <v>23.224</v>
      </c>
      <c r="D232">
        <v>41.811999999999998</v>
      </c>
      <c r="E232">
        <v>49.149000000000001</v>
      </c>
      <c r="G232">
        <f t="shared" si="7"/>
        <v>7.2236089115867846E-3</v>
      </c>
      <c r="H232">
        <f t="shared" si="7"/>
        <v>-2.8943246733460357E-2</v>
      </c>
      <c r="I232">
        <f t="shared" si="7"/>
        <v>7.1767484752409509E-3</v>
      </c>
      <c r="J232">
        <f t="shared" si="7"/>
        <v>-3.9353580727670605E-3</v>
      </c>
    </row>
    <row r="233" spans="1:10" x14ac:dyDescent="0.2">
      <c r="A233" s="35">
        <v>45771</v>
      </c>
      <c r="B233">
        <v>87.863200000000006</v>
      </c>
      <c r="C233">
        <v>23.844000000000001</v>
      </c>
      <c r="D233">
        <v>41.834000000000003</v>
      </c>
      <c r="E233">
        <v>49.106400000000001</v>
      </c>
      <c r="G233">
        <f t="shared" si="7"/>
        <v>1.2698240864800056E-3</v>
      </c>
      <c r="H233">
        <f t="shared" si="7"/>
        <v>2.6346386635351403E-2</v>
      </c>
      <c r="I233">
        <f t="shared" si="7"/>
        <v>5.2602636126772089E-4</v>
      </c>
      <c r="J233">
        <f t="shared" si="7"/>
        <v>-8.6712796791385831E-4</v>
      </c>
    </row>
    <row r="234" spans="1:10" x14ac:dyDescent="0.2">
      <c r="A234" s="35">
        <v>45772</v>
      </c>
      <c r="B234">
        <v>87.293400000000005</v>
      </c>
      <c r="C234">
        <v>24.765000000000001</v>
      </c>
      <c r="D234">
        <v>41.036999999999999</v>
      </c>
      <c r="E234">
        <v>48.376600000000003</v>
      </c>
      <c r="G234">
        <f t="shared" si="7"/>
        <v>-6.5062008511117854E-3</v>
      </c>
      <c r="H234">
        <f t="shared" si="7"/>
        <v>3.7898752682520805E-2</v>
      </c>
      <c r="I234">
        <f t="shared" si="7"/>
        <v>-1.9235307256311389E-2</v>
      </c>
      <c r="J234">
        <f t="shared" si="7"/>
        <v>-1.4973146799939276E-2</v>
      </c>
    </row>
    <row r="235" spans="1:10" x14ac:dyDescent="0.2">
      <c r="A235" s="35">
        <v>45775</v>
      </c>
      <c r="B235">
        <v>87.811300000000003</v>
      </c>
      <c r="C235">
        <v>25.181999999999999</v>
      </c>
      <c r="D235">
        <v>41.125999999999998</v>
      </c>
      <c r="E235">
        <v>48.840800000000002</v>
      </c>
      <c r="G235">
        <f t="shared" si="7"/>
        <v>5.9153353412061179E-3</v>
      </c>
      <c r="H235">
        <f t="shared" si="7"/>
        <v>1.6698087539307627E-2</v>
      </c>
      <c r="I235">
        <f t="shared" si="7"/>
        <v>2.1664261239096125E-3</v>
      </c>
      <c r="J235">
        <f t="shared" si="7"/>
        <v>9.5498033863500968E-3</v>
      </c>
    </row>
    <row r="236" spans="1:10" x14ac:dyDescent="0.2">
      <c r="A236" s="35">
        <v>45776</v>
      </c>
      <c r="B236">
        <v>87.519599999999997</v>
      </c>
      <c r="C236">
        <v>25.524000000000001</v>
      </c>
      <c r="D236">
        <v>40.917000000000002</v>
      </c>
      <c r="E236">
        <v>48.846600000000002</v>
      </c>
      <c r="G236">
        <f t="shared" si="7"/>
        <v>-3.3274256749498037E-3</v>
      </c>
      <c r="H236">
        <f t="shared" si="7"/>
        <v>1.3489732426591785E-2</v>
      </c>
      <c r="I236">
        <f t="shared" si="7"/>
        <v>-5.0949002864788227E-3</v>
      </c>
      <c r="J236">
        <f t="shared" si="7"/>
        <v>1.1874612297630062E-4</v>
      </c>
    </row>
    <row r="237" spans="1:10" x14ac:dyDescent="0.2">
      <c r="A237" s="35">
        <v>45777</v>
      </c>
      <c r="B237">
        <v>87.411900000000003</v>
      </c>
      <c r="C237">
        <v>25.838999999999999</v>
      </c>
      <c r="D237">
        <v>40.850999999999999</v>
      </c>
      <c r="E237">
        <v>48.544400000000003</v>
      </c>
      <c r="G237">
        <f t="shared" si="7"/>
        <v>-1.2313392797506778E-3</v>
      </c>
      <c r="H237">
        <f t="shared" si="7"/>
        <v>1.2265792469045652E-2</v>
      </c>
      <c r="I237">
        <f t="shared" si="7"/>
        <v>-1.6143238022998717E-3</v>
      </c>
      <c r="J237">
        <f t="shared" si="7"/>
        <v>-6.205932168271317E-3</v>
      </c>
    </row>
    <row r="238" spans="1:10" x14ac:dyDescent="0.2">
      <c r="A238" s="35">
        <v>45779</v>
      </c>
      <c r="B238">
        <v>87.984700000000004</v>
      </c>
      <c r="C238">
        <v>26.242999999999999</v>
      </c>
      <c r="D238">
        <v>40.670999999999999</v>
      </c>
      <c r="E238">
        <v>48.442700000000002</v>
      </c>
      <c r="G238">
        <f t="shared" si="7"/>
        <v>6.5315067262448016E-3</v>
      </c>
      <c r="H238">
        <f t="shared" si="7"/>
        <v>1.5514308333942005E-2</v>
      </c>
      <c r="I238">
        <f t="shared" si="7"/>
        <v>-4.4159930451859045E-3</v>
      </c>
      <c r="J238">
        <f t="shared" si="7"/>
        <v>-2.0971868892808113E-3</v>
      </c>
    </row>
    <row r="239" spans="1:10" x14ac:dyDescent="0.2">
      <c r="A239" s="35">
        <v>45782</v>
      </c>
      <c r="B239">
        <v>88.061499999999995</v>
      </c>
      <c r="C239">
        <v>26.413</v>
      </c>
      <c r="D239">
        <v>40.911999999999999</v>
      </c>
      <c r="E239">
        <v>48.412799999999997</v>
      </c>
      <c r="G239">
        <f t="shared" si="7"/>
        <v>8.7249829728793091E-4</v>
      </c>
      <c r="H239">
        <f t="shared" si="7"/>
        <v>6.4570263845758862E-3</v>
      </c>
      <c r="I239">
        <f t="shared" si="7"/>
        <v>5.9081107834687467E-3</v>
      </c>
      <c r="J239">
        <f t="shared" si="7"/>
        <v>-6.1741462177843565E-4</v>
      </c>
    </row>
    <row r="240" spans="1:10" x14ac:dyDescent="0.2">
      <c r="A240" s="35">
        <v>45783</v>
      </c>
      <c r="B240">
        <v>87.784999999999997</v>
      </c>
      <c r="C240">
        <v>26.34</v>
      </c>
      <c r="D240">
        <v>40.485999999999997</v>
      </c>
      <c r="E240">
        <v>47.766199999999998</v>
      </c>
      <c r="G240">
        <f t="shared" si="7"/>
        <v>-3.1447908019249567E-3</v>
      </c>
      <c r="H240">
        <f t="shared" si="7"/>
        <v>-2.7676168785290764E-3</v>
      </c>
      <c r="I240">
        <f t="shared" si="7"/>
        <v>-1.0467183209445338E-2</v>
      </c>
      <c r="J240">
        <f t="shared" si="7"/>
        <v>-1.3445965163973251E-2</v>
      </c>
    </row>
    <row r="241" spans="1:10" x14ac:dyDescent="0.2">
      <c r="A241" s="35">
        <v>45784</v>
      </c>
      <c r="B241">
        <v>88.044600000000003</v>
      </c>
      <c r="C241">
        <v>26.247</v>
      </c>
      <c r="D241">
        <v>40.481000000000002</v>
      </c>
      <c r="E241">
        <v>48.247500000000002</v>
      </c>
      <c r="G241">
        <f t="shared" si="7"/>
        <v>2.95286104989612E-3</v>
      </c>
      <c r="H241">
        <f t="shared" si="7"/>
        <v>-3.5369995228977601E-3</v>
      </c>
      <c r="I241">
        <f t="shared" si="7"/>
        <v>-1.2350710799095615E-4</v>
      </c>
      <c r="J241">
        <f t="shared" si="7"/>
        <v>1.0025736566722669E-2</v>
      </c>
    </row>
    <row r="242" spans="1:10" x14ac:dyDescent="0.2">
      <c r="A242" s="35">
        <v>45785</v>
      </c>
      <c r="B242">
        <v>87.831000000000003</v>
      </c>
      <c r="C242">
        <v>25.936</v>
      </c>
      <c r="D242">
        <v>40.29</v>
      </c>
      <c r="E242">
        <v>47.915799999999997</v>
      </c>
      <c r="G242">
        <f t="shared" si="7"/>
        <v>-2.4289907755245845E-3</v>
      </c>
      <c r="H242">
        <f t="shared" si="7"/>
        <v>-1.1919731798916849E-2</v>
      </c>
      <c r="I242">
        <f t="shared" si="7"/>
        <v>-4.7294290281386315E-3</v>
      </c>
      <c r="J242">
        <f t="shared" si="7"/>
        <v>-6.8987090818707856E-3</v>
      </c>
    </row>
    <row r="243" spans="1:10" x14ac:dyDescent="0.2">
      <c r="A243" s="35">
        <v>45786</v>
      </c>
      <c r="B243">
        <v>86.864599999999996</v>
      </c>
      <c r="C243">
        <v>26.218</v>
      </c>
      <c r="D243">
        <v>39.716999999999999</v>
      </c>
      <c r="E243">
        <v>47.2791</v>
      </c>
      <c r="G243">
        <f t="shared" si="7"/>
        <v>-1.1063929006884106E-2</v>
      </c>
      <c r="H243">
        <f t="shared" si="7"/>
        <v>1.0814232782297253E-2</v>
      </c>
      <c r="I243">
        <f t="shared" si="7"/>
        <v>-1.4323991579626395E-2</v>
      </c>
      <c r="J243">
        <f t="shared" si="7"/>
        <v>-1.3376966505587609E-2</v>
      </c>
    </row>
    <row r="244" spans="1:10" x14ac:dyDescent="0.2">
      <c r="A244" s="35">
        <v>45789</v>
      </c>
      <c r="B244">
        <v>89.536699999999996</v>
      </c>
      <c r="C244">
        <v>27.169</v>
      </c>
      <c r="D244">
        <v>40.082000000000001</v>
      </c>
      <c r="E244">
        <v>48.915100000000002</v>
      </c>
      <c r="G244">
        <f t="shared" si="7"/>
        <v>3.0298012608141529E-2</v>
      </c>
      <c r="H244">
        <f t="shared" si="7"/>
        <v>3.5630419685344035E-2</v>
      </c>
      <c r="I244">
        <f t="shared" si="7"/>
        <v>9.1480481076070142E-3</v>
      </c>
      <c r="J244">
        <f t="shared" si="7"/>
        <v>3.4017804886302683E-2</v>
      </c>
    </row>
    <row r="245" spans="1:10" x14ac:dyDescent="0.2">
      <c r="A245" s="35">
        <v>45790</v>
      </c>
      <c r="B245">
        <v>88.873999999999995</v>
      </c>
      <c r="C245">
        <v>27.282</v>
      </c>
      <c r="D245">
        <v>40.314</v>
      </c>
      <c r="E245">
        <v>48.592399999999998</v>
      </c>
      <c r="G245">
        <f t="shared" si="7"/>
        <v>-7.4289607947846939E-3</v>
      </c>
      <c r="H245">
        <f t="shared" si="7"/>
        <v>4.1505266099670706E-3</v>
      </c>
      <c r="I245">
        <f t="shared" si="7"/>
        <v>5.7714474348312342E-3</v>
      </c>
      <c r="J245">
        <f t="shared" si="7"/>
        <v>-6.619002192755726E-3</v>
      </c>
    </row>
    <row r="246" spans="1:10" x14ac:dyDescent="0.2">
      <c r="A246" s="35">
        <v>45791</v>
      </c>
      <c r="B246">
        <v>89.217600000000004</v>
      </c>
      <c r="C246">
        <v>28.475000000000001</v>
      </c>
      <c r="D246">
        <v>40.518000000000001</v>
      </c>
      <c r="E246">
        <v>48.576799999999999</v>
      </c>
      <c r="G246">
        <f t="shared" si="7"/>
        <v>3.8586932380449885E-3</v>
      </c>
      <c r="H246">
        <f t="shared" si="7"/>
        <v>4.2799365262317458E-2</v>
      </c>
      <c r="I246">
        <f t="shared" si="7"/>
        <v>5.0475166546919943E-3</v>
      </c>
      <c r="J246">
        <f t="shared" si="7"/>
        <v>-3.2108940145693913E-4</v>
      </c>
    </row>
    <row r="247" spans="1:10" x14ac:dyDescent="0.2">
      <c r="A247" s="35">
        <v>45792</v>
      </c>
      <c r="B247">
        <v>89.995999999999995</v>
      </c>
      <c r="C247">
        <v>28.893999999999998</v>
      </c>
      <c r="D247">
        <v>40.610999999999997</v>
      </c>
      <c r="E247">
        <v>48.978099999999998</v>
      </c>
      <c r="G247">
        <f t="shared" si="7"/>
        <v>8.6868953580757011E-3</v>
      </c>
      <c r="H247">
        <f t="shared" si="7"/>
        <v>1.4607451773943573E-2</v>
      </c>
      <c r="I247">
        <f t="shared" si="7"/>
        <v>2.2926460509988715E-3</v>
      </c>
      <c r="J247">
        <f t="shared" si="7"/>
        <v>8.2272087524528845E-3</v>
      </c>
    </row>
    <row r="248" spans="1:10" x14ac:dyDescent="0.2">
      <c r="A248" s="35">
        <v>45793</v>
      </c>
      <c r="B248">
        <v>90.289599999999993</v>
      </c>
      <c r="C248">
        <v>29.231999999999999</v>
      </c>
      <c r="D248">
        <v>40.762999999999998</v>
      </c>
      <c r="E248">
        <v>49.019399999999997</v>
      </c>
      <c r="G248">
        <f t="shared" si="7"/>
        <v>3.2570572419836218E-3</v>
      </c>
      <c r="H248">
        <f t="shared" si="7"/>
        <v>1.1630038528461261E-2</v>
      </c>
      <c r="I248">
        <f t="shared" si="7"/>
        <v>3.7358413444693985E-3</v>
      </c>
      <c r="J248">
        <f t="shared" si="7"/>
        <v>8.4287869476489235E-4</v>
      </c>
    </row>
    <row r="249" spans="1:10" x14ac:dyDescent="0.2">
      <c r="A249" s="35">
        <v>45796</v>
      </c>
      <c r="B249">
        <v>90.698099999999997</v>
      </c>
      <c r="C249">
        <v>28.645</v>
      </c>
      <c r="D249">
        <v>41.218000000000004</v>
      </c>
      <c r="E249">
        <v>49.1447</v>
      </c>
      <c r="G249">
        <f t="shared" si="7"/>
        <v>4.5141265807382338E-3</v>
      </c>
      <c r="H249">
        <f t="shared" si="7"/>
        <v>-2.0285091775109731E-2</v>
      </c>
      <c r="I249">
        <f t="shared" si="7"/>
        <v>1.1100246933088564E-2</v>
      </c>
      <c r="J249">
        <f t="shared" si="7"/>
        <v>2.5528694920002363E-3</v>
      </c>
    </row>
    <row r="250" spans="1:10" x14ac:dyDescent="0.2">
      <c r="A250" s="35">
        <v>45797</v>
      </c>
      <c r="B250">
        <v>89.683499999999995</v>
      </c>
      <c r="C250">
        <v>29.135999999999999</v>
      </c>
      <c r="D250">
        <v>40.969000000000001</v>
      </c>
      <c r="E250">
        <v>48.631799999999998</v>
      </c>
      <c r="G250">
        <f t="shared" si="7"/>
        <v>-1.1249603064632956E-2</v>
      </c>
      <c r="H250">
        <f t="shared" si="7"/>
        <v>1.6995615124710914E-2</v>
      </c>
      <c r="I250">
        <f t="shared" si="7"/>
        <v>-6.059370991910033E-3</v>
      </c>
      <c r="J250">
        <f t="shared" si="7"/>
        <v>-1.049136969551903E-2</v>
      </c>
    </row>
    <row r="251" spans="1:10" x14ac:dyDescent="0.2">
      <c r="A251" s="35">
        <v>45798</v>
      </c>
      <c r="B251">
        <v>89.865700000000004</v>
      </c>
      <c r="C251">
        <v>28.954999999999998</v>
      </c>
      <c r="D251">
        <v>41.225999999999999</v>
      </c>
      <c r="E251">
        <v>48.781799999999997</v>
      </c>
      <c r="G251">
        <f t="shared" si="7"/>
        <v>2.0295279794052532E-3</v>
      </c>
      <c r="H251">
        <f t="shared" si="7"/>
        <v>-6.2316223074990549E-3</v>
      </c>
      <c r="I251">
        <f t="shared" si="7"/>
        <v>6.2534421195871394E-3</v>
      </c>
      <c r="J251">
        <f t="shared" si="7"/>
        <v>3.0796545565174444E-3</v>
      </c>
    </row>
    <row r="252" spans="1:10" x14ac:dyDescent="0.2">
      <c r="A252" s="35">
        <v>45799</v>
      </c>
      <c r="B252">
        <v>89.483500000000006</v>
      </c>
      <c r="C252">
        <v>28.638000000000002</v>
      </c>
      <c r="D252">
        <v>41.06</v>
      </c>
      <c r="E252">
        <v>48.590299999999999</v>
      </c>
      <c r="G252">
        <f t="shared" si="7"/>
        <v>-4.2620828926612508E-3</v>
      </c>
      <c r="H252">
        <f t="shared" si="7"/>
        <v>-1.1008393425938479E-2</v>
      </c>
      <c r="I252">
        <f t="shared" si="7"/>
        <v>-4.0347136862062911E-3</v>
      </c>
      <c r="J252">
        <f t="shared" si="7"/>
        <v>-3.9333699673249969E-3</v>
      </c>
    </row>
    <row r="253" spans="1:10" x14ac:dyDescent="0.2">
      <c r="A253" s="35">
        <v>45800</v>
      </c>
      <c r="B253">
        <v>90.063800000000001</v>
      </c>
      <c r="C253">
        <v>28.965</v>
      </c>
      <c r="D253">
        <v>41.201000000000001</v>
      </c>
      <c r="E253">
        <v>49.1113</v>
      </c>
      <c r="G253">
        <f t="shared" si="7"/>
        <v>6.4640573331371893E-3</v>
      </c>
      <c r="H253">
        <f t="shared" si="7"/>
        <v>1.1353697296772986E-2</v>
      </c>
      <c r="I253">
        <f t="shared" si="7"/>
        <v>3.4281163147969231E-3</v>
      </c>
      <c r="J253">
        <f t="shared" si="7"/>
        <v>1.0665228379277478E-2</v>
      </c>
    </row>
  </sheetData>
  <mergeCells count="1">
    <mergeCell ref="N3:O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71122-7C1D-445B-BC31-0E3100963C78}">
  <sheetPr codeName="Sheet7"/>
  <dimension ref="A1:AM253"/>
  <sheetViews>
    <sheetView showGridLines="0" workbookViewId="0"/>
  </sheetViews>
  <sheetFormatPr baseColWidth="10" defaultColWidth="8.83203125" defaultRowHeight="15" x14ac:dyDescent="0.2"/>
  <cols>
    <col min="1" max="1" width="10.33203125" style="70" bestFit="1" customWidth="1"/>
    <col min="13" max="13" width="16.6640625" bestFit="1" customWidth="1"/>
    <col min="14" max="14" width="12" bestFit="1" customWidth="1"/>
    <col min="16" max="19" width="12" bestFit="1" customWidth="1"/>
    <col min="21" max="21" width="12" bestFit="1" customWidth="1"/>
  </cols>
  <sheetData>
    <row r="1" spans="1:32" x14ac:dyDescent="0.2">
      <c r="A1" s="41" t="s">
        <v>54</v>
      </c>
      <c r="B1" s="42" t="s">
        <v>55</v>
      </c>
      <c r="C1" s="43" t="s">
        <v>55</v>
      </c>
      <c r="D1" s="44" t="s">
        <v>55</v>
      </c>
      <c r="E1" s="44" t="s">
        <v>55</v>
      </c>
      <c r="F1" s="46"/>
      <c r="G1" s="46" t="s">
        <v>64</v>
      </c>
      <c r="H1" s="46" t="s">
        <v>64</v>
      </c>
      <c r="I1" s="46" t="s">
        <v>64</v>
      </c>
      <c r="J1" s="46" t="s">
        <v>64</v>
      </c>
    </row>
    <row r="2" spans="1:32" x14ac:dyDescent="0.2">
      <c r="A2" s="47" t="s">
        <v>56</v>
      </c>
      <c r="B2" s="42" t="s">
        <v>121</v>
      </c>
      <c r="C2" s="43" t="s">
        <v>113</v>
      </c>
      <c r="D2" s="42" t="s">
        <v>114</v>
      </c>
      <c r="E2" s="44" t="s">
        <v>122</v>
      </c>
      <c r="F2" s="46" t="s">
        <v>56</v>
      </c>
      <c r="G2" s="48" t="s">
        <v>121</v>
      </c>
      <c r="H2" s="49" t="s">
        <v>113</v>
      </c>
      <c r="I2" s="48" t="s">
        <v>114</v>
      </c>
      <c r="J2" s="46" t="s">
        <v>122</v>
      </c>
    </row>
    <row r="3" spans="1:32" x14ac:dyDescent="0.2">
      <c r="A3" s="70" t="s">
        <v>60</v>
      </c>
      <c r="N3" s="159" t="s">
        <v>136</v>
      </c>
      <c r="O3" s="159"/>
      <c r="P3" s="66" t="s">
        <v>115</v>
      </c>
      <c r="Q3" s="66" t="s">
        <v>116</v>
      </c>
      <c r="R3" s="66" t="s">
        <v>117</v>
      </c>
      <c r="S3" s="66" t="s">
        <v>118</v>
      </c>
    </row>
    <row r="4" spans="1:32" x14ac:dyDescent="0.2">
      <c r="A4" s="71">
        <v>45414</v>
      </c>
      <c r="B4">
        <v>77.536299999999997</v>
      </c>
      <c r="C4">
        <v>20.603999999999999</v>
      </c>
      <c r="D4">
        <v>35.47</v>
      </c>
      <c r="E4">
        <v>41.292400000000001</v>
      </c>
      <c r="G4" t="s">
        <v>65</v>
      </c>
      <c r="H4" t="s">
        <v>65</v>
      </c>
      <c r="I4" t="s">
        <v>65</v>
      </c>
      <c r="J4" t="s">
        <v>65</v>
      </c>
      <c r="N4" s="159"/>
      <c r="O4" s="159"/>
      <c r="P4" s="66" t="s">
        <v>121</v>
      </c>
      <c r="Q4" s="66" t="s">
        <v>113</v>
      </c>
      <c r="R4" s="66" t="s">
        <v>114</v>
      </c>
      <c r="S4" s="66" t="s">
        <v>122</v>
      </c>
    </row>
    <row r="5" spans="1:32" x14ac:dyDescent="0.2">
      <c r="A5" s="71">
        <v>45415</v>
      </c>
      <c r="B5">
        <v>77.657899999999998</v>
      </c>
      <c r="C5">
        <v>20.265000000000001</v>
      </c>
      <c r="D5">
        <v>35.545999999999999</v>
      </c>
      <c r="E5">
        <v>41.114800000000002</v>
      </c>
      <c r="G5">
        <f>LN(B5/B4)</f>
        <v>1.5670691931074696E-3</v>
      </c>
      <c r="H5">
        <f t="shared" ref="H5:J20" si="0">LN(C5/C4)</f>
        <v>-1.6589971623066874E-2</v>
      </c>
      <c r="I5">
        <f t="shared" si="0"/>
        <v>2.1403635522695527E-3</v>
      </c>
      <c r="J5">
        <f t="shared" si="0"/>
        <v>-4.3103096565760808E-3</v>
      </c>
      <c r="N5" s="66" t="s">
        <v>115</v>
      </c>
      <c r="O5" s="66" t="s">
        <v>121</v>
      </c>
      <c r="P5" s="66">
        <f t="shared" ref="P5:S8" ca="1" si="1">_xlfn.COVARIANCE.S(INDIRECT(P$3&amp;"2:"&amp;P$3&amp;"251"),INDIRECT($N5&amp;"2:"&amp;$N5&amp;"251"))</f>
        <v>5.5721065730208335E-5</v>
      </c>
      <c r="Q5" s="66">
        <f t="shared" ca="1" si="1"/>
        <v>4.429061087409506E-5</v>
      </c>
      <c r="R5" s="66">
        <f t="shared" ca="1" si="1"/>
        <v>4.0734043844369331E-5</v>
      </c>
      <c r="S5" s="66">
        <f t="shared" ca="1" si="1"/>
        <v>6.8038666065949033E-5</v>
      </c>
    </row>
    <row r="6" spans="1:32" x14ac:dyDescent="0.2">
      <c r="A6" s="71">
        <v>45418</v>
      </c>
      <c r="B6">
        <v>77.762299999999996</v>
      </c>
      <c r="C6">
        <v>20.593</v>
      </c>
      <c r="D6">
        <v>35.590000000000003</v>
      </c>
      <c r="E6">
        <v>40.901400000000002</v>
      </c>
      <c r="G6">
        <f t="shared" ref="G6:J69" si="2">LN(B6/B5)</f>
        <v>1.343454913870514E-3</v>
      </c>
      <c r="H6">
        <f t="shared" si="0"/>
        <v>1.6055952142939065E-2</v>
      </c>
      <c r="I6">
        <f t="shared" si="0"/>
        <v>1.2370671843014371E-3</v>
      </c>
      <c r="J6">
        <f t="shared" si="0"/>
        <v>-5.2038617145293755E-3</v>
      </c>
      <c r="N6" s="66" t="s">
        <v>116</v>
      </c>
      <c r="O6" s="66" t="s">
        <v>113</v>
      </c>
      <c r="P6" s="66">
        <f t="shared" ca="1" si="1"/>
        <v>4.429061087409506E-5</v>
      </c>
      <c r="Q6" s="66">
        <f t="shared" ca="1" si="1"/>
        <v>3.737853471158221E-4</v>
      </c>
      <c r="R6" s="66">
        <f t="shared" ca="1" si="1"/>
        <v>4.1815843293769286E-5</v>
      </c>
      <c r="S6" s="66">
        <f t="shared" ca="1" si="1"/>
        <v>5.3960817063053756E-5</v>
      </c>
      <c r="V6" s="45"/>
      <c r="W6" s="45"/>
      <c r="X6" s="45"/>
      <c r="Y6" s="45"/>
      <c r="Z6" s="45"/>
      <c r="AA6" s="45"/>
    </row>
    <row r="7" spans="1:32" x14ac:dyDescent="0.2">
      <c r="A7" s="71">
        <v>45419</v>
      </c>
      <c r="B7">
        <v>77.259299999999996</v>
      </c>
      <c r="C7">
        <v>20.437000000000001</v>
      </c>
      <c r="D7">
        <v>35.08</v>
      </c>
      <c r="E7">
        <v>40.347200000000001</v>
      </c>
      <c r="G7">
        <f t="shared" si="2"/>
        <v>-6.4894410227844378E-3</v>
      </c>
      <c r="H7">
        <f t="shared" si="0"/>
        <v>-7.6042286968119209E-3</v>
      </c>
      <c r="I7">
        <f t="shared" si="0"/>
        <v>-1.4433532018119208E-2</v>
      </c>
      <c r="J7">
        <f t="shared" si="0"/>
        <v>-1.3642292796501778E-2</v>
      </c>
      <c r="N7" s="66" t="s">
        <v>117</v>
      </c>
      <c r="O7" s="66" t="s">
        <v>114</v>
      </c>
      <c r="P7" s="66">
        <f t="shared" ca="1" si="1"/>
        <v>4.0734043844369331E-5</v>
      </c>
      <c r="Q7" s="66">
        <f t="shared" ca="1" si="1"/>
        <v>4.1815843293769286E-5</v>
      </c>
      <c r="R7" s="66">
        <f t="shared" ca="1" si="1"/>
        <v>9.0913959020586809E-5</v>
      </c>
      <c r="S7" s="66">
        <f t="shared" ca="1" si="1"/>
        <v>5.4754972866983057E-5</v>
      </c>
      <c r="V7" s="45"/>
      <c r="W7" s="45"/>
      <c r="X7" s="45"/>
      <c r="Y7" s="45"/>
      <c r="Z7" s="45"/>
      <c r="AA7" s="45"/>
    </row>
    <row r="8" spans="1:32" x14ac:dyDescent="0.2">
      <c r="A8" s="71">
        <v>45420</v>
      </c>
      <c r="B8">
        <v>77.4499</v>
      </c>
      <c r="C8">
        <v>20.701000000000001</v>
      </c>
      <c r="D8">
        <v>35.448999999999998</v>
      </c>
      <c r="E8">
        <v>40.289700000000003</v>
      </c>
      <c r="G8">
        <f t="shared" si="2"/>
        <v>2.4639788251863502E-3</v>
      </c>
      <c r="H8">
        <f t="shared" si="0"/>
        <v>1.2835024756817531E-2</v>
      </c>
      <c r="I8">
        <f t="shared" si="0"/>
        <v>1.0463876331569227E-2</v>
      </c>
      <c r="J8">
        <f t="shared" si="0"/>
        <v>-1.4261463361248943E-3</v>
      </c>
      <c r="N8" s="66" t="s">
        <v>118</v>
      </c>
      <c r="O8" s="66" t="s">
        <v>122</v>
      </c>
      <c r="P8" s="66">
        <f t="shared" ca="1" si="1"/>
        <v>6.8038666065949033E-5</v>
      </c>
      <c r="Q8" s="66">
        <f t="shared" ca="1" si="1"/>
        <v>5.3960817063053756E-5</v>
      </c>
      <c r="R8" s="66">
        <f t="shared" ca="1" si="1"/>
        <v>5.4754972866983057E-5</v>
      </c>
      <c r="S8" s="66">
        <f t="shared" ca="1" si="1"/>
        <v>1.1842543068084374E-4</v>
      </c>
      <c r="V8" s="45"/>
      <c r="W8" s="45"/>
      <c r="X8" s="45"/>
      <c r="Y8" s="45"/>
      <c r="Z8" s="45"/>
      <c r="AA8" s="45"/>
    </row>
    <row r="9" spans="1:32" x14ac:dyDescent="0.2">
      <c r="A9" s="71">
        <v>45421</v>
      </c>
      <c r="B9">
        <v>76.413300000000007</v>
      </c>
      <c r="C9">
        <v>20.51</v>
      </c>
      <c r="D9">
        <v>35.018999999999998</v>
      </c>
      <c r="E9">
        <v>39.565199999999997</v>
      </c>
      <c r="G9">
        <f t="shared" si="2"/>
        <v>-1.3474510915172565E-2</v>
      </c>
      <c r="H9">
        <f t="shared" si="0"/>
        <v>-9.2694361989273145E-3</v>
      </c>
      <c r="I9">
        <f t="shared" si="0"/>
        <v>-1.2204272496915563E-2</v>
      </c>
      <c r="J9">
        <f t="shared" si="0"/>
        <v>-1.8145909137943225E-2</v>
      </c>
      <c r="V9" s="51"/>
      <c r="W9" s="45"/>
      <c r="X9" s="45"/>
      <c r="Y9" s="45"/>
      <c r="Z9" s="45"/>
      <c r="AA9" s="45"/>
    </row>
    <row r="10" spans="1:32" x14ac:dyDescent="0.2">
      <c r="A10" s="71">
        <v>45422</v>
      </c>
      <c r="B10">
        <v>76.8</v>
      </c>
      <c r="C10">
        <v>20.266999999999999</v>
      </c>
      <c r="D10">
        <v>35.296999999999997</v>
      </c>
      <c r="E10">
        <v>39.729199999999999</v>
      </c>
      <c r="G10">
        <f t="shared" si="2"/>
        <v>5.0478753623391173E-3</v>
      </c>
      <c r="H10">
        <f t="shared" si="0"/>
        <v>-1.1918624547113113E-2</v>
      </c>
      <c r="I10">
        <f t="shared" si="0"/>
        <v>7.9072031534203249E-3</v>
      </c>
      <c r="J10">
        <f t="shared" si="0"/>
        <v>4.1364896851247505E-3</v>
      </c>
      <c r="V10" s="55"/>
      <c r="W10" s="45"/>
      <c r="X10" s="45"/>
      <c r="Y10" s="45"/>
      <c r="Z10" s="45"/>
      <c r="AA10" s="45"/>
    </row>
    <row r="11" spans="1:32" x14ac:dyDescent="0.2">
      <c r="A11" s="71">
        <v>45425</v>
      </c>
      <c r="B11">
        <v>76.996499999999997</v>
      </c>
      <c r="C11">
        <v>20.151</v>
      </c>
      <c r="D11">
        <v>35.582000000000001</v>
      </c>
      <c r="E11">
        <v>39.767899999999997</v>
      </c>
      <c r="G11">
        <f t="shared" si="2"/>
        <v>2.5553261215137792E-3</v>
      </c>
      <c r="H11">
        <f t="shared" si="0"/>
        <v>-5.7400325843389912E-3</v>
      </c>
      <c r="I11">
        <f t="shared" si="0"/>
        <v>8.0419175205275716E-3</v>
      </c>
      <c r="J11">
        <f t="shared" si="0"/>
        <v>9.7362049828481664E-4</v>
      </c>
      <c r="V11" s="51"/>
      <c r="W11" s="45"/>
      <c r="X11" s="45"/>
      <c r="Y11" s="45"/>
      <c r="Z11" s="45"/>
      <c r="AA11" s="45"/>
    </row>
    <row r="12" spans="1:32" x14ac:dyDescent="0.2">
      <c r="A12" s="71">
        <v>45426</v>
      </c>
      <c r="B12">
        <v>77.278099999999995</v>
      </c>
      <c r="C12">
        <v>20.207000000000001</v>
      </c>
      <c r="D12">
        <v>35.411000000000001</v>
      </c>
      <c r="E12">
        <v>39.982799999999997</v>
      </c>
      <c r="G12">
        <f t="shared" si="2"/>
        <v>3.6506374055586374E-3</v>
      </c>
      <c r="H12">
        <f t="shared" si="0"/>
        <v>2.7751640785220488E-3</v>
      </c>
      <c r="I12">
        <f t="shared" si="0"/>
        <v>-4.8173856775327257E-3</v>
      </c>
      <c r="J12">
        <f t="shared" si="0"/>
        <v>5.3893074328062382E-3</v>
      </c>
      <c r="M12" s="67" t="s">
        <v>64</v>
      </c>
      <c r="N12" s="67" t="s">
        <v>134</v>
      </c>
      <c r="O12" s="67" t="s">
        <v>135</v>
      </c>
      <c r="R12" s="67" t="s">
        <v>120</v>
      </c>
      <c r="S12" s="67"/>
      <c r="AA12" s="45"/>
      <c r="AB12" s="45"/>
      <c r="AC12" s="45"/>
      <c r="AD12" s="45"/>
      <c r="AE12" s="45"/>
      <c r="AF12" s="45"/>
    </row>
    <row r="13" spans="1:32" x14ac:dyDescent="0.2">
      <c r="A13" s="71">
        <v>45427</v>
      </c>
      <c r="B13">
        <v>77.697699999999998</v>
      </c>
      <c r="C13">
        <v>20.247</v>
      </c>
      <c r="D13">
        <v>35.590000000000003</v>
      </c>
      <c r="E13">
        <v>40.036099999999998</v>
      </c>
      <c r="G13">
        <f t="shared" si="2"/>
        <v>5.41505222518279E-3</v>
      </c>
      <c r="H13">
        <f t="shared" si="0"/>
        <v>1.9775553980198473E-3</v>
      </c>
      <c r="I13">
        <f t="shared" si="0"/>
        <v>5.0421931870504137E-3</v>
      </c>
      <c r="J13">
        <f t="shared" si="0"/>
        <v>1.3321854682508873E-3</v>
      </c>
      <c r="M13" s="67" t="s">
        <v>121</v>
      </c>
      <c r="N13" s="67">
        <f>AVERAGE(G4:G253)</f>
        <v>6.0149435453424316E-4</v>
      </c>
      <c r="O13" s="67">
        <f>((N13+1)^252)-1</f>
        <v>0.16361438421843455</v>
      </c>
      <c r="R13" s="69" t="s">
        <v>121</v>
      </c>
      <c r="S13" s="67">
        <v>0.41675035404791982</v>
      </c>
      <c r="AA13" s="45"/>
      <c r="AB13" s="45"/>
      <c r="AC13" s="45"/>
      <c r="AD13" s="45"/>
      <c r="AE13" s="45"/>
      <c r="AF13" s="45"/>
    </row>
    <row r="14" spans="1:32" x14ac:dyDescent="0.2">
      <c r="A14" s="71">
        <v>45428</v>
      </c>
      <c r="B14">
        <v>77.826999999999998</v>
      </c>
      <c r="C14">
        <v>20.262</v>
      </c>
      <c r="D14">
        <v>35.68</v>
      </c>
      <c r="E14">
        <v>40.287799999999997</v>
      </c>
      <c r="G14">
        <f t="shared" si="2"/>
        <v>1.6627587745272397E-3</v>
      </c>
      <c r="H14">
        <f t="shared" si="0"/>
        <v>7.4057620210664138E-4</v>
      </c>
      <c r="I14">
        <f t="shared" si="0"/>
        <v>2.5256081897071583E-3</v>
      </c>
      <c r="J14">
        <f t="shared" si="0"/>
        <v>6.2671464865913327E-3</v>
      </c>
      <c r="M14" s="67" t="s">
        <v>113</v>
      </c>
      <c r="N14" s="67">
        <f>AVERAGE(H4:H253)</f>
        <v>1.3678834250813179E-3</v>
      </c>
      <c r="O14" s="67">
        <f t="shared" ref="O14:O16" si="3">((N14+1)^252)-1</f>
        <v>0.41124328553463219</v>
      </c>
      <c r="R14" s="68" t="s">
        <v>113</v>
      </c>
      <c r="S14" s="67">
        <v>0.37653060336649902</v>
      </c>
      <c r="AA14" s="45"/>
      <c r="AB14" s="45"/>
      <c r="AC14" s="45"/>
      <c r="AD14" s="45"/>
      <c r="AE14" s="45"/>
      <c r="AF14" s="45"/>
    </row>
    <row r="15" spans="1:32" x14ac:dyDescent="0.2">
      <c r="A15" s="71">
        <v>45429</v>
      </c>
      <c r="B15">
        <v>78.1173</v>
      </c>
      <c r="C15">
        <v>20.317</v>
      </c>
      <c r="D15">
        <v>35.707999999999998</v>
      </c>
      <c r="E15">
        <v>40.4026</v>
      </c>
      <c r="G15">
        <f t="shared" si="2"/>
        <v>3.7231285188008608E-3</v>
      </c>
      <c r="H15">
        <f t="shared" si="0"/>
        <v>2.7107633839878083E-3</v>
      </c>
      <c r="I15">
        <f t="shared" si="0"/>
        <v>7.8444560530688701E-4</v>
      </c>
      <c r="J15">
        <f t="shared" si="0"/>
        <v>2.8454457396937757E-3</v>
      </c>
      <c r="M15" s="67" t="s">
        <v>114</v>
      </c>
      <c r="N15" s="67">
        <f>AVERAGE(I4:I253)</f>
        <v>6.0150706473917814E-4</v>
      </c>
      <c r="O15" s="67">
        <f t="shared" si="3"/>
        <v>0.16361810900778773</v>
      </c>
      <c r="R15" s="68" t="s">
        <v>114</v>
      </c>
      <c r="S15" s="67">
        <v>0.15639587586525608</v>
      </c>
      <c r="AA15" s="45"/>
      <c r="AB15" s="45"/>
      <c r="AC15" s="45"/>
      <c r="AD15" s="45"/>
      <c r="AE15" s="45"/>
      <c r="AF15" s="45"/>
    </row>
    <row r="16" spans="1:32" x14ac:dyDescent="0.2">
      <c r="A16" s="71">
        <v>45433</v>
      </c>
      <c r="B16">
        <v>78.588700000000003</v>
      </c>
      <c r="C16">
        <v>20.332000000000001</v>
      </c>
      <c r="D16">
        <v>36.039000000000001</v>
      </c>
      <c r="E16">
        <v>40.256799999999998</v>
      </c>
      <c r="G16">
        <f t="shared" si="2"/>
        <v>6.0163799973352366E-3</v>
      </c>
      <c r="H16">
        <f t="shared" si="0"/>
        <v>7.3802556918267312E-4</v>
      </c>
      <c r="I16">
        <f t="shared" si="0"/>
        <v>9.2269320902321674E-3</v>
      </c>
      <c r="J16">
        <f t="shared" si="0"/>
        <v>-3.6152056374573502E-3</v>
      </c>
      <c r="M16" s="67" t="s">
        <v>122</v>
      </c>
      <c r="N16" s="67">
        <f>AVERAGE(J4:J253)</f>
        <v>6.9642846275118299E-4</v>
      </c>
      <c r="O16" s="67">
        <f t="shared" si="3"/>
        <v>0.19176915667812744</v>
      </c>
      <c r="R16" s="68" t="s">
        <v>122</v>
      </c>
      <c r="S16" s="67">
        <v>5.0323166720325038E-2</v>
      </c>
      <c r="AA16" s="45"/>
      <c r="AB16" s="45"/>
      <c r="AE16" s="45"/>
      <c r="AF16" s="45"/>
    </row>
    <row r="17" spans="1:39" x14ac:dyDescent="0.2">
      <c r="A17" s="71">
        <v>45434</v>
      </c>
      <c r="B17">
        <v>78.608199999999997</v>
      </c>
      <c r="C17">
        <v>20.3</v>
      </c>
      <c r="D17">
        <v>36.107999999999997</v>
      </c>
      <c r="E17">
        <v>40.185899999999997</v>
      </c>
      <c r="G17">
        <f t="shared" si="2"/>
        <v>2.4809649681406044E-4</v>
      </c>
      <c r="H17">
        <f t="shared" si="0"/>
        <v>-1.5751135369144443E-3</v>
      </c>
      <c r="I17">
        <f t="shared" si="0"/>
        <v>1.9127620285606733E-3</v>
      </c>
      <c r="J17">
        <f t="shared" si="0"/>
        <v>-1.7627458640449669E-3</v>
      </c>
      <c r="S17" s="67">
        <f>SUM(S13:S16)</f>
        <v>0.99999999999999989</v>
      </c>
      <c r="AA17" s="45"/>
      <c r="AB17" s="45"/>
      <c r="AE17" s="45"/>
      <c r="AF17" s="45"/>
    </row>
    <row r="18" spans="1:39" x14ac:dyDescent="0.2">
      <c r="A18" s="71">
        <v>45435</v>
      </c>
      <c r="B18">
        <v>78.907700000000006</v>
      </c>
      <c r="C18">
        <v>20.431999999999999</v>
      </c>
      <c r="D18">
        <v>35.814999999999998</v>
      </c>
      <c r="E18">
        <v>40.7866</v>
      </c>
      <c r="G18">
        <f t="shared" si="2"/>
        <v>3.8027952851573941E-3</v>
      </c>
      <c r="H18">
        <f t="shared" si="0"/>
        <v>6.4814132424416398E-3</v>
      </c>
      <c r="I18">
        <f t="shared" si="0"/>
        <v>-8.1476473694939242E-3</v>
      </c>
      <c r="J18">
        <f t="shared" si="0"/>
        <v>1.4837408261712844E-2</v>
      </c>
      <c r="AA18" s="45"/>
      <c r="AB18" s="45"/>
      <c r="AE18" s="45"/>
      <c r="AF18" s="45"/>
    </row>
    <row r="19" spans="1:39" ht="16" x14ac:dyDescent="0.2">
      <c r="A19" s="71">
        <v>45436</v>
      </c>
      <c r="B19">
        <v>78.974900000000005</v>
      </c>
      <c r="C19">
        <v>20.405999999999999</v>
      </c>
      <c r="D19">
        <v>35.69</v>
      </c>
      <c r="E19">
        <v>40.874499999999998</v>
      </c>
      <c r="G19">
        <f t="shared" si="2"/>
        <v>8.5126548534239662E-4</v>
      </c>
      <c r="H19">
        <f t="shared" si="0"/>
        <v>-1.2733240370700638E-3</v>
      </c>
      <c r="I19">
        <f t="shared" si="0"/>
        <v>-3.4962625643455425E-3</v>
      </c>
      <c r="J19">
        <f t="shared" si="0"/>
        <v>2.1528006345267934E-3</v>
      </c>
      <c r="M19" s="56" t="s">
        <v>124</v>
      </c>
      <c r="N19" s="56"/>
      <c r="AA19" s="45"/>
      <c r="AB19" s="45"/>
      <c r="AE19" s="45"/>
      <c r="AF19" s="45"/>
    </row>
    <row r="20" spans="1:39" ht="16" x14ac:dyDescent="0.2">
      <c r="A20" s="71">
        <v>45441</v>
      </c>
      <c r="B20">
        <v>78.381699999999995</v>
      </c>
      <c r="C20">
        <v>20.402000000000001</v>
      </c>
      <c r="D20">
        <v>35.526000000000003</v>
      </c>
      <c r="E20">
        <v>40.393799999999999</v>
      </c>
      <c r="G20">
        <f t="shared" si="2"/>
        <v>-7.5395987211507578E-3</v>
      </c>
      <c r="H20">
        <f t="shared" si="0"/>
        <v>-1.960399927861112E-4</v>
      </c>
      <c r="I20">
        <f t="shared" si="0"/>
        <v>-4.6057147243747688E-3</v>
      </c>
      <c r="J20">
        <f t="shared" si="0"/>
        <v>-1.1830088883140136E-2</v>
      </c>
      <c r="M20" s="56" t="s">
        <v>125</v>
      </c>
      <c r="N20" s="56">
        <f t="array" ref="N20">MMULT(TRANSPOSE(O13:O16),S13:S16)</f>
        <v>0.25827166369216092</v>
      </c>
      <c r="AA20" s="45"/>
      <c r="AB20" s="45"/>
      <c r="AC20" s="45"/>
      <c r="AD20" s="45"/>
      <c r="AE20" s="51"/>
      <c r="AF20" s="45"/>
    </row>
    <row r="21" spans="1:39" ht="16" x14ac:dyDescent="0.2">
      <c r="A21" s="71">
        <v>45442</v>
      </c>
      <c r="B21">
        <v>77.725899999999996</v>
      </c>
      <c r="C21">
        <v>20.158999999999999</v>
      </c>
      <c r="D21">
        <v>35.067</v>
      </c>
      <c r="E21">
        <v>40.249299999999998</v>
      </c>
      <c r="G21">
        <f t="shared" si="2"/>
        <v>-8.4019465789860782E-3</v>
      </c>
      <c r="H21">
        <f t="shared" si="2"/>
        <v>-1.1982096462040705E-2</v>
      </c>
      <c r="I21">
        <f t="shared" si="2"/>
        <v>-1.3004305483951243E-2</v>
      </c>
      <c r="J21">
        <f t="shared" si="2"/>
        <v>-3.583695434564509E-3</v>
      </c>
      <c r="M21" s="56" t="s">
        <v>97</v>
      </c>
      <c r="N21" s="56">
        <f t="array" aca="1" ref="N21" ca="1">SQRT(MMULT(TRANSPOSE(S13:S16),MMULT(P5:S8,S13:S16))) * SQRT(252)</f>
        <v>0.15479916320252896</v>
      </c>
      <c r="AA21" s="45"/>
      <c r="AB21" s="45"/>
      <c r="AC21" s="45"/>
      <c r="AD21" s="45"/>
      <c r="AE21" s="55"/>
      <c r="AF21" s="45"/>
    </row>
    <row r="22" spans="1:39" ht="16" x14ac:dyDescent="0.2">
      <c r="A22" s="71">
        <v>45443</v>
      </c>
      <c r="B22">
        <v>77.769599999999997</v>
      </c>
      <c r="C22">
        <v>20.233000000000001</v>
      </c>
      <c r="D22">
        <v>34.680999999999997</v>
      </c>
      <c r="E22">
        <v>40.470799999999997</v>
      </c>
      <c r="G22">
        <f t="shared" si="2"/>
        <v>5.6207415842254784E-4</v>
      </c>
      <c r="H22">
        <f t="shared" si="2"/>
        <v>3.6640959987710793E-3</v>
      </c>
      <c r="I22">
        <f t="shared" si="2"/>
        <v>-1.1068530733687217E-2</v>
      </c>
      <c r="J22">
        <f t="shared" si="2"/>
        <v>5.488114012583316E-3</v>
      </c>
      <c r="M22" s="56" t="s">
        <v>126</v>
      </c>
      <c r="N22" s="56">
        <f ca="1">(N20-6%)/N21</f>
        <v>1.2808316246048141</v>
      </c>
      <c r="AA22" s="45"/>
      <c r="AB22" s="45"/>
      <c r="AC22" s="45"/>
      <c r="AD22" s="45"/>
      <c r="AE22" s="51"/>
      <c r="AF22" s="45"/>
    </row>
    <row r="23" spans="1:39" x14ac:dyDescent="0.2">
      <c r="A23" s="71">
        <v>45446</v>
      </c>
      <c r="B23">
        <v>79.357399999999998</v>
      </c>
      <c r="C23">
        <v>20.125</v>
      </c>
      <c r="D23">
        <v>34.622999999999998</v>
      </c>
      <c r="E23">
        <v>41.663800000000002</v>
      </c>
      <c r="G23">
        <f t="shared" si="2"/>
        <v>2.0211091021009233E-2</v>
      </c>
      <c r="H23">
        <f t="shared" si="2"/>
        <v>-5.3521114924304425E-3</v>
      </c>
      <c r="I23">
        <f t="shared" si="2"/>
        <v>-1.6737854536782964E-3</v>
      </c>
      <c r="J23">
        <f t="shared" si="2"/>
        <v>2.9051919845785652E-2</v>
      </c>
      <c r="AA23" s="45"/>
      <c r="AB23" s="45"/>
      <c r="AC23" s="45"/>
      <c r="AD23" s="45"/>
      <c r="AE23" s="45"/>
      <c r="AF23" s="45"/>
      <c r="AG23" s="45"/>
      <c r="AH23" s="45"/>
      <c r="AI23" s="45"/>
      <c r="AJ23" s="45"/>
      <c r="AK23" s="45"/>
      <c r="AL23" s="45"/>
      <c r="AM23" s="45"/>
    </row>
    <row r="24" spans="1:39" x14ac:dyDescent="0.2">
      <c r="A24" s="71">
        <v>45447</v>
      </c>
      <c r="B24">
        <v>76.033799999999999</v>
      </c>
      <c r="C24">
        <v>19.736000000000001</v>
      </c>
      <c r="D24">
        <v>34.253999999999998</v>
      </c>
      <c r="E24">
        <v>38.898400000000002</v>
      </c>
      <c r="G24">
        <f t="shared" si="2"/>
        <v>-4.2783722080835057E-2</v>
      </c>
      <c r="H24">
        <f t="shared" si="2"/>
        <v>-1.9518444077571469E-2</v>
      </c>
      <c r="I24">
        <f t="shared" si="2"/>
        <v>-1.0714854896200322E-2</v>
      </c>
      <c r="J24">
        <f t="shared" si="2"/>
        <v>-6.8679527594267847E-2</v>
      </c>
      <c r="M24" s="45"/>
      <c r="N24" s="45"/>
    </row>
    <row r="25" spans="1:39" x14ac:dyDescent="0.2">
      <c r="A25" s="71">
        <v>45448</v>
      </c>
      <c r="B25">
        <v>78.089600000000004</v>
      </c>
      <c r="C25">
        <v>19.899000000000001</v>
      </c>
      <c r="D25">
        <v>35.286999999999999</v>
      </c>
      <c r="E25">
        <v>40.377600000000001</v>
      </c>
      <c r="G25">
        <f t="shared" si="2"/>
        <v>2.6678907104357899E-2</v>
      </c>
      <c r="H25">
        <f t="shared" si="2"/>
        <v>8.2250999844730426E-3</v>
      </c>
      <c r="I25">
        <f t="shared" si="2"/>
        <v>2.9711277945629999E-2</v>
      </c>
      <c r="J25">
        <f t="shared" si="2"/>
        <v>3.7322057081203439E-2</v>
      </c>
      <c r="M25" s="147" t="s">
        <v>127</v>
      </c>
      <c r="N25" s="147"/>
    </row>
    <row r="26" spans="1:39" x14ac:dyDescent="0.2">
      <c r="A26" s="71">
        <v>45449</v>
      </c>
      <c r="B26">
        <v>78.8155</v>
      </c>
      <c r="C26">
        <v>20.044</v>
      </c>
      <c r="D26">
        <v>35.246000000000002</v>
      </c>
      <c r="E26">
        <v>40.991300000000003</v>
      </c>
      <c r="G26">
        <f t="shared" si="2"/>
        <v>9.2527926617625763E-3</v>
      </c>
      <c r="H26">
        <f t="shared" si="2"/>
        <v>7.2603778859496662E-3</v>
      </c>
      <c r="I26">
        <f t="shared" si="2"/>
        <v>-1.1625765136293376E-3</v>
      </c>
      <c r="J26">
        <f t="shared" si="2"/>
        <v>1.5084673311487877E-2</v>
      </c>
      <c r="M26" s="147" t="s">
        <v>128</v>
      </c>
      <c r="N26" s="147">
        <v>252</v>
      </c>
    </row>
    <row r="27" spans="1:39" x14ac:dyDescent="0.2">
      <c r="A27" s="71">
        <v>45450</v>
      </c>
      <c r="B27">
        <v>79.765299999999996</v>
      </c>
      <c r="C27">
        <v>20.238</v>
      </c>
      <c r="D27">
        <v>35.616999999999997</v>
      </c>
      <c r="E27">
        <v>41.457500000000003</v>
      </c>
      <c r="G27">
        <f t="shared" si="2"/>
        <v>1.1978894765527501E-2</v>
      </c>
      <c r="H27">
        <f t="shared" si="2"/>
        <v>9.6321682100899472E-3</v>
      </c>
      <c r="I27">
        <f t="shared" si="2"/>
        <v>1.0471004325440798E-2</v>
      </c>
      <c r="J27">
        <f t="shared" si="2"/>
        <v>1.1308957040330452E-2</v>
      </c>
      <c r="M27" s="147" t="s">
        <v>129</v>
      </c>
      <c r="N27" s="148">
        <v>0.06</v>
      </c>
    </row>
    <row r="28" spans="1:39" x14ac:dyDescent="0.2">
      <c r="A28" s="71">
        <v>45453</v>
      </c>
      <c r="B28">
        <v>80.150000000000006</v>
      </c>
      <c r="C28">
        <v>20.291</v>
      </c>
      <c r="D28">
        <v>36.020000000000003</v>
      </c>
      <c r="E28">
        <v>41.730600000000003</v>
      </c>
      <c r="G28">
        <f t="shared" si="2"/>
        <v>4.8113062615952129E-3</v>
      </c>
      <c r="H28">
        <f t="shared" si="2"/>
        <v>2.6154126779190543E-3</v>
      </c>
      <c r="I28">
        <f t="shared" si="2"/>
        <v>1.1251287780191599E-2</v>
      </c>
      <c r="J28">
        <f t="shared" si="2"/>
        <v>6.5658665391991932E-3</v>
      </c>
      <c r="M28" s="147" t="s">
        <v>130</v>
      </c>
      <c r="N28" s="147" t="s">
        <v>131</v>
      </c>
    </row>
    <row r="29" spans="1:39" x14ac:dyDescent="0.2">
      <c r="A29" s="71">
        <v>45454</v>
      </c>
      <c r="B29">
        <v>80.258600000000001</v>
      </c>
      <c r="C29">
        <v>20.260999999999999</v>
      </c>
      <c r="D29">
        <v>35.892000000000003</v>
      </c>
      <c r="E29">
        <v>41.890700000000002</v>
      </c>
      <c r="G29">
        <f t="shared" si="2"/>
        <v>1.3540423218275138E-3</v>
      </c>
      <c r="H29">
        <f t="shared" si="2"/>
        <v>-1.4795820414731182E-3</v>
      </c>
      <c r="I29">
        <f t="shared" si="2"/>
        <v>-3.5599103119987813E-3</v>
      </c>
      <c r="J29">
        <f t="shared" si="2"/>
        <v>3.8291726060938713E-3</v>
      </c>
    </row>
    <row r="30" spans="1:39" x14ac:dyDescent="0.2">
      <c r="A30" s="71">
        <v>45455</v>
      </c>
      <c r="B30">
        <v>80.744799999999998</v>
      </c>
      <c r="C30">
        <v>20.199000000000002</v>
      </c>
      <c r="D30">
        <v>35.936999999999998</v>
      </c>
      <c r="E30">
        <v>42.206299999999999</v>
      </c>
      <c r="G30">
        <f t="shared" si="2"/>
        <v>6.039642367016939E-3</v>
      </c>
      <c r="H30">
        <f t="shared" si="2"/>
        <v>-3.0647577127605016E-3</v>
      </c>
      <c r="I30">
        <f t="shared" si="2"/>
        <v>1.2529759814922821E-3</v>
      </c>
      <c r="J30">
        <f t="shared" si="2"/>
        <v>7.5056537475736056E-3</v>
      </c>
    </row>
    <row r="31" spans="1:39" x14ac:dyDescent="0.2">
      <c r="A31" s="71">
        <v>45456</v>
      </c>
      <c r="B31">
        <v>80.5839</v>
      </c>
      <c r="C31">
        <v>20.21</v>
      </c>
      <c r="D31">
        <v>35.938000000000002</v>
      </c>
      <c r="E31">
        <v>42.3399</v>
      </c>
      <c r="G31">
        <f t="shared" si="2"/>
        <v>-1.9946860459260853E-3</v>
      </c>
      <c r="H31">
        <f t="shared" si="2"/>
        <v>5.4443318427600828E-4</v>
      </c>
      <c r="I31">
        <f t="shared" si="2"/>
        <v>2.7826086958446439E-5</v>
      </c>
      <c r="J31">
        <f t="shared" si="2"/>
        <v>3.1604048721642266E-3</v>
      </c>
    </row>
    <row r="32" spans="1:39" x14ac:dyDescent="0.2">
      <c r="A32" s="71">
        <v>45457</v>
      </c>
      <c r="B32">
        <v>80.759799999999998</v>
      </c>
      <c r="C32">
        <v>20.254000000000001</v>
      </c>
      <c r="D32">
        <v>36.31</v>
      </c>
      <c r="E32">
        <v>42.672699999999999</v>
      </c>
      <c r="G32">
        <f t="shared" si="2"/>
        <v>2.1804392695882373E-3</v>
      </c>
      <c r="H32">
        <f t="shared" si="2"/>
        <v>2.1747734945637264E-3</v>
      </c>
      <c r="I32">
        <f t="shared" si="2"/>
        <v>1.0297953921982477E-2</v>
      </c>
      <c r="J32">
        <f t="shared" si="2"/>
        <v>7.8294676334383952E-3</v>
      </c>
    </row>
    <row r="33" spans="1:10" x14ac:dyDescent="0.2">
      <c r="A33" s="71">
        <v>45461</v>
      </c>
      <c r="B33">
        <v>80.962199999999996</v>
      </c>
      <c r="C33">
        <v>20.28</v>
      </c>
      <c r="D33">
        <v>36.369</v>
      </c>
      <c r="E33">
        <v>43.014299999999999</v>
      </c>
      <c r="G33">
        <f t="shared" si="2"/>
        <v>2.5030621149262884E-3</v>
      </c>
      <c r="H33">
        <f t="shared" si="2"/>
        <v>1.2828738128891231E-3</v>
      </c>
      <c r="I33">
        <f t="shared" si="2"/>
        <v>1.6235780063116269E-3</v>
      </c>
      <c r="J33">
        <f t="shared" si="2"/>
        <v>7.9732470433097162E-3</v>
      </c>
    </row>
    <row r="34" spans="1:10" x14ac:dyDescent="0.2">
      <c r="A34" s="71">
        <v>45463</v>
      </c>
      <c r="B34">
        <v>81.335099999999997</v>
      </c>
      <c r="C34">
        <v>20.248000000000001</v>
      </c>
      <c r="D34">
        <v>35.814</v>
      </c>
      <c r="E34">
        <v>43.641500000000001</v>
      </c>
      <c r="G34">
        <f t="shared" si="2"/>
        <v>4.5952786176684506E-3</v>
      </c>
      <c r="H34">
        <f t="shared" si="2"/>
        <v>-1.5791554801594708E-3</v>
      </c>
      <c r="I34">
        <f t="shared" si="2"/>
        <v>-1.5377885017988145E-2</v>
      </c>
      <c r="J34">
        <f t="shared" si="2"/>
        <v>1.4475913961921326E-2</v>
      </c>
    </row>
    <row r="35" spans="1:10" x14ac:dyDescent="0.2">
      <c r="A35" s="71">
        <v>45467</v>
      </c>
      <c r="B35">
        <v>81.4983</v>
      </c>
      <c r="C35">
        <v>20.077000000000002</v>
      </c>
      <c r="D35">
        <v>35.792000000000002</v>
      </c>
      <c r="E35">
        <v>43.360100000000003</v>
      </c>
      <c r="G35">
        <f t="shared" si="2"/>
        <v>2.0045034328984397E-3</v>
      </c>
      <c r="H35">
        <f t="shared" si="2"/>
        <v>-8.4811419713815249E-3</v>
      </c>
      <c r="I35">
        <f t="shared" si="2"/>
        <v>-6.1447366679397229E-4</v>
      </c>
      <c r="J35">
        <f t="shared" si="2"/>
        <v>-6.4688691080229642E-3</v>
      </c>
    </row>
    <row r="36" spans="1:10" x14ac:dyDescent="0.2">
      <c r="A36" s="71">
        <v>45468</v>
      </c>
      <c r="B36">
        <v>81.774199999999993</v>
      </c>
      <c r="C36">
        <v>19.984000000000002</v>
      </c>
      <c r="D36">
        <v>35.917000000000002</v>
      </c>
      <c r="E36">
        <v>43.853000000000002</v>
      </c>
      <c r="G36">
        <f t="shared" si="2"/>
        <v>3.379629302035848E-3</v>
      </c>
      <c r="H36">
        <f t="shared" si="2"/>
        <v>-4.6429278882195082E-3</v>
      </c>
      <c r="I36">
        <f t="shared" si="2"/>
        <v>3.4863162673672726E-3</v>
      </c>
      <c r="J36">
        <f t="shared" si="2"/>
        <v>1.1303468127506265E-2</v>
      </c>
    </row>
    <row r="37" spans="1:10" x14ac:dyDescent="0.2">
      <c r="A37" s="71">
        <v>45469</v>
      </c>
      <c r="B37">
        <v>81.769000000000005</v>
      </c>
      <c r="C37">
        <v>19.73</v>
      </c>
      <c r="D37">
        <v>35.896999999999998</v>
      </c>
      <c r="E37">
        <v>43.938499999999998</v>
      </c>
      <c r="G37">
        <f t="shared" si="2"/>
        <v>-6.359176048581963E-5</v>
      </c>
      <c r="H37">
        <f t="shared" si="2"/>
        <v>-1.2791633348697927E-2</v>
      </c>
      <c r="I37">
        <f t="shared" si="2"/>
        <v>-5.5699447230549257E-4</v>
      </c>
      <c r="J37">
        <f t="shared" si="2"/>
        <v>1.9477973842943297E-3</v>
      </c>
    </row>
    <row r="38" spans="1:10" x14ac:dyDescent="0.2">
      <c r="A38" s="71">
        <v>45470</v>
      </c>
      <c r="B38">
        <v>82.055700000000002</v>
      </c>
      <c r="C38">
        <v>19.881</v>
      </c>
      <c r="D38">
        <v>36.082000000000001</v>
      </c>
      <c r="E38">
        <v>43.879399999999997</v>
      </c>
      <c r="G38">
        <f t="shared" si="2"/>
        <v>3.5000862835369534E-3</v>
      </c>
      <c r="H38">
        <f t="shared" si="2"/>
        <v>7.624181739675588E-3</v>
      </c>
      <c r="I38">
        <f t="shared" si="2"/>
        <v>5.1403994877757594E-3</v>
      </c>
      <c r="J38">
        <f t="shared" si="2"/>
        <v>-1.3459672554745148E-3</v>
      </c>
    </row>
    <row r="39" spans="1:10" x14ac:dyDescent="0.2">
      <c r="A39" s="71">
        <v>45471</v>
      </c>
      <c r="B39">
        <v>81.938500000000005</v>
      </c>
      <c r="C39">
        <v>20.074999999999999</v>
      </c>
      <c r="D39">
        <v>36.326000000000001</v>
      </c>
      <c r="E39">
        <v>43.833500000000001</v>
      </c>
      <c r="G39">
        <f t="shared" si="2"/>
        <v>-1.4293190850997919E-3</v>
      </c>
      <c r="H39">
        <f t="shared" si="2"/>
        <v>9.7107580586258142E-3</v>
      </c>
      <c r="I39">
        <f t="shared" si="2"/>
        <v>6.739612296640397E-3</v>
      </c>
      <c r="J39">
        <f t="shared" si="2"/>
        <v>-1.0465964342705222E-3</v>
      </c>
    </row>
    <row r="40" spans="1:10" x14ac:dyDescent="0.2">
      <c r="A40" s="71">
        <v>45474</v>
      </c>
      <c r="B40">
        <v>82.505399999999995</v>
      </c>
      <c r="C40">
        <v>20.128</v>
      </c>
      <c r="D40">
        <v>36.578000000000003</v>
      </c>
      <c r="E40">
        <v>44.425899999999999</v>
      </c>
      <c r="G40">
        <f t="shared" si="2"/>
        <v>6.8947798704853949E-3</v>
      </c>
      <c r="H40">
        <f t="shared" si="2"/>
        <v>2.6366206852047572E-3</v>
      </c>
      <c r="I40">
        <f t="shared" si="2"/>
        <v>6.9132284551323871E-3</v>
      </c>
      <c r="J40">
        <f t="shared" si="2"/>
        <v>1.3424267474909999E-2</v>
      </c>
    </row>
    <row r="41" spans="1:10" x14ac:dyDescent="0.2">
      <c r="A41" s="71">
        <v>45475</v>
      </c>
      <c r="B41">
        <v>82.525499999999994</v>
      </c>
      <c r="C41">
        <v>20.263999999999999</v>
      </c>
      <c r="D41">
        <v>36.838999999999999</v>
      </c>
      <c r="E41">
        <v>44.1539</v>
      </c>
      <c r="G41">
        <f t="shared" si="2"/>
        <v>2.4359074693753113E-4</v>
      </c>
      <c r="H41">
        <f t="shared" si="2"/>
        <v>6.7340321813441194E-3</v>
      </c>
      <c r="I41">
        <f t="shared" si="2"/>
        <v>7.1100998280538919E-3</v>
      </c>
      <c r="J41">
        <f t="shared" si="2"/>
        <v>-6.1413743292784836E-3</v>
      </c>
    </row>
    <row r="42" spans="1:10" x14ac:dyDescent="0.2">
      <c r="A42" s="71">
        <v>45476</v>
      </c>
      <c r="B42">
        <v>83.287899999999993</v>
      </c>
      <c r="C42">
        <v>20.649000000000001</v>
      </c>
      <c r="D42">
        <v>36.970999999999997</v>
      </c>
      <c r="E42">
        <v>44.787399999999998</v>
      </c>
      <c r="G42">
        <f t="shared" si="2"/>
        <v>9.1959440276036235E-3</v>
      </c>
      <c r="H42">
        <f t="shared" si="2"/>
        <v>1.8820979384962869E-2</v>
      </c>
      <c r="I42">
        <f t="shared" si="2"/>
        <v>3.576754930901112E-3</v>
      </c>
      <c r="J42">
        <f t="shared" si="2"/>
        <v>1.4245591493259739E-2</v>
      </c>
    </row>
    <row r="43" spans="1:10" x14ac:dyDescent="0.2">
      <c r="A43" s="71">
        <v>45478</v>
      </c>
      <c r="B43">
        <v>83.920500000000004</v>
      </c>
      <c r="C43">
        <v>20.998000000000001</v>
      </c>
      <c r="D43">
        <v>37.82</v>
      </c>
      <c r="E43">
        <v>44.126199999999997</v>
      </c>
      <c r="G43">
        <f t="shared" si="2"/>
        <v>7.5666416070077607E-3</v>
      </c>
      <c r="H43">
        <f t="shared" si="2"/>
        <v>1.6760303008412653E-2</v>
      </c>
      <c r="I43">
        <f t="shared" si="2"/>
        <v>2.2704241688972466E-2</v>
      </c>
      <c r="J43">
        <f t="shared" si="2"/>
        <v>-1.4873139511647961E-2</v>
      </c>
    </row>
    <row r="44" spans="1:10" x14ac:dyDescent="0.2">
      <c r="A44" s="71">
        <v>45481</v>
      </c>
      <c r="B44">
        <v>83.978399999999993</v>
      </c>
      <c r="C44">
        <v>21.17</v>
      </c>
      <c r="D44">
        <v>37.630000000000003</v>
      </c>
      <c r="E44">
        <v>43.988999999999997</v>
      </c>
      <c r="G44">
        <f t="shared" si="2"/>
        <v>6.8970079369416509E-4</v>
      </c>
      <c r="H44">
        <f t="shared" si="2"/>
        <v>8.1578900540242114E-3</v>
      </c>
      <c r="I44">
        <f t="shared" si="2"/>
        <v>-5.0364586249655001E-3</v>
      </c>
      <c r="J44">
        <f t="shared" si="2"/>
        <v>-3.1141076880410287E-3</v>
      </c>
    </row>
    <row r="45" spans="1:10" x14ac:dyDescent="0.2">
      <c r="A45" s="71">
        <v>45483</v>
      </c>
      <c r="B45">
        <v>84.197400000000002</v>
      </c>
      <c r="C45">
        <v>21.367999999999999</v>
      </c>
      <c r="D45">
        <v>38.276000000000003</v>
      </c>
      <c r="E45">
        <v>43.888399999999997</v>
      </c>
      <c r="G45">
        <f t="shared" si="2"/>
        <v>2.604418992384274E-3</v>
      </c>
      <c r="H45">
        <f t="shared" si="2"/>
        <v>9.3093906608857097E-3</v>
      </c>
      <c r="I45">
        <f t="shared" si="2"/>
        <v>1.7021463311670586E-2</v>
      </c>
      <c r="J45">
        <f t="shared" si="2"/>
        <v>-2.2895544006974974E-3</v>
      </c>
    </row>
    <row r="46" spans="1:10" x14ac:dyDescent="0.2">
      <c r="A46" s="71">
        <v>45484</v>
      </c>
      <c r="B46">
        <v>84.009500000000003</v>
      </c>
      <c r="C46">
        <v>21.623000000000001</v>
      </c>
      <c r="D46">
        <v>38.411000000000001</v>
      </c>
      <c r="E46">
        <v>44.058500000000002</v>
      </c>
      <c r="G46">
        <f t="shared" si="2"/>
        <v>-2.2341542250371919E-3</v>
      </c>
      <c r="H46">
        <f t="shared" si="2"/>
        <v>1.1863087184098363E-2</v>
      </c>
      <c r="I46">
        <f t="shared" si="2"/>
        <v>3.5208089886433038E-3</v>
      </c>
      <c r="J46">
        <f t="shared" si="2"/>
        <v>3.8682480475227474E-3</v>
      </c>
    </row>
    <row r="47" spans="1:10" x14ac:dyDescent="0.2">
      <c r="A47" s="71">
        <v>45485</v>
      </c>
      <c r="B47">
        <v>84.106800000000007</v>
      </c>
      <c r="C47">
        <v>21.277999999999999</v>
      </c>
      <c r="D47">
        <v>38.298000000000002</v>
      </c>
      <c r="E47">
        <v>44.042200000000001</v>
      </c>
      <c r="G47">
        <f t="shared" si="2"/>
        <v>1.1575321472600899E-3</v>
      </c>
      <c r="H47">
        <f t="shared" si="2"/>
        <v>-1.6083887897583759E-2</v>
      </c>
      <c r="I47">
        <f t="shared" si="2"/>
        <v>-2.9462014036846381E-3</v>
      </c>
      <c r="J47">
        <f t="shared" si="2"/>
        <v>-3.7003111634728483E-4</v>
      </c>
    </row>
    <row r="48" spans="1:10" x14ac:dyDescent="0.2">
      <c r="A48" s="71">
        <v>45488</v>
      </c>
      <c r="B48">
        <v>84.311800000000005</v>
      </c>
      <c r="C48">
        <v>21.504000000000001</v>
      </c>
      <c r="D48">
        <v>38.494999999999997</v>
      </c>
      <c r="E48">
        <v>44.170499999999997</v>
      </c>
      <c r="G48">
        <f t="shared" si="2"/>
        <v>2.434411653368124E-3</v>
      </c>
      <c r="H48">
        <f t="shared" si="2"/>
        <v>1.0565289246564816E-2</v>
      </c>
      <c r="I48">
        <f t="shared" si="2"/>
        <v>5.1306872280376132E-3</v>
      </c>
      <c r="J48">
        <f t="shared" si="2"/>
        <v>2.9088802512205526E-3</v>
      </c>
    </row>
    <row r="49" spans="1:10" x14ac:dyDescent="0.2">
      <c r="A49" s="71">
        <v>45489</v>
      </c>
      <c r="B49">
        <v>84.305899999999994</v>
      </c>
      <c r="C49">
        <v>21.395</v>
      </c>
      <c r="D49">
        <v>38.853999999999999</v>
      </c>
      <c r="E49">
        <v>44.103999999999999</v>
      </c>
      <c r="G49">
        <f t="shared" si="2"/>
        <v>-6.9980790894701487E-5</v>
      </c>
      <c r="H49">
        <f t="shared" si="2"/>
        <v>-5.0817144719589478E-3</v>
      </c>
      <c r="I49">
        <f t="shared" si="2"/>
        <v>9.2826688865761172E-3</v>
      </c>
      <c r="J49">
        <f t="shared" si="2"/>
        <v>-1.5066641573678419E-3</v>
      </c>
    </row>
    <row r="50" spans="1:10" x14ac:dyDescent="0.2">
      <c r="A50" s="71">
        <v>45491</v>
      </c>
      <c r="B50">
        <v>84.000200000000007</v>
      </c>
      <c r="C50">
        <v>21.152999999999999</v>
      </c>
      <c r="D50">
        <v>38.75</v>
      </c>
      <c r="E50">
        <v>44.176400000000001</v>
      </c>
      <c r="G50">
        <f t="shared" si="2"/>
        <v>-3.6326709034979216E-3</v>
      </c>
      <c r="H50">
        <f t="shared" si="2"/>
        <v>-1.1375510463766982E-2</v>
      </c>
      <c r="I50">
        <f t="shared" si="2"/>
        <v>-2.6802758172329321E-3</v>
      </c>
      <c r="J50">
        <f t="shared" si="2"/>
        <v>1.6402285497522681E-3</v>
      </c>
    </row>
    <row r="51" spans="1:10" x14ac:dyDescent="0.2">
      <c r="A51" s="71">
        <v>45492</v>
      </c>
      <c r="B51">
        <v>83.261899999999997</v>
      </c>
      <c r="C51">
        <v>20.626999999999999</v>
      </c>
      <c r="D51">
        <v>38.18</v>
      </c>
      <c r="E51">
        <v>43.7117</v>
      </c>
      <c r="G51">
        <f t="shared" si="2"/>
        <v>-8.8281182047330563E-3</v>
      </c>
      <c r="H51">
        <f t="shared" si="2"/>
        <v>-2.5180842188555933E-2</v>
      </c>
      <c r="I51">
        <f t="shared" si="2"/>
        <v>-1.4818937501754411E-2</v>
      </c>
      <c r="J51">
        <f t="shared" si="2"/>
        <v>-1.0574909016314296E-2</v>
      </c>
    </row>
    <row r="52" spans="1:10" x14ac:dyDescent="0.2">
      <c r="A52" s="71">
        <v>45495</v>
      </c>
      <c r="B52">
        <v>83.782899999999998</v>
      </c>
      <c r="C52">
        <v>20.872</v>
      </c>
      <c r="D52">
        <v>38.619999999999997</v>
      </c>
      <c r="E52">
        <v>43.9514</v>
      </c>
      <c r="G52">
        <f t="shared" si="2"/>
        <v>6.2378677981545835E-3</v>
      </c>
      <c r="H52">
        <f t="shared" si="2"/>
        <v>1.1807650617970043E-2</v>
      </c>
      <c r="I52">
        <f t="shared" si="2"/>
        <v>1.1458458702766711E-2</v>
      </c>
      <c r="J52">
        <f t="shared" si="2"/>
        <v>5.4686771830028289E-3</v>
      </c>
    </row>
    <row r="53" spans="1:10" x14ac:dyDescent="0.2">
      <c r="A53" s="71">
        <v>45496</v>
      </c>
      <c r="B53">
        <v>83.840400000000002</v>
      </c>
      <c r="C53">
        <v>20.713999999999999</v>
      </c>
      <c r="D53">
        <v>38.805999999999997</v>
      </c>
      <c r="E53">
        <v>43.4773</v>
      </c>
      <c r="G53">
        <f t="shared" si="2"/>
        <v>6.8606216743561006E-4</v>
      </c>
      <c r="H53">
        <f t="shared" si="2"/>
        <v>-7.5987476677403035E-3</v>
      </c>
      <c r="I53">
        <f t="shared" si="2"/>
        <v>4.8045968487123907E-3</v>
      </c>
      <c r="J53">
        <f t="shared" si="2"/>
        <v>-1.0845515195044498E-2</v>
      </c>
    </row>
    <row r="54" spans="1:10" x14ac:dyDescent="0.2">
      <c r="A54" s="71">
        <v>45497</v>
      </c>
      <c r="B54">
        <v>83.311099999999996</v>
      </c>
      <c r="C54">
        <v>20.905000000000001</v>
      </c>
      <c r="D54">
        <v>39.253999999999998</v>
      </c>
      <c r="E54">
        <v>43.553899999999999</v>
      </c>
      <c r="G54">
        <f t="shared" si="2"/>
        <v>-6.3331979570323861E-3</v>
      </c>
      <c r="H54">
        <f t="shared" si="2"/>
        <v>9.178564641841299E-3</v>
      </c>
      <c r="I54">
        <f t="shared" si="2"/>
        <v>1.1478476014806597E-2</v>
      </c>
      <c r="J54">
        <f t="shared" si="2"/>
        <v>1.76028871897665E-3</v>
      </c>
    </row>
    <row r="55" spans="1:10" x14ac:dyDescent="0.2">
      <c r="A55" s="71">
        <v>45498</v>
      </c>
      <c r="B55">
        <v>82.956500000000005</v>
      </c>
      <c r="C55">
        <v>20.62</v>
      </c>
      <c r="D55">
        <v>39.515999999999998</v>
      </c>
      <c r="E55">
        <v>43.354700000000001</v>
      </c>
      <c r="G55">
        <f t="shared" si="2"/>
        <v>-4.2654195721443635E-3</v>
      </c>
      <c r="H55">
        <f t="shared" si="2"/>
        <v>-1.372688621971453E-2</v>
      </c>
      <c r="I55">
        <f t="shared" si="2"/>
        <v>6.6523033183403611E-3</v>
      </c>
      <c r="J55">
        <f t="shared" si="2"/>
        <v>-4.584134339686719E-3</v>
      </c>
    </row>
    <row r="56" spans="1:10" x14ac:dyDescent="0.2">
      <c r="A56" s="71">
        <v>45499</v>
      </c>
      <c r="B56">
        <v>84.010599999999997</v>
      </c>
      <c r="C56">
        <v>20.896000000000001</v>
      </c>
      <c r="D56">
        <v>40.174999999999997</v>
      </c>
      <c r="E56">
        <v>43.831099999999999</v>
      </c>
      <c r="G56">
        <f t="shared" si="2"/>
        <v>1.262660733361517E-2</v>
      </c>
      <c r="H56">
        <f t="shared" si="2"/>
        <v>1.3296274505206613E-2</v>
      </c>
      <c r="I56">
        <f t="shared" si="2"/>
        <v>1.6539258441348671E-2</v>
      </c>
      <c r="J56">
        <f t="shared" si="2"/>
        <v>1.0928493893274275E-2</v>
      </c>
    </row>
    <row r="57" spans="1:10" x14ac:dyDescent="0.2">
      <c r="A57" s="71">
        <v>45502</v>
      </c>
      <c r="B57">
        <v>84.2303</v>
      </c>
      <c r="C57">
        <v>21.137</v>
      </c>
      <c r="D57">
        <v>40.186</v>
      </c>
      <c r="E57">
        <v>43.899700000000003</v>
      </c>
      <c r="G57">
        <f t="shared" si="2"/>
        <v>2.6117326391361601E-3</v>
      </c>
      <c r="H57">
        <f t="shared" si="2"/>
        <v>1.1467306208679131E-2</v>
      </c>
      <c r="I57">
        <f t="shared" si="2"/>
        <v>2.7376463878519115E-4</v>
      </c>
      <c r="J57">
        <f t="shared" si="2"/>
        <v>1.5638752634489095E-3</v>
      </c>
    </row>
    <row r="58" spans="1:10" x14ac:dyDescent="0.2">
      <c r="A58" s="71">
        <v>45503</v>
      </c>
      <c r="B58">
        <v>84.454899999999995</v>
      </c>
      <c r="C58">
        <v>20.92</v>
      </c>
      <c r="D58">
        <v>40.06</v>
      </c>
      <c r="E58">
        <v>43.872</v>
      </c>
      <c r="G58">
        <f t="shared" si="2"/>
        <v>2.6629500717968943E-3</v>
      </c>
      <c r="H58">
        <f t="shared" si="2"/>
        <v>-1.0319420105977429E-2</v>
      </c>
      <c r="I58">
        <f t="shared" si="2"/>
        <v>-3.1403460246890681E-3</v>
      </c>
      <c r="J58">
        <f t="shared" si="2"/>
        <v>-6.3118296488787651E-4</v>
      </c>
    </row>
    <row r="59" spans="1:10" x14ac:dyDescent="0.2">
      <c r="A59" s="71">
        <v>45504</v>
      </c>
      <c r="B59">
        <v>84.901300000000006</v>
      </c>
      <c r="C59">
        <v>20.891999999999999</v>
      </c>
      <c r="D59">
        <v>40.722000000000001</v>
      </c>
      <c r="E59">
        <v>44.101399999999998</v>
      </c>
      <c r="G59">
        <f t="shared" si="2"/>
        <v>5.2717412629034004E-3</v>
      </c>
      <c r="H59">
        <f t="shared" si="2"/>
        <v>-1.339328622669973E-3</v>
      </c>
      <c r="I59">
        <f t="shared" si="2"/>
        <v>1.6390156712004125E-2</v>
      </c>
      <c r="J59">
        <f t="shared" si="2"/>
        <v>5.2152246007478543E-3</v>
      </c>
    </row>
    <row r="60" spans="1:10" x14ac:dyDescent="0.2">
      <c r="A60" s="71">
        <v>45505</v>
      </c>
      <c r="B60">
        <v>85.340699999999998</v>
      </c>
      <c r="C60">
        <v>20.742999999999999</v>
      </c>
      <c r="D60">
        <v>40.756999999999998</v>
      </c>
      <c r="E60">
        <v>44.006</v>
      </c>
      <c r="G60">
        <f t="shared" si="2"/>
        <v>5.1620748784025131E-3</v>
      </c>
      <c r="H60">
        <f t="shared" si="2"/>
        <v>-7.1574702100440004E-3</v>
      </c>
      <c r="I60">
        <f t="shared" si="2"/>
        <v>8.5911712595227461E-4</v>
      </c>
      <c r="J60">
        <f t="shared" si="2"/>
        <v>-2.1655397227024046E-3</v>
      </c>
    </row>
    <row r="61" spans="1:10" x14ac:dyDescent="0.2">
      <c r="A61" s="71">
        <v>45506</v>
      </c>
      <c r="B61">
        <v>84.446600000000004</v>
      </c>
      <c r="C61">
        <v>20.425999999999998</v>
      </c>
      <c r="D61">
        <v>40.805999999999997</v>
      </c>
      <c r="E61">
        <v>43.908700000000003</v>
      </c>
      <c r="G61">
        <f t="shared" si="2"/>
        <v>-1.0532098276238602E-2</v>
      </c>
      <c r="H61">
        <f t="shared" si="2"/>
        <v>-1.5400241208101205E-2</v>
      </c>
      <c r="I61">
        <f t="shared" si="2"/>
        <v>1.2015253459278805E-3</v>
      </c>
      <c r="J61">
        <f t="shared" si="2"/>
        <v>-2.2135101348876389E-3</v>
      </c>
    </row>
    <row r="62" spans="1:10" x14ac:dyDescent="0.2">
      <c r="A62" s="71">
        <v>45509</v>
      </c>
      <c r="B62">
        <v>82.247900000000001</v>
      </c>
      <c r="C62">
        <v>19.681999999999999</v>
      </c>
      <c r="D62">
        <v>40.244</v>
      </c>
      <c r="E62">
        <v>42.673200000000001</v>
      </c>
      <c r="G62">
        <f t="shared" si="2"/>
        <v>-2.638152452951328E-2</v>
      </c>
      <c r="H62">
        <f t="shared" si="2"/>
        <v>-3.7104086679113378E-2</v>
      </c>
      <c r="I62">
        <f t="shared" si="2"/>
        <v>-1.3868204991752354E-2</v>
      </c>
      <c r="J62">
        <f t="shared" si="2"/>
        <v>-2.8541389593990298E-2</v>
      </c>
    </row>
    <row r="63" spans="1:10" x14ac:dyDescent="0.2">
      <c r="A63" s="71">
        <v>45510</v>
      </c>
      <c r="B63">
        <v>82.185699999999997</v>
      </c>
      <c r="C63">
        <v>19.388000000000002</v>
      </c>
      <c r="D63">
        <v>40.259</v>
      </c>
      <c r="E63">
        <v>42.387099999999997</v>
      </c>
      <c r="G63">
        <f t="shared" si="2"/>
        <v>-7.5653641307699485E-4</v>
      </c>
      <c r="H63">
        <f t="shared" si="2"/>
        <v>-1.5050194493664078E-2</v>
      </c>
      <c r="I63">
        <f t="shared" si="2"/>
        <v>3.7265692393057936E-4</v>
      </c>
      <c r="J63">
        <f t="shared" si="2"/>
        <v>-6.7270178661639739E-3</v>
      </c>
    </row>
    <row r="64" spans="1:10" x14ac:dyDescent="0.2">
      <c r="A64" s="71">
        <v>45511</v>
      </c>
      <c r="B64">
        <v>83.418599999999998</v>
      </c>
      <c r="C64">
        <v>19.452000000000002</v>
      </c>
      <c r="D64">
        <v>41.042999999999999</v>
      </c>
      <c r="E64">
        <v>42.824300000000001</v>
      </c>
      <c r="G64">
        <f t="shared" si="2"/>
        <v>1.48899850902529E-2</v>
      </c>
      <c r="H64">
        <f t="shared" si="2"/>
        <v>3.2955745584098647E-3</v>
      </c>
      <c r="I64">
        <f t="shared" si="2"/>
        <v>1.9286716252351777E-2</v>
      </c>
      <c r="J64">
        <f t="shared" si="2"/>
        <v>1.0261627821157849E-2</v>
      </c>
    </row>
    <row r="65" spans="1:10" x14ac:dyDescent="0.2">
      <c r="A65" s="71">
        <v>45512</v>
      </c>
      <c r="B65">
        <v>83.283000000000001</v>
      </c>
      <c r="C65">
        <v>19.643000000000001</v>
      </c>
      <c r="D65">
        <v>41.390999999999998</v>
      </c>
      <c r="E65">
        <v>42.975200000000001</v>
      </c>
      <c r="G65">
        <f t="shared" si="2"/>
        <v>-1.6268593691648396E-3</v>
      </c>
      <c r="H65">
        <f t="shared" si="2"/>
        <v>9.771148210599899E-3</v>
      </c>
      <c r="I65">
        <f t="shared" si="2"/>
        <v>8.443168287919434E-3</v>
      </c>
      <c r="J65">
        <f t="shared" si="2"/>
        <v>3.5175066425466466E-3</v>
      </c>
    </row>
    <row r="66" spans="1:10" x14ac:dyDescent="0.2">
      <c r="A66" s="71">
        <v>45513</v>
      </c>
      <c r="B66">
        <v>83.838800000000006</v>
      </c>
      <c r="C66">
        <v>20.074999999999999</v>
      </c>
      <c r="D66">
        <v>41.213000000000001</v>
      </c>
      <c r="E66">
        <v>43.241900000000001</v>
      </c>
      <c r="G66">
        <f t="shared" si="2"/>
        <v>6.6514607805472966E-3</v>
      </c>
      <c r="H66">
        <f t="shared" si="2"/>
        <v>2.1754219080685939E-2</v>
      </c>
      <c r="I66">
        <f t="shared" si="2"/>
        <v>-4.3097253283200356E-3</v>
      </c>
      <c r="J66">
        <f t="shared" si="2"/>
        <v>6.186727474586767E-3</v>
      </c>
    </row>
    <row r="67" spans="1:10" x14ac:dyDescent="0.2">
      <c r="A67" s="71">
        <v>45516</v>
      </c>
      <c r="B67">
        <v>83.717200000000005</v>
      </c>
      <c r="C67">
        <v>19.675000000000001</v>
      </c>
      <c r="D67">
        <v>41.323</v>
      </c>
      <c r="E67">
        <v>43.322400000000002</v>
      </c>
      <c r="G67">
        <f t="shared" si="2"/>
        <v>-1.451455290746029E-3</v>
      </c>
      <c r="H67">
        <f t="shared" si="2"/>
        <v>-2.0126465529358414E-2</v>
      </c>
      <c r="I67">
        <f t="shared" si="2"/>
        <v>2.665505116031871E-3</v>
      </c>
      <c r="J67">
        <f t="shared" si="2"/>
        <v>1.8598896590255388E-3</v>
      </c>
    </row>
    <row r="68" spans="1:10" x14ac:dyDescent="0.2">
      <c r="A68" s="71">
        <v>45517</v>
      </c>
      <c r="B68">
        <v>83.102900000000005</v>
      </c>
      <c r="C68">
        <v>19.742999999999999</v>
      </c>
      <c r="D68">
        <v>41.033000000000001</v>
      </c>
      <c r="E68">
        <v>42.771799999999999</v>
      </c>
      <c r="G68">
        <f t="shared" si="2"/>
        <v>-7.3648532363656009E-3</v>
      </c>
      <c r="H68">
        <f t="shared" si="2"/>
        <v>3.4502038386248369E-3</v>
      </c>
      <c r="I68">
        <f t="shared" si="2"/>
        <v>-7.0426246692634024E-3</v>
      </c>
      <c r="J68">
        <f t="shared" si="2"/>
        <v>-1.2790815332979533E-2</v>
      </c>
    </row>
    <row r="69" spans="1:10" x14ac:dyDescent="0.2">
      <c r="A69" s="71">
        <v>45518</v>
      </c>
      <c r="B69">
        <v>82.998099999999994</v>
      </c>
      <c r="C69">
        <v>19.974</v>
      </c>
      <c r="D69">
        <v>40.719000000000001</v>
      </c>
      <c r="E69">
        <v>42.801299999999998</v>
      </c>
      <c r="G69">
        <f t="shared" si="2"/>
        <v>-1.2618829977727479E-3</v>
      </c>
      <c r="H69">
        <f t="shared" si="2"/>
        <v>1.163242967885119E-2</v>
      </c>
      <c r="I69">
        <f t="shared" si="2"/>
        <v>-7.6818070285166427E-3</v>
      </c>
      <c r="J69">
        <f t="shared" si="2"/>
        <v>6.8946903100640313E-4</v>
      </c>
    </row>
    <row r="70" spans="1:10" x14ac:dyDescent="0.2">
      <c r="A70" s="71">
        <v>45520</v>
      </c>
      <c r="B70">
        <v>84.380799999999994</v>
      </c>
      <c r="C70">
        <v>20.271999999999998</v>
      </c>
      <c r="D70">
        <v>41.203000000000003</v>
      </c>
      <c r="E70">
        <v>43.498399999999997</v>
      </c>
      <c r="G70">
        <f t="shared" ref="G70:J133" si="4">LN(B70/B69)</f>
        <v>1.6522171602581258E-2</v>
      </c>
      <c r="H70">
        <f t="shared" si="4"/>
        <v>1.4809195757840267E-2</v>
      </c>
      <c r="I70">
        <f t="shared" si="4"/>
        <v>1.1816255254601334E-2</v>
      </c>
      <c r="J70">
        <f t="shared" si="4"/>
        <v>1.6155679850731793E-2</v>
      </c>
    </row>
    <row r="71" spans="1:10" x14ac:dyDescent="0.2">
      <c r="A71" s="71">
        <v>45523</v>
      </c>
      <c r="B71">
        <v>84.681899999999999</v>
      </c>
      <c r="C71">
        <v>20.087</v>
      </c>
      <c r="D71">
        <v>41.280999999999999</v>
      </c>
      <c r="E71">
        <v>43.409500000000001</v>
      </c>
      <c r="G71">
        <f t="shared" si="4"/>
        <v>3.561995855482507E-3</v>
      </c>
      <c r="H71">
        <f t="shared" si="4"/>
        <v>-9.167783926372056E-3</v>
      </c>
      <c r="I71">
        <f t="shared" si="4"/>
        <v>1.8912764475538318E-3</v>
      </c>
      <c r="J71">
        <f t="shared" si="4"/>
        <v>-2.0458446472053147E-3</v>
      </c>
    </row>
    <row r="72" spans="1:10" x14ac:dyDescent="0.2">
      <c r="A72" s="71">
        <v>45524</v>
      </c>
      <c r="B72">
        <v>85.160700000000006</v>
      </c>
      <c r="C72">
        <v>20.334</v>
      </c>
      <c r="D72">
        <v>41.609000000000002</v>
      </c>
      <c r="E72">
        <v>43.845999999999997</v>
      </c>
      <c r="G72">
        <f t="shared" si="4"/>
        <v>5.638176386627892E-3</v>
      </c>
      <c r="H72">
        <f t="shared" si="4"/>
        <v>1.2221522200558242E-2</v>
      </c>
      <c r="I72">
        <f t="shared" si="4"/>
        <v>7.9141443355165968E-3</v>
      </c>
      <c r="J72">
        <f t="shared" si="4"/>
        <v>1.0005183427195875E-2</v>
      </c>
    </row>
    <row r="73" spans="1:10" x14ac:dyDescent="0.2">
      <c r="A73" s="71">
        <v>45525</v>
      </c>
      <c r="B73">
        <v>85.312399999999997</v>
      </c>
      <c r="C73">
        <v>20.292999999999999</v>
      </c>
      <c r="D73">
        <v>42.204999999999998</v>
      </c>
      <c r="E73">
        <v>44.174300000000002</v>
      </c>
      <c r="G73">
        <f t="shared" si="4"/>
        <v>1.7797534044108989E-3</v>
      </c>
      <c r="H73">
        <f t="shared" si="4"/>
        <v>-2.0183628581375659E-3</v>
      </c>
      <c r="I73">
        <f t="shared" si="4"/>
        <v>1.4222207414073736E-2</v>
      </c>
      <c r="J73">
        <f t="shared" si="4"/>
        <v>7.4596774244565598E-3</v>
      </c>
    </row>
    <row r="74" spans="1:10" x14ac:dyDescent="0.2">
      <c r="A74" s="71">
        <v>45526</v>
      </c>
      <c r="B74">
        <v>85.277600000000007</v>
      </c>
      <c r="C74">
        <v>20.408000000000001</v>
      </c>
      <c r="D74">
        <v>42.387</v>
      </c>
      <c r="E74">
        <v>44.389499999999998</v>
      </c>
      <c r="G74">
        <f t="shared" si="4"/>
        <v>-4.0799578501346382E-4</v>
      </c>
      <c r="H74">
        <f t="shared" si="4"/>
        <v>5.650981844678547E-3</v>
      </c>
      <c r="I74">
        <f t="shared" si="4"/>
        <v>4.3030140160973214E-3</v>
      </c>
      <c r="J74">
        <f t="shared" si="4"/>
        <v>4.8597829709240052E-3</v>
      </c>
    </row>
    <row r="75" spans="1:10" x14ac:dyDescent="0.2">
      <c r="A75" s="71">
        <v>45527</v>
      </c>
      <c r="B75">
        <v>85.411900000000003</v>
      </c>
      <c r="C75">
        <v>20.385999999999999</v>
      </c>
      <c r="D75">
        <v>42.487000000000002</v>
      </c>
      <c r="E75">
        <v>44.412399999999998</v>
      </c>
      <c r="G75">
        <f t="shared" si="4"/>
        <v>1.5736179169031494E-3</v>
      </c>
      <c r="H75">
        <f t="shared" si="4"/>
        <v>-1.0785900932892727E-3</v>
      </c>
      <c r="I75">
        <f t="shared" si="4"/>
        <v>2.3564353341006582E-3</v>
      </c>
      <c r="J75">
        <f t="shared" si="4"/>
        <v>5.157547419057713E-4</v>
      </c>
    </row>
    <row r="76" spans="1:10" x14ac:dyDescent="0.2">
      <c r="A76" s="71">
        <v>45530</v>
      </c>
      <c r="B76">
        <v>85.762200000000007</v>
      </c>
      <c r="C76">
        <v>20.094000000000001</v>
      </c>
      <c r="D76">
        <v>42.405999999999999</v>
      </c>
      <c r="E76">
        <v>44.719099999999997</v>
      </c>
      <c r="G76">
        <f t="shared" si="4"/>
        <v>4.0929146292250926E-3</v>
      </c>
      <c r="H76">
        <f t="shared" si="4"/>
        <v>-1.442712770609841E-2</v>
      </c>
      <c r="I76">
        <f t="shared" si="4"/>
        <v>-1.9082851255222361E-3</v>
      </c>
      <c r="J76">
        <f t="shared" si="4"/>
        <v>6.8819936944552584E-3</v>
      </c>
    </row>
    <row r="77" spans="1:10" x14ac:dyDescent="0.2">
      <c r="A77" s="71">
        <v>45531</v>
      </c>
      <c r="B77">
        <v>85.7119</v>
      </c>
      <c r="C77">
        <v>20.074000000000002</v>
      </c>
      <c r="D77">
        <v>42.478000000000002</v>
      </c>
      <c r="E77">
        <v>44.868099999999998</v>
      </c>
      <c r="G77">
        <f t="shared" si="4"/>
        <v>-5.8667753838901064E-4</v>
      </c>
      <c r="H77">
        <f t="shared" si="4"/>
        <v>-9.9581764851392092E-4</v>
      </c>
      <c r="I77">
        <f t="shared" si="4"/>
        <v>1.696433185696048E-3</v>
      </c>
      <c r="J77">
        <f t="shared" si="4"/>
        <v>3.3263711196961877E-3</v>
      </c>
    </row>
    <row r="78" spans="1:10" x14ac:dyDescent="0.2">
      <c r="A78" s="71">
        <v>45532</v>
      </c>
      <c r="B78">
        <v>85.525099999999995</v>
      </c>
      <c r="C78">
        <v>20.085000000000001</v>
      </c>
      <c r="D78">
        <v>42.606999999999999</v>
      </c>
      <c r="E78">
        <v>44.818399999999997</v>
      </c>
      <c r="G78">
        <f t="shared" si="4"/>
        <v>-2.1817723284028616E-3</v>
      </c>
      <c r="H78">
        <f t="shared" si="4"/>
        <v>5.4782241963684079E-4</v>
      </c>
      <c r="I78">
        <f t="shared" si="4"/>
        <v>3.0322641791670968E-3</v>
      </c>
      <c r="J78">
        <f t="shared" si="4"/>
        <v>-1.108305153782993E-3</v>
      </c>
    </row>
    <row r="79" spans="1:10" x14ac:dyDescent="0.2">
      <c r="A79" s="71">
        <v>45533</v>
      </c>
      <c r="B79">
        <v>85.624399999999994</v>
      </c>
      <c r="C79">
        <v>19.984999999999999</v>
      </c>
      <c r="D79">
        <v>42.594999999999999</v>
      </c>
      <c r="E79">
        <v>44.703400000000002</v>
      </c>
      <c r="G79">
        <f t="shared" si="4"/>
        <v>1.1603891468255031E-3</v>
      </c>
      <c r="H79">
        <f t="shared" si="4"/>
        <v>-4.9912756479587889E-3</v>
      </c>
      <c r="I79">
        <f t="shared" si="4"/>
        <v>-2.8168353041819094E-4</v>
      </c>
      <c r="J79">
        <f t="shared" si="4"/>
        <v>-2.5692080198999427E-3</v>
      </c>
    </row>
    <row r="80" spans="1:10" x14ac:dyDescent="0.2">
      <c r="A80" s="71">
        <v>45534</v>
      </c>
      <c r="B80">
        <v>85.886799999999994</v>
      </c>
      <c r="C80">
        <v>20.152999999999999</v>
      </c>
      <c r="D80">
        <v>42.963999999999999</v>
      </c>
      <c r="E80">
        <v>45.009900000000002</v>
      </c>
      <c r="G80">
        <f t="shared" si="4"/>
        <v>3.0598608689352243E-3</v>
      </c>
      <c r="H80">
        <f t="shared" si="4"/>
        <v>8.371168522065181E-3</v>
      </c>
      <c r="I80">
        <f t="shared" si="4"/>
        <v>8.6256802409967991E-3</v>
      </c>
      <c r="J80">
        <f t="shared" si="4"/>
        <v>6.8329042071401539E-3</v>
      </c>
    </row>
    <row r="81" spans="1:10" x14ac:dyDescent="0.2">
      <c r="A81" s="71">
        <v>45538</v>
      </c>
      <c r="B81">
        <v>86.413899999999998</v>
      </c>
      <c r="C81">
        <v>20.056999999999999</v>
      </c>
      <c r="D81">
        <v>43.16</v>
      </c>
      <c r="E81">
        <v>45.324800000000003</v>
      </c>
      <c r="G81">
        <f t="shared" si="4"/>
        <v>6.1183923723965132E-3</v>
      </c>
      <c r="H81">
        <f t="shared" si="4"/>
        <v>-4.7749406814423167E-3</v>
      </c>
      <c r="I81">
        <f t="shared" si="4"/>
        <v>4.5515846541333178E-3</v>
      </c>
      <c r="J81">
        <f t="shared" si="4"/>
        <v>6.9718784814696861E-3</v>
      </c>
    </row>
    <row r="82" spans="1:10" x14ac:dyDescent="0.2">
      <c r="A82" s="71">
        <v>45539</v>
      </c>
      <c r="B82">
        <v>86.208299999999994</v>
      </c>
      <c r="C82">
        <v>19.713999999999999</v>
      </c>
      <c r="D82">
        <v>43.581000000000003</v>
      </c>
      <c r="E82">
        <v>45.316499999999998</v>
      </c>
      <c r="G82">
        <f t="shared" si="4"/>
        <v>-2.3820817625995277E-3</v>
      </c>
      <c r="H82">
        <f t="shared" si="4"/>
        <v>-1.7249176760662562E-2</v>
      </c>
      <c r="I82">
        <f t="shared" si="4"/>
        <v>9.707135168922432E-3</v>
      </c>
      <c r="J82">
        <f t="shared" si="4"/>
        <v>-1.8313947446035932E-4</v>
      </c>
    </row>
    <row r="83" spans="1:10" x14ac:dyDescent="0.2">
      <c r="A83" s="71">
        <v>45540</v>
      </c>
      <c r="B83">
        <v>86.232299999999995</v>
      </c>
      <c r="C83">
        <v>19.86</v>
      </c>
      <c r="D83">
        <v>43.902000000000001</v>
      </c>
      <c r="E83">
        <v>45.572699999999998</v>
      </c>
      <c r="G83">
        <f t="shared" si="4"/>
        <v>2.7835672289443567E-4</v>
      </c>
      <c r="H83">
        <f t="shared" si="4"/>
        <v>7.3786153737793328E-3</v>
      </c>
      <c r="I83">
        <f t="shared" si="4"/>
        <v>7.3386015710916108E-3</v>
      </c>
      <c r="J83">
        <f t="shared" si="4"/>
        <v>5.6376484459847165E-3</v>
      </c>
    </row>
    <row r="84" spans="1:10" x14ac:dyDescent="0.2">
      <c r="A84" s="71">
        <v>45541</v>
      </c>
      <c r="B84">
        <v>85.139300000000006</v>
      </c>
      <c r="C84">
        <v>19.794</v>
      </c>
      <c r="D84">
        <v>43.720999999999997</v>
      </c>
      <c r="E84">
        <v>45.083100000000002</v>
      </c>
      <c r="G84">
        <f t="shared" si="4"/>
        <v>-1.2756078846394821E-2</v>
      </c>
      <c r="H84">
        <f t="shared" si="4"/>
        <v>-3.3287971425270558E-3</v>
      </c>
      <c r="I84">
        <f t="shared" si="4"/>
        <v>-4.1313412561078608E-3</v>
      </c>
      <c r="J84">
        <f t="shared" si="4"/>
        <v>-1.0801399582514139E-2</v>
      </c>
    </row>
    <row r="85" spans="1:10" x14ac:dyDescent="0.2">
      <c r="A85" s="71">
        <v>45544</v>
      </c>
      <c r="B85">
        <v>85.0535</v>
      </c>
      <c r="C85">
        <v>19.939</v>
      </c>
      <c r="D85">
        <v>43.832999999999998</v>
      </c>
      <c r="E85">
        <v>45.185000000000002</v>
      </c>
      <c r="G85">
        <f t="shared" si="4"/>
        <v>-1.0082683552857226E-3</v>
      </c>
      <c r="H85">
        <f t="shared" si="4"/>
        <v>7.2987513502627954E-3</v>
      </c>
      <c r="I85">
        <f t="shared" si="4"/>
        <v>2.5584224842169208E-3</v>
      </c>
      <c r="J85">
        <f t="shared" si="4"/>
        <v>2.2577199095708072E-3</v>
      </c>
    </row>
    <row r="86" spans="1:10" x14ac:dyDescent="0.2">
      <c r="A86" s="71">
        <v>45545</v>
      </c>
      <c r="B86">
        <v>85.650300000000001</v>
      </c>
      <c r="C86">
        <v>19.821999999999999</v>
      </c>
      <c r="D86">
        <v>44.103000000000002</v>
      </c>
      <c r="E86">
        <v>45.281599999999997</v>
      </c>
      <c r="G86">
        <f t="shared" si="4"/>
        <v>6.9922571324508957E-3</v>
      </c>
      <c r="H86">
        <f t="shared" si="4"/>
        <v>-5.8851808402456025E-3</v>
      </c>
      <c r="I86">
        <f t="shared" si="4"/>
        <v>6.1408489918818449E-3</v>
      </c>
      <c r="J86">
        <f t="shared" si="4"/>
        <v>2.1355956057634694E-3</v>
      </c>
    </row>
    <row r="87" spans="1:10" x14ac:dyDescent="0.2">
      <c r="A87" s="71">
        <v>45546</v>
      </c>
      <c r="B87">
        <v>85.7029</v>
      </c>
      <c r="C87">
        <v>19.818000000000001</v>
      </c>
      <c r="D87">
        <v>44.139000000000003</v>
      </c>
      <c r="E87">
        <v>45.143099999999997</v>
      </c>
      <c r="G87">
        <f t="shared" si="4"/>
        <v>6.1393661340619849E-4</v>
      </c>
      <c r="H87">
        <f t="shared" si="4"/>
        <v>-2.0181634780904432E-4</v>
      </c>
      <c r="I87">
        <f t="shared" si="4"/>
        <v>8.1593803398088375E-4</v>
      </c>
      <c r="J87">
        <f t="shared" si="4"/>
        <v>-3.0633246957192579E-3</v>
      </c>
    </row>
    <row r="88" spans="1:10" x14ac:dyDescent="0.2">
      <c r="A88" s="71">
        <v>45547</v>
      </c>
      <c r="B88">
        <v>86.698099999999997</v>
      </c>
      <c r="C88">
        <v>19.945</v>
      </c>
      <c r="D88">
        <v>44.533999999999999</v>
      </c>
      <c r="E88">
        <v>45.623100000000001</v>
      </c>
      <c r="G88">
        <f t="shared" si="4"/>
        <v>1.1545304893783335E-2</v>
      </c>
      <c r="H88">
        <f t="shared" si="4"/>
        <v>6.3878697206623952E-3</v>
      </c>
      <c r="I88">
        <f t="shared" si="4"/>
        <v>8.9091969983460216E-3</v>
      </c>
      <c r="J88">
        <f t="shared" si="4"/>
        <v>1.0576722935947238E-2</v>
      </c>
    </row>
    <row r="89" spans="1:10" x14ac:dyDescent="0.2">
      <c r="A89" s="71">
        <v>45548</v>
      </c>
      <c r="B89">
        <v>86.689400000000006</v>
      </c>
      <c r="C89">
        <v>20.056000000000001</v>
      </c>
      <c r="D89">
        <v>44.61</v>
      </c>
      <c r="E89">
        <v>45.951999999999998</v>
      </c>
      <c r="G89">
        <f t="shared" si="4"/>
        <v>-1.003532550765166E-4</v>
      </c>
      <c r="H89">
        <f t="shared" si="4"/>
        <v>5.5498754986224351E-3</v>
      </c>
      <c r="I89">
        <f t="shared" si="4"/>
        <v>1.7051067579077562E-3</v>
      </c>
      <c r="J89">
        <f t="shared" si="4"/>
        <v>7.1832062258482838E-3</v>
      </c>
    </row>
    <row r="90" spans="1:10" x14ac:dyDescent="0.2">
      <c r="A90" s="71">
        <v>45551</v>
      </c>
      <c r="B90">
        <v>87.036600000000007</v>
      </c>
      <c r="C90">
        <v>20.081</v>
      </c>
      <c r="D90">
        <v>44.383000000000003</v>
      </c>
      <c r="E90">
        <v>46.208300000000001</v>
      </c>
      <c r="G90">
        <f t="shared" si="4"/>
        <v>3.9971042015952783E-3</v>
      </c>
      <c r="H90">
        <f t="shared" si="4"/>
        <v>1.2457335243304263E-3</v>
      </c>
      <c r="I90">
        <f t="shared" si="4"/>
        <v>-5.1015359032436499E-3</v>
      </c>
      <c r="J90">
        <f t="shared" si="4"/>
        <v>5.5620622057982443E-3</v>
      </c>
    </row>
    <row r="91" spans="1:10" x14ac:dyDescent="0.2">
      <c r="A91" s="71">
        <v>45552</v>
      </c>
      <c r="B91">
        <v>87.082300000000004</v>
      </c>
      <c r="C91">
        <v>19.794</v>
      </c>
      <c r="D91">
        <v>44.319000000000003</v>
      </c>
      <c r="E91">
        <v>46.267899999999997</v>
      </c>
      <c r="G91">
        <f t="shared" si="4"/>
        <v>5.2492866712793766E-4</v>
      </c>
      <c r="H91">
        <f t="shared" si="4"/>
        <v>-1.4395232905823252E-2</v>
      </c>
      <c r="I91">
        <f t="shared" si="4"/>
        <v>-1.4430342293489501E-3</v>
      </c>
      <c r="J91">
        <f t="shared" si="4"/>
        <v>1.2889804782629595E-3</v>
      </c>
    </row>
    <row r="92" spans="1:10" x14ac:dyDescent="0.2">
      <c r="A92" s="71">
        <v>45553</v>
      </c>
      <c r="B92">
        <v>87.296899999999994</v>
      </c>
      <c r="C92">
        <v>19.864000000000001</v>
      </c>
      <c r="D92">
        <v>44.1</v>
      </c>
      <c r="E92">
        <v>46.694200000000002</v>
      </c>
      <c r="G92">
        <f t="shared" si="4"/>
        <v>2.461303966729036E-3</v>
      </c>
      <c r="H92">
        <f t="shared" si="4"/>
        <v>3.5301867313661051E-3</v>
      </c>
      <c r="I92">
        <f t="shared" si="4"/>
        <v>-4.9536965547804304E-3</v>
      </c>
      <c r="J92">
        <f t="shared" si="4"/>
        <v>9.1715438498040699E-3</v>
      </c>
    </row>
    <row r="93" spans="1:10" x14ac:dyDescent="0.2">
      <c r="A93" s="71">
        <v>45554</v>
      </c>
      <c r="B93">
        <v>87.532600000000002</v>
      </c>
      <c r="C93">
        <v>19.815000000000001</v>
      </c>
      <c r="D93">
        <v>44.15</v>
      </c>
      <c r="E93">
        <v>46.728099999999998</v>
      </c>
      <c r="G93">
        <f t="shared" si="4"/>
        <v>2.6963429261094183E-3</v>
      </c>
      <c r="H93">
        <f t="shared" si="4"/>
        <v>-2.4698215634671649E-3</v>
      </c>
      <c r="I93">
        <f t="shared" si="4"/>
        <v>1.1331445971686754E-3</v>
      </c>
      <c r="J93">
        <f t="shared" si="4"/>
        <v>7.2573682060728475E-4</v>
      </c>
    </row>
    <row r="94" spans="1:10" x14ac:dyDescent="0.2">
      <c r="A94" s="71">
        <v>45555</v>
      </c>
      <c r="B94">
        <v>88.711500000000001</v>
      </c>
      <c r="C94">
        <v>20.015000000000001</v>
      </c>
      <c r="D94">
        <v>44.453000000000003</v>
      </c>
      <c r="E94">
        <v>47.3675</v>
      </c>
      <c r="G94">
        <f t="shared" si="4"/>
        <v>1.3378236014321662E-2</v>
      </c>
      <c r="H94">
        <f t="shared" si="4"/>
        <v>1.0042765802138599E-2</v>
      </c>
      <c r="I94">
        <f t="shared" si="4"/>
        <v>6.839524196046198E-3</v>
      </c>
      <c r="J94">
        <f t="shared" si="4"/>
        <v>1.359064274414905E-2</v>
      </c>
    </row>
    <row r="95" spans="1:10" x14ac:dyDescent="0.2">
      <c r="A95" s="71">
        <v>45558</v>
      </c>
      <c r="B95">
        <v>88.968999999999994</v>
      </c>
      <c r="C95">
        <v>19.977</v>
      </c>
      <c r="D95">
        <v>44.720999999999997</v>
      </c>
      <c r="E95">
        <v>47.921100000000003</v>
      </c>
      <c r="G95">
        <f t="shared" si="4"/>
        <v>2.8984630308144838E-3</v>
      </c>
      <c r="H95">
        <f t="shared" si="4"/>
        <v>-1.9003806479419713E-3</v>
      </c>
      <c r="I95">
        <f t="shared" si="4"/>
        <v>6.0107387103877329E-3</v>
      </c>
      <c r="J95">
        <f t="shared" si="4"/>
        <v>1.1619568944228364E-2</v>
      </c>
    </row>
    <row r="96" spans="1:10" x14ac:dyDescent="0.2">
      <c r="A96" s="71">
        <v>45559</v>
      </c>
      <c r="B96">
        <v>88.902299999999997</v>
      </c>
      <c r="C96">
        <v>20.001999999999999</v>
      </c>
      <c r="D96">
        <v>44.405999999999999</v>
      </c>
      <c r="E96">
        <v>47.637500000000003</v>
      </c>
      <c r="G96">
        <f t="shared" si="4"/>
        <v>-7.4998049855595609E-4</v>
      </c>
      <c r="H96">
        <f t="shared" si="4"/>
        <v>1.2506567577292467E-3</v>
      </c>
      <c r="I96">
        <f t="shared" si="4"/>
        <v>-7.0685945130185392E-3</v>
      </c>
      <c r="J96">
        <f t="shared" si="4"/>
        <v>-5.935642268629842E-3</v>
      </c>
    </row>
    <row r="97" spans="1:10" x14ac:dyDescent="0.2">
      <c r="A97" s="71">
        <v>45560</v>
      </c>
      <c r="B97">
        <v>89.187700000000007</v>
      </c>
      <c r="C97">
        <v>20.050999999999998</v>
      </c>
      <c r="D97">
        <v>44.463999999999999</v>
      </c>
      <c r="E97">
        <v>47.6205</v>
      </c>
      <c r="G97">
        <f t="shared" si="4"/>
        <v>3.205123750034471E-3</v>
      </c>
      <c r="H97">
        <f t="shared" si="4"/>
        <v>2.4467592662425464E-3</v>
      </c>
      <c r="I97">
        <f t="shared" si="4"/>
        <v>1.3052775567635485E-3</v>
      </c>
      <c r="J97">
        <f t="shared" si="4"/>
        <v>-3.5692540638013919E-4</v>
      </c>
    </row>
    <row r="98" spans="1:10" x14ac:dyDescent="0.2">
      <c r="A98" s="71">
        <v>45561</v>
      </c>
      <c r="B98">
        <v>89.598699999999994</v>
      </c>
      <c r="C98">
        <v>20.225000000000001</v>
      </c>
      <c r="D98">
        <v>44.356999999999999</v>
      </c>
      <c r="E98">
        <v>47.646799999999999</v>
      </c>
      <c r="G98">
        <f t="shared" si="4"/>
        <v>4.5976732458034228E-3</v>
      </c>
      <c r="H98">
        <f t="shared" si="4"/>
        <v>8.6404351239885713E-3</v>
      </c>
      <c r="I98">
        <f t="shared" si="4"/>
        <v>-2.4093412990301415E-3</v>
      </c>
      <c r="J98">
        <f t="shared" si="4"/>
        <v>5.5213070315046967E-4</v>
      </c>
    </row>
    <row r="99" spans="1:10" x14ac:dyDescent="0.2">
      <c r="A99" s="71">
        <v>45562</v>
      </c>
      <c r="B99">
        <v>89.150700000000001</v>
      </c>
      <c r="C99">
        <v>20.189</v>
      </c>
      <c r="D99">
        <v>44.503</v>
      </c>
      <c r="E99">
        <v>47.235199999999999</v>
      </c>
      <c r="G99">
        <f t="shared" si="4"/>
        <v>-5.0126147337935176E-3</v>
      </c>
      <c r="H99">
        <f t="shared" si="4"/>
        <v>-1.7815613164687335E-3</v>
      </c>
      <c r="I99">
        <f t="shared" si="4"/>
        <v>3.2860709290756219E-3</v>
      </c>
      <c r="J99">
        <f t="shared" si="4"/>
        <v>-8.6760941362084166E-3</v>
      </c>
    </row>
    <row r="100" spans="1:10" x14ac:dyDescent="0.2">
      <c r="A100" s="71">
        <v>45565</v>
      </c>
      <c r="B100">
        <v>88.616500000000002</v>
      </c>
      <c r="C100">
        <v>20.173999999999999</v>
      </c>
      <c r="D100">
        <v>44.576999999999998</v>
      </c>
      <c r="E100">
        <v>46.607199999999999</v>
      </c>
      <c r="G100">
        <f t="shared" si="4"/>
        <v>-6.0101256926220342E-3</v>
      </c>
      <c r="H100">
        <f t="shared" si="4"/>
        <v>-7.4325499544309855E-4</v>
      </c>
      <c r="I100">
        <f t="shared" si="4"/>
        <v>1.661428312126637E-3</v>
      </c>
      <c r="J100">
        <f t="shared" si="4"/>
        <v>-1.3384341726062496E-2</v>
      </c>
    </row>
    <row r="101" spans="1:10" x14ac:dyDescent="0.2">
      <c r="A101" s="71">
        <v>45566</v>
      </c>
      <c r="B101">
        <v>88.646500000000003</v>
      </c>
      <c r="C101">
        <v>20.152999999999999</v>
      </c>
      <c r="D101">
        <v>44.502000000000002</v>
      </c>
      <c r="E101">
        <v>46.652900000000002</v>
      </c>
      <c r="G101">
        <f t="shared" si="4"/>
        <v>3.3848011470444104E-4</v>
      </c>
      <c r="H101">
        <f t="shared" si="4"/>
        <v>-1.0414859472915425E-3</v>
      </c>
      <c r="I101">
        <f t="shared" si="4"/>
        <v>-1.68389895984397E-3</v>
      </c>
      <c r="J101">
        <f t="shared" si="4"/>
        <v>9.8005478565729525E-4</v>
      </c>
    </row>
    <row r="102" spans="1:10" x14ac:dyDescent="0.2">
      <c r="A102" s="71">
        <v>45568</v>
      </c>
      <c r="B102">
        <v>87.467299999999994</v>
      </c>
      <c r="C102">
        <v>19.893000000000001</v>
      </c>
      <c r="D102">
        <v>44.414000000000001</v>
      </c>
      <c r="E102">
        <v>45.616799999999998</v>
      </c>
      <c r="G102">
        <f t="shared" si="4"/>
        <v>-1.3391541406078764E-2</v>
      </c>
      <c r="H102">
        <f t="shared" si="4"/>
        <v>-1.2985249630511815E-2</v>
      </c>
      <c r="I102">
        <f t="shared" si="4"/>
        <v>-1.9793969304082674E-3</v>
      </c>
      <c r="J102">
        <f t="shared" si="4"/>
        <v>-2.2459020697534922E-2</v>
      </c>
    </row>
    <row r="103" spans="1:10" x14ac:dyDescent="0.2">
      <c r="A103" s="71">
        <v>45569</v>
      </c>
      <c r="B103">
        <v>87.023300000000006</v>
      </c>
      <c r="C103">
        <v>20</v>
      </c>
      <c r="D103">
        <v>44.424999999999997</v>
      </c>
      <c r="E103">
        <v>45.440300000000001</v>
      </c>
      <c r="G103">
        <f t="shared" si="4"/>
        <v>-5.0891103390578573E-3</v>
      </c>
      <c r="H103">
        <f t="shared" si="4"/>
        <v>5.3643624991506307E-3</v>
      </c>
      <c r="I103">
        <f t="shared" si="4"/>
        <v>2.4763898864700454E-4</v>
      </c>
      <c r="J103">
        <f t="shared" si="4"/>
        <v>-3.8766932188222299E-3</v>
      </c>
    </row>
    <row r="104" spans="1:10" x14ac:dyDescent="0.2">
      <c r="A104" s="71">
        <v>45572</v>
      </c>
      <c r="B104">
        <v>85.976100000000002</v>
      </c>
      <c r="C104">
        <v>20</v>
      </c>
      <c r="D104">
        <v>43.914000000000001</v>
      </c>
      <c r="E104">
        <v>44.533200000000001</v>
      </c>
      <c r="G104">
        <f t="shared" si="4"/>
        <v>-1.2106548236746253E-2</v>
      </c>
      <c r="H104">
        <f t="shared" si="4"/>
        <v>0</v>
      </c>
      <c r="I104">
        <f t="shared" si="4"/>
        <v>-1.1569198193569814E-2</v>
      </c>
      <c r="J104">
        <f t="shared" si="4"/>
        <v>-2.0164398085800575E-2</v>
      </c>
    </row>
    <row r="105" spans="1:10" x14ac:dyDescent="0.2">
      <c r="A105" s="71">
        <v>45573</v>
      </c>
      <c r="B105">
        <v>86.682100000000005</v>
      </c>
      <c r="C105">
        <v>20.059000000000001</v>
      </c>
      <c r="D105">
        <v>44.518000000000001</v>
      </c>
      <c r="E105">
        <v>45.172499999999999</v>
      </c>
      <c r="G105">
        <f t="shared" si="4"/>
        <v>8.1780527632180338E-3</v>
      </c>
      <c r="H105">
        <f t="shared" si="4"/>
        <v>2.945657288569538E-3</v>
      </c>
      <c r="I105">
        <f t="shared" si="4"/>
        <v>1.3660425921273322E-2</v>
      </c>
      <c r="J105">
        <f t="shared" si="4"/>
        <v>1.425351618587113E-2</v>
      </c>
    </row>
    <row r="106" spans="1:10" x14ac:dyDescent="0.2">
      <c r="A106" s="71">
        <v>45574</v>
      </c>
      <c r="B106">
        <v>86.959100000000007</v>
      </c>
      <c r="C106">
        <v>20.303999999999998</v>
      </c>
      <c r="D106">
        <v>45.162999999999997</v>
      </c>
      <c r="E106">
        <v>45.351700000000001</v>
      </c>
      <c r="G106">
        <f t="shared" si="4"/>
        <v>3.1904897566983371E-3</v>
      </c>
      <c r="H106">
        <f t="shared" si="4"/>
        <v>1.213998012947118E-2</v>
      </c>
      <c r="I106">
        <f t="shared" si="4"/>
        <v>1.4384565776079017E-2</v>
      </c>
      <c r="J106">
        <f t="shared" si="4"/>
        <v>3.9591674730082337E-3</v>
      </c>
    </row>
    <row r="107" spans="1:10" x14ac:dyDescent="0.2">
      <c r="A107" s="71">
        <v>45575</v>
      </c>
      <c r="B107">
        <v>87.429199999999994</v>
      </c>
      <c r="C107">
        <v>20.34</v>
      </c>
      <c r="D107">
        <v>44.503</v>
      </c>
      <c r="E107">
        <v>45.641100000000002</v>
      </c>
      <c r="G107">
        <f t="shared" si="4"/>
        <v>5.3914298002714668E-3</v>
      </c>
      <c r="H107">
        <f t="shared" si="4"/>
        <v>1.7714796483820209E-3</v>
      </c>
      <c r="I107">
        <f t="shared" si="4"/>
        <v>-1.4721564914303834E-2</v>
      </c>
      <c r="J107">
        <f t="shared" si="4"/>
        <v>6.3609642917834041E-3</v>
      </c>
    </row>
    <row r="108" spans="1:10" x14ac:dyDescent="0.2">
      <c r="A108" s="71">
        <v>45576</v>
      </c>
      <c r="B108">
        <v>87.537700000000001</v>
      </c>
      <c r="C108">
        <v>20.635000000000002</v>
      </c>
      <c r="D108">
        <v>44.834000000000003</v>
      </c>
      <c r="E108">
        <v>45.620699999999999</v>
      </c>
      <c r="G108">
        <f t="shared" si="4"/>
        <v>1.2402347404878095E-3</v>
      </c>
      <c r="H108">
        <f t="shared" si="4"/>
        <v>1.4399272584131238E-2</v>
      </c>
      <c r="I108">
        <f t="shared" si="4"/>
        <v>7.4101775215110084E-3</v>
      </c>
      <c r="J108">
        <f t="shared" si="4"/>
        <v>-4.4706548281484623E-4</v>
      </c>
    </row>
    <row r="109" spans="1:10" x14ac:dyDescent="0.2">
      <c r="A109" s="71">
        <v>45579</v>
      </c>
      <c r="B109">
        <v>87.873199999999997</v>
      </c>
      <c r="C109">
        <v>20.667000000000002</v>
      </c>
      <c r="D109">
        <v>45.07</v>
      </c>
      <c r="E109">
        <v>46.146000000000001</v>
      </c>
      <c r="G109">
        <f t="shared" si="4"/>
        <v>3.8253085653602746E-3</v>
      </c>
      <c r="H109">
        <f t="shared" si="4"/>
        <v>1.5495620746234359E-3</v>
      </c>
      <c r="I109">
        <f t="shared" si="4"/>
        <v>5.2500565508526312E-3</v>
      </c>
      <c r="J109">
        <f t="shared" si="4"/>
        <v>1.1448722417146331E-2</v>
      </c>
    </row>
    <row r="110" spans="1:10" x14ac:dyDescent="0.2">
      <c r="A110" s="71">
        <v>45580</v>
      </c>
      <c r="B110">
        <v>88.091999999999999</v>
      </c>
      <c r="C110">
        <v>20.661000000000001</v>
      </c>
      <c r="D110">
        <v>45.276000000000003</v>
      </c>
      <c r="E110">
        <v>46.151600000000002</v>
      </c>
      <c r="G110">
        <f t="shared" si="4"/>
        <v>2.4868566371446721E-3</v>
      </c>
      <c r="H110">
        <f t="shared" si="4"/>
        <v>-2.9036004849759909E-4</v>
      </c>
      <c r="I110">
        <f t="shared" si="4"/>
        <v>4.5602540676169725E-3</v>
      </c>
      <c r="J110">
        <f t="shared" si="4"/>
        <v>1.2134660071064339E-4</v>
      </c>
    </row>
    <row r="111" spans="1:10" x14ac:dyDescent="0.2">
      <c r="A111" s="71">
        <v>45581</v>
      </c>
      <c r="B111">
        <v>87.757800000000003</v>
      </c>
      <c r="C111">
        <v>20.518000000000001</v>
      </c>
      <c r="D111">
        <v>45.216999999999999</v>
      </c>
      <c r="E111">
        <v>46.179299999999998</v>
      </c>
      <c r="G111">
        <f t="shared" si="4"/>
        <v>-3.800975632163685E-3</v>
      </c>
      <c r="H111">
        <f t="shared" si="4"/>
        <v>-6.9453155651498745E-3</v>
      </c>
      <c r="I111">
        <f t="shared" si="4"/>
        <v>-1.3039684475037233E-3</v>
      </c>
      <c r="J111">
        <f t="shared" si="4"/>
        <v>6.0001583069240274E-4</v>
      </c>
    </row>
    <row r="112" spans="1:10" x14ac:dyDescent="0.2">
      <c r="A112" s="71">
        <v>45582</v>
      </c>
      <c r="B112">
        <v>87.241500000000002</v>
      </c>
      <c r="C112">
        <v>20.446000000000002</v>
      </c>
      <c r="D112">
        <v>45.003</v>
      </c>
      <c r="E112">
        <v>45.664700000000003</v>
      </c>
      <c r="G112">
        <f t="shared" si="4"/>
        <v>-5.9006121511364388E-3</v>
      </c>
      <c r="H112">
        <f t="shared" si="4"/>
        <v>-3.5152853306986208E-3</v>
      </c>
      <c r="I112">
        <f t="shared" si="4"/>
        <v>-4.7439681078070249E-3</v>
      </c>
      <c r="J112">
        <f t="shared" si="4"/>
        <v>-1.1206075195143732E-2</v>
      </c>
    </row>
    <row r="113" spans="1:10" x14ac:dyDescent="0.2">
      <c r="A113" s="71">
        <v>45583</v>
      </c>
      <c r="B113">
        <v>87.668300000000002</v>
      </c>
      <c r="C113">
        <v>20.442</v>
      </c>
      <c r="D113">
        <v>45.079000000000001</v>
      </c>
      <c r="E113">
        <v>46.101399999999998</v>
      </c>
      <c r="G113">
        <f t="shared" si="4"/>
        <v>4.8802393814593665E-3</v>
      </c>
      <c r="H113">
        <f t="shared" si="4"/>
        <v>-1.9565642793789923E-4</v>
      </c>
      <c r="I113">
        <f t="shared" si="4"/>
        <v>1.6873519245130817E-3</v>
      </c>
      <c r="J113">
        <f t="shared" si="4"/>
        <v>9.5177477658076881E-3</v>
      </c>
    </row>
    <row r="114" spans="1:10" x14ac:dyDescent="0.2">
      <c r="A114" s="71">
        <v>45586</v>
      </c>
      <c r="B114">
        <v>87.374799999999993</v>
      </c>
      <c r="C114">
        <v>20.408000000000001</v>
      </c>
      <c r="D114">
        <v>44.808</v>
      </c>
      <c r="E114">
        <v>45.808199999999999</v>
      </c>
      <c r="G114">
        <f t="shared" si="4"/>
        <v>-3.3534629477125601E-3</v>
      </c>
      <c r="H114">
        <f t="shared" si="4"/>
        <v>-1.6646270673741541E-3</v>
      </c>
      <c r="I114">
        <f t="shared" si="4"/>
        <v>-6.0298112318448449E-3</v>
      </c>
      <c r="J114">
        <f t="shared" si="4"/>
        <v>-6.3802039092122906E-3</v>
      </c>
    </row>
    <row r="115" spans="1:10" x14ac:dyDescent="0.2">
      <c r="A115" s="71">
        <v>45587</v>
      </c>
      <c r="B115">
        <v>86.640500000000003</v>
      </c>
      <c r="C115">
        <v>20.25</v>
      </c>
      <c r="D115">
        <v>44.262999999999998</v>
      </c>
      <c r="E115">
        <v>44.945399999999999</v>
      </c>
      <c r="G115">
        <f t="shared" si="4"/>
        <v>-8.4395378845447105E-3</v>
      </c>
      <c r="H115">
        <f t="shared" si="4"/>
        <v>-7.7721872869621475E-3</v>
      </c>
      <c r="I115">
        <f t="shared" si="4"/>
        <v>-1.2237581289312309E-2</v>
      </c>
      <c r="J115">
        <f t="shared" si="4"/>
        <v>-1.9014694643685298E-2</v>
      </c>
    </row>
    <row r="116" spans="1:10" x14ac:dyDescent="0.2">
      <c r="A116" s="71">
        <v>45588</v>
      </c>
      <c r="B116">
        <v>86.488500000000002</v>
      </c>
      <c r="C116">
        <v>20.765000000000001</v>
      </c>
      <c r="D116">
        <v>43.780999999999999</v>
      </c>
      <c r="E116">
        <v>45.276600000000002</v>
      </c>
      <c r="G116">
        <f t="shared" si="4"/>
        <v>-1.7559165599571108E-3</v>
      </c>
      <c r="H116">
        <f t="shared" si="4"/>
        <v>2.511408353016879E-2</v>
      </c>
      <c r="I116">
        <f t="shared" si="4"/>
        <v>-1.0949180304236751E-2</v>
      </c>
      <c r="J116">
        <f t="shared" si="4"/>
        <v>7.3419229842934348E-3</v>
      </c>
    </row>
    <row r="117" spans="1:10" x14ac:dyDescent="0.2">
      <c r="A117" s="71">
        <v>45589</v>
      </c>
      <c r="B117">
        <v>86.461799999999997</v>
      </c>
      <c r="C117">
        <v>20.657</v>
      </c>
      <c r="D117">
        <v>43.829000000000001</v>
      </c>
      <c r="E117">
        <v>45.392600000000002</v>
      </c>
      <c r="G117">
        <f t="shared" si="4"/>
        <v>-3.0875922403278877E-4</v>
      </c>
      <c r="H117">
        <f t="shared" si="4"/>
        <v>-5.2146320666012587E-3</v>
      </c>
      <c r="I117">
        <f t="shared" si="4"/>
        <v>1.0957654332337909E-3</v>
      </c>
      <c r="J117">
        <f t="shared" si="4"/>
        <v>2.5587534309285307E-3</v>
      </c>
    </row>
    <row r="118" spans="1:10" x14ac:dyDescent="0.2">
      <c r="A118" s="71">
        <v>45590</v>
      </c>
      <c r="B118">
        <v>86.152699999999996</v>
      </c>
      <c r="C118">
        <v>20.661000000000001</v>
      </c>
      <c r="D118">
        <v>43.558</v>
      </c>
      <c r="E118">
        <v>44.842399999999998</v>
      </c>
      <c r="G118">
        <f t="shared" si="4"/>
        <v>-3.5813947308750054E-3</v>
      </c>
      <c r="H118">
        <f t="shared" si="4"/>
        <v>1.936202145553275E-4</v>
      </c>
      <c r="I118">
        <f t="shared" si="4"/>
        <v>-6.2023154187989529E-3</v>
      </c>
      <c r="J118">
        <f t="shared" si="4"/>
        <v>-1.219497575613537E-2</v>
      </c>
    </row>
    <row r="119" spans="1:10" x14ac:dyDescent="0.2">
      <c r="A119" s="71">
        <v>45593</v>
      </c>
      <c r="B119">
        <v>86.315200000000004</v>
      </c>
      <c r="C119">
        <v>20.852</v>
      </c>
      <c r="D119">
        <v>43.999000000000002</v>
      </c>
      <c r="E119">
        <v>44.990499999999997</v>
      </c>
      <c r="G119">
        <f t="shared" si="4"/>
        <v>1.8844091925098311E-3</v>
      </c>
      <c r="H119">
        <f t="shared" si="4"/>
        <v>9.2020016751885696E-3</v>
      </c>
      <c r="I119">
        <f t="shared" si="4"/>
        <v>1.007352305884862E-2</v>
      </c>
      <c r="J119">
        <f t="shared" si="4"/>
        <v>3.2972359608935686E-3</v>
      </c>
    </row>
    <row r="120" spans="1:10" x14ac:dyDescent="0.2">
      <c r="A120" s="71">
        <v>45594</v>
      </c>
      <c r="B120">
        <v>86.859899999999996</v>
      </c>
      <c r="C120">
        <v>20.792999999999999</v>
      </c>
      <c r="D120">
        <v>44.021999999999998</v>
      </c>
      <c r="E120">
        <v>45.653500000000001</v>
      </c>
      <c r="G120">
        <f t="shared" si="4"/>
        <v>6.2907634679032149E-3</v>
      </c>
      <c r="H120">
        <f t="shared" si="4"/>
        <v>-2.8334753019022591E-3</v>
      </c>
      <c r="I120">
        <f t="shared" si="4"/>
        <v>5.2260257264671276E-4</v>
      </c>
      <c r="J120">
        <f t="shared" si="4"/>
        <v>1.4628918047471967E-2</v>
      </c>
    </row>
    <row r="121" spans="1:10" x14ac:dyDescent="0.2">
      <c r="A121" s="71">
        <v>45595</v>
      </c>
      <c r="B121">
        <v>86.526300000000006</v>
      </c>
      <c r="C121">
        <v>21.058</v>
      </c>
      <c r="D121">
        <v>43.908000000000001</v>
      </c>
      <c r="E121">
        <v>45.420699999999997</v>
      </c>
      <c r="G121">
        <f t="shared" si="4"/>
        <v>-3.8480618601782063E-3</v>
      </c>
      <c r="H121">
        <f t="shared" si="4"/>
        <v>1.2664143830610387E-2</v>
      </c>
      <c r="I121">
        <f t="shared" si="4"/>
        <v>-2.5929731348420734E-3</v>
      </c>
      <c r="J121">
        <f t="shared" si="4"/>
        <v>-5.112326148038142E-3</v>
      </c>
    </row>
    <row r="122" spans="1:10" x14ac:dyDescent="0.2">
      <c r="A122" s="71">
        <v>45596</v>
      </c>
      <c r="B122">
        <v>85.981399999999994</v>
      </c>
      <c r="C122">
        <v>20.882000000000001</v>
      </c>
      <c r="D122">
        <v>44.539000000000001</v>
      </c>
      <c r="E122">
        <v>45.487400000000001</v>
      </c>
      <c r="G122">
        <f t="shared" si="4"/>
        <v>-6.3174201758669779E-3</v>
      </c>
      <c r="H122">
        <f t="shared" si="4"/>
        <v>-8.3929915666489125E-3</v>
      </c>
      <c r="I122">
        <f t="shared" si="4"/>
        <v>1.4268674023324449E-2</v>
      </c>
      <c r="J122">
        <f t="shared" si="4"/>
        <v>1.4674162581512038E-3</v>
      </c>
    </row>
    <row r="123" spans="1:10" x14ac:dyDescent="0.2">
      <c r="A123" s="71">
        <v>45600</v>
      </c>
      <c r="B123">
        <v>85.764499999999998</v>
      </c>
      <c r="C123">
        <v>20.635000000000002</v>
      </c>
      <c r="D123">
        <v>44.654000000000003</v>
      </c>
      <c r="E123">
        <v>45.045400000000001</v>
      </c>
      <c r="G123">
        <f t="shared" si="4"/>
        <v>-2.5258258312402205E-3</v>
      </c>
      <c r="H123">
        <f t="shared" si="4"/>
        <v>-1.1898880663373492E-2</v>
      </c>
      <c r="I123">
        <f t="shared" si="4"/>
        <v>2.5786791278507529E-3</v>
      </c>
      <c r="J123">
        <f t="shared" si="4"/>
        <v>-9.7644944568499141E-3</v>
      </c>
    </row>
    <row r="124" spans="1:10" x14ac:dyDescent="0.2">
      <c r="A124" s="71">
        <v>45601</v>
      </c>
      <c r="B124">
        <v>86.378100000000003</v>
      </c>
      <c r="C124">
        <v>20.623999999999999</v>
      </c>
      <c r="D124">
        <v>45.186</v>
      </c>
      <c r="E124">
        <v>45.657600000000002</v>
      </c>
      <c r="G124">
        <f t="shared" si="4"/>
        <v>7.1290034974653806E-3</v>
      </c>
      <c r="H124">
        <f t="shared" si="4"/>
        <v>-5.3321700771370088E-4</v>
      </c>
      <c r="I124">
        <f t="shared" si="4"/>
        <v>1.1843415371024199E-2</v>
      </c>
      <c r="J124">
        <f t="shared" si="4"/>
        <v>1.3499207229469651E-2</v>
      </c>
    </row>
    <row r="125" spans="1:10" x14ac:dyDescent="0.2">
      <c r="A125" s="71">
        <v>45602</v>
      </c>
      <c r="B125">
        <v>87.084800000000001</v>
      </c>
      <c r="C125">
        <v>21.53</v>
      </c>
      <c r="D125">
        <v>45.548000000000002</v>
      </c>
      <c r="E125">
        <v>45.798299999999998</v>
      </c>
      <c r="G125">
        <f t="shared" si="4"/>
        <v>8.1481851160730544E-3</v>
      </c>
      <c r="H125">
        <f t="shared" si="4"/>
        <v>4.2991865179440168E-2</v>
      </c>
      <c r="I125">
        <f t="shared" si="4"/>
        <v>7.9794106010890042E-3</v>
      </c>
      <c r="J125">
        <f t="shared" si="4"/>
        <v>3.0768952249966633E-3</v>
      </c>
    </row>
    <row r="126" spans="1:10" x14ac:dyDescent="0.2">
      <c r="A126" s="71">
        <v>45603</v>
      </c>
      <c r="B126">
        <v>86.870500000000007</v>
      </c>
      <c r="C126">
        <v>21.902000000000001</v>
      </c>
      <c r="D126">
        <v>45.244999999999997</v>
      </c>
      <c r="E126">
        <v>45.6248</v>
      </c>
      <c r="G126">
        <f t="shared" si="4"/>
        <v>-2.4638525921341762E-3</v>
      </c>
      <c r="H126">
        <f t="shared" si="4"/>
        <v>1.7130645477295682E-2</v>
      </c>
      <c r="I126">
        <f t="shared" si="4"/>
        <v>-6.6745481452621276E-3</v>
      </c>
      <c r="J126">
        <f t="shared" si="4"/>
        <v>-3.7955441959187631E-3</v>
      </c>
    </row>
    <row r="127" spans="1:10" x14ac:dyDescent="0.2">
      <c r="A127" s="71">
        <v>45604</v>
      </c>
      <c r="B127">
        <v>86.784700000000001</v>
      </c>
      <c r="C127">
        <v>22.303000000000001</v>
      </c>
      <c r="D127">
        <v>45.287999999999997</v>
      </c>
      <c r="E127">
        <v>45.227899999999998</v>
      </c>
      <c r="G127">
        <f t="shared" si="4"/>
        <v>-9.8816513391785515E-4</v>
      </c>
      <c r="H127">
        <f t="shared" si="4"/>
        <v>1.8143241712253289E-2</v>
      </c>
      <c r="I127">
        <f t="shared" si="4"/>
        <v>9.4992993126219373E-4</v>
      </c>
      <c r="J127">
        <f t="shared" si="4"/>
        <v>-8.7372752805718271E-3</v>
      </c>
    </row>
    <row r="128" spans="1:10" x14ac:dyDescent="0.2">
      <c r="A128" s="71">
        <v>45607</v>
      </c>
      <c r="B128">
        <v>87.263800000000003</v>
      </c>
      <c r="C128">
        <v>23.885000000000002</v>
      </c>
      <c r="D128">
        <v>44.841000000000001</v>
      </c>
      <c r="E128">
        <v>45.198999999999998</v>
      </c>
      <c r="G128">
        <f t="shared" si="4"/>
        <v>5.5053759163999714E-3</v>
      </c>
      <c r="H128">
        <f t="shared" si="4"/>
        <v>6.8529448276104354E-2</v>
      </c>
      <c r="I128">
        <f t="shared" si="4"/>
        <v>-9.919197262571516E-3</v>
      </c>
      <c r="J128">
        <f t="shared" si="4"/>
        <v>-6.3919035118883874E-4</v>
      </c>
    </row>
    <row r="129" spans="1:10" x14ac:dyDescent="0.2">
      <c r="A129" s="71">
        <v>45608</v>
      </c>
      <c r="B129">
        <v>86.586399999999998</v>
      </c>
      <c r="C129">
        <v>24.21</v>
      </c>
      <c r="D129">
        <v>44.48</v>
      </c>
      <c r="E129">
        <v>44.684100000000001</v>
      </c>
      <c r="G129">
        <f t="shared" si="4"/>
        <v>-7.7929554088948571E-3</v>
      </c>
      <c r="H129">
        <f t="shared" si="4"/>
        <v>1.3515124108041916E-2</v>
      </c>
      <c r="I129">
        <f t="shared" si="4"/>
        <v>-8.0832495294602662E-3</v>
      </c>
      <c r="J129">
        <f t="shared" si="4"/>
        <v>-1.1457229056028681E-2</v>
      </c>
    </row>
    <row r="130" spans="1:10" x14ac:dyDescent="0.2">
      <c r="A130" s="71">
        <v>45609</v>
      </c>
      <c r="B130">
        <v>85.592299999999994</v>
      </c>
      <c r="C130">
        <v>23.128</v>
      </c>
      <c r="D130">
        <v>44.027000000000001</v>
      </c>
      <c r="E130">
        <v>43.665399999999998</v>
      </c>
      <c r="G130">
        <f t="shared" si="4"/>
        <v>-1.1547433525170327E-2</v>
      </c>
      <c r="H130">
        <f t="shared" si="4"/>
        <v>-4.5721766235922258E-2</v>
      </c>
      <c r="I130">
        <f t="shared" si="4"/>
        <v>-1.0236567858236661E-2</v>
      </c>
      <c r="J130">
        <f t="shared" si="4"/>
        <v>-2.3061707164890026E-2</v>
      </c>
    </row>
    <row r="131" spans="1:10" x14ac:dyDescent="0.2">
      <c r="A131" s="71">
        <v>45610</v>
      </c>
      <c r="B131">
        <v>85.737099999999998</v>
      </c>
      <c r="C131">
        <v>23.651</v>
      </c>
      <c r="D131">
        <v>44.145000000000003</v>
      </c>
      <c r="E131">
        <v>43.9696</v>
      </c>
      <c r="G131">
        <f t="shared" si="4"/>
        <v>1.6903115808064291E-3</v>
      </c>
      <c r="H131">
        <f t="shared" si="4"/>
        <v>2.2361392628080786E-2</v>
      </c>
      <c r="I131">
        <f t="shared" si="4"/>
        <v>2.6765882694555522E-3</v>
      </c>
      <c r="J131">
        <f t="shared" si="4"/>
        <v>6.9424595609482867E-3</v>
      </c>
    </row>
    <row r="132" spans="1:10" x14ac:dyDescent="0.2">
      <c r="A132" s="71">
        <v>45614</v>
      </c>
      <c r="B132">
        <v>85.244299999999996</v>
      </c>
      <c r="C132">
        <v>23.44</v>
      </c>
      <c r="D132">
        <v>43.843000000000004</v>
      </c>
      <c r="E132">
        <v>43.925199999999997</v>
      </c>
      <c r="G132">
        <f t="shared" si="4"/>
        <v>-5.7643856532731425E-3</v>
      </c>
      <c r="H132">
        <f t="shared" si="4"/>
        <v>-8.9614326333138563E-3</v>
      </c>
      <c r="I132">
        <f t="shared" si="4"/>
        <v>-6.8645993981219814E-3</v>
      </c>
      <c r="J132">
        <f t="shared" si="4"/>
        <v>-1.0102987611691479E-3</v>
      </c>
    </row>
    <row r="133" spans="1:10" x14ac:dyDescent="0.2">
      <c r="A133" s="71">
        <v>45615</v>
      </c>
      <c r="B133">
        <v>85.569900000000004</v>
      </c>
      <c r="C133">
        <v>23.053000000000001</v>
      </c>
      <c r="D133">
        <v>44.186999999999998</v>
      </c>
      <c r="E133">
        <v>44.167200000000001</v>
      </c>
      <c r="G133">
        <f t="shared" si="4"/>
        <v>3.8123340372499463E-3</v>
      </c>
      <c r="H133">
        <f t="shared" si="4"/>
        <v>-1.6648051891352982E-2</v>
      </c>
      <c r="I133">
        <f t="shared" si="4"/>
        <v>7.815557220091706E-3</v>
      </c>
      <c r="J133">
        <f t="shared" ref="J133:J196" si="5">LN(E133/E132)</f>
        <v>5.494244878453779E-3</v>
      </c>
    </row>
    <row r="134" spans="1:10" x14ac:dyDescent="0.2">
      <c r="A134" s="71">
        <v>45617</v>
      </c>
      <c r="B134">
        <v>85.2303</v>
      </c>
      <c r="C134">
        <v>23.402000000000001</v>
      </c>
      <c r="D134">
        <v>44.395000000000003</v>
      </c>
      <c r="E134">
        <v>44.0244</v>
      </c>
      <c r="G134">
        <f t="shared" ref="G134:J197" si="6">LN(B134/B133)</f>
        <v>-3.9765813800385153E-3</v>
      </c>
      <c r="H134">
        <f t="shared" si="6"/>
        <v>1.5025575979307284E-2</v>
      </c>
      <c r="I134">
        <f t="shared" si="6"/>
        <v>4.6962223087745969E-3</v>
      </c>
      <c r="J134">
        <f t="shared" si="5"/>
        <v>-3.238406487660341E-3</v>
      </c>
    </row>
    <row r="135" spans="1:10" x14ac:dyDescent="0.2">
      <c r="A135" s="71">
        <v>45618</v>
      </c>
      <c r="B135">
        <v>86.220299999999995</v>
      </c>
      <c r="C135">
        <v>23.452999999999999</v>
      </c>
      <c r="D135">
        <v>44.97</v>
      </c>
      <c r="E135">
        <v>44.4163</v>
      </c>
      <c r="G135">
        <f t="shared" si="6"/>
        <v>1.1548644368680371E-2</v>
      </c>
      <c r="H135">
        <f t="shared" si="6"/>
        <v>2.1769296826739909E-3</v>
      </c>
      <c r="I135">
        <f t="shared" si="6"/>
        <v>1.2868750298325869E-2</v>
      </c>
      <c r="J135">
        <f t="shared" si="5"/>
        <v>8.8624935149984509E-3</v>
      </c>
    </row>
    <row r="136" spans="1:10" x14ac:dyDescent="0.2">
      <c r="A136" s="71">
        <v>45621</v>
      </c>
      <c r="B136">
        <v>86.929599999999994</v>
      </c>
      <c r="C136">
        <v>23.367000000000001</v>
      </c>
      <c r="D136">
        <v>45.232999999999997</v>
      </c>
      <c r="E136">
        <v>45.220700000000001</v>
      </c>
      <c r="G136">
        <f t="shared" si="6"/>
        <v>8.1929468929027062E-3</v>
      </c>
      <c r="H136">
        <f t="shared" si="6"/>
        <v>-3.6736478735189429E-3</v>
      </c>
      <c r="I136">
        <f t="shared" si="6"/>
        <v>5.8313081661875762E-3</v>
      </c>
      <c r="J136">
        <f t="shared" si="5"/>
        <v>1.7948427421877251E-2</v>
      </c>
    </row>
    <row r="137" spans="1:10" x14ac:dyDescent="0.2">
      <c r="A137" s="71">
        <v>45622</v>
      </c>
      <c r="B137">
        <v>86.901700000000005</v>
      </c>
      <c r="C137">
        <v>23.131</v>
      </c>
      <c r="D137">
        <v>45.054000000000002</v>
      </c>
      <c r="E137">
        <v>45.255299999999998</v>
      </c>
      <c r="G137">
        <f t="shared" si="6"/>
        <v>-3.2100088119409566E-4</v>
      </c>
      <c r="H137">
        <f t="shared" si="6"/>
        <v>-1.0151061401757372E-2</v>
      </c>
      <c r="I137">
        <f t="shared" si="6"/>
        <v>-3.9651386030016321E-3</v>
      </c>
      <c r="J137">
        <f t="shared" si="5"/>
        <v>7.6484375274559174E-4</v>
      </c>
    </row>
    <row r="138" spans="1:10" x14ac:dyDescent="0.2">
      <c r="A138" s="71">
        <v>45623</v>
      </c>
      <c r="B138">
        <v>86.921599999999998</v>
      </c>
      <c r="C138">
        <v>23.38</v>
      </c>
      <c r="D138">
        <v>44.784999999999997</v>
      </c>
      <c r="E138">
        <v>45.476100000000002</v>
      </c>
      <c r="G138">
        <f t="shared" si="6"/>
        <v>2.2896815429157295E-4</v>
      </c>
      <c r="H138">
        <f t="shared" si="6"/>
        <v>1.0707246839758378E-2</v>
      </c>
      <c r="I138">
        <f t="shared" si="6"/>
        <v>-5.9885084186433162E-3</v>
      </c>
      <c r="J138">
        <f t="shared" si="5"/>
        <v>4.8671228676138989E-3</v>
      </c>
    </row>
    <row r="139" spans="1:10" x14ac:dyDescent="0.2">
      <c r="A139" s="71">
        <v>45625</v>
      </c>
      <c r="B139">
        <v>86.763900000000007</v>
      </c>
      <c r="C139">
        <v>23.693000000000001</v>
      </c>
      <c r="D139">
        <v>45.401000000000003</v>
      </c>
      <c r="E139">
        <v>45.312199999999997</v>
      </c>
      <c r="G139">
        <f t="shared" si="6"/>
        <v>-1.8159264110798046E-3</v>
      </c>
      <c r="H139">
        <f t="shared" si="6"/>
        <v>1.3298689820417596E-2</v>
      </c>
      <c r="I139">
        <f t="shared" si="6"/>
        <v>1.3660869309283645E-2</v>
      </c>
      <c r="J139">
        <f t="shared" si="5"/>
        <v>-3.610601323210904E-3</v>
      </c>
    </row>
    <row r="140" spans="1:10" x14ac:dyDescent="0.2">
      <c r="A140" s="71">
        <v>45628</v>
      </c>
      <c r="B140">
        <v>87.284199999999998</v>
      </c>
      <c r="C140">
        <v>24.170999999999999</v>
      </c>
      <c r="D140">
        <v>45.582999999999998</v>
      </c>
      <c r="E140">
        <v>45.337499999999999</v>
      </c>
      <c r="G140">
        <f t="shared" si="6"/>
        <v>5.978824817979185E-3</v>
      </c>
      <c r="H140">
        <f t="shared" si="6"/>
        <v>1.9973921598828652E-2</v>
      </c>
      <c r="I140">
        <f t="shared" si="6"/>
        <v>4.000708756541892E-3</v>
      </c>
      <c r="J140">
        <f t="shared" si="5"/>
        <v>5.5819270569938207E-4</v>
      </c>
    </row>
    <row r="141" spans="1:10" x14ac:dyDescent="0.2">
      <c r="A141" s="71">
        <v>45629</v>
      </c>
      <c r="B141">
        <v>87.808499999999995</v>
      </c>
      <c r="C141">
        <v>24.773</v>
      </c>
      <c r="D141">
        <v>45.58</v>
      </c>
      <c r="E141">
        <v>45.734499999999997</v>
      </c>
      <c r="G141">
        <f t="shared" si="6"/>
        <v>5.9888455321805796E-3</v>
      </c>
      <c r="H141">
        <f t="shared" si="6"/>
        <v>2.4600782955471134E-2</v>
      </c>
      <c r="I141">
        <f t="shared" si="6"/>
        <v>-6.5816175445770306E-5</v>
      </c>
      <c r="J141">
        <f t="shared" si="5"/>
        <v>8.7184318933562054E-3</v>
      </c>
    </row>
    <row r="142" spans="1:10" x14ac:dyDescent="0.2">
      <c r="A142" s="71">
        <v>45630</v>
      </c>
      <c r="B142">
        <v>87.855999999999995</v>
      </c>
      <c r="C142">
        <v>25.859000000000002</v>
      </c>
      <c r="D142">
        <v>45.552999999999997</v>
      </c>
      <c r="E142">
        <v>46.229100000000003</v>
      </c>
      <c r="G142">
        <f t="shared" si="6"/>
        <v>5.40803647381014E-4</v>
      </c>
      <c r="H142">
        <f t="shared" si="6"/>
        <v>4.2904352417129962E-2</v>
      </c>
      <c r="I142">
        <f t="shared" si="6"/>
        <v>-5.9254058990678554E-4</v>
      </c>
      <c r="J142">
        <f t="shared" si="5"/>
        <v>1.0756533430254225E-2</v>
      </c>
    </row>
    <row r="143" spans="1:10" x14ac:dyDescent="0.2">
      <c r="A143" s="71">
        <v>45631</v>
      </c>
      <c r="B143">
        <v>88.384</v>
      </c>
      <c r="C143">
        <v>27.088000000000001</v>
      </c>
      <c r="D143">
        <v>45.557000000000002</v>
      </c>
      <c r="E143">
        <v>46.4589</v>
      </c>
      <c r="G143">
        <f t="shared" si="6"/>
        <v>5.9918472503102897E-3</v>
      </c>
      <c r="H143">
        <f t="shared" si="6"/>
        <v>4.6432122555010079E-2</v>
      </c>
      <c r="I143">
        <f t="shared" si="6"/>
        <v>8.7805948909558992E-5</v>
      </c>
      <c r="J143">
        <f t="shared" si="5"/>
        <v>4.95858084867271E-3</v>
      </c>
    </row>
    <row r="144" spans="1:10" x14ac:dyDescent="0.2">
      <c r="A144" s="71">
        <v>45632</v>
      </c>
      <c r="B144">
        <v>88.688800000000001</v>
      </c>
      <c r="C144">
        <v>27.677</v>
      </c>
      <c r="D144">
        <v>45.515000000000001</v>
      </c>
      <c r="E144">
        <v>46.489600000000003</v>
      </c>
      <c r="G144">
        <f t="shared" si="6"/>
        <v>3.4426552360110026E-3</v>
      </c>
      <c r="H144">
        <f t="shared" si="6"/>
        <v>2.1510917982099607E-2</v>
      </c>
      <c r="I144">
        <f t="shared" si="6"/>
        <v>-9.2234721928887093E-4</v>
      </c>
      <c r="J144">
        <f t="shared" si="5"/>
        <v>6.6058088331452484E-4</v>
      </c>
    </row>
    <row r="145" spans="1:10" x14ac:dyDescent="0.2">
      <c r="A145" s="71">
        <v>45635</v>
      </c>
      <c r="B145">
        <v>88.798199999999994</v>
      </c>
      <c r="C145">
        <v>27.731999999999999</v>
      </c>
      <c r="D145">
        <v>45.389000000000003</v>
      </c>
      <c r="E145">
        <v>46.530200000000001</v>
      </c>
      <c r="G145">
        <f t="shared" si="6"/>
        <v>1.2327664995714107E-3</v>
      </c>
      <c r="H145">
        <f t="shared" si="6"/>
        <v>1.9852377073647739E-3</v>
      </c>
      <c r="I145">
        <f t="shared" si="6"/>
        <v>-2.7721570159940558E-3</v>
      </c>
      <c r="J145">
        <f t="shared" si="5"/>
        <v>8.7293248487166483E-4</v>
      </c>
    </row>
    <row r="146" spans="1:10" x14ac:dyDescent="0.2">
      <c r="A146" s="71">
        <v>45636</v>
      </c>
      <c r="B146">
        <v>88.974699999999999</v>
      </c>
      <c r="C146">
        <v>28.03</v>
      </c>
      <c r="D146">
        <v>45.442</v>
      </c>
      <c r="E146">
        <v>46.609900000000003</v>
      </c>
      <c r="G146">
        <f t="shared" si="6"/>
        <v>1.9856801345296314E-3</v>
      </c>
      <c r="H146">
        <f t="shared" si="6"/>
        <v>1.06883840964529E-2</v>
      </c>
      <c r="I146">
        <f t="shared" si="6"/>
        <v>1.1670025875534702E-3</v>
      </c>
      <c r="J146">
        <f t="shared" si="5"/>
        <v>1.7114007705109765E-3</v>
      </c>
    </row>
    <row r="147" spans="1:10" x14ac:dyDescent="0.2">
      <c r="A147" s="71">
        <v>45637</v>
      </c>
      <c r="B147">
        <v>89.405000000000001</v>
      </c>
      <c r="C147">
        <v>27.79</v>
      </c>
      <c r="D147">
        <v>45.576999999999998</v>
      </c>
      <c r="E147">
        <v>46.4938</v>
      </c>
      <c r="G147">
        <f t="shared" si="6"/>
        <v>4.8245493702272135E-3</v>
      </c>
      <c r="H147">
        <f t="shared" si="6"/>
        <v>-8.5991214222845974E-3</v>
      </c>
      <c r="I147">
        <f t="shared" si="6"/>
        <v>2.9664157812268016E-3</v>
      </c>
      <c r="J147">
        <f t="shared" si="5"/>
        <v>-2.493994549702771E-3</v>
      </c>
    </row>
    <row r="148" spans="1:10" x14ac:dyDescent="0.2">
      <c r="A148" s="71">
        <v>45638</v>
      </c>
      <c r="B148">
        <v>89.199200000000005</v>
      </c>
      <c r="C148">
        <v>27.76</v>
      </c>
      <c r="D148">
        <v>45.203000000000003</v>
      </c>
      <c r="E148">
        <v>46.207299999999996</v>
      </c>
      <c r="G148">
        <f t="shared" si="6"/>
        <v>-2.3045380912862174E-3</v>
      </c>
      <c r="H148">
        <f t="shared" si="6"/>
        <v>-1.080108115808552E-3</v>
      </c>
      <c r="I148">
        <f t="shared" si="6"/>
        <v>-8.2397469929394122E-3</v>
      </c>
      <c r="J148">
        <f t="shared" si="5"/>
        <v>-6.1811761066496154E-3</v>
      </c>
    </row>
    <row r="149" spans="1:10" x14ac:dyDescent="0.2">
      <c r="A149" s="71">
        <v>45639</v>
      </c>
      <c r="B149">
        <v>89.432699999999997</v>
      </c>
      <c r="C149">
        <v>28.538</v>
      </c>
      <c r="D149">
        <v>45.116999999999997</v>
      </c>
      <c r="E149">
        <v>46.450299999999999</v>
      </c>
      <c r="G149">
        <f t="shared" si="6"/>
        <v>2.6143161774673297E-3</v>
      </c>
      <c r="H149">
        <f t="shared" si="6"/>
        <v>2.7640396869779621E-2</v>
      </c>
      <c r="I149">
        <f t="shared" si="6"/>
        <v>-1.9043406995132856E-3</v>
      </c>
      <c r="J149">
        <f t="shared" si="5"/>
        <v>5.245129532931412E-3</v>
      </c>
    </row>
    <row r="150" spans="1:10" x14ac:dyDescent="0.2">
      <c r="A150" s="71">
        <v>45642</v>
      </c>
      <c r="B150">
        <v>89.644099999999995</v>
      </c>
      <c r="C150">
        <v>28.437999999999999</v>
      </c>
      <c r="D150">
        <v>45.18</v>
      </c>
      <c r="E150">
        <v>46.492899999999999</v>
      </c>
      <c r="G150">
        <f t="shared" si="6"/>
        <v>2.3609992829990135E-3</v>
      </c>
      <c r="H150">
        <f t="shared" si="6"/>
        <v>-3.5102535342007965E-3</v>
      </c>
      <c r="I150">
        <f t="shared" si="6"/>
        <v>1.3953954222714875E-3</v>
      </c>
      <c r="J150">
        <f t="shared" si="5"/>
        <v>9.1668896666198703E-4</v>
      </c>
    </row>
    <row r="151" spans="1:10" x14ac:dyDescent="0.2">
      <c r="A151" s="71">
        <v>45643</v>
      </c>
      <c r="B151">
        <v>89.138900000000007</v>
      </c>
      <c r="C151">
        <v>28.823</v>
      </c>
      <c r="D151">
        <v>45.064999999999998</v>
      </c>
      <c r="E151">
        <v>45.920400000000001</v>
      </c>
      <c r="G151">
        <f t="shared" si="6"/>
        <v>-5.6515590931837381E-3</v>
      </c>
      <c r="H151">
        <f t="shared" si="6"/>
        <v>1.3447400558653039E-2</v>
      </c>
      <c r="I151">
        <f t="shared" si="6"/>
        <v>-2.5486190314841436E-3</v>
      </c>
      <c r="J151">
        <f t="shared" si="5"/>
        <v>-1.2390149988476068E-2</v>
      </c>
    </row>
    <row r="152" spans="1:10" x14ac:dyDescent="0.2">
      <c r="A152" s="71">
        <v>45644</v>
      </c>
      <c r="B152">
        <v>88.162400000000005</v>
      </c>
      <c r="C152">
        <v>29.588999999999999</v>
      </c>
      <c r="D152">
        <v>45.024999999999999</v>
      </c>
      <c r="E152">
        <v>45.470199999999998</v>
      </c>
      <c r="G152">
        <f t="shared" si="6"/>
        <v>-1.1015259038613598E-2</v>
      </c>
      <c r="H152">
        <f t="shared" si="6"/>
        <v>2.6228991107130395E-2</v>
      </c>
      <c r="I152">
        <f t="shared" si="6"/>
        <v>-8.8800094635333371E-4</v>
      </c>
      <c r="J152">
        <f t="shared" si="5"/>
        <v>-9.8522964430117071E-3</v>
      </c>
    </row>
    <row r="153" spans="1:10" x14ac:dyDescent="0.2">
      <c r="A153" s="71">
        <v>45645</v>
      </c>
      <c r="B153">
        <v>87.950400000000002</v>
      </c>
      <c r="C153">
        <v>29.088999999999999</v>
      </c>
      <c r="D153">
        <v>45.140999999999998</v>
      </c>
      <c r="E153">
        <v>45.1327</v>
      </c>
      <c r="G153">
        <f t="shared" si="6"/>
        <v>-2.4075490526657816E-3</v>
      </c>
      <c r="H153">
        <f t="shared" si="6"/>
        <v>-1.7042574797978962E-2</v>
      </c>
      <c r="I153">
        <f t="shared" si="6"/>
        <v>2.5730333828309637E-3</v>
      </c>
      <c r="J153">
        <f t="shared" si="5"/>
        <v>-7.4501271164529714E-3</v>
      </c>
    </row>
    <row r="154" spans="1:10" x14ac:dyDescent="0.2">
      <c r="A154" s="71">
        <v>45646</v>
      </c>
      <c r="B154">
        <v>86.882400000000004</v>
      </c>
      <c r="C154">
        <v>28.038</v>
      </c>
      <c r="D154">
        <v>44.68</v>
      </c>
      <c r="E154">
        <v>44.341999999999999</v>
      </c>
      <c r="G154">
        <f t="shared" si="6"/>
        <v>-1.2217539098409804E-2</v>
      </c>
      <c r="H154">
        <f t="shared" si="6"/>
        <v>-3.6799362895642992E-2</v>
      </c>
      <c r="I154">
        <f t="shared" si="6"/>
        <v>-1.026495024385073E-2</v>
      </c>
      <c r="J154">
        <f t="shared" si="5"/>
        <v>-1.7674730045283051E-2</v>
      </c>
    </row>
    <row r="155" spans="1:10" x14ac:dyDescent="0.2">
      <c r="A155" s="71">
        <v>45649</v>
      </c>
      <c r="B155">
        <v>87.4345</v>
      </c>
      <c r="C155">
        <v>28.184999999999999</v>
      </c>
      <c r="D155">
        <v>44.578000000000003</v>
      </c>
      <c r="E155">
        <v>44.599299999999999</v>
      </c>
      <c r="G155">
        <f t="shared" si="6"/>
        <v>6.3344615020304636E-3</v>
      </c>
      <c r="H155">
        <f t="shared" si="6"/>
        <v>5.229188587194203E-3</v>
      </c>
      <c r="I155">
        <f t="shared" si="6"/>
        <v>-2.2855104169987386E-3</v>
      </c>
      <c r="J155">
        <f t="shared" si="5"/>
        <v>5.7858546655666105E-3</v>
      </c>
    </row>
    <row r="156" spans="1:10" x14ac:dyDescent="0.2">
      <c r="A156" s="71">
        <v>45650</v>
      </c>
      <c r="B156">
        <v>87.4392</v>
      </c>
      <c r="C156">
        <v>28.54</v>
      </c>
      <c r="D156">
        <v>44.753</v>
      </c>
      <c r="E156">
        <v>44.655200000000001</v>
      </c>
      <c r="G156">
        <f t="shared" si="6"/>
        <v>5.3753080093123152E-5</v>
      </c>
      <c r="H156">
        <f t="shared" si="6"/>
        <v>1.2516690515151984E-2</v>
      </c>
      <c r="I156">
        <f t="shared" si="6"/>
        <v>3.9180177959879997E-3</v>
      </c>
      <c r="J156">
        <f t="shared" si="5"/>
        <v>1.2525980720060909E-3</v>
      </c>
    </row>
    <row r="157" spans="1:10" x14ac:dyDescent="0.2">
      <c r="A157" s="71">
        <v>45652</v>
      </c>
      <c r="B157">
        <v>87.615200000000002</v>
      </c>
      <c r="C157">
        <v>28.901</v>
      </c>
      <c r="D157">
        <v>45.14</v>
      </c>
      <c r="E157">
        <v>44.558999999999997</v>
      </c>
      <c r="G157">
        <f t="shared" si="6"/>
        <v>2.0108041763270707E-3</v>
      </c>
      <c r="H157">
        <f t="shared" si="6"/>
        <v>1.256958454718269E-2</v>
      </c>
      <c r="I157">
        <f t="shared" si="6"/>
        <v>8.6102898094003767E-3</v>
      </c>
      <c r="J157">
        <f t="shared" si="5"/>
        <v>-2.1566081920857726E-3</v>
      </c>
    </row>
    <row r="158" spans="1:10" x14ac:dyDescent="0.2">
      <c r="A158" s="71">
        <v>45653</v>
      </c>
      <c r="B158">
        <v>87.601500000000001</v>
      </c>
      <c r="C158">
        <v>29.364000000000001</v>
      </c>
      <c r="D158">
        <v>45.314999999999998</v>
      </c>
      <c r="E158">
        <v>44.714799999999997</v>
      </c>
      <c r="G158">
        <f t="shared" si="6"/>
        <v>-1.5637778850898767E-4</v>
      </c>
      <c r="H158">
        <f t="shared" si="6"/>
        <v>1.589323765266187E-2</v>
      </c>
      <c r="I158">
        <f t="shared" si="6"/>
        <v>3.869332117355251E-3</v>
      </c>
      <c r="J158">
        <f t="shared" si="5"/>
        <v>3.4903893006358127E-3</v>
      </c>
    </row>
    <row r="159" spans="1:10" x14ac:dyDescent="0.2">
      <c r="A159" s="71">
        <v>45656</v>
      </c>
      <c r="B159">
        <v>87.960400000000007</v>
      </c>
      <c r="C159">
        <v>29.068999999999999</v>
      </c>
      <c r="D159">
        <v>45.393000000000001</v>
      </c>
      <c r="E159">
        <v>44.4983</v>
      </c>
      <c r="G159">
        <f t="shared" si="6"/>
        <v>4.088592114405998E-3</v>
      </c>
      <c r="H159">
        <f t="shared" si="6"/>
        <v>-1.0097119994236738E-2</v>
      </c>
      <c r="I159">
        <f t="shared" si="6"/>
        <v>1.7198046307984392E-3</v>
      </c>
      <c r="J159">
        <f t="shared" si="5"/>
        <v>-4.8535568208619958E-3</v>
      </c>
    </row>
    <row r="160" spans="1:10" x14ac:dyDescent="0.2">
      <c r="A160" s="71">
        <v>45657</v>
      </c>
      <c r="B160">
        <v>87.673000000000002</v>
      </c>
      <c r="C160">
        <v>28.978999999999999</v>
      </c>
      <c r="D160">
        <v>45.61</v>
      </c>
      <c r="E160">
        <v>44.475900000000003</v>
      </c>
      <c r="G160">
        <f t="shared" si="6"/>
        <v>-3.2727289515836126E-3</v>
      </c>
      <c r="H160">
        <f t="shared" si="6"/>
        <v>-3.1008845133725237E-3</v>
      </c>
      <c r="I160">
        <f t="shared" si="6"/>
        <v>4.7690825860655225E-3</v>
      </c>
      <c r="J160">
        <f t="shared" si="5"/>
        <v>-5.0351676043739206E-4</v>
      </c>
    </row>
    <row r="161" spans="1:10" x14ac:dyDescent="0.2">
      <c r="A161" s="71">
        <v>45659</v>
      </c>
      <c r="B161">
        <v>89.010599999999997</v>
      </c>
      <c r="C161">
        <v>28.300999999999998</v>
      </c>
      <c r="D161">
        <v>45.789000000000001</v>
      </c>
      <c r="E161">
        <v>45.363300000000002</v>
      </c>
      <c r="G161">
        <f t="shared" si="6"/>
        <v>1.5141479517521966E-2</v>
      </c>
      <c r="H161">
        <f t="shared" si="6"/>
        <v>-2.3674290026978677E-2</v>
      </c>
      <c r="I161">
        <f t="shared" si="6"/>
        <v>3.9168968774857087E-3</v>
      </c>
      <c r="J161">
        <f t="shared" si="5"/>
        <v>1.9755938661157012E-2</v>
      </c>
    </row>
    <row r="162" spans="1:10" x14ac:dyDescent="0.2">
      <c r="A162" s="71">
        <v>45660</v>
      </c>
      <c r="B162">
        <v>88.498999999999995</v>
      </c>
      <c r="C162">
        <v>30.071999999999999</v>
      </c>
      <c r="D162">
        <v>45.796999999999997</v>
      </c>
      <c r="E162">
        <v>45.007100000000001</v>
      </c>
      <c r="G162">
        <f t="shared" si="6"/>
        <v>-5.7642112487431814E-3</v>
      </c>
      <c r="H162">
        <f t="shared" si="6"/>
        <v>6.0697366547929704E-2</v>
      </c>
      <c r="I162">
        <f t="shared" si="6"/>
        <v>1.7469919027665777E-4</v>
      </c>
      <c r="J162">
        <f t="shared" si="5"/>
        <v>-7.8831529935057994E-3</v>
      </c>
    </row>
    <row r="163" spans="1:10" x14ac:dyDescent="0.2">
      <c r="A163" s="71">
        <v>45663</v>
      </c>
      <c r="B163">
        <v>87.346500000000006</v>
      </c>
      <c r="C163">
        <v>28.442</v>
      </c>
      <c r="D163">
        <v>45.600999999999999</v>
      </c>
      <c r="E163">
        <v>43.997300000000003</v>
      </c>
      <c r="G163">
        <f t="shared" si="6"/>
        <v>-1.3108285426903673E-2</v>
      </c>
      <c r="H163">
        <f t="shared" si="6"/>
        <v>-5.5727580311372302E-2</v>
      </c>
      <c r="I163">
        <f t="shared" si="6"/>
        <v>-4.2889406869246758E-3</v>
      </c>
      <c r="J163">
        <f t="shared" si="5"/>
        <v>-2.2691986703420385E-2</v>
      </c>
    </row>
    <row r="164" spans="1:10" x14ac:dyDescent="0.2">
      <c r="A164" s="71">
        <v>45664</v>
      </c>
      <c r="B164">
        <v>87.293899999999994</v>
      </c>
      <c r="C164">
        <v>28.838999999999999</v>
      </c>
      <c r="D164">
        <v>45.945999999999998</v>
      </c>
      <c r="E164">
        <v>44.255200000000002</v>
      </c>
      <c r="G164">
        <f t="shared" si="6"/>
        <v>-6.0238068156689517E-4</v>
      </c>
      <c r="H164">
        <f t="shared" si="6"/>
        <v>1.3861711801284102E-2</v>
      </c>
      <c r="I164">
        <f t="shared" si="6"/>
        <v>7.5371477655324119E-3</v>
      </c>
      <c r="J164">
        <f t="shared" si="5"/>
        <v>5.844610274915926E-3</v>
      </c>
    </row>
    <row r="165" spans="1:10" x14ac:dyDescent="0.2">
      <c r="A165" s="71">
        <v>45665</v>
      </c>
      <c r="B165">
        <v>87.342200000000005</v>
      </c>
      <c r="C165">
        <v>29.19</v>
      </c>
      <c r="D165">
        <v>45.87</v>
      </c>
      <c r="E165">
        <v>43.832599999999999</v>
      </c>
      <c r="G165">
        <f t="shared" si="6"/>
        <v>5.5315025051020511E-4</v>
      </c>
      <c r="H165">
        <f t="shared" si="6"/>
        <v>1.2097547114234778E-2</v>
      </c>
      <c r="I165">
        <f t="shared" si="6"/>
        <v>-1.6554852608985703E-3</v>
      </c>
      <c r="J165">
        <f t="shared" si="5"/>
        <v>-9.5950459022504601E-3</v>
      </c>
    </row>
    <row r="166" spans="1:10" x14ac:dyDescent="0.2">
      <c r="A166" s="71">
        <v>45667</v>
      </c>
      <c r="B166">
        <v>86.277699999999996</v>
      </c>
      <c r="C166">
        <v>28.677</v>
      </c>
      <c r="D166">
        <v>44.865000000000002</v>
      </c>
      <c r="E166">
        <v>42.814700000000002</v>
      </c>
      <c r="G166">
        <f t="shared" si="6"/>
        <v>-1.2262572885944581E-2</v>
      </c>
      <c r="H166">
        <f t="shared" si="6"/>
        <v>-1.7730777116288208E-2</v>
      </c>
      <c r="I166">
        <f t="shared" si="6"/>
        <v>-2.2153327859059501E-2</v>
      </c>
      <c r="J166">
        <f t="shared" si="5"/>
        <v>-2.3496331208239629E-2</v>
      </c>
    </row>
    <row r="167" spans="1:10" x14ac:dyDescent="0.2">
      <c r="A167" s="71">
        <v>45670</v>
      </c>
      <c r="B167">
        <v>85.094399999999993</v>
      </c>
      <c r="C167">
        <v>27.864999999999998</v>
      </c>
      <c r="D167">
        <v>44.218000000000004</v>
      </c>
      <c r="E167">
        <v>41.999000000000002</v>
      </c>
      <c r="G167">
        <f t="shared" si="6"/>
        <v>-1.3809935292392992E-2</v>
      </c>
      <c r="H167">
        <f t="shared" si="6"/>
        <v>-2.87239867282356E-2</v>
      </c>
      <c r="I167">
        <f t="shared" si="6"/>
        <v>-1.4526034746993153E-2</v>
      </c>
      <c r="J167">
        <f t="shared" si="5"/>
        <v>-1.923569308739078E-2</v>
      </c>
    </row>
    <row r="168" spans="1:10" x14ac:dyDescent="0.2">
      <c r="A168" s="71">
        <v>45671</v>
      </c>
      <c r="B168">
        <v>85.378399999999999</v>
      </c>
      <c r="C168">
        <v>28.12</v>
      </c>
      <c r="D168">
        <v>44.357999999999997</v>
      </c>
      <c r="E168">
        <v>42.569699999999997</v>
      </c>
      <c r="G168">
        <f t="shared" si="6"/>
        <v>3.3319129238079063E-3</v>
      </c>
      <c r="H168">
        <f t="shared" si="6"/>
        <v>9.1096459209645247E-3</v>
      </c>
      <c r="I168">
        <f t="shared" si="6"/>
        <v>3.1611297999901439E-3</v>
      </c>
      <c r="J168">
        <f t="shared" si="5"/>
        <v>1.3496924122771937E-2</v>
      </c>
    </row>
    <row r="169" spans="1:10" x14ac:dyDescent="0.2">
      <c r="A169" s="71">
        <v>45672</v>
      </c>
      <c r="B169">
        <v>86.018799999999999</v>
      </c>
      <c r="C169">
        <v>28.08</v>
      </c>
      <c r="D169">
        <v>44.289000000000001</v>
      </c>
      <c r="E169">
        <v>42.705300000000001</v>
      </c>
      <c r="G169">
        <f t="shared" si="6"/>
        <v>7.4727356116291123E-3</v>
      </c>
      <c r="H169">
        <f t="shared" si="6"/>
        <v>-1.4234877848538462E-3</v>
      </c>
      <c r="I169">
        <f t="shared" si="6"/>
        <v>-1.5567365829573191E-3</v>
      </c>
      <c r="J169">
        <f t="shared" si="5"/>
        <v>3.1803017130880304E-3</v>
      </c>
    </row>
    <row r="170" spans="1:10" x14ac:dyDescent="0.2">
      <c r="A170" s="71">
        <v>45673</v>
      </c>
      <c r="B170">
        <v>86.041899999999998</v>
      </c>
      <c r="C170">
        <v>28.013999999999999</v>
      </c>
      <c r="D170">
        <v>44.411000000000001</v>
      </c>
      <c r="E170">
        <v>43.325400000000002</v>
      </c>
      <c r="G170">
        <f t="shared" si="6"/>
        <v>2.6850989376185684E-4</v>
      </c>
      <c r="H170">
        <f t="shared" si="6"/>
        <v>-2.3531939407553902E-3</v>
      </c>
      <c r="I170">
        <f t="shared" si="6"/>
        <v>2.7508472814610158E-3</v>
      </c>
      <c r="J170">
        <f t="shared" si="5"/>
        <v>1.4416033791802613E-2</v>
      </c>
    </row>
    <row r="171" spans="1:10" x14ac:dyDescent="0.2">
      <c r="A171" s="71">
        <v>45674</v>
      </c>
      <c r="B171">
        <v>85.923599999999993</v>
      </c>
      <c r="C171">
        <v>28.77</v>
      </c>
      <c r="D171">
        <v>44.533000000000001</v>
      </c>
      <c r="E171">
        <v>42.823099999999997</v>
      </c>
      <c r="G171">
        <f t="shared" si="6"/>
        <v>-1.3758575837789818E-3</v>
      </c>
      <c r="H171">
        <f t="shared" si="6"/>
        <v>2.6628792346601503E-2</v>
      </c>
      <c r="I171">
        <f t="shared" si="6"/>
        <v>2.7433008749610083E-3</v>
      </c>
      <c r="J171">
        <f t="shared" si="5"/>
        <v>-1.1661391486103432E-2</v>
      </c>
    </row>
    <row r="172" spans="1:10" x14ac:dyDescent="0.2">
      <c r="A172" s="71">
        <v>45678</v>
      </c>
      <c r="B172">
        <v>85.724500000000006</v>
      </c>
      <c r="C172">
        <v>28.934000000000001</v>
      </c>
      <c r="D172">
        <v>44.533999999999999</v>
      </c>
      <c r="E172">
        <v>42.873600000000003</v>
      </c>
      <c r="G172">
        <f t="shared" si="6"/>
        <v>-2.3198635964215915E-3</v>
      </c>
      <c r="H172">
        <f t="shared" si="6"/>
        <v>5.6841966439420107E-3</v>
      </c>
      <c r="I172">
        <f t="shared" si="6"/>
        <v>2.2455005783149751E-5</v>
      </c>
      <c r="J172">
        <f t="shared" si="5"/>
        <v>1.1785752740899672E-3</v>
      </c>
    </row>
    <row r="173" spans="1:10" x14ac:dyDescent="0.2">
      <c r="A173" s="71">
        <v>45679</v>
      </c>
      <c r="B173">
        <v>86.299700000000001</v>
      </c>
      <c r="C173">
        <v>30.312000000000001</v>
      </c>
      <c r="D173">
        <v>44.055999999999997</v>
      </c>
      <c r="E173">
        <v>42.881599999999999</v>
      </c>
      <c r="G173">
        <f t="shared" si="6"/>
        <v>6.6874561099688583E-3</v>
      </c>
      <c r="H173">
        <f t="shared" si="6"/>
        <v>4.652629950890122E-2</v>
      </c>
      <c r="I173">
        <f t="shared" si="6"/>
        <v>-1.0791390422085387E-2</v>
      </c>
      <c r="J173">
        <f t="shared" si="5"/>
        <v>1.8657760749669824E-4</v>
      </c>
    </row>
    <row r="174" spans="1:10" x14ac:dyDescent="0.2">
      <c r="A174" s="71">
        <v>45680</v>
      </c>
      <c r="B174">
        <v>86.411100000000005</v>
      </c>
      <c r="C174">
        <v>29.219000000000001</v>
      </c>
      <c r="D174">
        <v>44.161999999999999</v>
      </c>
      <c r="E174">
        <v>42.814999999999998</v>
      </c>
      <c r="G174">
        <f t="shared" si="6"/>
        <v>1.2900179426975566E-3</v>
      </c>
      <c r="H174">
        <f t="shared" si="6"/>
        <v>-3.6724491114210195E-2</v>
      </c>
      <c r="I174">
        <f t="shared" si="6"/>
        <v>2.4031388381774593E-3</v>
      </c>
      <c r="J174">
        <f t="shared" si="5"/>
        <v>-1.5543210210982098E-3</v>
      </c>
    </row>
    <row r="175" spans="1:10" x14ac:dyDescent="0.2">
      <c r="A175" s="71">
        <v>45681</v>
      </c>
      <c r="B175">
        <v>86.120199999999997</v>
      </c>
      <c r="C175">
        <v>30.050999999999998</v>
      </c>
      <c r="D175">
        <v>43.378</v>
      </c>
      <c r="E175">
        <v>42.526200000000003</v>
      </c>
      <c r="G175">
        <f t="shared" si="6"/>
        <v>-3.3721449459977056E-3</v>
      </c>
      <c r="H175">
        <f t="shared" si="6"/>
        <v>2.8076755695647361E-2</v>
      </c>
      <c r="I175">
        <f t="shared" si="6"/>
        <v>-1.7912290657942347E-2</v>
      </c>
      <c r="J175">
        <f t="shared" si="5"/>
        <v>-6.7681518994843369E-3</v>
      </c>
    </row>
    <row r="176" spans="1:10" x14ac:dyDescent="0.2">
      <c r="A176" s="71">
        <v>45684</v>
      </c>
      <c r="B176">
        <v>85.270700000000005</v>
      </c>
      <c r="C176">
        <v>28.962</v>
      </c>
      <c r="D176">
        <v>42.204999999999998</v>
      </c>
      <c r="E176">
        <v>41.972000000000001</v>
      </c>
      <c r="G176">
        <f t="shared" si="6"/>
        <v>-9.9130928963436071E-3</v>
      </c>
      <c r="H176">
        <f t="shared" si="6"/>
        <v>-3.6911312391325966E-2</v>
      </c>
      <c r="I176">
        <f t="shared" si="6"/>
        <v>-2.7413702704732219E-2</v>
      </c>
      <c r="J176">
        <f t="shared" si="5"/>
        <v>-1.3117627283006384E-2</v>
      </c>
    </row>
    <row r="177" spans="1:10" x14ac:dyDescent="0.2">
      <c r="A177" s="71">
        <v>45685</v>
      </c>
      <c r="B177">
        <v>85.673699999999997</v>
      </c>
      <c r="C177">
        <v>27.341999999999999</v>
      </c>
      <c r="D177">
        <v>41.551000000000002</v>
      </c>
      <c r="E177">
        <v>42.417900000000003</v>
      </c>
      <c r="G177">
        <f t="shared" si="6"/>
        <v>4.7149920862673052E-3</v>
      </c>
      <c r="H177">
        <f t="shared" si="6"/>
        <v>-5.7560644396610371E-2</v>
      </c>
      <c r="I177">
        <f t="shared" si="6"/>
        <v>-1.5617109035152616E-2</v>
      </c>
      <c r="J177">
        <f t="shared" si="5"/>
        <v>1.0567713664966271E-2</v>
      </c>
    </row>
    <row r="178" spans="1:10" x14ac:dyDescent="0.2">
      <c r="A178" s="71">
        <v>45686</v>
      </c>
      <c r="B178">
        <v>86.324200000000005</v>
      </c>
      <c r="C178">
        <v>28.277999999999999</v>
      </c>
      <c r="D178">
        <v>42.264000000000003</v>
      </c>
      <c r="E178">
        <v>42.969000000000001</v>
      </c>
      <c r="G178">
        <f t="shared" si="6"/>
        <v>7.5640819050115903E-3</v>
      </c>
      <c r="H178">
        <f t="shared" si="6"/>
        <v>3.3660135659848371E-2</v>
      </c>
      <c r="I178">
        <f t="shared" si="6"/>
        <v>1.7014071461484155E-2</v>
      </c>
      <c r="J178">
        <f t="shared" si="5"/>
        <v>1.290848250520688E-2</v>
      </c>
    </row>
    <row r="179" spans="1:10" x14ac:dyDescent="0.2">
      <c r="A179" s="71">
        <v>45687</v>
      </c>
      <c r="B179">
        <v>86.454800000000006</v>
      </c>
      <c r="C179">
        <v>28.31</v>
      </c>
      <c r="D179">
        <v>42.749000000000002</v>
      </c>
      <c r="E179">
        <v>43.057899999999997</v>
      </c>
      <c r="G179">
        <f t="shared" si="6"/>
        <v>1.5117580825553508E-3</v>
      </c>
      <c r="H179">
        <f t="shared" si="6"/>
        <v>1.1309819541594347E-3</v>
      </c>
      <c r="I179">
        <f t="shared" si="6"/>
        <v>1.141014343429622E-2</v>
      </c>
      <c r="J179">
        <f t="shared" si="5"/>
        <v>2.0667961218123056E-3</v>
      </c>
    </row>
    <row r="180" spans="1:10" x14ac:dyDescent="0.2">
      <c r="A180" s="71">
        <v>45688</v>
      </c>
      <c r="B180">
        <v>87.434899999999999</v>
      </c>
      <c r="C180">
        <v>28.667000000000002</v>
      </c>
      <c r="D180">
        <v>43.021999999999998</v>
      </c>
      <c r="E180">
        <v>43.4544</v>
      </c>
      <c r="G180">
        <f t="shared" si="6"/>
        <v>1.1272782446339306E-2</v>
      </c>
      <c r="H180">
        <f t="shared" si="6"/>
        <v>1.2531536300963072E-2</v>
      </c>
      <c r="I180">
        <f t="shared" si="6"/>
        <v>6.3658094672951705E-3</v>
      </c>
      <c r="J180">
        <f t="shared" si="5"/>
        <v>9.166390819498384E-3</v>
      </c>
    </row>
    <row r="181" spans="1:10" x14ac:dyDescent="0.2">
      <c r="A181" s="71">
        <v>45691</v>
      </c>
      <c r="B181">
        <v>87.379000000000005</v>
      </c>
      <c r="C181">
        <v>28.559000000000001</v>
      </c>
      <c r="D181">
        <v>43.061</v>
      </c>
      <c r="E181">
        <v>43.198500000000003</v>
      </c>
      <c r="G181">
        <f t="shared" si="6"/>
        <v>-6.3953726683394613E-4</v>
      </c>
      <c r="H181">
        <f t="shared" si="6"/>
        <v>-3.7745125719944074E-3</v>
      </c>
      <c r="I181">
        <f t="shared" si="6"/>
        <v>9.0610231214802758E-4</v>
      </c>
      <c r="J181">
        <f t="shared" si="5"/>
        <v>-5.9063399821363445E-3</v>
      </c>
    </row>
    <row r="182" spans="1:10" x14ac:dyDescent="0.2">
      <c r="A182" s="71">
        <v>45692</v>
      </c>
      <c r="B182">
        <v>87.9923</v>
      </c>
      <c r="C182">
        <v>29.015999999999998</v>
      </c>
      <c r="D182">
        <v>43.317999999999998</v>
      </c>
      <c r="E182">
        <v>43.994</v>
      </c>
      <c r="G182">
        <f t="shared" si="6"/>
        <v>6.9943314584770188E-3</v>
      </c>
      <c r="H182">
        <f t="shared" si="6"/>
        <v>1.5875279127824306E-2</v>
      </c>
      <c r="I182">
        <f t="shared" si="6"/>
        <v>5.95053793954998E-3</v>
      </c>
      <c r="J182">
        <f t="shared" si="5"/>
        <v>1.8247488558519365E-2</v>
      </c>
    </row>
    <row r="183" spans="1:10" x14ac:dyDescent="0.2">
      <c r="A183" s="71">
        <v>45693</v>
      </c>
      <c r="B183">
        <v>87.715400000000002</v>
      </c>
      <c r="C183">
        <v>29.363</v>
      </c>
      <c r="D183">
        <v>43.854999999999997</v>
      </c>
      <c r="E183">
        <v>44.262700000000002</v>
      </c>
      <c r="G183">
        <f t="shared" si="6"/>
        <v>-3.1518280556568625E-3</v>
      </c>
      <c r="H183">
        <f t="shared" si="6"/>
        <v>1.1887976382221983E-2</v>
      </c>
      <c r="I183">
        <f t="shared" si="6"/>
        <v>1.2320484388040657E-2</v>
      </c>
      <c r="J183">
        <f t="shared" si="5"/>
        <v>6.0890749418818745E-3</v>
      </c>
    </row>
    <row r="184" spans="1:10" x14ac:dyDescent="0.2">
      <c r="A184" s="71">
        <v>45694</v>
      </c>
      <c r="B184">
        <v>87.744100000000003</v>
      </c>
      <c r="C184">
        <v>29.852</v>
      </c>
      <c r="D184">
        <v>44.215000000000003</v>
      </c>
      <c r="E184">
        <v>44.365200000000002</v>
      </c>
      <c r="G184">
        <f t="shared" si="6"/>
        <v>3.2714102406496891E-4</v>
      </c>
      <c r="H184">
        <f t="shared" si="6"/>
        <v>1.651646090631784E-2</v>
      </c>
      <c r="I184">
        <f t="shared" si="6"/>
        <v>8.1753606243536083E-3</v>
      </c>
      <c r="J184">
        <f t="shared" si="5"/>
        <v>2.3130424098804594E-3</v>
      </c>
    </row>
    <row r="185" spans="1:10" x14ac:dyDescent="0.2">
      <c r="A185" s="71">
        <v>45695</v>
      </c>
      <c r="B185">
        <v>87.236000000000004</v>
      </c>
      <c r="C185">
        <v>30.085000000000001</v>
      </c>
      <c r="D185">
        <v>43.832000000000001</v>
      </c>
      <c r="E185">
        <v>44.261600000000001</v>
      </c>
      <c r="G185">
        <f t="shared" si="6"/>
        <v>-5.8075338632864572E-3</v>
      </c>
      <c r="H185">
        <f t="shared" si="6"/>
        <v>7.7748694031740785E-3</v>
      </c>
      <c r="I185">
        <f t="shared" si="6"/>
        <v>-8.6999537915839337E-3</v>
      </c>
      <c r="J185">
        <f t="shared" si="5"/>
        <v>-2.3378943431927798E-3</v>
      </c>
    </row>
    <row r="186" spans="1:10" x14ac:dyDescent="0.2">
      <c r="A186" s="71">
        <v>45698</v>
      </c>
      <c r="B186">
        <v>86.868300000000005</v>
      </c>
      <c r="C186">
        <v>30.408000000000001</v>
      </c>
      <c r="D186">
        <v>42.896999999999998</v>
      </c>
      <c r="E186">
        <v>43.814999999999998</v>
      </c>
      <c r="G186">
        <f t="shared" si="6"/>
        <v>-4.2239111462593661E-3</v>
      </c>
      <c r="H186">
        <f t="shared" si="6"/>
        <v>1.0679023014632607E-2</v>
      </c>
      <c r="I186">
        <f t="shared" si="6"/>
        <v>-2.1562250817294761E-2</v>
      </c>
      <c r="J186">
        <f t="shared" si="5"/>
        <v>-1.014125948428716E-2</v>
      </c>
    </row>
    <row r="187" spans="1:10" x14ac:dyDescent="0.2">
      <c r="A187" s="71">
        <v>45699</v>
      </c>
      <c r="B187">
        <v>85.931299999999993</v>
      </c>
      <c r="C187">
        <v>29.968</v>
      </c>
      <c r="D187">
        <v>41.728000000000002</v>
      </c>
      <c r="E187">
        <v>43.045400000000001</v>
      </c>
      <c r="G187">
        <f t="shared" si="6"/>
        <v>-1.0845038804983921E-2</v>
      </c>
      <c r="H187">
        <f t="shared" si="6"/>
        <v>-1.4575585985214948E-2</v>
      </c>
      <c r="I187">
        <f t="shared" si="6"/>
        <v>-2.7629527114632055E-2</v>
      </c>
      <c r="J187">
        <f t="shared" si="5"/>
        <v>-1.7720851840305207E-2</v>
      </c>
    </row>
    <row r="188" spans="1:10" x14ac:dyDescent="0.2">
      <c r="A188" s="71">
        <v>45700</v>
      </c>
      <c r="B188">
        <v>85.958200000000005</v>
      </c>
      <c r="C188">
        <v>30.463000000000001</v>
      </c>
      <c r="D188">
        <v>41.668999999999997</v>
      </c>
      <c r="E188">
        <v>43.106400000000001</v>
      </c>
      <c r="G188">
        <f t="shared" si="6"/>
        <v>3.1299177924914626E-4</v>
      </c>
      <c r="H188">
        <f t="shared" si="6"/>
        <v>1.6382686738197153E-2</v>
      </c>
      <c r="I188">
        <f t="shared" si="6"/>
        <v>-1.4149192379378727E-3</v>
      </c>
      <c r="J188">
        <f t="shared" si="5"/>
        <v>1.4161052977159562E-3</v>
      </c>
    </row>
    <row r="189" spans="1:10" x14ac:dyDescent="0.2">
      <c r="A189" s="71">
        <v>45701</v>
      </c>
      <c r="B189">
        <v>86.197900000000004</v>
      </c>
      <c r="C189">
        <v>30.17</v>
      </c>
      <c r="D189">
        <v>42.027000000000001</v>
      </c>
      <c r="E189">
        <v>43.2102</v>
      </c>
      <c r="G189">
        <f t="shared" si="6"/>
        <v>2.7846838409490452E-3</v>
      </c>
      <c r="H189">
        <f t="shared" si="6"/>
        <v>-9.6647792689601771E-3</v>
      </c>
      <c r="I189">
        <f t="shared" si="6"/>
        <v>8.5548218158366194E-3</v>
      </c>
      <c r="J189">
        <f t="shared" si="5"/>
        <v>2.4051005261096457E-3</v>
      </c>
    </row>
    <row r="190" spans="1:10" x14ac:dyDescent="0.2">
      <c r="A190" s="71">
        <v>45702</v>
      </c>
      <c r="B190">
        <v>85.811000000000007</v>
      </c>
      <c r="C190">
        <v>30.132999999999999</v>
      </c>
      <c r="D190">
        <v>41.015999999999998</v>
      </c>
      <c r="E190">
        <v>42.679200000000002</v>
      </c>
      <c r="G190">
        <f t="shared" si="6"/>
        <v>-4.4986120193877639E-3</v>
      </c>
      <c r="H190">
        <f t="shared" si="6"/>
        <v>-1.2271364490351808E-3</v>
      </c>
      <c r="I190">
        <f t="shared" si="6"/>
        <v>-2.435003440068716E-2</v>
      </c>
      <c r="J190">
        <f t="shared" si="5"/>
        <v>-1.236489637591069E-2</v>
      </c>
    </row>
    <row r="191" spans="1:10" x14ac:dyDescent="0.2">
      <c r="A191" s="71">
        <v>45706</v>
      </c>
      <c r="B191">
        <v>85.892700000000005</v>
      </c>
      <c r="C191">
        <v>30.686</v>
      </c>
      <c r="D191">
        <v>41.174999999999997</v>
      </c>
      <c r="E191">
        <v>42.641800000000003</v>
      </c>
      <c r="G191">
        <f t="shared" si="6"/>
        <v>9.516394366078162E-4</v>
      </c>
      <c r="H191">
        <f t="shared" si="6"/>
        <v>1.8185607801079383E-2</v>
      </c>
      <c r="I191">
        <f t="shared" si="6"/>
        <v>3.8690415823045823E-3</v>
      </c>
      <c r="J191">
        <f t="shared" si="5"/>
        <v>-8.7668926513801457E-4</v>
      </c>
    </row>
    <row r="192" spans="1:10" x14ac:dyDescent="0.2">
      <c r="A192" s="71">
        <v>45707</v>
      </c>
      <c r="B192">
        <v>85.7517</v>
      </c>
      <c r="C192">
        <v>31.905000000000001</v>
      </c>
      <c r="D192">
        <v>41.41</v>
      </c>
      <c r="E192">
        <v>42.994</v>
      </c>
      <c r="G192">
        <f t="shared" si="6"/>
        <v>-1.642931918733189E-3</v>
      </c>
      <c r="H192">
        <f t="shared" si="6"/>
        <v>3.8956212797296254E-2</v>
      </c>
      <c r="I192">
        <f t="shared" si="6"/>
        <v>5.6911214937718042E-3</v>
      </c>
      <c r="J192">
        <f t="shared" si="5"/>
        <v>8.2255782236583027E-3</v>
      </c>
    </row>
    <row r="193" spans="1:10" x14ac:dyDescent="0.2">
      <c r="A193" s="71">
        <v>45708</v>
      </c>
      <c r="B193">
        <v>85.927099999999996</v>
      </c>
      <c r="C193">
        <v>30.515000000000001</v>
      </c>
      <c r="D193">
        <v>41.640999999999998</v>
      </c>
      <c r="E193">
        <v>42.887700000000002</v>
      </c>
      <c r="G193">
        <f t="shared" si="6"/>
        <v>2.0433514333598017E-3</v>
      </c>
      <c r="H193">
        <f t="shared" si="6"/>
        <v>-4.4544371323851972E-2</v>
      </c>
      <c r="I193">
        <f t="shared" si="6"/>
        <v>5.562861270764571E-3</v>
      </c>
      <c r="J193">
        <f t="shared" si="5"/>
        <v>-2.4754995367983089E-3</v>
      </c>
    </row>
    <row r="194" spans="1:10" x14ac:dyDescent="0.2">
      <c r="A194" s="71">
        <v>45709</v>
      </c>
      <c r="B194">
        <v>85.157300000000006</v>
      </c>
      <c r="C194">
        <v>30.469000000000001</v>
      </c>
      <c r="D194">
        <v>41.198</v>
      </c>
      <c r="E194">
        <v>42.760300000000001</v>
      </c>
      <c r="G194">
        <f t="shared" si="6"/>
        <v>-8.9991278589511298E-3</v>
      </c>
      <c r="H194">
        <f t="shared" si="6"/>
        <v>-1.5085927037943245E-3</v>
      </c>
      <c r="I194">
        <f t="shared" si="6"/>
        <v>-1.0695547340363133E-2</v>
      </c>
      <c r="J194">
        <f t="shared" si="5"/>
        <v>-2.9749695021995953E-3</v>
      </c>
    </row>
    <row r="195" spans="1:10" x14ac:dyDescent="0.2">
      <c r="A195" s="71">
        <v>45712</v>
      </c>
      <c r="B195">
        <v>84.562799999999996</v>
      </c>
      <c r="C195">
        <v>30.06</v>
      </c>
      <c r="D195">
        <v>40.927999999999997</v>
      </c>
      <c r="E195">
        <v>42.4848</v>
      </c>
      <c r="G195">
        <f t="shared" si="6"/>
        <v>-7.0056809002760293E-3</v>
      </c>
      <c r="H195">
        <f t="shared" si="6"/>
        <v>-1.3514388967835477E-2</v>
      </c>
      <c r="I195">
        <f t="shared" si="6"/>
        <v>-6.5752860914451844E-3</v>
      </c>
      <c r="J195">
        <f t="shared" si="5"/>
        <v>-6.4637371343609033E-3</v>
      </c>
    </row>
    <row r="196" spans="1:10" x14ac:dyDescent="0.2">
      <c r="A196" s="71">
        <v>45713</v>
      </c>
      <c r="B196">
        <v>84.2928</v>
      </c>
      <c r="C196">
        <v>28.873000000000001</v>
      </c>
      <c r="D196">
        <v>41.027999999999999</v>
      </c>
      <c r="E196">
        <v>42.441000000000003</v>
      </c>
      <c r="G196">
        <f t="shared" si="6"/>
        <v>-3.1980014889913646E-3</v>
      </c>
      <c r="H196">
        <f t="shared" si="6"/>
        <v>-4.0288481951001175E-2</v>
      </c>
      <c r="I196">
        <f t="shared" si="6"/>
        <v>2.4403350487324977E-3</v>
      </c>
      <c r="J196">
        <f t="shared" si="5"/>
        <v>-1.031488755678133E-3</v>
      </c>
    </row>
    <row r="197" spans="1:10" x14ac:dyDescent="0.2">
      <c r="A197" s="71">
        <v>45715</v>
      </c>
      <c r="B197">
        <v>84.197199999999995</v>
      </c>
      <c r="C197">
        <v>28.369</v>
      </c>
      <c r="D197">
        <v>40.247999999999998</v>
      </c>
      <c r="E197">
        <v>42.674700000000001</v>
      </c>
      <c r="G197">
        <f t="shared" si="6"/>
        <v>-1.1347855689831259E-3</v>
      </c>
      <c r="H197">
        <f t="shared" si="6"/>
        <v>-1.7609902676248901E-2</v>
      </c>
      <c r="I197">
        <f t="shared" si="6"/>
        <v>-1.919444725614718E-2</v>
      </c>
      <c r="J197">
        <f t="shared" si="6"/>
        <v>5.4913626339104359E-3</v>
      </c>
    </row>
    <row r="198" spans="1:10" x14ac:dyDescent="0.2">
      <c r="A198" s="71">
        <v>45716</v>
      </c>
      <c r="B198">
        <v>83.491299999999995</v>
      </c>
      <c r="C198">
        <v>26.893999999999998</v>
      </c>
      <c r="D198">
        <v>39.640999999999998</v>
      </c>
      <c r="E198">
        <v>42.504100000000001</v>
      </c>
      <c r="G198">
        <f t="shared" ref="G198:J253" si="7">LN(B198/B197)</f>
        <v>-8.4192317268599031E-3</v>
      </c>
      <c r="H198">
        <f t="shared" si="7"/>
        <v>-5.3393786295900067E-2</v>
      </c>
      <c r="I198">
        <f t="shared" si="7"/>
        <v>-1.5196377002036167E-2</v>
      </c>
      <c r="J198">
        <f t="shared" si="7"/>
        <v>-4.0056969131989448E-3</v>
      </c>
    </row>
    <row r="199" spans="1:10" x14ac:dyDescent="0.2">
      <c r="A199" s="71">
        <v>45719</v>
      </c>
      <c r="B199">
        <v>82.891000000000005</v>
      </c>
      <c r="C199">
        <v>27.765999999999998</v>
      </c>
      <c r="D199">
        <v>39.438000000000002</v>
      </c>
      <c r="E199">
        <v>42.221499999999999</v>
      </c>
      <c r="G199">
        <f t="shared" si="7"/>
        <v>-7.2159430996110979E-3</v>
      </c>
      <c r="H199">
        <f t="shared" si="7"/>
        <v>3.1909037210932328E-2</v>
      </c>
      <c r="I199">
        <f t="shared" si="7"/>
        <v>-5.1341176774869351E-3</v>
      </c>
      <c r="J199">
        <f t="shared" si="7"/>
        <v>-6.6709718908610641E-3</v>
      </c>
    </row>
    <row r="200" spans="1:10" x14ac:dyDescent="0.2">
      <c r="A200" s="71">
        <v>45720</v>
      </c>
      <c r="B200">
        <v>82.684299999999993</v>
      </c>
      <c r="C200">
        <v>26.73</v>
      </c>
      <c r="D200">
        <v>39.834000000000003</v>
      </c>
      <c r="E200">
        <v>42.249600000000001</v>
      </c>
      <c r="G200">
        <f t="shared" si="7"/>
        <v>-2.4967505102098417E-3</v>
      </c>
      <c r="H200">
        <f t="shared" si="7"/>
        <v>-3.8025720461782909E-2</v>
      </c>
      <c r="I200">
        <f t="shared" si="7"/>
        <v>9.9910004555831718E-3</v>
      </c>
      <c r="J200">
        <f t="shared" si="7"/>
        <v>6.6531632798756094E-4</v>
      </c>
    </row>
    <row r="201" spans="1:10" x14ac:dyDescent="0.2">
      <c r="A201" s="71">
        <v>45721</v>
      </c>
      <c r="B201">
        <v>83.735299999999995</v>
      </c>
      <c r="C201">
        <v>26.928999999999998</v>
      </c>
      <c r="D201">
        <v>40.344999999999999</v>
      </c>
      <c r="E201">
        <v>42.438699999999997</v>
      </c>
      <c r="G201">
        <f t="shared" si="7"/>
        <v>1.2630891709360164E-2</v>
      </c>
      <c r="H201">
        <f t="shared" si="7"/>
        <v>7.4172426746435659E-3</v>
      </c>
      <c r="I201">
        <f t="shared" si="7"/>
        <v>1.2746652335392379E-2</v>
      </c>
      <c r="J201">
        <f t="shared" si="7"/>
        <v>4.4657954941480088E-3</v>
      </c>
    </row>
    <row r="202" spans="1:10" x14ac:dyDescent="0.2">
      <c r="A202" s="71">
        <v>45722</v>
      </c>
      <c r="B202">
        <v>83.867400000000004</v>
      </c>
      <c r="C202">
        <v>26.972000000000001</v>
      </c>
      <c r="D202">
        <v>40.561</v>
      </c>
      <c r="E202">
        <v>42.655500000000004</v>
      </c>
      <c r="G202">
        <f t="shared" si="7"/>
        <v>1.5763472468436678E-3</v>
      </c>
      <c r="H202">
        <f t="shared" si="7"/>
        <v>1.5955180468642154E-3</v>
      </c>
      <c r="I202">
        <f t="shared" si="7"/>
        <v>5.3395425108796763E-3</v>
      </c>
      <c r="J202">
        <f t="shared" si="7"/>
        <v>5.0955404502858164E-3</v>
      </c>
    </row>
    <row r="203" spans="1:10" x14ac:dyDescent="0.2">
      <c r="A203" s="71">
        <v>45723</v>
      </c>
      <c r="B203">
        <v>83.816599999999994</v>
      </c>
      <c r="C203">
        <v>26.373000000000001</v>
      </c>
      <c r="D203">
        <v>40.537999999999997</v>
      </c>
      <c r="E203">
        <v>42.668900000000001</v>
      </c>
      <c r="G203">
        <f t="shared" si="7"/>
        <v>-6.0590159531188979E-4</v>
      </c>
      <c r="H203">
        <f t="shared" si="7"/>
        <v>-2.2458531335184301E-2</v>
      </c>
      <c r="I203">
        <f t="shared" si="7"/>
        <v>-5.6720799557678737E-4</v>
      </c>
      <c r="J203">
        <f t="shared" si="7"/>
        <v>3.1409538444251701E-4</v>
      </c>
    </row>
    <row r="204" spans="1:10" x14ac:dyDescent="0.2">
      <c r="A204" s="71">
        <v>45726</v>
      </c>
      <c r="B204">
        <v>83.337000000000003</v>
      </c>
      <c r="C204">
        <v>25.34</v>
      </c>
      <c r="D204">
        <v>40.158999999999999</v>
      </c>
      <c r="E204">
        <v>42.451799999999999</v>
      </c>
      <c r="G204">
        <f t="shared" si="7"/>
        <v>-5.7384503366257073E-3</v>
      </c>
      <c r="H204">
        <f t="shared" si="7"/>
        <v>-3.9956584644158306E-2</v>
      </c>
      <c r="I204">
        <f t="shared" si="7"/>
        <v>-9.3932311407254106E-3</v>
      </c>
      <c r="J204">
        <f t="shared" si="7"/>
        <v>-5.1010029463842308E-3</v>
      </c>
    </row>
    <row r="205" spans="1:10" x14ac:dyDescent="0.2">
      <c r="A205" s="71">
        <v>45727</v>
      </c>
      <c r="B205">
        <v>83.260300000000001</v>
      </c>
      <c r="C205">
        <v>24.423999999999999</v>
      </c>
      <c r="D205">
        <v>40.030999999999999</v>
      </c>
      <c r="E205">
        <v>42.290500000000002</v>
      </c>
      <c r="G205">
        <f t="shared" si="7"/>
        <v>-9.2078329503694962E-4</v>
      </c>
      <c r="H205">
        <f t="shared" si="7"/>
        <v>-3.6817919460416258E-2</v>
      </c>
      <c r="I205">
        <f t="shared" si="7"/>
        <v>-3.1924207185397334E-3</v>
      </c>
      <c r="J205">
        <f t="shared" si="7"/>
        <v>-3.806840144697747E-3</v>
      </c>
    </row>
    <row r="206" spans="1:10" x14ac:dyDescent="0.2">
      <c r="A206" s="71">
        <v>45728</v>
      </c>
      <c r="B206">
        <v>83.557900000000004</v>
      </c>
      <c r="C206">
        <v>24.102</v>
      </c>
      <c r="D206">
        <v>39.914999999999999</v>
      </c>
      <c r="E206">
        <v>42.492600000000003</v>
      </c>
      <c r="G206">
        <f t="shared" si="7"/>
        <v>3.5679597994979274E-3</v>
      </c>
      <c r="H206">
        <f t="shared" si="7"/>
        <v>-1.3271430827376578E-2</v>
      </c>
      <c r="I206">
        <f t="shared" si="7"/>
        <v>-2.9019608587454722E-3</v>
      </c>
      <c r="J206">
        <f t="shared" si="7"/>
        <v>4.7674685825358602E-3</v>
      </c>
    </row>
    <row r="207" spans="1:10" x14ac:dyDescent="0.2">
      <c r="A207" s="71">
        <v>45729</v>
      </c>
      <c r="B207">
        <v>83.0488</v>
      </c>
      <c r="C207">
        <v>24.306000000000001</v>
      </c>
      <c r="D207">
        <v>39.728000000000002</v>
      </c>
      <c r="E207">
        <v>42.401800000000001</v>
      </c>
      <c r="G207">
        <f t="shared" si="7"/>
        <v>-6.1114179027438164E-3</v>
      </c>
      <c r="H207">
        <f t="shared" si="7"/>
        <v>8.4284088434083276E-3</v>
      </c>
      <c r="I207">
        <f t="shared" si="7"/>
        <v>-4.6959643319513834E-3</v>
      </c>
      <c r="J207">
        <f t="shared" si="7"/>
        <v>-2.1391289560701711E-3</v>
      </c>
    </row>
    <row r="208" spans="1:10" x14ac:dyDescent="0.2">
      <c r="A208" s="71">
        <v>45733</v>
      </c>
      <c r="B208">
        <v>83.778599999999997</v>
      </c>
      <c r="C208">
        <v>24.492999999999999</v>
      </c>
      <c r="D208">
        <v>40.073</v>
      </c>
      <c r="E208">
        <v>42.738500000000002</v>
      </c>
      <c r="G208">
        <f t="shared" si="7"/>
        <v>8.749218119301596E-3</v>
      </c>
      <c r="H208">
        <f t="shared" si="7"/>
        <v>7.6641289922557672E-3</v>
      </c>
      <c r="I208">
        <f t="shared" si="7"/>
        <v>8.6465620589865431E-3</v>
      </c>
      <c r="J208">
        <f t="shared" si="7"/>
        <v>7.909339179247887E-3</v>
      </c>
    </row>
    <row r="209" spans="1:10" x14ac:dyDescent="0.2">
      <c r="A209" s="71">
        <v>45734</v>
      </c>
      <c r="B209">
        <v>84.296300000000002</v>
      </c>
      <c r="C209">
        <v>24.716000000000001</v>
      </c>
      <c r="D209">
        <v>40.487000000000002</v>
      </c>
      <c r="E209">
        <v>43.494199999999999</v>
      </c>
      <c r="G209">
        <f t="shared" si="7"/>
        <v>6.1603682314387391E-3</v>
      </c>
      <c r="H209">
        <f t="shared" si="7"/>
        <v>9.0634447578688878E-3</v>
      </c>
      <c r="I209">
        <f t="shared" si="7"/>
        <v>1.0278144105811432E-2</v>
      </c>
      <c r="J209">
        <f t="shared" si="7"/>
        <v>1.75274425253731E-2</v>
      </c>
    </row>
    <row r="210" spans="1:10" x14ac:dyDescent="0.2">
      <c r="A210" s="71">
        <v>45735</v>
      </c>
      <c r="B210">
        <v>84.767799999999994</v>
      </c>
      <c r="C210">
        <v>24.986000000000001</v>
      </c>
      <c r="D210">
        <v>40.856000000000002</v>
      </c>
      <c r="E210">
        <v>43.930599999999998</v>
      </c>
      <c r="G210">
        <f t="shared" si="7"/>
        <v>5.5777805273547693E-3</v>
      </c>
      <c r="H210">
        <f t="shared" si="7"/>
        <v>1.0864860810904316E-2</v>
      </c>
      <c r="I210">
        <f t="shared" si="7"/>
        <v>9.0727544147341348E-3</v>
      </c>
      <c r="J210">
        <f t="shared" si="7"/>
        <v>9.9835201152111558E-3</v>
      </c>
    </row>
    <row r="211" spans="1:10" x14ac:dyDescent="0.2">
      <c r="A211" s="71">
        <v>45736</v>
      </c>
      <c r="B211">
        <v>85.229299999999995</v>
      </c>
      <c r="C211">
        <v>25.777999999999999</v>
      </c>
      <c r="D211">
        <v>41.22</v>
      </c>
      <c r="E211">
        <v>44.1813</v>
      </c>
      <c r="G211">
        <f t="shared" si="7"/>
        <v>5.4295177239863518E-3</v>
      </c>
      <c r="H211">
        <f t="shared" si="7"/>
        <v>3.1205746972950286E-2</v>
      </c>
      <c r="I211">
        <f t="shared" si="7"/>
        <v>8.869886116970177E-3</v>
      </c>
      <c r="J211">
        <f t="shared" si="7"/>
        <v>5.6905066514462664E-3</v>
      </c>
    </row>
    <row r="212" spans="1:10" x14ac:dyDescent="0.2">
      <c r="A212" s="71">
        <v>45737</v>
      </c>
      <c r="B212">
        <v>85.848299999999995</v>
      </c>
      <c r="C212">
        <v>25.959</v>
      </c>
      <c r="D212">
        <v>41.843000000000004</v>
      </c>
      <c r="E212">
        <v>44.857199999999999</v>
      </c>
      <c r="G212">
        <f t="shared" si="7"/>
        <v>7.2365137372609181E-3</v>
      </c>
      <c r="H212">
        <f t="shared" si="7"/>
        <v>6.996955310123603E-3</v>
      </c>
      <c r="I212">
        <f t="shared" si="7"/>
        <v>1.5000943444750288E-2</v>
      </c>
      <c r="J212">
        <f t="shared" si="7"/>
        <v>1.5182488099195616E-2</v>
      </c>
    </row>
    <row r="213" spans="1:10" x14ac:dyDescent="0.2">
      <c r="A213" s="71">
        <v>45740</v>
      </c>
      <c r="B213">
        <v>86.930199999999999</v>
      </c>
      <c r="C213">
        <v>26.044</v>
      </c>
      <c r="D213">
        <v>42.119</v>
      </c>
      <c r="E213">
        <v>45.636000000000003</v>
      </c>
      <c r="G213">
        <f t="shared" si="7"/>
        <v>1.25237126228158E-2</v>
      </c>
      <c r="H213">
        <f t="shared" si="7"/>
        <v>3.2690450819041349E-3</v>
      </c>
      <c r="I213">
        <f t="shared" si="7"/>
        <v>6.5744263864647061E-3</v>
      </c>
      <c r="J213">
        <f t="shared" si="7"/>
        <v>1.7212767996644032E-2</v>
      </c>
    </row>
    <row r="214" spans="1:10" x14ac:dyDescent="0.2">
      <c r="A214" s="71">
        <v>45741</v>
      </c>
      <c r="B214">
        <v>86.937799999999996</v>
      </c>
      <c r="C214">
        <v>26.158000000000001</v>
      </c>
      <c r="D214">
        <v>41.704000000000001</v>
      </c>
      <c r="E214">
        <v>45.57</v>
      </c>
      <c r="G214">
        <f t="shared" si="7"/>
        <v>8.7422642519941444E-5</v>
      </c>
      <c r="H214">
        <f t="shared" si="7"/>
        <v>4.3676556923449425E-3</v>
      </c>
      <c r="I214">
        <f t="shared" si="7"/>
        <v>-9.9018978277231467E-3</v>
      </c>
      <c r="J214">
        <f t="shared" si="7"/>
        <v>-1.4472734583318167E-3</v>
      </c>
    </row>
    <row r="215" spans="1:10" x14ac:dyDescent="0.2">
      <c r="A215" s="71">
        <v>45742</v>
      </c>
      <c r="B215">
        <v>86.385800000000003</v>
      </c>
      <c r="C215">
        <v>25.853999999999999</v>
      </c>
      <c r="D215">
        <v>41.034999999999997</v>
      </c>
      <c r="E215">
        <v>45.258400000000002</v>
      </c>
      <c r="G215">
        <f t="shared" si="7"/>
        <v>-6.3696099816478438E-3</v>
      </c>
      <c r="H215">
        <f t="shared" si="7"/>
        <v>-1.1689743205204712E-2</v>
      </c>
      <c r="I215">
        <f t="shared" si="7"/>
        <v>-1.6171686384129906E-2</v>
      </c>
      <c r="J215">
        <f t="shared" si="7"/>
        <v>-6.8613169988512145E-3</v>
      </c>
    </row>
    <row r="216" spans="1:10" x14ac:dyDescent="0.2">
      <c r="A216" s="71">
        <v>45743</v>
      </c>
      <c r="B216">
        <v>86.447100000000006</v>
      </c>
      <c r="C216">
        <v>25.625</v>
      </c>
      <c r="D216">
        <v>41.09</v>
      </c>
      <c r="E216">
        <v>45.6143</v>
      </c>
      <c r="G216">
        <f t="shared" si="7"/>
        <v>7.0935571376108187E-4</v>
      </c>
      <c r="H216">
        <f t="shared" si="7"/>
        <v>-8.8968904031836247E-3</v>
      </c>
      <c r="I216">
        <f t="shared" si="7"/>
        <v>1.3394218136436652E-3</v>
      </c>
      <c r="J216">
        <f t="shared" si="7"/>
        <v>7.8329755735263452E-3</v>
      </c>
    </row>
    <row r="217" spans="1:10" x14ac:dyDescent="0.2">
      <c r="A217" s="71">
        <v>45744</v>
      </c>
      <c r="B217">
        <v>85.837100000000007</v>
      </c>
      <c r="C217">
        <v>25.399000000000001</v>
      </c>
      <c r="D217">
        <v>41.104999999999997</v>
      </c>
      <c r="E217">
        <v>45.621200000000002</v>
      </c>
      <c r="G217">
        <f t="shared" si="7"/>
        <v>-7.0813521966991344E-3</v>
      </c>
      <c r="H217">
        <f t="shared" si="7"/>
        <v>-8.8586342878433418E-3</v>
      </c>
      <c r="I217">
        <f t="shared" si="7"/>
        <v>3.6498570877816725E-4</v>
      </c>
      <c r="J217">
        <f t="shared" si="7"/>
        <v>1.5125691234577592E-4</v>
      </c>
    </row>
    <row r="218" spans="1:10" x14ac:dyDescent="0.2">
      <c r="A218" s="71">
        <v>45747</v>
      </c>
      <c r="B218">
        <v>85.843400000000003</v>
      </c>
      <c r="C218">
        <v>25.399000000000001</v>
      </c>
      <c r="D218">
        <v>41.113</v>
      </c>
      <c r="E218">
        <v>45.620399999999997</v>
      </c>
      <c r="G218">
        <f t="shared" si="7"/>
        <v>7.3392144160996039E-5</v>
      </c>
      <c r="H218">
        <f t="shared" si="7"/>
        <v>0</v>
      </c>
      <c r="I218">
        <f t="shared" si="7"/>
        <v>1.9460458841738935E-4</v>
      </c>
      <c r="J218">
        <f t="shared" si="7"/>
        <v>-1.7535860835935741E-5</v>
      </c>
    </row>
    <row r="219" spans="1:10" x14ac:dyDescent="0.2">
      <c r="A219" s="71">
        <v>45748</v>
      </c>
      <c r="B219">
        <v>84.964299999999994</v>
      </c>
      <c r="C219">
        <v>24.989000000000001</v>
      </c>
      <c r="D219">
        <v>40.338000000000001</v>
      </c>
      <c r="E219">
        <v>45.075000000000003</v>
      </c>
      <c r="G219">
        <f t="shared" si="7"/>
        <v>-1.029353784652293E-2</v>
      </c>
      <c r="H219">
        <f t="shared" si="7"/>
        <v>-1.627407513093216E-2</v>
      </c>
      <c r="I219">
        <f t="shared" si="7"/>
        <v>-1.9030420477559373E-2</v>
      </c>
      <c r="J219">
        <f t="shared" si="7"/>
        <v>-1.2027215812594996E-2</v>
      </c>
    </row>
    <row r="220" spans="1:10" x14ac:dyDescent="0.2">
      <c r="A220" s="71">
        <v>45749</v>
      </c>
      <c r="B220">
        <v>85.115899999999996</v>
      </c>
      <c r="C220">
        <v>24.736999999999998</v>
      </c>
      <c r="D220">
        <v>40.744999999999997</v>
      </c>
      <c r="E220">
        <v>45.472099999999998</v>
      </c>
      <c r="G220">
        <f t="shared" si="7"/>
        <v>1.7826888744071959E-3</v>
      </c>
      <c r="H220">
        <f t="shared" si="7"/>
        <v>-1.0135629543780665E-2</v>
      </c>
      <c r="I220">
        <f t="shared" si="7"/>
        <v>1.0039180057228292E-2</v>
      </c>
      <c r="J220">
        <f t="shared" si="7"/>
        <v>8.7711819784152146E-3</v>
      </c>
    </row>
    <row r="221" spans="1:10" x14ac:dyDescent="0.2">
      <c r="A221" s="71">
        <v>45750</v>
      </c>
      <c r="B221">
        <v>84.584900000000005</v>
      </c>
      <c r="C221">
        <v>24.542000000000002</v>
      </c>
      <c r="D221">
        <v>41.247999999999998</v>
      </c>
      <c r="E221">
        <v>45.693399999999997</v>
      </c>
      <c r="G221">
        <f t="shared" si="7"/>
        <v>-6.2580934561779159E-3</v>
      </c>
      <c r="H221">
        <f t="shared" si="7"/>
        <v>-7.9141629416598705E-3</v>
      </c>
      <c r="I221">
        <f t="shared" si="7"/>
        <v>1.2269493984593691E-2</v>
      </c>
      <c r="J221">
        <f t="shared" si="7"/>
        <v>4.8549162714803121E-3</v>
      </c>
    </row>
    <row r="222" spans="1:10" x14ac:dyDescent="0.2">
      <c r="A222" s="71">
        <v>45751</v>
      </c>
      <c r="B222">
        <v>83.617099999999994</v>
      </c>
      <c r="C222">
        <v>24.125</v>
      </c>
      <c r="D222">
        <v>39.695999999999998</v>
      </c>
      <c r="E222">
        <v>45.584299999999999</v>
      </c>
      <c r="G222">
        <f t="shared" si="7"/>
        <v>-1.1507719055209916E-2</v>
      </c>
      <c r="H222">
        <f t="shared" si="7"/>
        <v>-1.7137288329306544E-2</v>
      </c>
      <c r="I222">
        <f t="shared" si="7"/>
        <v>-3.8352199807331649E-2</v>
      </c>
      <c r="J222">
        <f t="shared" si="7"/>
        <v>-2.3905083487992212E-3</v>
      </c>
    </row>
    <row r="223" spans="1:10" x14ac:dyDescent="0.2">
      <c r="A223" s="71">
        <v>45754</v>
      </c>
      <c r="B223">
        <v>82.059399999999997</v>
      </c>
      <c r="C223">
        <v>23.428999999999998</v>
      </c>
      <c r="D223">
        <v>38.554000000000002</v>
      </c>
      <c r="E223">
        <v>44.169699999999999</v>
      </c>
      <c r="G223">
        <f t="shared" si="7"/>
        <v>-1.8804669364452214E-2</v>
      </c>
      <c r="H223">
        <f t="shared" si="7"/>
        <v>-2.9274075940546863E-2</v>
      </c>
      <c r="I223">
        <f t="shared" si="7"/>
        <v>-2.9190570974045524E-2</v>
      </c>
      <c r="J223">
        <f t="shared" si="7"/>
        <v>-3.1524325345338521E-2</v>
      </c>
    </row>
    <row r="224" spans="1:10" x14ac:dyDescent="0.2">
      <c r="A224" s="71">
        <v>45755</v>
      </c>
      <c r="B224">
        <v>82.620800000000003</v>
      </c>
      <c r="C224">
        <v>22.234999999999999</v>
      </c>
      <c r="D224">
        <v>39.173000000000002</v>
      </c>
      <c r="E224">
        <v>44.951700000000002</v>
      </c>
      <c r="G224">
        <f t="shared" si="7"/>
        <v>6.8180895430597589E-3</v>
      </c>
      <c r="H224">
        <f t="shared" si="7"/>
        <v>-5.230694732184301E-2</v>
      </c>
      <c r="I224">
        <f t="shared" si="7"/>
        <v>1.5927877995984118E-2</v>
      </c>
      <c r="J224">
        <f t="shared" si="7"/>
        <v>1.7549546357117439E-2</v>
      </c>
    </row>
    <row r="225" spans="1:10" x14ac:dyDescent="0.2">
      <c r="A225" s="71">
        <v>45756</v>
      </c>
      <c r="B225">
        <v>83.590900000000005</v>
      </c>
      <c r="C225">
        <v>22.686</v>
      </c>
      <c r="D225">
        <v>38.996000000000002</v>
      </c>
      <c r="E225">
        <v>44.726599999999998</v>
      </c>
      <c r="G225">
        <f t="shared" si="7"/>
        <v>1.1673197684001723E-2</v>
      </c>
      <c r="H225">
        <f t="shared" si="7"/>
        <v>2.0080370174191065E-2</v>
      </c>
      <c r="I225">
        <f t="shared" si="7"/>
        <v>-4.5286572043585537E-3</v>
      </c>
      <c r="J225">
        <f t="shared" si="7"/>
        <v>-5.0201770718369771E-3</v>
      </c>
    </row>
    <row r="226" spans="1:10" x14ac:dyDescent="0.2">
      <c r="A226" s="71">
        <v>45758</v>
      </c>
      <c r="B226">
        <v>84.398700000000005</v>
      </c>
      <c r="C226">
        <v>22.443000000000001</v>
      </c>
      <c r="D226">
        <v>39.719000000000001</v>
      </c>
      <c r="E226">
        <v>45.441899999999997</v>
      </c>
      <c r="G226">
        <f t="shared" si="7"/>
        <v>9.617336148443319E-3</v>
      </c>
      <c r="H226">
        <f t="shared" si="7"/>
        <v>-1.0769232578473228E-2</v>
      </c>
      <c r="I226">
        <f t="shared" si="7"/>
        <v>1.8370585859384683E-2</v>
      </c>
      <c r="J226">
        <f t="shared" si="7"/>
        <v>1.5866183988603302E-2</v>
      </c>
    </row>
    <row r="227" spans="1:10" x14ac:dyDescent="0.2">
      <c r="A227" s="71">
        <v>45762</v>
      </c>
      <c r="B227">
        <v>85.409099999999995</v>
      </c>
      <c r="C227">
        <v>24.547000000000001</v>
      </c>
      <c r="D227">
        <v>40.655000000000001</v>
      </c>
      <c r="E227">
        <v>46.671900000000001</v>
      </c>
      <c r="G227">
        <f t="shared" si="7"/>
        <v>1.1900653855054795E-2</v>
      </c>
      <c r="H227">
        <f t="shared" si="7"/>
        <v>8.9610885622505534E-2</v>
      </c>
      <c r="I227">
        <f t="shared" si="7"/>
        <v>2.329216703339107E-2</v>
      </c>
      <c r="J227">
        <f t="shared" si="7"/>
        <v>2.6707683591774858E-2</v>
      </c>
    </row>
    <row r="228" spans="1:10" x14ac:dyDescent="0.2">
      <c r="A228" s="71">
        <v>45763</v>
      </c>
      <c r="B228">
        <v>85.245599999999996</v>
      </c>
      <c r="C228">
        <v>24.863</v>
      </c>
      <c r="D228">
        <v>40.792000000000002</v>
      </c>
      <c r="E228">
        <v>47.251399999999997</v>
      </c>
      <c r="G228">
        <f t="shared" si="7"/>
        <v>-1.9161505663306334E-3</v>
      </c>
      <c r="H228">
        <f t="shared" si="7"/>
        <v>1.2791107405337863E-2</v>
      </c>
      <c r="I228">
        <f t="shared" si="7"/>
        <v>3.3641540930537607E-3</v>
      </c>
      <c r="J228">
        <f t="shared" si="7"/>
        <v>1.2340012619635108E-2</v>
      </c>
    </row>
    <row r="229" spans="1:10" x14ac:dyDescent="0.2">
      <c r="A229" s="71">
        <v>45764</v>
      </c>
      <c r="B229">
        <v>85.985100000000003</v>
      </c>
      <c r="C229">
        <v>24.587</v>
      </c>
      <c r="D229">
        <v>40.902999999999999</v>
      </c>
      <c r="E229">
        <v>48.061900000000001</v>
      </c>
      <c r="G229">
        <f t="shared" si="7"/>
        <v>8.6375235006234362E-3</v>
      </c>
      <c r="H229">
        <f t="shared" si="7"/>
        <v>-1.1162906614163078E-2</v>
      </c>
      <c r="I229">
        <f t="shared" si="7"/>
        <v>2.7174262392003299E-3</v>
      </c>
      <c r="J229">
        <f t="shared" si="7"/>
        <v>1.7007480312384093E-2</v>
      </c>
    </row>
    <row r="230" spans="1:10" x14ac:dyDescent="0.2">
      <c r="A230" s="71">
        <v>45768</v>
      </c>
      <c r="B230">
        <v>86.602900000000005</v>
      </c>
      <c r="C230">
        <v>24.167999999999999</v>
      </c>
      <c r="D230">
        <v>41.155999999999999</v>
      </c>
      <c r="E230">
        <v>48.995100000000001</v>
      </c>
      <c r="G230">
        <f t="shared" si="7"/>
        <v>7.1592768765920481E-3</v>
      </c>
      <c r="H230">
        <f t="shared" si="7"/>
        <v>-1.7188403887686988E-2</v>
      </c>
      <c r="I230">
        <f t="shared" si="7"/>
        <v>6.1663145215088162E-3</v>
      </c>
      <c r="J230">
        <f t="shared" si="7"/>
        <v>1.9230529667476536E-2</v>
      </c>
    </row>
    <row r="231" spans="1:10" x14ac:dyDescent="0.2">
      <c r="A231" s="71">
        <v>45769</v>
      </c>
      <c r="B231">
        <v>87.120099999999994</v>
      </c>
      <c r="C231">
        <v>23.905999999999999</v>
      </c>
      <c r="D231">
        <v>41.512999999999998</v>
      </c>
      <c r="E231">
        <v>49.342799999999997</v>
      </c>
      <c r="G231">
        <f t="shared" si="7"/>
        <v>5.9543241604791599E-3</v>
      </c>
      <c r="H231">
        <f t="shared" si="7"/>
        <v>-1.0899970628581623E-2</v>
      </c>
      <c r="I231">
        <f t="shared" si="7"/>
        <v>8.6369066816561323E-3</v>
      </c>
      <c r="J231">
        <f t="shared" si="7"/>
        <v>7.071565468709822E-3</v>
      </c>
    </row>
    <row r="232" spans="1:10" x14ac:dyDescent="0.2">
      <c r="A232" s="71">
        <v>45770</v>
      </c>
      <c r="B232">
        <v>87.7517</v>
      </c>
      <c r="C232">
        <v>23.224</v>
      </c>
      <c r="D232">
        <v>41.811999999999998</v>
      </c>
      <c r="E232">
        <v>49.149000000000001</v>
      </c>
      <c r="G232">
        <f t="shared" si="7"/>
        <v>7.2236089115867846E-3</v>
      </c>
      <c r="H232">
        <f t="shared" si="7"/>
        <v>-2.8943246733460357E-2</v>
      </c>
      <c r="I232">
        <f t="shared" si="7"/>
        <v>7.1767484752409509E-3</v>
      </c>
      <c r="J232">
        <f t="shared" si="7"/>
        <v>-3.9353580727670605E-3</v>
      </c>
    </row>
    <row r="233" spans="1:10" x14ac:dyDescent="0.2">
      <c r="A233" s="71">
        <v>45771</v>
      </c>
      <c r="B233">
        <v>87.863200000000006</v>
      </c>
      <c r="C233">
        <v>23.844000000000001</v>
      </c>
      <c r="D233">
        <v>41.834000000000003</v>
      </c>
      <c r="E233">
        <v>49.106400000000001</v>
      </c>
      <c r="G233">
        <f t="shared" si="7"/>
        <v>1.2698240864800056E-3</v>
      </c>
      <c r="H233">
        <f t="shared" si="7"/>
        <v>2.6346386635351403E-2</v>
      </c>
      <c r="I233">
        <f t="shared" si="7"/>
        <v>5.2602636126772089E-4</v>
      </c>
      <c r="J233">
        <f t="shared" si="7"/>
        <v>-8.6712796791385831E-4</v>
      </c>
    </row>
    <row r="234" spans="1:10" x14ac:dyDescent="0.2">
      <c r="A234" s="71">
        <v>45772</v>
      </c>
      <c r="B234">
        <v>87.293400000000005</v>
      </c>
      <c r="C234">
        <v>24.765000000000001</v>
      </c>
      <c r="D234">
        <v>41.036999999999999</v>
      </c>
      <c r="E234">
        <v>48.376600000000003</v>
      </c>
      <c r="G234">
        <f t="shared" si="7"/>
        <v>-6.5062008511117854E-3</v>
      </c>
      <c r="H234">
        <f t="shared" si="7"/>
        <v>3.7898752682520805E-2</v>
      </c>
      <c r="I234">
        <f t="shared" si="7"/>
        <v>-1.9235307256311389E-2</v>
      </c>
      <c r="J234">
        <f t="shared" si="7"/>
        <v>-1.4973146799939276E-2</v>
      </c>
    </row>
    <row r="235" spans="1:10" x14ac:dyDescent="0.2">
      <c r="A235" s="71">
        <v>45775</v>
      </c>
      <c r="B235">
        <v>87.811300000000003</v>
      </c>
      <c r="C235">
        <v>25.181999999999999</v>
      </c>
      <c r="D235">
        <v>41.125999999999998</v>
      </c>
      <c r="E235">
        <v>48.840800000000002</v>
      </c>
      <c r="G235">
        <f t="shared" si="7"/>
        <v>5.9153353412061179E-3</v>
      </c>
      <c r="H235">
        <f t="shared" si="7"/>
        <v>1.6698087539307627E-2</v>
      </c>
      <c r="I235">
        <f t="shared" si="7"/>
        <v>2.1664261239096125E-3</v>
      </c>
      <c r="J235">
        <f t="shared" si="7"/>
        <v>9.5498033863500968E-3</v>
      </c>
    </row>
    <row r="236" spans="1:10" x14ac:dyDescent="0.2">
      <c r="A236" s="71">
        <v>45776</v>
      </c>
      <c r="B236">
        <v>87.519599999999997</v>
      </c>
      <c r="C236">
        <v>25.524000000000001</v>
      </c>
      <c r="D236">
        <v>40.917000000000002</v>
      </c>
      <c r="E236">
        <v>48.846600000000002</v>
      </c>
      <c r="G236">
        <f t="shared" si="7"/>
        <v>-3.3274256749498037E-3</v>
      </c>
      <c r="H236">
        <f t="shared" si="7"/>
        <v>1.3489732426591785E-2</v>
      </c>
      <c r="I236">
        <f t="shared" si="7"/>
        <v>-5.0949002864788227E-3</v>
      </c>
      <c r="J236">
        <f t="shared" si="7"/>
        <v>1.1874612297630062E-4</v>
      </c>
    </row>
    <row r="237" spans="1:10" x14ac:dyDescent="0.2">
      <c r="A237" s="71">
        <v>45777</v>
      </c>
      <c r="B237">
        <v>87.411900000000003</v>
      </c>
      <c r="C237">
        <v>25.838999999999999</v>
      </c>
      <c r="D237">
        <v>40.850999999999999</v>
      </c>
      <c r="E237">
        <v>48.544400000000003</v>
      </c>
      <c r="G237">
        <f t="shared" si="7"/>
        <v>-1.2313392797506778E-3</v>
      </c>
      <c r="H237">
        <f t="shared" si="7"/>
        <v>1.2265792469045652E-2</v>
      </c>
      <c r="I237">
        <f t="shared" si="7"/>
        <v>-1.6143238022998717E-3</v>
      </c>
      <c r="J237">
        <f t="shared" si="7"/>
        <v>-6.205932168271317E-3</v>
      </c>
    </row>
    <row r="238" spans="1:10" x14ac:dyDescent="0.2">
      <c r="A238" s="71">
        <v>45779</v>
      </c>
      <c r="B238">
        <v>87.984700000000004</v>
      </c>
      <c r="C238">
        <v>26.242999999999999</v>
      </c>
      <c r="D238">
        <v>40.670999999999999</v>
      </c>
      <c r="E238">
        <v>48.442700000000002</v>
      </c>
      <c r="G238">
        <f t="shared" si="7"/>
        <v>6.5315067262448016E-3</v>
      </c>
      <c r="H238">
        <f t="shared" si="7"/>
        <v>1.5514308333942005E-2</v>
      </c>
      <c r="I238">
        <f t="shared" si="7"/>
        <v>-4.4159930451859045E-3</v>
      </c>
      <c r="J238">
        <f t="shared" si="7"/>
        <v>-2.0971868892808113E-3</v>
      </c>
    </row>
    <row r="239" spans="1:10" x14ac:dyDescent="0.2">
      <c r="A239" s="71">
        <v>45782</v>
      </c>
      <c r="B239">
        <v>88.061499999999995</v>
      </c>
      <c r="C239">
        <v>26.413</v>
      </c>
      <c r="D239">
        <v>40.911999999999999</v>
      </c>
      <c r="E239">
        <v>48.412799999999997</v>
      </c>
      <c r="G239">
        <f t="shared" si="7"/>
        <v>8.7249829728793091E-4</v>
      </c>
      <c r="H239">
        <f t="shared" si="7"/>
        <v>6.4570263845758862E-3</v>
      </c>
      <c r="I239">
        <f t="shared" si="7"/>
        <v>5.9081107834687467E-3</v>
      </c>
      <c r="J239">
        <f t="shared" si="7"/>
        <v>-6.1741462177843565E-4</v>
      </c>
    </row>
    <row r="240" spans="1:10" x14ac:dyDescent="0.2">
      <c r="A240" s="71">
        <v>45783</v>
      </c>
      <c r="B240">
        <v>87.784999999999997</v>
      </c>
      <c r="C240">
        <v>26.34</v>
      </c>
      <c r="D240">
        <v>40.485999999999997</v>
      </c>
      <c r="E240">
        <v>47.766199999999998</v>
      </c>
      <c r="G240">
        <f t="shared" si="7"/>
        <v>-3.1447908019249567E-3</v>
      </c>
      <c r="H240">
        <f t="shared" si="7"/>
        <v>-2.7676168785290764E-3</v>
      </c>
      <c r="I240">
        <f t="shared" si="7"/>
        <v>-1.0467183209445338E-2</v>
      </c>
      <c r="J240">
        <f t="shared" si="7"/>
        <v>-1.3445965163973251E-2</v>
      </c>
    </row>
    <row r="241" spans="1:10" x14ac:dyDescent="0.2">
      <c r="A241" s="71">
        <v>45784</v>
      </c>
      <c r="B241">
        <v>88.044600000000003</v>
      </c>
      <c r="C241">
        <v>26.247</v>
      </c>
      <c r="D241">
        <v>40.481000000000002</v>
      </c>
      <c r="E241">
        <v>48.247500000000002</v>
      </c>
      <c r="G241">
        <f t="shared" si="7"/>
        <v>2.95286104989612E-3</v>
      </c>
      <c r="H241">
        <f t="shared" si="7"/>
        <v>-3.5369995228977601E-3</v>
      </c>
      <c r="I241">
        <f t="shared" si="7"/>
        <v>-1.2350710799095615E-4</v>
      </c>
      <c r="J241">
        <f t="shared" si="7"/>
        <v>1.0025736566722669E-2</v>
      </c>
    </row>
    <row r="242" spans="1:10" x14ac:dyDescent="0.2">
      <c r="A242" s="71">
        <v>45785</v>
      </c>
      <c r="B242">
        <v>87.831000000000003</v>
      </c>
      <c r="C242">
        <v>25.936</v>
      </c>
      <c r="D242">
        <v>40.29</v>
      </c>
      <c r="E242">
        <v>47.915799999999997</v>
      </c>
      <c r="G242">
        <f t="shared" si="7"/>
        <v>-2.4289907755245845E-3</v>
      </c>
      <c r="H242">
        <f t="shared" si="7"/>
        <v>-1.1919731798916849E-2</v>
      </c>
      <c r="I242">
        <f t="shared" si="7"/>
        <v>-4.7294290281386315E-3</v>
      </c>
      <c r="J242">
        <f t="shared" si="7"/>
        <v>-6.8987090818707856E-3</v>
      </c>
    </row>
    <row r="243" spans="1:10" x14ac:dyDescent="0.2">
      <c r="A243" s="71">
        <v>45786</v>
      </c>
      <c r="B243">
        <v>86.864599999999996</v>
      </c>
      <c r="C243">
        <v>26.218</v>
      </c>
      <c r="D243">
        <v>39.716999999999999</v>
      </c>
      <c r="E243">
        <v>47.2791</v>
      </c>
      <c r="G243">
        <f t="shared" si="7"/>
        <v>-1.1063929006884106E-2</v>
      </c>
      <c r="H243">
        <f t="shared" si="7"/>
        <v>1.0814232782297253E-2</v>
      </c>
      <c r="I243">
        <f t="shared" si="7"/>
        <v>-1.4323991579626395E-2</v>
      </c>
      <c r="J243">
        <f t="shared" si="7"/>
        <v>-1.3376966505587609E-2</v>
      </c>
    </row>
    <row r="244" spans="1:10" x14ac:dyDescent="0.2">
      <c r="A244" s="71">
        <v>45789</v>
      </c>
      <c r="B244">
        <v>89.536699999999996</v>
      </c>
      <c r="C244">
        <v>27.169</v>
      </c>
      <c r="D244">
        <v>40.082000000000001</v>
      </c>
      <c r="E244">
        <v>48.915100000000002</v>
      </c>
      <c r="G244">
        <f t="shared" si="7"/>
        <v>3.0298012608141529E-2</v>
      </c>
      <c r="H244">
        <f t="shared" si="7"/>
        <v>3.5630419685344035E-2</v>
      </c>
      <c r="I244">
        <f t="shared" si="7"/>
        <v>9.1480481076070142E-3</v>
      </c>
      <c r="J244">
        <f t="shared" si="7"/>
        <v>3.4017804886302683E-2</v>
      </c>
    </row>
    <row r="245" spans="1:10" x14ac:dyDescent="0.2">
      <c r="A245" s="71">
        <v>45790</v>
      </c>
      <c r="B245">
        <v>88.873999999999995</v>
      </c>
      <c r="C245">
        <v>27.282</v>
      </c>
      <c r="D245">
        <v>40.314</v>
      </c>
      <c r="E245">
        <v>48.592399999999998</v>
      </c>
      <c r="G245">
        <f t="shared" si="7"/>
        <v>-7.4289607947846939E-3</v>
      </c>
      <c r="H245">
        <f t="shared" si="7"/>
        <v>4.1505266099670706E-3</v>
      </c>
      <c r="I245">
        <f t="shared" si="7"/>
        <v>5.7714474348312342E-3</v>
      </c>
      <c r="J245">
        <f t="shared" si="7"/>
        <v>-6.619002192755726E-3</v>
      </c>
    </row>
    <row r="246" spans="1:10" x14ac:dyDescent="0.2">
      <c r="A246" s="71">
        <v>45791</v>
      </c>
      <c r="B246">
        <v>89.217600000000004</v>
      </c>
      <c r="C246">
        <v>28.475000000000001</v>
      </c>
      <c r="D246">
        <v>40.518000000000001</v>
      </c>
      <c r="E246">
        <v>48.576799999999999</v>
      </c>
      <c r="G246">
        <f t="shared" si="7"/>
        <v>3.8586932380449885E-3</v>
      </c>
      <c r="H246">
        <f t="shared" si="7"/>
        <v>4.2799365262317458E-2</v>
      </c>
      <c r="I246">
        <f t="shared" si="7"/>
        <v>5.0475166546919943E-3</v>
      </c>
      <c r="J246">
        <f t="shared" si="7"/>
        <v>-3.2108940145693913E-4</v>
      </c>
    </row>
    <row r="247" spans="1:10" x14ac:dyDescent="0.2">
      <c r="A247" s="71">
        <v>45792</v>
      </c>
      <c r="B247">
        <v>89.995999999999995</v>
      </c>
      <c r="C247">
        <v>28.893999999999998</v>
      </c>
      <c r="D247">
        <v>40.610999999999997</v>
      </c>
      <c r="E247">
        <v>48.978099999999998</v>
      </c>
      <c r="G247">
        <f t="shared" si="7"/>
        <v>8.6868953580757011E-3</v>
      </c>
      <c r="H247">
        <f t="shared" si="7"/>
        <v>1.4607451773943573E-2</v>
      </c>
      <c r="I247">
        <f t="shared" si="7"/>
        <v>2.2926460509988715E-3</v>
      </c>
      <c r="J247">
        <f t="shared" si="7"/>
        <v>8.2272087524528845E-3</v>
      </c>
    </row>
    <row r="248" spans="1:10" x14ac:dyDescent="0.2">
      <c r="A248" s="71">
        <v>45793</v>
      </c>
      <c r="B248">
        <v>90.289599999999993</v>
      </c>
      <c r="C248">
        <v>29.231999999999999</v>
      </c>
      <c r="D248">
        <v>40.762999999999998</v>
      </c>
      <c r="E248">
        <v>49.019399999999997</v>
      </c>
      <c r="G248">
        <f t="shared" si="7"/>
        <v>3.2570572419836218E-3</v>
      </c>
      <c r="H248">
        <f t="shared" si="7"/>
        <v>1.1630038528461261E-2</v>
      </c>
      <c r="I248">
        <f t="shared" si="7"/>
        <v>3.7358413444693985E-3</v>
      </c>
      <c r="J248">
        <f t="shared" si="7"/>
        <v>8.4287869476489235E-4</v>
      </c>
    </row>
    <row r="249" spans="1:10" x14ac:dyDescent="0.2">
      <c r="A249" s="71">
        <v>45796</v>
      </c>
      <c r="B249">
        <v>90.698099999999997</v>
      </c>
      <c r="C249">
        <v>28.645</v>
      </c>
      <c r="D249">
        <v>41.218000000000004</v>
      </c>
      <c r="E249">
        <v>49.1447</v>
      </c>
      <c r="G249">
        <f t="shared" si="7"/>
        <v>4.5141265807382338E-3</v>
      </c>
      <c r="H249">
        <f t="shared" si="7"/>
        <v>-2.0285091775109731E-2</v>
      </c>
      <c r="I249">
        <f t="shared" si="7"/>
        <v>1.1100246933088564E-2</v>
      </c>
      <c r="J249">
        <f t="shared" si="7"/>
        <v>2.5528694920002363E-3</v>
      </c>
    </row>
    <row r="250" spans="1:10" x14ac:dyDescent="0.2">
      <c r="A250" s="71">
        <v>45797</v>
      </c>
      <c r="B250">
        <v>89.683499999999995</v>
      </c>
      <c r="C250">
        <v>29.135999999999999</v>
      </c>
      <c r="D250">
        <v>40.969000000000001</v>
      </c>
      <c r="E250">
        <v>48.631799999999998</v>
      </c>
      <c r="G250">
        <f t="shared" si="7"/>
        <v>-1.1249603064632956E-2</v>
      </c>
      <c r="H250">
        <f t="shared" si="7"/>
        <v>1.6995615124710914E-2</v>
      </c>
      <c r="I250">
        <f t="shared" si="7"/>
        <v>-6.059370991910033E-3</v>
      </c>
      <c r="J250">
        <f t="shared" si="7"/>
        <v>-1.049136969551903E-2</v>
      </c>
    </row>
    <row r="251" spans="1:10" x14ac:dyDescent="0.2">
      <c r="A251" s="71">
        <v>45798</v>
      </c>
      <c r="B251">
        <v>89.865700000000004</v>
      </c>
      <c r="C251">
        <v>28.954999999999998</v>
      </c>
      <c r="D251">
        <v>41.225999999999999</v>
      </c>
      <c r="E251">
        <v>48.781799999999997</v>
      </c>
      <c r="G251">
        <f t="shared" si="7"/>
        <v>2.0295279794052532E-3</v>
      </c>
      <c r="H251">
        <f t="shared" si="7"/>
        <v>-6.2316223074990549E-3</v>
      </c>
      <c r="I251">
        <f t="shared" si="7"/>
        <v>6.2534421195871394E-3</v>
      </c>
      <c r="J251">
        <f t="shared" si="7"/>
        <v>3.0796545565174444E-3</v>
      </c>
    </row>
    <row r="252" spans="1:10" x14ac:dyDescent="0.2">
      <c r="A252" s="71">
        <v>45799</v>
      </c>
      <c r="B252">
        <v>89.483500000000006</v>
      </c>
      <c r="C252">
        <v>28.638000000000002</v>
      </c>
      <c r="D252">
        <v>41.06</v>
      </c>
      <c r="E252">
        <v>48.590299999999999</v>
      </c>
      <c r="G252">
        <f t="shared" si="7"/>
        <v>-4.2620828926612508E-3</v>
      </c>
      <c r="H252">
        <f t="shared" si="7"/>
        <v>-1.1008393425938479E-2</v>
      </c>
      <c r="I252">
        <f t="shared" si="7"/>
        <v>-4.0347136862062911E-3</v>
      </c>
      <c r="J252">
        <f t="shared" si="7"/>
        <v>-3.9333699673249969E-3</v>
      </c>
    </row>
    <row r="253" spans="1:10" x14ac:dyDescent="0.2">
      <c r="A253" s="71">
        <v>45800</v>
      </c>
      <c r="B253">
        <v>90.063800000000001</v>
      </c>
      <c r="C253">
        <v>28.965</v>
      </c>
      <c r="D253">
        <v>41.201000000000001</v>
      </c>
      <c r="E253">
        <v>49.1113</v>
      </c>
      <c r="G253">
        <f t="shared" si="7"/>
        <v>6.4640573331371893E-3</v>
      </c>
      <c r="H253">
        <f t="shared" si="7"/>
        <v>1.1353697296772986E-2</v>
      </c>
      <c r="I253">
        <f t="shared" si="7"/>
        <v>3.4281163147969231E-3</v>
      </c>
      <c r="J253">
        <f t="shared" si="7"/>
        <v>1.0665228379277478E-2</v>
      </c>
    </row>
  </sheetData>
  <mergeCells count="1">
    <mergeCell ref="N3:O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7C375-AE42-451C-9171-652923D90A9F}">
  <sheetPr codeName="Sheet8"/>
  <dimension ref="A1:Q27"/>
  <sheetViews>
    <sheetView showGridLines="0" workbookViewId="0"/>
  </sheetViews>
  <sheetFormatPr baseColWidth="10" defaultColWidth="9.1640625" defaultRowHeight="15" x14ac:dyDescent="0.2"/>
  <cols>
    <col min="1" max="1" width="13.5" customWidth="1"/>
    <col min="13" max="13" width="20.33203125" bestFit="1" customWidth="1"/>
    <col min="14" max="14" width="13.33203125" bestFit="1" customWidth="1"/>
    <col min="16" max="16" width="22.1640625" bestFit="1" customWidth="1"/>
    <col min="17" max="17" width="13.33203125" bestFit="1" customWidth="1"/>
  </cols>
  <sheetData>
    <row r="1" spans="1:17" x14ac:dyDescent="0.2">
      <c r="A1" s="41" t="s">
        <v>54</v>
      </c>
      <c r="B1" s="42" t="s">
        <v>55</v>
      </c>
      <c r="C1" s="43" t="s">
        <v>55</v>
      </c>
      <c r="D1" s="44" t="s">
        <v>55</v>
      </c>
      <c r="E1" s="44" t="s">
        <v>55</v>
      </c>
      <c r="F1" s="46"/>
      <c r="G1" s="46" t="s">
        <v>64</v>
      </c>
      <c r="H1" s="46" t="s">
        <v>64</v>
      </c>
      <c r="I1" s="46" t="s">
        <v>64</v>
      </c>
      <c r="J1" s="46" t="s">
        <v>64</v>
      </c>
      <c r="K1" s="46" t="s">
        <v>64</v>
      </c>
    </row>
    <row r="2" spans="1:17" x14ac:dyDescent="0.2">
      <c r="A2" s="47" t="s">
        <v>56</v>
      </c>
      <c r="B2" s="42" t="s">
        <v>121</v>
      </c>
      <c r="C2" s="43" t="s">
        <v>113</v>
      </c>
      <c r="D2" s="42" t="s">
        <v>114</v>
      </c>
      <c r="E2" s="44" t="s">
        <v>122</v>
      </c>
      <c r="F2" s="46" t="s">
        <v>56</v>
      </c>
      <c r="G2" s="48" t="s">
        <v>121</v>
      </c>
      <c r="H2" s="49" t="s">
        <v>113</v>
      </c>
      <c r="I2" s="48" t="s">
        <v>114</v>
      </c>
      <c r="J2" s="46" t="s">
        <v>122</v>
      </c>
      <c r="K2" s="58" t="s">
        <v>137</v>
      </c>
    </row>
    <row r="3" spans="1:17" x14ac:dyDescent="0.2">
      <c r="A3" s="70" t="s">
        <v>60</v>
      </c>
    </row>
    <row r="4" spans="1:17" x14ac:dyDescent="0.2">
      <c r="A4" s="37">
        <v>45804</v>
      </c>
      <c r="B4" s="36">
        <v>13.4381</v>
      </c>
      <c r="C4" s="36">
        <v>28.943999999999999</v>
      </c>
      <c r="D4" s="36">
        <v>41.536000000000001</v>
      </c>
      <c r="E4" s="36">
        <v>49.0608</v>
      </c>
      <c r="G4" s="36" t="s">
        <v>65</v>
      </c>
      <c r="H4" s="36" t="s">
        <v>65</v>
      </c>
      <c r="I4" s="36" t="s">
        <v>65</v>
      </c>
      <c r="J4" s="36" t="s">
        <v>65</v>
      </c>
      <c r="K4" s="152" t="s">
        <v>65</v>
      </c>
    </row>
    <row r="5" spans="1:17" x14ac:dyDescent="0.2">
      <c r="A5" s="37">
        <v>45805</v>
      </c>
      <c r="B5" s="36">
        <v>13.4518</v>
      </c>
      <c r="C5" s="36">
        <v>29.106000000000002</v>
      </c>
      <c r="D5" s="36">
        <v>41.76</v>
      </c>
      <c r="E5" s="36">
        <v>49.070999999999998</v>
      </c>
      <c r="G5" s="36">
        <f>LN(B5/B4)</f>
        <v>1.0189700359906184E-3</v>
      </c>
      <c r="H5" s="36">
        <f t="shared" ref="H5:J20" si="0">LN(C5/C4)</f>
        <v>5.5814098381952656E-3</v>
      </c>
      <c r="I5" s="36">
        <f t="shared" si="0"/>
        <v>5.3784224927583861E-3</v>
      </c>
      <c r="J5" s="36">
        <f t="shared" si="0"/>
        <v>2.0788368371380976E-4</v>
      </c>
      <c r="K5" s="72">
        <f>MMULT(G5:J5, $N$6:$N$9)</f>
        <v>3.3778521990769955E-3</v>
      </c>
      <c r="M5" s="67" t="s">
        <v>120</v>
      </c>
      <c r="N5" s="67"/>
    </row>
    <row r="6" spans="1:17" x14ac:dyDescent="0.2">
      <c r="A6" s="37">
        <v>45806</v>
      </c>
      <c r="B6" s="36">
        <v>13.4429</v>
      </c>
      <c r="C6" s="36">
        <v>29.201000000000001</v>
      </c>
      <c r="D6" s="36">
        <v>41.817</v>
      </c>
      <c r="E6" s="36">
        <v>49.180799999999998</v>
      </c>
      <c r="G6" s="36">
        <f t="shared" ref="G6:J27" si="1">LN(B6/B5)</f>
        <v>-6.6184046112240395E-4</v>
      </c>
      <c r="H6" s="36">
        <f t="shared" si="0"/>
        <v>3.2586167720435088E-3</v>
      </c>
      <c r="I6" s="36">
        <f t="shared" si="0"/>
        <v>1.3640118414757593E-3</v>
      </c>
      <c r="J6" s="36">
        <f t="shared" si="0"/>
        <v>2.2350744863574479E-3</v>
      </c>
      <c r="K6" s="72">
        <f t="shared" ref="K6:K27" si="2">MMULT(G6:J6, $N$6:$N$9)</f>
        <v>1.2769485454692281E-3</v>
      </c>
      <c r="M6" s="69" t="s">
        <v>121</v>
      </c>
      <c r="N6" s="67">
        <v>0.41675035404791982</v>
      </c>
    </row>
    <row r="7" spans="1:17" x14ac:dyDescent="0.2">
      <c r="A7" s="37">
        <v>45807</v>
      </c>
      <c r="B7" s="36">
        <v>13.448700000000001</v>
      </c>
      <c r="C7" s="36">
        <v>28.95</v>
      </c>
      <c r="D7" s="36">
        <v>41.686999999999998</v>
      </c>
      <c r="E7" s="36">
        <v>49.386499999999998</v>
      </c>
      <c r="G7" s="36">
        <f t="shared" si="1"/>
        <v>4.3136147272278703E-4</v>
      </c>
      <c r="H7" s="36">
        <f t="shared" si="0"/>
        <v>-8.632751244173743E-3</v>
      </c>
      <c r="I7" s="36">
        <f t="shared" si="0"/>
        <v>-3.113625814943771E-3</v>
      </c>
      <c r="J7" s="36">
        <f t="shared" si="0"/>
        <v>4.1738040631878305E-3</v>
      </c>
      <c r="K7" s="72">
        <f t="shared" si="2"/>
        <v>-3.3476441869168131E-3</v>
      </c>
      <c r="M7" s="68" t="s">
        <v>113</v>
      </c>
      <c r="N7" s="67">
        <v>0.37653060336649902</v>
      </c>
    </row>
    <row r="8" spans="1:17" x14ac:dyDescent="0.2">
      <c r="A8" s="37">
        <v>45810</v>
      </c>
      <c r="B8" s="36">
        <v>13.4529</v>
      </c>
      <c r="C8" s="36">
        <v>28.831</v>
      </c>
      <c r="D8" s="36">
        <v>41.588999999999999</v>
      </c>
      <c r="E8" s="36">
        <v>49.432499999999997</v>
      </c>
      <c r="G8" s="36">
        <f t="shared" si="1"/>
        <v>3.1224908809327487E-4</v>
      </c>
      <c r="H8" s="36">
        <f t="shared" si="0"/>
        <v>-4.1190068793643632E-3</v>
      </c>
      <c r="I8" s="36">
        <f t="shared" si="0"/>
        <v>-2.3536203765666583E-3</v>
      </c>
      <c r="J8" s="36">
        <f t="shared" si="0"/>
        <v>9.3099511880396818E-4</v>
      </c>
      <c r="K8" s="72">
        <f t="shared" si="2"/>
        <v>-1.742048125211887E-3</v>
      </c>
      <c r="M8" s="68" t="s">
        <v>114</v>
      </c>
      <c r="N8" s="67">
        <v>0.15639587586525608</v>
      </c>
    </row>
    <row r="9" spans="1:17" x14ac:dyDescent="0.2">
      <c r="A9" s="37">
        <v>45811</v>
      </c>
      <c r="B9" s="36">
        <v>13.460100000000001</v>
      </c>
      <c r="C9" s="36">
        <v>28.902999999999999</v>
      </c>
      <c r="D9" s="36">
        <v>41.570999999999998</v>
      </c>
      <c r="E9" s="36">
        <v>49.018500000000003</v>
      </c>
      <c r="G9" s="36">
        <f t="shared" si="1"/>
        <v>5.3505741996600351E-4</v>
      </c>
      <c r="H9" s="36">
        <f t="shared" si="0"/>
        <v>2.4941988196266747E-3</v>
      </c>
      <c r="I9" s="36">
        <f t="shared" si="0"/>
        <v>-4.3290043966103144E-4</v>
      </c>
      <c r="J9" s="36">
        <f t="shared" si="0"/>
        <v>-8.4103247362650475E-3</v>
      </c>
      <c r="K9" s="72">
        <f t="shared" si="2"/>
        <v>6.7118953837845877E-4</v>
      </c>
      <c r="M9" s="68" t="s">
        <v>122</v>
      </c>
      <c r="N9" s="67">
        <v>5.0323166720325038E-2</v>
      </c>
    </row>
    <row r="10" spans="1:17" x14ac:dyDescent="0.2">
      <c r="A10" s="37">
        <v>45812</v>
      </c>
      <c r="B10" s="36">
        <v>13.457000000000001</v>
      </c>
      <c r="C10" s="36">
        <v>29.103000000000002</v>
      </c>
      <c r="D10" s="36">
        <v>41.795000000000002</v>
      </c>
      <c r="E10" s="36">
        <v>49.093800000000002</v>
      </c>
      <c r="G10" s="36">
        <f t="shared" si="1"/>
        <v>-2.3033685008459282E-4</v>
      </c>
      <c r="H10" s="36">
        <f t="shared" si="0"/>
        <v>6.895865687989786E-3</v>
      </c>
      <c r="I10" s="36">
        <f t="shared" si="0"/>
        <v>5.3739063664317282E-3</v>
      </c>
      <c r="J10" s="36">
        <f t="shared" si="0"/>
        <v>1.5349760383734331E-3</v>
      </c>
      <c r="K10" s="72">
        <f t="shared" si="2"/>
        <v>3.4182131524968318E-3</v>
      </c>
      <c r="N10" s="67">
        <f>SUM(N6:N9)</f>
        <v>0.99999999999999989</v>
      </c>
    </row>
    <row r="11" spans="1:17" x14ac:dyDescent="0.2">
      <c r="A11" s="37">
        <v>45813</v>
      </c>
      <c r="B11" s="36">
        <v>13.4594</v>
      </c>
      <c r="C11" s="36">
        <v>28.972999999999999</v>
      </c>
      <c r="D11" s="36">
        <v>42.003</v>
      </c>
      <c r="E11" s="36">
        <v>49.179600000000001</v>
      </c>
      <c r="G11" s="36">
        <f t="shared" si="1"/>
        <v>1.7832994058348555E-4</v>
      </c>
      <c r="H11" s="36">
        <f t="shared" si="0"/>
        <v>-4.4768998253476256E-3</v>
      </c>
      <c r="I11" s="36">
        <f t="shared" si="0"/>
        <v>4.9643291527784817E-3</v>
      </c>
      <c r="J11" s="36">
        <f t="shared" si="0"/>
        <v>1.7461494524585394E-3</v>
      </c>
      <c r="K11" s="72">
        <f t="shared" si="2"/>
        <v>-7.4709835062711271E-4</v>
      </c>
    </row>
    <row r="12" spans="1:17" ht="16" x14ac:dyDescent="0.2">
      <c r="A12" s="37">
        <v>45814</v>
      </c>
      <c r="B12" s="36">
        <v>13.461</v>
      </c>
      <c r="C12" s="36">
        <v>28.818000000000001</v>
      </c>
      <c r="D12" s="36">
        <v>42.078000000000003</v>
      </c>
      <c r="E12" s="36">
        <v>50.3337</v>
      </c>
      <c r="G12" s="36">
        <f t="shared" si="1"/>
        <v>1.1886896196809404E-4</v>
      </c>
      <c r="H12" s="36">
        <f t="shared" si="0"/>
        <v>-5.3641699111662451E-3</v>
      </c>
      <c r="I12" s="36">
        <f t="shared" si="0"/>
        <v>1.7839944789305765E-3</v>
      </c>
      <c r="J12" s="36">
        <f t="shared" si="0"/>
        <v>2.319592952107833E-2</v>
      </c>
      <c r="K12" s="72">
        <f t="shared" si="2"/>
        <v>-5.2393344363307112E-4</v>
      </c>
      <c r="M12" s="56" t="s">
        <v>124</v>
      </c>
      <c r="N12" s="56"/>
      <c r="P12" s="56" t="s">
        <v>124</v>
      </c>
      <c r="Q12" s="56"/>
    </row>
    <row r="13" spans="1:17" ht="16" x14ac:dyDescent="0.2">
      <c r="A13" s="37">
        <v>45817</v>
      </c>
      <c r="B13" s="36">
        <v>13.474600000000001</v>
      </c>
      <c r="C13" s="36">
        <v>28.831</v>
      </c>
      <c r="D13" s="36">
        <v>42.271000000000001</v>
      </c>
      <c r="E13" s="36">
        <v>50.993299999999998</v>
      </c>
      <c r="G13" s="36">
        <f t="shared" si="1"/>
        <v>1.00981609139527E-3</v>
      </c>
      <c r="H13" s="36">
        <f t="shared" si="0"/>
        <v>4.5100522889749783E-4</v>
      </c>
      <c r="I13" s="36">
        <f t="shared" si="0"/>
        <v>4.576232956302312E-3</v>
      </c>
      <c r="J13" s="36">
        <f t="shared" si="0"/>
        <v>1.3019418656684174E-2</v>
      </c>
      <c r="K13" s="72">
        <f t="shared" si="2"/>
        <v>1.9615408215968647E-3</v>
      </c>
      <c r="M13" s="56" t="s">
        <v>138</v>
      </c>
      <c r="N13" s="56">
        <f>AVERAGE(K4:K27)</f>
        <v>1.0427392495451213E-3</v>
      </c>
      <c r="P13" s="56" t="s">
        <v>138</v>
      </c>
      <c r="Q13" s="56">
        <f>AVERAGE(K4:K27)</f>
        <v>1.0427392495451213E-3</v>
      </c>
    </row>
    <row r="14" spans="1:17" ht="16" x14ac:dyDescent="0.2">
      <c r="A14" s="37">
        <v>45818</v>
      </c>
      <c r="B14" s="36">
        <v>13.474299999999999</v>
      </c>
      <c r="C14" s="36">
        <v>28.847999999999999</v>
      </c>
      <c r="D14" s="36">
        <v>42.484999999999999</v>
      </c>
      <c r="E14" s="36">
        <v>50.788499999999999</v>
      </c>
      <c r="G14" s="36">
        <f t="shared" si="1"/>
        <v>-2.2264359585239913E-5</v>
      </c>
      <c r="H14" s="36">
        <f t="shared" si="0"/>
        <v>5.8946932132155987E-4</v>
      </c>
      <c r="I14" s="36">
        <f t="shared" si="0"/>
        <v>5.0498007163739637E-3</v>
      </c>
      <c r="J14" s="36">
        <f t="shared" si="0"/>
        <v>-4.0243005408531771E-3</v>
      </c>
      <c r="K14" s="72">
        <f t="shared" si="2"/>
        <v>7.9992701841570383E-4</v>
      </c>
      <c r="M14" s="56" t="s">
        <v>125</v>
      </c>
      <c r="N14" s="56">
        <f>((1+N13)^252)-1</f>
        <v>0.30034990455371902</v>
      </c>
      <c r="P14" s="56" t="s">
        <v>277</v>
      </c>
      <c r="Q14" s="56">
        <f>((1+Q13)^21)-1</f>
        <v>2.2127373342944123E-2</v>
      </c>
    </row>
    <row r="15" spans="1:17" ht="16" x14ac:dyDescent="0.2">
      <c r="A15" s="37">
        <v>45819</v>
      </c>
      <c r="B15" s="36">
        <v>13.481</v>
      </c>
      <c r="C15" s="36">
        <v>28.928999999999998</v>
      </c>
      <c r="D15" s="36">
        <v>42.607999999999997</v>
      </c>
      <c r="E15" s="36">
        <v>50.587000000000003</v>
      </c>
      <c r="G15" s="36">
        <f t="shared" si="1"/>
        <v>4.971193151610216E-4</v>
      </c>
      <c r="H15" s="36">
        <f t="shared" si="0"/>
        <v>2.8038857353955412E-3</v>
      </c>
      <c r="I15" s="36">
        <f t="shared" si="0"/>
        <v>2.890956616071715E-3</v>
      </c>
      <c r="J15" s="36">
        <f t="shared" si="0"/>
        <v>-3.9753247157766113E-3</v>
      </c>
      <c r="K15" s="72">
        <f t="shared" si="2"/>
        <v>1.5150062019361559E-3</v>
      </c>
      <c r="M15" s="56" t="s">
        <v>97</v>
      </c>
      <c r="N15" s="56">
        <f>_xlfn.STDEV.S(K4:K27) *SQRT(252)</f>
        <v>5.5901111605859068E-2</v>
      </c>
      <c r="P15" s="56" t="s">
        <v>97</v>
      </c>
      <c r="Q15" s="56">
        <f>_xlfn.STDEV.S(K4:K27) *SQRT(21)</f>
        <v>1.6137260916821022E-2</v>
      </c>
    </row>
    <row r="16" spans="1:17" ht="16" x14ac:dyDescent="0.2">
      <c r="A16" s="37">
        <v>45820</v>
      </c>
      <c r="B16" s="36">
        <v>13.492800000000001</v>
      </c>
      <c r="C16" s="36">
        <v>28.783999999999999</v>
      </c>
      <c r="D16" s="36">
        <v>42.406999999999996</v>
      </c>
      <c r="E16" s="36">
        <v>50.141500000000001</v>
      </c>
      <c r="G16" s="36">
        <f t="shared" si="1"/>
        <v>8.7492312931303424E-4</v>
      </c>
      <c r="H16" s="36">
        <f t="shared" si="0"/>
        <v>-5.0248749881797814E-3</v>
      </c>
      <c r="I16" s="36">
        <f t="shared" si="0"/>
        <v>-4.7285861206124227E-3</v>
      </c>
      <c r="J16" s="36">
        <f t="shared" si="0"/>
        <v>-8.8456177713382555E-3</v>
      </c>
      <c r="K16" s="72">
        <f t="shared" si="2"/>
        <v>-2.71206555302344E-3</v>
      </c>
      <c r="M16" s="56" t="s">
        <v>126</v>
      </c>
      <c r="N16" s="56">
        <f>(N14-6%)/N15</f>
        <v>4.2995550115058467</v>
      </c>
      <c r="P16" s="56" t="s">
        <v>278</v>
      </c>
      <c r="Q16" s="56">
        <f>(Q14-(6/1200))/Q15</f>
        <v>1.0613556681785465</v>
      </c>
    </row>
    <row r="17" spans="1:14" x14ac:dyDescent="0.2">
      <c r="A17" s="37">
        <v>45821</v>
      </c>
      <c r="B17" s="36">
        <v>13.4986</v>
      </c>
      <c r="C17" s="36">
        <v>28.312000000000001</v>
      </c>
      <c r="D17" s="36">
        <v>42.399000000000001</v>
      </c>
      <c r="E17" s="36">
        <v>49.825899999999997</v>
      </c>
      <c r="G17" s="36">
        <f t="shared" si="1"/>
        <v>4.2976652483902065E-4</v>
      </c>
      <c r="H17" s="36">
        <f t="shared" si="0"/>
        <v>-1.6533934165014974E-2</v>
      </c>
      <c r="I17" s="36">
        <f t="shared" si="0"/>
        <v>-1.8866589684041787E-4</v>
      </c>
      <c r="J17" s="36">
        <f t="shared" si="0"/>
        <v>-6.3140793602141972E-3</v>
      </c>
      <c r="K17" s="72">
        <f t="shared" si="2"/>
        <v>-6.3936778923021379E-3</v>
      </c>
    </row>
    <row r="18" spans="1:14" x14ac:dyDescent="0.2">
      <c r="A18" s="37">
        <v>45824</v>
      </c>
      <c r="B18" s="36">
        <v>13.4945</v>
      </c>
      <c r="C18" s="36">
        <v>28.646000000000001</v>
      </c>
      <c r="D18" s="36">
        <v>42.566000000000003</v>
      </c>
      <c r="E18" s="36">
        <v>50.211199999999998</v>
      </c>
      <c r="G18" s="36">
        <f t="shared" si="1"/>
        <v>-3.0378133904810414E-4</v>
      </c>
      <c r="H18" s="36">
        <f t="shared" si="0"/>
        <v>1.1728074314511113E-2</v>
      </c>
      <c r="I18" s="36">
        <f t="shared" si="0"/>
        <v>3.9310354864885693E-3</v>
      </c>
      <c r="J18" s="36">
        <f t="shared" si="0"/>
        <v>7.7031802256171521E-3</v>
      </c>
      <c r="K18" s="72">
        <f t="shared" si="2"/>
        <v>5.2918240781057863E-3</v>
      </c>
    </row>
    <row r="19" spans="1:14" x14ac:dyDescent="0.2">
      <c r="A19" s="37">
        <v>45825</v>
      </c>
      <c r="B19" s="36">
        <v>13.5076</v>
      </c>
      <c r="C19" s="36">
        <v>28.443999999999999</v>
      </c>
      <c r="D19" s="36">
        <v>42.131</v>
      </c>
      <c r="E19" s="36">
        <v>49.954000000000001</v>
      </c>
      <c r="G19" s="36">
        <f t="shared" si="1"/>
        <v>9.7029497911454955E-4</v>
      </c>
      <c r="H19" s="36">
        <f t="shared" si="0"/>
        <v>-7.0765753364018802E-3</v>
      </c>
      <c r="I19" s="36">
        <f t="shared" si="0"/>
        <v>-1.0272000776314917E-2</v>
      </c>
      <c r="J19" s="36">
        <f t="shared" si="0"/>
        <v>-5.135527414207787E-3</v>
      </c>
      <c r="K19" s="72">
        <f t="shared" si="2"/>
        <v>-4.1251109656693184E-3</v>
      </c>
      <c r="M19" s="45"/>
      <c r="N19" s="45"/>
    </row>
    <row r="20" spans="1:14" x14ac:dyDescent="0.2">
      <c r="A20" s="37">
        <v>45826</v>
      </c>
      <c r="B20" s="36">
        <v>13.506500000000001</v>
      </c>
      <c r="C20" s="36">
        <v>28.718</v>
      </c>
      <c r="D20" s="36">
        <v>42.021999999999998</v>
      </c>
      <c r="E20" s="36">
        <v>50.129600000000003</v>
      </c>
      <c r="G20" s="36">
        <f t="shared" si="1"/>
        <v>-8.1438952295762105E-5</v>
      </c>
      <c r="H20" s="36">
        <f t="shared" si="0"/>
        <v>9.5868618509136333E-3</v>
      </c>
      <c r="I20" s="36">
        <f t="shared" si="0"/>
        <v>-2.5905210974397231E-3</v>
      </c>
      <c r="J20" s="36">
        <f t="shared" si="0"/>
        <v>3.5090700212338198E-3</v>
      </c>
      <c r="K20" s="72">
        <f t="shared" si="2"/>
        <v>3.3472478646435658E-3</v>
      </c>
      <c r="M20" s="147" t="s">
        <v>127</v>
      </c>
      <c r="N20" s="147"/>
    </row>
    <row r="21" spans="1:14" x14ac:dyDescent="0.2">
      <c r="A21" s="37">
        <v>45828</v>
      </c>
      <c r="B21" s="36">
        <v>13.5236</v>
      </c>
      <c r="C21" s="36">
        <v>28.774999999999999</v>
      </c>
      <c r="D21" s="36">
        <v>41.734000000000002</v>
      </c>
      <c r="E21" s="36">
        <v>50.322899999999997</v>
      </c>
      <c r="G21" s="36">
        <f t="shared" si="1"/>
        <v>1.2652563091696141E-3</v>
      </c>
      <c r="H21" s="36">
        <f t="shared" si="1"/>
        <v>1.9828507357610779E-3</v>
      </c>
      <c r="I21" s="36">
        <f t="shared" si="1"/>
        <v>-6.8771463556643597E-3</v>
      </c>
      <c r="J21" s="36">
        <f t="shared" si="1"/>
        <v>3.8485899025079767E-3</v>
      </c>
      <c r="K21" s="72">
        <f t="shared" si="2"/>
        <v>3.9201590228401314E-4</v>
      </c>
      <c r="M21" s="147" t="s">
        <v>128</v>
      </c>
      <c r="N21" s="147">
        <v>252</v>
      </c>
    </row>
    <row r="22" spans="1:14" x14ac:dyDescent="0.2">
      <c r="A22" s="37">
        <v>45831</v>
      </c>
      <c r="B22" s="36">
        <v>13.516999999999999</v>
      </c>
      <c r="C22" s="36">
        <v>28.588000000000001</v>
      </c>
      <c r="D22" s="36">
        <v>41.81</v>
      </c>
      <c r="E22" s="36">
        <v>50.3506</v>
      </c>
      <c r="G22" s="36">
        <f t="shared" si="1"/>
        <v>-4.8815485832885035E-4</v>
      </c>
      <c r="H22" s="36">
        <f t="shared" si="1"/>
        <v>-6.5199052502138508E-3</v>
      </c>
      <c r="I22" s="36">
        <f t="shared" si="1"/>
        <v>1.8194010572805906E-3</v>
      </c>
      <c r="J22" s="36">
        <f t="shared" si="1"/>
        <v>5.5029378533614603E-4</v>
      </c>
      <c r="K22" s="72">
        <f t="shared" si="2"/>
        <v>-2.3461432199859862E-3</v>
      </c>
      <c r="M22" s="147" t="s">
        <v>129</v>
      </c>
      <c r="N22" s="148">
        <v>0.06</v>
      </c>
    </row>
    <row r="23" spans="1:14" x14ac:dyDescent="0.2">
      <c r="A23" s="37">
        <v>45832</v>
      </c>
      <c r="B23" s="36">
        <v>13.5169</v>
      </c>
      <c r="C23" s="36">
        <v>28.751000000000001</v>
      </c>
      <c r="D23" s="36">
        <v>41.844999999999999</v>
      </c>
      <c r="E23" s="36">
        <v>50.800899999999999</v>
      </c>
      <c r="G23" s="36">
        <f t="shared" si="1"/>
        <v>-7.3981186584777377E-6</v>
      </c>
      <c r="H23" s="36">
        <f t="shared" si="1"/>
        <v>5.6854998894218019E-3</v>
      </c>
      <c r="I23" s="36">
        <f t="shared" si="1"/>
        <v>8.3677011636367567E-4</v>
      </c>
      <c r="J23" s="36">
        <f t="shared" si="1"/>
        <v>8.9035352854513836E-3</v>
      </c>
      <c r="K23" s="72">
        <f t="shared" si="2"/>
        <v>2.7166030210505816E-3</v>
      </c>
      <c r="M23" s="147" t="s">
        <v>130</v>
      </c>
      <c r="N23" s="147" t="s">
        <v>131</v>
      </c>
    </row>
    <row r="24" spans="1:14" x14ac:dyDescent="0.2">
      <c r="A24" s="37">
        <v>45833</v>
      </c>
      <c r="B24" s="36">
        <v>13.5168</v>
      </c>
      <c r="C24" s="36">
        <v>28.954999999999998</v>
      </c>
      <c r="D24" s="36">
        <v>42.179000000000002</v>
      </c>
      <c r="E24" s="36">
        <v>51.004600000000003</v>
      </c>
      <c r="G24" s="36">
        <f t="shared" si="1"/>
        <v>-7.3981733909903899E-6</v>
      </c>
      <c r="H24" s="36">
        <f t="shared" si="1"/>
        <v>7.0703514305987605E-3</v>
      </c>
      <c r="I24" s="36">
        <f t="shared" si="1"/>
        <v>7.9501513663093586E-3</v>
      </c>
      <c r="J24" s="36">
        <f t="shared" si="1"/>
        <v>4.0017537724021737E-3</v>
      </c>
      <c r="K24" s="72">
        <f t="shared" si="2"/>
        <v>4.1038723072541359E-3</v>
      </c>
    </row>
    <row r="25" spans="1:14" x14ac:dyDescent="0.2">
      <c r="A25" s="37">
        <v>45834</v>
      </c>
      <c r="B25" s="36">
        <v>13.523199999999999</v>
      </c>
      <c r="C25" s="36">
        <v>29.085000000000001</v>
      </c>
      <c r="D25" s="36">
        <v>42.405999999999999</v>
      </c>
      <c r="E25" s="36">
        <v>51.642000000000003</v>
      </c>
      <c r="G25" s="36">
        <f t="shared" si="1"/>
        <v>4.7337278990462083E-4</v>
      </c>
      <c r="H25" s="36">
        <f t="shared" si="1"/>
        <v>4.4796766849717253E-3</v>
      </c>
      <c r="I25" s="36">
        <f t="shared" si="1"/>
        <v>5.3673948092122009E-3</v>
      </c>
      <c r="J25" s="36">
        <f t="shared" si="1"/>
        <v>1.2419470160056966E-2</v>
      </c>
      <c r="K25" s="72">
        <f t="shared" si="2"/>
        <v>3.3484391226126643E-3</v>
      </c>
    </row>
    <row r="26" spans="1:14" x14ac:dyDescent="0.2">
      <c r="A26" s="37">
        <v>45835</v>
      </c>
      <c r="B26" s="36">
        <v>13.5229</v>
      </c>
      <c r="C26" s="36">
        <v>29.416</v>
      </c>
      <c r="D26" s="36">
        <v>42.396999999999998</v>
      </c>
      <c r="E26" s="36">
        <v>51.893999999999998</v>
      </c>
      <c r="G26" s="36">
        <f t="shared" si="1"/>
        <v>-2.2184344508989214E-5</v>
      </c>
      <c r="H26" s="36">
        <f t="shared" si="1"/>
        <v>1.1316166636245994E-2</v>
      </c>
      <c r="I26" s="36">
        <f t="shared" si="1"/>
        <v>-2.122566426610359E-4</v>
      </c>
      <c r="J26" s="36">
        <f t="shared" si="1"/>
        <v>4.8678816570373378E-3</v>
      </c>
      <c r="K26" s="72">
        <f t="shared" si="2"/>
        <v>4.4634088745778185E-3</v>
      </c>
    </row>
    <row r="27" spans="1:14" x14ac:dyDescent="0.2">
      <c r="A27" s="37">
        <v>45838</v>
      </c>
      <c r="B27" s="36">
        <v>13.532500000000001</v>
      </c>
      <c r="C27" s="36">
        <v>29.952000000000002</v>
      </c>
      <c r="D27" s="36">
        <v>43.024000000000001</v>
      </c>
      <c r="E27" s="36">
        <v>51.735199999999999</v>
      </c>
      <c r="G27" s="36">
        <f t="shared" si="1"/>
        <v>7.0965503395912556E-4</v>
      </c>
      <c r="H27" s="36">
        <f t="shared" si="1"/>
        <v>1.8057356296210806E-2</v>
      </c>
      <c r="I27" s="36">
        <f t="shared" si="1"/>
        <v>1.4680494508811091E-2</v>
      </c>
      <c r="J27" s="36">
        <f t="shared" si="1"/>
        <v>-3.0647756481511075E-3</v>
      </c>
      <c r="K27" s="72">
        <f t="shared" si="2"/>
        <v>9.2366358290087523E-3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8B87-F773-48C9-9DB9-4704BFCE65A0}">
  <sheetPr codeName="Sheet11"/>
  <dimension ref="A1:M41"/>
  <sheetViews>
    <sheetView showGridLines="0" topLeftCell="G32" zoomScale="224" workbookViewId="0"/>
  </sheetViews>
  <sheetFormatPr baseColWidth="10" defaultColWidth="8.83203125" defaultRowHeight="15" x14ac:dyDescent="0.2"/>
  <cols>
    <col min="1" max="1" width="20.6640625" customWidth="1"/>
    <col min="2" max="2" width="13.5" customWidth="1"/>
    <col min="3" max="3" width="10.1640625" customWidth="1"/>
    <col min="4" max="4" width="12.1640625" bestFit="1" customWidth="1"/>
    <col min="5" max="5" width="11.1640625" bestFit="1" customWidth="1"/>
    <col min="6" max="8" width="12.1640625" bestFit="1" customWidth="1"/>
    <col min="9" max="9" width="11.1640625" bestFit="1" customWidth="1"/>
    <col min="10" max="12" width="12.1640625" bestFit="1" customWidth="1"/>
    <col min="13" max="13" width="12" bestFit="1" customWidth="1"/>
  </cols>
  <sheetData>
    <row r="1" spans="1:13" s="70" customFormat="1" x14ac:dyDescent="0.2"/>
    <row r="2" spans="1:13" x14ac:dyDescent="0.2">
      <c r="A2" s="73" t="s">
        <v>56</v>
      </c>
      <c r="B2" s="74"/>
      <c r="C2" s="160"/>
      <c r="D2" s="161"/>
      <c r="E2" s="161"/>
      <c r="F2" s="162"/>
      <c r="G2" s="75" t="s">
        <v>139</v>
      </c>
      <c r="H2" s="75"/>
      <c r="I2" s="75"/>
      <c r="J2" s="75"/>
      <c r="K2" s="75"/>
      <c r="L2" s="75"/>
      <c r="M2" s="75"/>
    </row>
    <row r="3" spans="1:13" s="70" customFormat="1" ht="15" customHeight="1" x14ac:dyDescent="0.2">
      <c r="A3" s="76" t="s">
        <v>140</v>
      </c>
      <c r="B3"/>
      <c r="C3" s="77" t="s">
        <v>202</v>
      </c>
      <c r="D3"/>
      <c r="E3"/>
      <c r="F3" s="38"/>
      <c r="G3" s="163" t="s">
        <v>284</v>
      </c>
      <c r="H3" s="164"/>
      <c r="I3" s="164"/>
      <c r="J3" s="164"/>
      <c r="K3" s="164"/>
      <c r="L3" s="164"/>
      <c r="M3" s="165"/>
    </row>
    <row r="4" spans="1:13" s="70" customFormat="1" x14ac:dyDescent="0.2">
      <c r="A4" s="76" t="s">
        <v>141</v>
      </c>
      <c r="B4"/>
      <c r="C4" s="78" t="s">
        <v>280</v>
      </c>
      <c r="D4" s="79"/>
      <c r="E4" s="79"/>
      <c r="F4" s="80"/>
      <c r="G4" s="155"/>
      <c r="H4" s="166"/>
      <c r="I4" s="166"/>
      <c r="J4" s="166"/>
      <c r="K4" s="166"/>
      <c r="L4" s="166"/>
      <c r="M4" s="167"/>
    </row>
    <row r="5" spans="1:13" x14ac:dyDescent="0.2">
      <c r="A5" s="76" t="s">
        <v>142</v>
      </c>
      <c r="C5" t="s">
        <v>281</v>
      </c>
      <c r="F5" s="38"/>
      <c r="G5" s="155"/>
      <c r="H5" s="166"/>
      <c r="I5" s="166"/>
      <c r="J5" s="166"/>
      <c r="K5" s="166"/>
      <c r="L5" s="166"/>
      <c r="M5" s="167"/>
    </row>
    <row r="6" spans="1:13" s="70" customFormat="1" x14ac:dyDescent="0.2">
      <c r="A6" s="76" t="s">
        <v>143</v>
      </c>
      <c r="B6"/>
      <c r="C6" t="s">
        <v>282</v>
      </c>
      <c r="D6"/>
      <c r="E6"/>
      <c r="F6" s="38"/>
      <c r="G6" s="155"/>
      <c r="H6" s="166"/>
      <c r="I6" s="166"/>
      <c r="J6" s="166"/>
      <c r="K6" s="166"/>
      <c r="L6" s="166"/>
      <c r="M6" s="167"/>
    </row>
    <row r="7" spans="1:13" x14ac:dyDescent="0.2">
      <c r="A7" s="76" t="s">
        <v>144</v>
      </c>
      <c r="C7" s="81" t="s">
        <v>283</v>
      </c>
      <c r="F7" s="38"/>
      <c r="G7" s="155"/>
      <c r="H7" s="166"/>
      <c r="I7" s="166"/>
      <c r="J7" s="166"/>
      <c r="K7" s="166"/>
      <c r="L7" s="166"/>
      <c r="M7" s="167"/>
    </row>
    <row r="8" spans="1:13" x14ac:dyDescent="0.2">
      <c r="A8" s="76" t="s">
        <v>145</v>
      </c>
      <c r="C8" s="149">
        <v>34759</v>
      </c>
      <c r="F8" s="38"/>
      <c r="G8" s="155"/>
      <c r="H8" s="166"/>
      <c r="I8" s="166"/>
      <c r="J8" s="166"/>
      <c r="K8" s="166"/>
      <c r="L8" s="166"/>
      <c r="M8" s="167"/>
    </row>
    <row r="9" spans="1:13" x14ac:dyDescent="0.2">
      <c r="A9" s="76" t="s">
        <v>146</v>
      </c>
      <c r="C9" s="151">
        <v>214521</v>
      </c>
      <c r="F9" s="38"/>
      <c r="G9" s="155"/>
      <c r="H9" s="166"/>
      <c r="I9" s="166"/>
      <c r="J9" s="166"/>
      <c r="K9" s="166"/>
      <c r="L9" s="166"/>
      <c r="M9" s="167"/>
    </row>
    <row r="10" spans="1:13" x14ac:dyDescent="0.2">
      <c r="A10" s="76" t="s">
        <v>147</v>
      </c>
      <c r="C10" s="82" t="s">
        <v>148</v>
      </c>
      <c r="F10" s="38"/>
      <c r="G10" s="155"/>
      <c r="H10" s="166"/>
      <c r="I10" s="166"/>
      <c r="J10" s="166"/>
      <c r="K10" s="166"/>
      <c r="L10" s="166"/>
      <c r="M10" s="167"/>
    </row>
    <row r="11" spans="1:13" x14ac:dyDescent="0.2">
      <c r="A11" s="83" t="s">
        <v>149</v>
      </c>
      <c r="B11" s="84"/>
      <c r="C11" s="171">
        <v>2025</v>
      </c>
      <c r="D11" s="171"/>
      <c r="E11" s="171"/>
      <c r="F11" s="172"/>
      <c r="G11" s="168"/>
      <c r="H11" s="169"/>
      <c r="I11" s="169"/>
      <c r="J11" s="169"/>
      <c r="K11" s="169"/>
      <c r="L11" s="169"/>
      <c r="M11" s="170"/>
    </row>
    <row r="13" spans="1:13" x14ac:dyDescent="0.2">
      <c r="A13" s="85" t="s">
        <v>150</v>
      </c>
      <c r="B13" s="86"/>
      <c r="C13" s="86"/>
      <c r="D13" s="87" t="s">
        <v>259</v>
      </c>
      <c r="E13" s="87" t="s">
        <v>260</v>
      </c>
      <c r="F13" s="87" t="s">
        <v>261</v>
      </c>
      <c r="G13" s="87" t="s">
        <v>262</v>
      </c>
      <c r="H13" s="87" t="s">
        <v>263</v>
      </c>
      <c r="I13" s="87" t="s">
        <v>264</v>
      </c>
      <c r="J13" s="87" t="s">
        <v>265</v>
      </c>
      <c r="K13" s="87" t="s">
        <v>266</v>
      </c>
      <c r="L13" s="87" t="s">
        <v>267</v>
      </c>
      <c r="M13" s="88" t="s">
        <v>268</v>
      </c>
    </row>
    <row r="14" spans="1:13" x14ac:dyDescent="0.2">
      <c r="A14" s="89" t="s">
        <v>151</v>
      </c>
      <c r="B14" s="90"/>
      <c r="C14" s="90"/>
      <c r="D14" s="90">
        <v>63161.56</v>
      </c>
      <c r="E14" s="90">
        <v>73271.350000000006</v>
      </c>
      <c r="F14" s="90">
        <v>85287.84</v>
      </c>
      <c r="G14" s="90">
        <v>105160.74</v>
      </c>
      <c r="H14" s="90">
        <v>122189.29</v>
      </c>
      <c r="I14" s="90">
        <v>128552.4</v>
      </c>
      <c r="J14" s="90">
        <v>135936.41</v>
      </c>
      <c r="K14" s="90">
        <v>170754.05</v>
      </c>
      <c r="L14" s="90">
        <v>283649.02</v>
      </c>
      <c r="M14" s="91">
        <v>336367.43</v>
      </c>
    </row>
    <row r="15" spans="1:13" x14ac:dyDescent="0.2">
      <c r="A15" s="70" t="s">
        <v>152</v>
      </c>
      <c r="B15" s="90"/>
      <c r="C15" s="90"/>
      <c r="D15" s="92">
        <v>43106.94</v>
      </c>
      <c r="E15" s="92">
        <v>49415.66</v>
      </c>
      <c r="F15" s="92">
        <v>55755.58</v>
      </c>
      <c r="G15" s="92">
        <v>70304.47</v>
      </c>
      <c r="H15" s="92">
        <v>76730.079999999987</v>
      </c>
      <c r="I15" s="92">
        <v>76095.87</v>
      </c>
      <c r="J15" s="92">
        <v>79379.450000000012</v>
      </c>
      <c r="K15" s="92">
        <v>107711.74999999999</v>
      </c>
      <c r="L15" s="92">
        <v>109453.48000000004</v>
      </c>
      <c r="M15" s="92">
        <v>145587.75</v>
      </c>
    </row>
    <row r="16" spans="1:13" x14ac:dyDescent="0.2">
      <c r="A16" t="s">
        <v>153</v>
      </c>
      <c r="B16" s="90"/>
      <c r="C16" s="90"/>
      <c r="D16" s="93">
        <f t="shared" ref="D16:M16" si="0">D15/D14</f>
        <v>0.68248694300774082</v>
      </c>
      <c r="E16" s="93">
        <f t="shared" si="0"/>
        <v>0.67441994722357379</v>
      </c>
      <c r="F16" s="93">
        <f t="shared" si="0"/>
        <v>0.6537342251838012</v>
      </c>
      <c r="G16" s="93">
        <f t="shared" si="0"/>
        <v>0.6685429372216285</v>
      </c>
      <c r="H16" s="93">
        <f t="shared" si="0"/>
        <v>0.62796076481007457</v>
      </c>
      <c r="I16" s="93">
        <f t="shared" si="0"/>
        <v>0.59194437443408288</v>
      </c>
      <c r="J16" s="93">
        <f t="shared" si="0"/>
        <v>0.58394546391213364</v>
      </c>
      <c r="K16" s="93">
        <f t="shared" si="0"/>
        <v>0.63080055787842215</v>
      </c>
      <c r="L16" s="93">
        <f t="shared" si="0"/>
        <v>0.3858764609868916</v>
      </c>
      <c r="M16" s="94">
        <f t="shared" si="0"/>
        <v>0.43282356439801561</v>
      </c>
    </row>
    <row r="17" spans="1:13" x14ac:dyDescent="0.2">
      <c r="A17" s="95" t="s">
        <v>154</v>
      </c>
      <c r="B17" s="96"/>
      <c r="C17" s="96"/>
      <c r="D17" s="97">
        <v>54318.59</v>
      </c>
      <c r="E17" s="97">
        <v>62320.740000000005</v>
      </c>
      <c r="F17" s="97">
        <v>71812.179999999993</v>
      </c>
      <c r="G17" s="97">
        <v>89251.520000000004</v>
      </c>
      <c r="H17" s="97">
        <v>101609.05</v>
      </c>
      <c r="I17" s="97">
        <v>103428.74999999999</v>
      </c>
      <c r="J17" s="97">
        <v>111138.43999999999</v>
      </c>
      <c r="K17" s="97">
        <v>141623.80000000002</v>
      </c>
      <c r="L17" s="97">
        <v>233799.22999999998</v>
      </c>
      <c r="M17" s="98">
        <v>280136.25</v>
      </c>
    </row>
    <row r="18" spans="1:13" x14ac:dyDescent="0.2">
      <c r="A18" s="95" t="s">
        <v>155</v>
      </c>
      <c r="B18" s="96"/>
      <c r="C18" s="96"/>
      <c r="D18" s="99">
        <f t="shared" ref="D18:M18" si="1">D17/D14</f>
        <v>0.85999443332305281</v>
      </c>
      <c r="E18" s="99">
        <f t="shared" si="1"/>
        <v>0.85054717839919691</v>
      </c>
      <c r="F18" s="99">
        <f t="shared" si="1"/>
        <v>0.84199787449183838</v>
      </c>
      <c r="G18" s="99">
        <f t="shared" si="1"/>
        <v>0.84871521444219578</v>
      </c>
      <c r="H18" s="99">
        <f t="shared" si="1"/>
        <v>0.83157083570908719</v>
      </c>
      <c r="I18" s="99">
        <f t="shared" si="1"/>
        <v>0.80456490893985633</v>
      </c>
      <c r="J18" s="99">
        <f t="shared" si="1"/>
        <v>0.81757668898273816</v>
      </c>
      <c r="K18" s="99">
        <f t="shared" si="1"/>
        <v>0.82940228943325223</v>
      </c>
      <c r="L18" s="99">
        <f t="shared" si="1"/>
        <v>0.82425537729691423</v>
      </c>
      <c r="M18" s="99">
        <f t="shared" si="1"/>
        <v>0.83282810704948451</v>
      </c>
    </row>
    <row r="19" spans="1:13" x14ac:dyDescent="0.2">
      <c r="A19" s="89" t="s">
        <v>156</v>
      </c>
      <c r="B19" s="90"/>
      <c r="C19" s="90"/>
      <c r="D19" s="90">
        <v>12817.330000000005</v>
      </c>
      <c r="E19" s="90">
        <v>15314.850000000002</v>
      </c>
      <c r="F19" s="90">
        <v>18560.840000000004</v>
      </c>
      <c r="G19" s="90">
        <v>22445.610000000004</v>
      </c>
      <c r="H19" s="90">
        <v>27296.269999999986</v>
      </c>
      <c r="I19" s="90">
        <v>31856.770000000011</v>
      </c>
      <c r="J19" s="90">
        <v>38150.900000000023</v>
      </c>
      <c r="K19" s="90">
        <v>46148.699999999983</v>
      </c>
      <c r="L19" s="90">
        <v>65446.500000000065</v>
      </c>
      <c r="M19" s="90">
        <v>73440.169999999984</v>
      </c>
    </row>
    <row r="20" spans="1:13" x14ac:dyDescent="0.2">
      <c r="A20" s="89" t="s">
        <v>157</v>
      </c>
      <c r="B20" s="90"/>
      <c r="C20" s="90"/>
      <c r="D20" s="100">
        <v>25.348726366584934</v>
      </c>
      <c r="E20" s="100">
        <v>29.882051081930115</v>
      </c>
      <c r="F20" s="100">
        <v>35.761319409656672</v>
      </c>
      <c r="G20" s="100">
        <v>41.210314691734304</v>
      </c>
      <c r="H20" s="100">
        <v>49.780734229387384</v>
      </c>
      <c r="I20" s="100">
        <v>57.786914090843155</v>
      </c>
      <c r="J20" s="100">
        <v>68.796141015237623</v>
      </c>
      <c r="K20" s="100">
        <v>82.708210118823558</v>
      </c>
      <c r="L20" s="100">
        <v>86.148955495004628</v>
      </c>
      <c r="M20" s="101">
        <v>95.972622252424117</v>
      </c>
    </row>
    <row r="21" spans="1:13" x14ac:dyDescent="0.2">
      <c r="A21" s="102" t="s">
        <v>158</v>
      </c>
      <c r="B21" s="103"/>
      <c r="C21" s="103"/>
      <c r="D21" s="104">
        <v>0</v>
      </c>
      <c r="E21" s="104">
        <f t="shared" ref="E21:M21" si="2">(E14-D14)/D14</f>
        <v>0.16006238604619658</v>
      </c>
      <c r="F21" s="104">
        <f t="shared" si="2"/>
        <v>0.16399984441394883</v>
      </c>
      <c r="G21" s="104">
        <f t="shared" si="2"/>
        <v>0.23300977020874264</v>
      </c>
      <c r="H21" s="104">
        <f t="shared" si="2"/>
        <v>0.16192877684200385</v>
      </c>
      <c r="I21" s="104">
        <f t="shared" si="2"/>
        <v>5.207584068947451E-2</v>
      </c>
      <c r="J21" s="104">
        <f t="shared" si="2"/>
        <v>5.7439689963003492E-2</v>
      </c>
      <c r="K21" s="104">
        <f t="shared" si="2"/>
        <v>0.25613181928226575</v>
      </c>
      <c r="L21" s="104">
        <f t="shared" si="2"/>
        <v>0.66115544550773486</v>
      </c>
      <c r="M21" s="105">
        <f t="shared" si="2"/>
        <v>0.18585789578966277</v>
      </c>
    </row>
    <row r="22" spans="1:13" x14ac:dyDescent="0.2">
      <c r="A22" s="89" t="s">
        <v>159</v>
      </c>
      <c r="B22" s="90"/>
      <c r="C22" s="90"/>
      <c r="D22" s="106">
        <f t="shared" ref="D22:M22" si="3">D19/D14</f>
        <v>0.20292928167068713</v>
      </c>
      <c r="E22" s="106">
        <f t="shared" si="3"/>
        <v>0.20901552926211953</v>
      </c>
      <c r="F22" s="106">
        <f t="shared" si="3"/>
        <v>0.21762586553956584</v>
      </c>
      <c r="G22" s="106">
        <f t="shared" si="3"/>
        <v>0.21344096665732862</v>
      </c>
      <c r="H22" s="106">
        <f t="shared" si="3"/>
        <v>0.22339331049390651</v>
      </c>
      <c r="I22" s="106">
        <f t="shared" si="3"/>
        <v>0.24781155388775328</v>
      </c>
      <c r="J22" s="106">
        <f t="shared" si="3"/>
        <v>0.28065254923239491</v>
      </c>
      <c r="K22" s="106">
        <f t="shared" si="3"/>
        <v>0.27026416064509151</v>
      </c>
      <c r="L22" s="106">
        <f t="shared" si="3"/>
        <v>0.23073056977246056</v>
      </c>
      <c r="M22" s="107">
        <f t="shared" si="3"/>
        <v>0.21833317809634536</v>
      </c>
    </row>
    <row r="23" spans="1:13" x14ac:dyDescent="0.2">
      <c r="A23" s="95" t="s">
        <v>160</v>
      </c>
      <c r="B23" s="96"/>
      <c r="C23" s="90"/>
      <c r="D23" s="108">
        <v>0</v>
      </c>
      <c r="E23" s="108">
        <f t="shared" ref="E23:M23" si="4">(E20-D20)/D20</f>
        <v>0.17883836251911561</v>
      </c>
      <c r="F23" s="108">
        <f t="shared" si="4"/>
        <v>0.19674915592664224</v>
      </c>
      <c r="G23" s="108">
        <f t="shared" si="4"/>
        <v>0.15237120363646969</v>
      </c>
      <c r="H23" s="108">
        <f t="shared" si="4"/>
        <v>0.20796782557382604</v>
      </c>
      <c r="I23" s="108">
        <f t="shared" si="4"/>
        <v>0.16082888260674608</v>
      </c>
      <c r="J23" s="108">
        <f t="shared" si="4"/>
        <v>0.19051418643133564</v>
      </c>
      <c r="K23" s="108">
        <f t="shared" si="4"/>
        <v>0.20222164932920522</v>
      </c>
      <c r="L23" s="108">
        <f t="shared" si="4"/>
        <v>4.1601013626553995E-2</v>
      </c>
      <c r="M23" s="109">
        <f t="shared" si="4"/>
        <v>0.11403117659376748</v>
      </c>
    </row>
    <row r="24" spans="1:13" x14ac:dyDescent="0.2">
      <c r="A24" s="95" t="s">
        <v>161</v>
      </c>
      <c r="B24" s="96"/>
      <c r="C24" s="90"/>
      <c r="D24" s="97">
        <v>24488.85</v>
      </c>
      <c r="E24" s="97">
        <v>33633.279999999999</v>
      </c>
      <c r="F24" s="97">
        <v>97138.14</v>
      </c>
      <c r="G24" s="97">
        <v>39372.129999999997</v>
      </c>
      <c r="H24" s="97">
        <v>62997.42</v>
      </c>
      <c r="I24" s="97">
        <v>86648.17</v>
      </c>
      <c r="J24" s="97">
        <v>118791.2</v>
      </c>
      <c r="K24" s="97">
        <v>103917.93</v>
      </c>
      <c r="L24" s="97">
        <v>165658.59</v>
      </c>
      <c r="M24" s="98">
        <v>144390.25</v>
      </c>
    </row>
    <row r="25" spans="1:13" x14ac:dyDescent="0.2">
      <c r="A25" s="89" t="s">
        <v>162</v>
      </c>
      <c r="B25" s="90"/>
      <c r="C25" s="90"/>
      <c r="D25" s="110">
        <v>12703.8</v>
      </c>
      <c r="E25" s="110">
        <v>14075.67</v>
      </c>
      <c r="F25" s="110">
        <v>19020.14</v>
      </c>
      <c r="G25" s="110">
        <v>23117.989999999998</v>
      </c>
      <c r="H25" s="110">
        <v>31241.67</v>
      </c>
      <c r="I25" s="110">
        <v>37125.07</v>
      </c>
      <c r="J25" s="110">
        <v>38879.879999999997</v>
      </c>
      <c r="K25" s="110">
        <v>40834.44</v>
      </c>
      <c r="L25" s="110">
        <v>139889.72</v>
      </c>
      <c r="M25" s="111">
        <v>156643.93</v>
      </c>
    </row>
    <row r="26" spans="1:13" x14ac:dyDescent="0.2">
      <c r="A26" s="89" t="s">
        <v>163</v>
      </c>
      <c r="B26" s="90"/>
      <c r="C26" s="90"/>
      <c r="D26" s="112">
        <f t="shared" ref="D26:M26" si="5">D25/D14</f>
        <v>0.20113182764960205</v>
      </c>
      <c r="E26" s="112">
        <f t="shared" si="5"/>
        <v>0.19210332551536172</v>
      </c>
      <c r="F26" s="112">
        <f t="shared" si="5"/>
        <v>0.22301115844884806</v>
      </c>
      <c r="G26" s="112">
        <f t="shared" si="5"/>
        <v>0.21983479766308223</v>
      </c>
      <c r="H26" s="112">
        <f t="shared" si="5"/>
        <v>0.25568255613892182</v>
      </c>
      <c r="I26" s="112">
        <f t="shared" si="5"/>
        <v>0.28879328585075037</v>
      </c>
      <c r="J26" s="112">
        <f t="shared" si="5"/>
        <v>0.28601520372650707</v>
      </c>
      <c r="K26" s="112">
        <f t="shared" si="5"/>
        <v>0.23914185344359332</v>
      </c>
      <c r="L26" s="112">
        <f t="shared" si="5"/>
        <v>0.49317892936841451</v>
      </c>
      <c r="M26" s="112">
        <f t="shared" si="5"/>
        <v>0.46569291800933282</v>
      </c>
    </row>
    <row r="27" spans="1:13" x14ac:dyDescent="0.2">
      <c r="A27" s="113" t="s">
        <v>164</v>
      </c>
      <c r="B27" s="114"/>
      <c r="C27" s="103"/>
      <c r="D27" s="114">
        <v>649587.25</v>
      </c>
      <c r="E27" s="114">
        <v>741549.89</v>
      </c>
      <c r="F27" s="114">
        <v>944817.22</v>
      </c>
      <c r="G27" s="114">
        <v>1080235.46</v>
      </c>
      <c r="H27" s="114">
        <v>1333041.45</v>
      </c>
      <c r="I27" s="114">
        <v>1511417.62</v>
      </c>
      <c r="J27" s="114">
        <v>1784969.53</v>
      </c>
      <c r="K27" s="114">
        <v>2139211.91</v>
      </c>
      <c r="L27" s="114">
        <v>3107502.74</v>
      </c>
      <c r="M27" s="115">
        <v>3345503.8</v>
      </c>
    </row>
    <row r="28" spans="1:13" x14ac:dyDescent="0.2">
      <c r="A28" s="95" t="s">
        <v>165</v>
      </c>
      <c r="B28" s="96"/>
      <c r="C28" s="90"/>
      <c r="D28" s="96">
        <v>124.91408907523139</v>
      </c>
      <c r="E28" s="96">
        <v>142.96569823027843</v>
      </c>
      <c r="F28" s="96">
        <v>164.32476590497475</v>
      </c>
      <c r="G28" s="96">
        <v>193.07593728197409</v>
      </c>
      <c r="H28" s="96">
        <v>222.83896558641692</v>
      </c>
      <c r="I28" s="96">
        <v>233.18894209838919</v>
      </c>
      <c r="J28" s="96">
        <v>245.12922189162387</v>
      </c>
      <c r="K28" s="96">
        <v>306.02729537430326</v>
      </c>
      <c r="L28" s="96">
        <v>373.37469230870488</v>
      </c>
      <c r="M28" s="116">
        <v>439.56957476281326</v>
      </c>
    </row>
    <row r="29" spans="1:13" x14ac:dyDescent="0.2">
      <c r="A29" s="89" t="s">
        <v>166</v>
      </c>
      <c r="B29" s="90"/>
      <c r="C29" s="90"/>
      <c r="D29" s="100">
        <v>25.348726366584934</v>
      </c>
      <c r="E29" s="100">
        <v>29.882051081930115</v>
      </c>
      <c r="F29" s="100">
        <v>35.761319409656672</v>
      </c>
      <c r="G29" s="100">
        <v>41.210314691734304</v>
      </c>
      <c r="H29" s="100">
        <v>49.780734229387384</v>
      </c>
      <c r="I29" s="100">
        <v>57.786914090843155</v>
      </c>
      <c r="J29" s="100">
        <v>68.796141015237623</v>
      </c>
      <c r="K29" s="100">
        <v>82.708210118823558</v>
      </c>
      <c r="L29" s="100">
        <v>86.148955495004628</v>
      </c>
      <c r="M29" s="101">
        <v>95.972622252424117</v>
      </c>
    </row>
    <row r="30" spans="1:13" x14ac:dyDescent="0.2">
      <c r="A30" s="102" t="s">
        <v>167</v>
      </c>
      <c r="B30" s="103"/>
      <c r="C30" s="103"/>
      <c r="D30" s="117">
        <v>48.431393877066689</v>
      </c>
      <c r="E30" s="117">
        <v>65.624631714503124</v>
      </c>
      <c r="F30" s="117">
        <v>187.15683403337059</v>
      </c>
      <c r="G30" s="117">
        <v>72.287537179157638</v>
      </c>
      <c r="H30" s="117">
        <v>114.88961027118705</v>
      </c>
      <c r="I30" s="117">
        <v>157.17633507473516</v>
      </c>
      <c r="J30" s="117">
        <v>214.21188350915159</v>
      </c>
      <c r="K30" s="117">
        <v>186.24286251949027</v>
      </c>
      <c r="L30" s="117">
        <v>218.06077478971685</v>
      </c>
      <c r="M30" s="118">
        <v>188.69116071195211</v>
      </c>
    </row>
    <row r="31" spans="1:13" x14ac:dyDescent="0.2">
      <c r="A31" s="89" t="s">
        <v>168</v>
      </c>
      <c r="B31" s="90"/>
      <c r="C31" s="90"/>
      <c r="D31" s="119">
        <v>8.7422765060300147</v>
      </c>
      <c r="E31" s="119">
        <v>8.078417913163122</v>
      </c>
      <c r="F31" s="119">
        <v>8.6206635034420422</v>
      </c>
      <c r="G31" s="119">
        <v>7.0294576797199966</v>
      </c>
      <c r="H31" s="119">
        <v>7.5586935853636037</v>
      </c>
      <c r="I31" s="119">
        <v>7.2037382552171687</v>
      </c>
      <c r="J31" s="119">
        <v>7.2170669606050994</v>
      </c>
      <c r="K31" s="119">
        <v>7.3909286460807602</v>
      </c>
      <c r="L31" s="119">
        <v>6.8087972870006865</v>
      </c>
      <c r="M31" s="120">
        <v>6.4586985471757634</v>
      </c>
    </row>
    <row r="32" spans="1:13" x14ac:dyDescent="0.2">
      <c r="A32" s="95" t="s">
        <v>169</v>
      </c>
      <c r="B32" s="96"/>
      <c r="C32" s="90"/>
      <c r="D32" s="121">
        <v>915912.61401305685</v>
      </c>
      <c r="E32" s="121">
        <v>1049667.3666227162</v>
      </c>
      <c r="F32" s="121">
        <v>1296672.3285164854</v>
      </c>
      <c r="G32" s="121">
        <v>1556913.2093829056</v>
      </c>
      <c r="H32" s="121">
        <v>2022489.4629907685</v>
      </c>
      <c r="I32" s="121">
        <v>2406931.3123587393</v>
      </c>
      <c r="J32" s="121">
        <v>2853311.5384396757</v>
      </c>
      <c r="K32" s="121">
        <v>3226525.3328965418</v>
      </c>
      <c r="L32" s="121">
        <v>7623797.8924035383</v>
      </c>
      <c r="M32" s="122">
        <v>7395885.5600946946</v>
      </c>
    </row>
    <row r="33" spans="1:13" x14ac:dyDescent="0.2">
      <c r="A33" s="89" t="s">
        <v>170</v>
      </c>
      <c r="B33" s="90"/>
      <c r="C33" s="90"/>
      <c r="D33" s="119">
        <v>4.1785613696456267E-2</v>
      </c>
      <c r="E33" s="119">
        <v>4.7096772087222523E-2</v>
      </c>
      <c r="F33" s="119">
        <v>5.0808584094254344E-2</v>
      </c>
      <c r="G33" s="119">
        <v>5.1655980835450664E-2</v>
      </c>
      <c r="H33" s="119">
        <v>3.1575742766319373E-2</v>
      </c>
      <c r="I33" s="119">
        <v>4.6886423199841022E-2</v>
      </c>
      <c r="J33" s="119">
        <v>3.8540375194294214E-2</v>
      </c>
      <c r="K33" s="119">
        <v>3.4877472171480468E-2</v>
      </c>
      <c r="L33" s="119">
        <v>2.2123413780721638E-2</v>
      </c>
      <c r="M33" s="120">
        <v>2.4893733225290742E-2</v>
      </c>
    </row>
    <row r="34" spans="1:13" x14ac:dyDescent="0.2">
      <c r="A34" s="95" t="s">
        <v>171</v>
      </c>
      <c r="B34" s="96"/>
      <c r="C34" s="90"/>
      <c r="D34" s="121">
        <v>3.6446247496606179</v>
      </c>
      <c r="E34" s="121">
        <v>4.0270977858562578</v>
      </c>
      <c r="F34" s="121">
        <v>4.465927886471361</v>
      </c>
      <c r="G34" s="121">
        <v>4.1094234784508838</v>
      </c>
      <c r="H34" s="121">
        <v>2.6797974820750281</v>
      </c>
      <c r="I34" s="121">
        <v>3.9245920860465402</v>
      </c>
      <c r="J34" s="121">
        <v>3.2967906004447483</v>
      </c>
      <c r="K34" s="121">
        <v>3.1028481572014686</v>
      </c>
      <c r="L34" s="121">
        <v>2.4100933368609776</v>
      </c>
      <c r="M34" s="122">
        <v>2.7008067118649568</v>
      </c>
    </row>
    <row r="35" spans="1:13" x14ac:dyDescent="0.2">
      <c r="A35" s="113" t="s">
        <v>172</v>
      </c>
      <c r="B35" s="114"/>
      <c r="C35" s="103"/>
      <c r="D35" s="123">
        <v>0.17249821779758412</v>
      </c>
      <c r="E35" s="123">
        <v>0.16683942678139466</v>
      </c>
      <c r="F35" s="123">
        <v>0.16935207423635573</v>
      </c>
      <c r="G35" s="123">
        <v>0.14606117965290641</v>
      </c>
      <c r="H35" s="123">
        <v>0.154776988332473</v>
      </c>
      <c r="I35" s="123">
        <v>0.15183615018108279</v>
      </c>
      <c r="J35" s="123">
        <v>0.15425338936029304</v>
      </c>
      <c r="K35" s="123">
        <v>0.1594427121572014</v>
      </c>
      <c r="L35" s="123">
        <v>0.14339873169144524</v>
      </c>
      <c r="M35" s="124">
        <v>0.14178071454689156</v>
      </c>
    </row>
    <row r="36" spans="1:13" x14ac:dyDescent="0.2">
      <c r="A36" s="95" t="s">
        <v>173</v>
      </c>
      <c r="B36" s="96"/>
      <c r="C36" s="90"/>
      <c r="D36" s="121">
        <v>0</v>
      </c>
      <c r="E36" s="121">
        <f>(E28-D28)/D28</f>
        <v>0.14451219465063858</v>
      </c>
      <c r="F36" s="121">
        <f t="shared" ref="F36:M38" si="6">(F28-E28)/E28</f>
        <v>0.14939994655426181</v>
      </c>
      <c r="G36" s="121">
        <f t="shared" si="6"/>
        <v>0.17496553984823859</v>
      </c>
      <c r="H36" s="121">
        <f t="shared" si="6"/>
        <v>0.15415192966783828</v>
      </c>
      <c r="I36" s="121">
        <f t="shared" si="6"/>
        <v>4.6445990649505831E-2</v>
      </c>
      <c r="J36" s="121">
        <f t="shared" si="6"/>
        <v>5.1204313917238529E-2</v>
      </c>
      <c r="K36" s="121">
        <f t="shared" si="6"/>
        <v>0.24843253290137537</v>
      </c>
      <c r="L36" s="121">
        <f t="shared" si="6"/>
        <v>0.22006990210474112</v>
      </c>
      <c r="M36" s="121">
        <f t="shared" si="6"/>
        <v>0.17728808035917626</v>
      </c>
    </row>
    <row r="37" spans="1:13" x14ac:dyDescent="0.2">
      <c r="A37" s="95" t="s">
        <v>174</v>
      </c>
      <c r="B37" s="96"/>
      <c r="C37" s="90"/>
      <c r="D37" s="121">
        <v>0</v>
      </c>
      <c r="E37" s="121">
        <f>(E29-D29)/D29</f>
        <v>0.17883836251911561</v>
      </c>
      <c r="F37" s="121">
        <f t="shared" si="6"/>
        <v>0.19674915592664224</v>
      </c>
      <c r="G37" s="121">
        <f t="shared" si="6"/>
        <v>0.15237120363646969</v>
      </c>
      <c r="H37" s="121">
        <f t="shared" si="6"/>
        <v>0.20796782557382604</v>
      </c>
      <c r="I37" s="121">
        <f t="shared" si="6"/>
        <v>0.16082888260674608</v>
      </c>
      <c r="J37" s="121">
        <f t="shared" si="6"/>
        <v>0.19051418643133564</v>
      </c>
      <c r="K37" s="121">
        <f t="shared" si="6"/>
        <v>0.20222164932920522</v>
      </c>
      <c r="L37" s="121">
        <f t="shared" si="6"/>
        <v>4.1601013626553995E-2</v>
      </c>
      <c r="M37" s="121">
        <f t="shared" si="6"/>
        <v>0.11403117659376748</v>
      </c>
    </row>
    <row r="38" spans="1:13" x14ac:dyDescent="0.2">
      <c r="A38" s="95" t="s">
        <v>175</v>
      </c>
      <c r="B38" s="96"/>
      <c r="C38" s="90"/>
      <c r="D38" s="121">
        <v>0</v>
      </c>
      <c r="E38" s="121">
        <f>(E30-D30)/D30</f>
        <v>0.35500192047080031</v>
      </c>
      <c r="F38" s="121">
        <f t="shared" si="6"/>
        <v>1.8519296664031213</v>
      </c>
      <c r="G38" s="121">
        <f t="shared" si="6"/>
        <v>-0.61375956399076204</v>
      </c>
      <c r="H38" s="121">
        <f t="shared" si="6"/>
        <v>0.58934188041908686</v>
      </c>
      <c r="I38" s="121">
        <f t="shared" si="6"/>
        <v>0.36806395899275773</v>
      </c>
      <c r="J38" s="121">
        <f t="shared" si="6"/>
        <v>0.3628761823928317</v>
      </c>
      <c r="K38" s="121">
        <f t="shared" si="6"/>
        <v>-0.13056708400804673</v>
      </c>
      <c r="L38" s="121">
        <f t="shared" si="6"/>
        <v>0.17084097527171993</v>
      </c>
      <c r="M38" s="121">
        <f t="shared" si="6"/>
        <v>-0.13468545228313905</v>
      </c>
    </row>
    <row r="39" spans="1:13" x14ac:dyDescent="0.2">
      <c r="A39" s="89" t="s">
        <v>176</v>
      </c>
      <c r="B39" s="90"/>
      <c r="C39" s="90"/>
      <c r="D39" s="119">
        <v>0.18762034882313008</v>
      </c>
      <c r="E39" s="119">
        <v>0.18447064490120732</v>
      </c>
      <c r="F39" s="119">
        <v>0.18225966260436238</v>
      </c>
      <c r="G39" s="119">
        <v>0.18291560748203398</v>
      </c>
      <c r="H39" s="119">
        <v>5.0298030193788416E-2</v>
      </c>
      <c r="I39" s="119">
        <v>0.11256546229550837</v>
      </c>
      <c r="J39" s="119">
        <v>0.22588433161860838</v>
      </c>
      <c r="K39" s="119">
        <v>0.23048034974371218</v>
      </c>
      <c r="L39" s="119">
        <v>0.23124396288347981</v>
      </c>
      <c r="M39" s="120">
        <v>0.2378062570408484</v>
      </c>
    </row>
    <row r="40" spans="1:13" x14ac:dyDescent="0.2">
      <c r="A40" s="103" t="s">
        <v>177</v>
      </c>
      <c r="B40" s="103"/>
      <c r="C40" s="103"/>
      <c r="D40" s="104">
        <v>0</v>
      </c>
      <c r="E40" s="104">
        <f>(E39-D39)/D39</f>
        <v>-1.6787645592173977E-2</v>
      </c>
      <c r="F40" s="104">
        <f t="shared" ref="F40:M40" si="7">(F39-E39)/E39</f>
        <v>-1.1985550861108673E-2</v>
      </c>
      <c r="G40" s="104">
        <f t="shared" si="7"/>
        <v>3.5989580376623261E-3</v>
      </c>
      <c r="H40" s="104">
        <f t="shared" si="7"/>
        <v>-0.72502056611692522</v>
      </c>
      <c r="I40" s="104">
        <f t="shared" si="7"/>
        <v>1.2379695956643986</v>
      </c>
      <c r="J40" s="104">
        <f t="shared" si="7"/>
        <v>1.0066930567531787</v>
      </c>
      <c r="K40" s="104">
        <f t="shared" si="7"/>
        <v>2.0346777008260521E-2</v>
      </c>
      <c r="L40" s="104">
        <f t="shared" si="7"/>
        <v>3.3131377170190651E-3</v>
      </c>
      <c r="M40" s="105">
        <f t="shared" si="7"/>
        <v>2.8378229102894344E-2</v>
      </c>
    </row>
    <row r="41" spans="1:13" x14ac:dyDescent="0.2">
      <c r="A41" s="95"/>
      <c r="B41" s="96"/>
      <c r="C41" s="90"/>
      <c r="D41" s="97"/>
      <c r="E41" s="97"/>
      <c r="F41" s="97"/>
      <c r="G41" s="97"/>
      <c r="H41" s="97"/>
      <c r="I41" s="97"/>
      <c r="J41" s="97"/>
      <c r="K41" s="97"/>
      <c r="L41" s="97"/>
      <c r="M41" s="97"/>
    </row>
  </sheetData>
  <mergeCells count="3">
    <mergeCell ref="C2:F2"/>
    <mergeCell ref="G3:M11"/>
    <mergeCell ref="C11:F11"/>
  </mergeCells>
  <conditionalFormatting sqref="D14:M14">
    <cfRule type="colorScale" priority="7">
      <colorScale>
        <cfvo type="min"/>
        <cfvo type="max"/>
        <color rgb="FFFCFCFF"/>
        <color rgb="FF63BE7B"/>
      </colorScale>
    </cfRule>
  </conditionalFormatting>
  <conditionalFormatting sqref="D14:M40">
    <cfRule type="colorScale" priority="20">
      <colorScale>
        <cfvo type="min"/>
        <cfvo type="percentile" val="50"/>
        <cfvo type="max"/>
        <color rgb="FFF8696B"/>
        <color rgb="FFFCFCFF"/>
        <color rgb="FF63BE7B"/>
      </colorScale>
    </cfRule>
  </conditionalFormatting>
  <conditionalFormatting sqref="D15:M16">
    <cfRule type="colorScale" priority="19">
      <colorScale>
        <cfvo type="min"/>
        <cfvo type="max"/>
        <color rgb="FFFCFCFF"/>
        <color rgb="FF63BE7B"/>
      </colorScale>
    </cfRule>
  </conditionalFormatting>
  <conditionalFormatting sqref="D16:M16">
    <cfRule type="colorScale" priority="2">
      <colorScale>
        <cfvo type="min"/>
        <cfvo type="max"/>
        <color rgb="FFFCFCFF"/>
        <color rgb="FF63BE7B"/>
      </colorScale>
    </cfRule>
    <cfRule type="colorScale" priority="6">
      <colorScale>
        <cfvo type="min"/>
        <cfvo type="percentile" val="50"/>
        <cfvo type="max"/>
        <color rgb="FFF8696B"/>
        <color rgb="FFFFEB84"/>
        <color rgb="FF63BE7B"/>
      </colorScale>
    </cfRule>
  </conditionalFormatting>
  <conditionalFormatting sqref="D17:M18">
    <cfRule type="colorScale" priority="5">
      <colorScale>
        <cfvo type="min"/>
        <cfvo type="max"/>
        <color rgb="FFFCFCFF"/>
        <color rgb="FF63BE7B"/>
      </colorScale>
    </cfRule>
  </conditionalFormatting>
  <conditionalFormatting sqref="D19:M19">
    <cfRule type="colorScale" priority="4">
      <colorScale>
        <cfvo type="min"/>
        <cfvo type="max"/>
        <color rgb="FFFCFCFF"/>
        <color rgb="FF63BE7B"/>
      </colorScale>
    </cfRule>
  </conditionalFormatting>
  <conditionalFormatting sqref="D20:M20">
    <cfRule type="colorScale" priority="3">
      <colorScale>
        <cfvo type="min"/>
        <cfvo type="max"/>
        <color rgb="FFFCFCFF"/>
        <color rgb="FF63BE7B"/>
      </colorScale>
    </cfRule>
  </conditionalFormatting>
  <conditionalFormatting sqref="D21:M21">
    <cfRule type="colorScale" priority="1">
      <colorScale>
        <cfvo type="min"/>
        <cfvo type="max"/>
        <color rgb="FFFCFCFF"/>
        <color rgb="FF63BE7B"/>
      </colorScale>
    </cfRule>
    <cfRule type="colorScale" priority="18">
      <colorScale>
        <cfvo type="min"/>
        <cfvo type="num" val="0"/>
        <cfvo type="max"/>
        <color rgb="FFF8696B"/>
        <color rgb="FFFCFCFF"/>
        <color rgb="FF63BE7B"/>
      </colorScale>
    </cfRule>
  </conditionalFormatting>
  <conditionalFormatting sqref="D22:M22">
    <cfRule type="colorScale" priority="17">
      <colorScale>
        <cfvo type="min"/>
        <cfvo type="num" val="0"/>
        <cfvo type="max"/>
        <color rgb="FFF8696B"/>
        <color rgb="FFFCFCFF"/>
        <color rgb="FF63BE7B"/>
      </colorScale>
    </cfRule>
  </conditionalFormatting>
  <conditionalFormatting sqref="D23:M23">
    <cfRule type="colorScale" priority="16">
      <colorScale>
        <cfvo type="min"/>
        <cfvo type="num" val="0"/>
        <cfvo type="max"/>
        <color rgb="FFF8696B"/>
        <color rgb="FFFCFCFF"/>
        <color rgb="FF63BE7B"/>
      </colorScale>
    </cfRule>
  </conditionalFormatting>
  <conditionalFormatting sqref="D24:M24">
    <cfRule type="colorScale" priority="15">
      <colorScale>
        <cfvo type="min"/>
        <cfvo type="max"/>
        <color rgb="FFFCFCFF"/>
        <color theme="4" tint="0.39997558519241921"/>
      </colorScale>
    </cfRule>
  </conditionalFormatting>
  <conditionalFormatting sqref="D25:M26">
    <cfRule type="colorScale" priority="13">
      <colorScale>
        <cfvo type="min"/>
        <cfvo type="max"/>
        <color rgb="FFFCFCFF"/>
        <color theme="5"/>
      </colorScale>
    </cfRule>
  </conditionalFormatting>
  <conditionalFormatting sqref="D27:M27">
    <cfRule type="colorScale" priority="14">
      <colorScale>
        <cfvo type="min"/>
        <cfvo type="max"/>
        <color rgb="FFFCFCFF"/>
        <color rgb="FFF8696B"/>
      </colorScale>
    </cfRule>
  </conditionalFormatting>
  <conditionalFormatting sqref="D28:M28">
    <cfRule type="colorScale" priority="8">
      <colorScale>
        <cfvo type="min"/>
        <cfvo type="max"/>
        <color rgb="FFFCFCFF"/>
        <color rgb="FF63BE7B"/>
      </colorScale>
    </cfRule>
  </conditionalFormatting>
  <conditionalFormatting sqref="D29:M29">
    <cfRule type="colorScale" priority="12">
      <colorScale>
        <cfvo type="min"/>
        <cfvo type="max"/>
        <color rgb="FFFCFCFF"/>
        <color theme="9" tint="0.59999389629810485"/>
      </colorScale>
    </cfRule>
  </conditionalFormatting>
  <conditionalFormatting sqref="D30:M30">
    <cfRule type="colorScale" priority="11">
      <colorScale>
        <cfvo type="min"/>
        <cfvo type="max"/>
        <color rgb="FFFCFCFF"/>
        <color theme="9" tint="0.59999389629810485"/>
      </colorScale>
    </cfRule>
  </conditionalFormatting>
  <conditionalFormatting sqref="D35:M38">
    <cfRule type="colorScale" priority="9">
      <colorScale>
        <cfvo type="min"/>
        <cfvo type="max"/>
        <color rgb="FFFCFCFF"/>
        <color theme="9" tint="0.59999389629810485"/>
      </colorScale>
    </cfRule>
  </conditionalFormatting>
  <conditionalFormatting sqref="D40:M40">
    <cfRule type="colorScale" priority="10">
      <colorScale>
        <cfvo type="min"/>
        <cfvo type="num" val="0"/>
        <cfvo type="max"/>
        <color rgb="FFF8696B"/>
        <color rgb="FFFCFCFF"/>
        <color rgb="FF63BE7B"/>
      </colorScale>
    </cfRule>
  </conditionalFormatting>
  <hyperlinks>
    <hyperlink ref="C10" r:id="rId1" xr:uid="{1E83563F-5656-4F78-91E1-7115FFEF5926}"/>
  </hyperlink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51A4472C-7E3E-4F98-9D53-7387610B38C4}">
          <x14:colorSeries rgb="FF376092"/>
          <x14:colorNegative rgb="FFD00000"/>
          <x14:colorAxis rgb="FF000000"/>
          <x14:colorMarkers rgb="FFD00000"/>
          <x14:colorFirst rgb="FFD00000"/>
          <x14:colorLast rgb="FFD00000"/>
          <x14:colorHigh rgb="FFD00000"/>
          <x14:colorLow rgb="FFD00000"/>
          <x14:sparklines>
            <x14:sparkline>
              <xm:f>'HDFC Overview'!D39:M39</xm:f>
              <xm:sqref>C39</xm:sqref>
            </x14:sparkline>
            <x14:sparkline>
              <xm:f>'HDFC Overview'!D40:M40</xm:f>
              <xm:sqref>C40</xm:sqref>
            </x14:sparkline>
            <x14:sparkline>
              <xm:f>'HDFC Overview'!D41:M41</xm:f>
              <xm:sqref>C41</xm:sqref>
            </x14:sparkline>
          </x14:sparklines>
        </x14:sparklineGroup>
        <x14:sparklineGroup type="column" displayEmptyCellsAs="gap" xr2:uid="{D6170F83-31CA-45A6-99FA-5A2BF9F7FB53}">
          <x14:colorSeries rgb="FF376092"/>
          <x14:colorNegative rgb="FFD00000"/>
          <x14:colorAxis rgb="FF000000"/>
          <x14:colorMarkers rgb="FFD00000"/>
          <x14:colorFirst rgb="FFD00000"/>
          <x14:colorLast rgb="FFD00000"/>
          <x14:colorHigh rgb="FFD00000"/>
          <x14:colorLow rgb="FFD00000"/>
          <x14:sparklines>
            <x14:sparkline>
              <xm:f>'HDFC Overview'!D32:M32</xm:f>
              <xm:sqref>C32</xm:sqref>
            </x14:sparkline>
            <x14:sparkline>
              <xm:f>'HDFC Overview'!D33:M33</xm:f>
              <xm:sqref>C33</xm:sqref>
            </x14:sparkline>
            <x14:sparkline>
              <xm:f>'HDFC Overview'!D34:M34</xm:f>
              <xm:sqref>C34</xm:sqref>
            </x14:sparkline>
            <x14:sparkline>
              <xm:f>'HDFC Overview'!D35:M35</xm:f>
              <xm:sqref>C35</xm:sqref>
            </x14:sparkline>
            <x14:sparkline>
              <xm:f>'HDFC Overview'!D36:M36</xm:f>
              <xm:sqref>C36</xm:sqref>
            </x14:sparkline>
            <x14:sparkline>
              <xm:f>'HDFC Overview'!D37:M37</xm:f>
              <xm:sqref>C37</xm:sqref>
            </x14:sparkline>
            <x14:sparkline>
              <xm:f>'HDFC Overview'!D38:M38</xm:f>
              <xm:sqref>C38</xm:sqref>
            </x14:sparkline>
          </x14:sparklines>
        </x14:sparklineGroup>
        <x14:sparklineGroup type="column" displayEmptyCellsAs="gap" xr2:uid="{361590CB-1F69-4A61-8CE9-0259D529A678}">
          <x14:colorSeries rgb="FF376092"/>
          <x14:colorNegative rgb="FFD00000"/>
          <x14:colorAxis rgb="FF000000"/>
          <x14:colorMarkers rgb="FFD00000"/>
          <x14:colorFirst rgb="FFD00000"/>
          <x14:colorLast rgb="FFD00000"/>
          <x14:colorHigh rgb="FFD00000"/>
          <x14:colorLow rgb="FFD00000"/>
          <x14:sparklines>
            <x14:sparkline>
              <xm:f>'HDFC Overview'!D31:M31</xm:f>
              <xm:sqref>C31</xm:sqref>
            </x14:sparkline>
          </x14:sparklines>
        </x14:sparklineGroup>
        <x14:sparklineGroup type="column" displayEmptyCellsAs="gap" xr2:uid="{182BAD36-9A06-46F0-ABF8-888A7F019AFB}">
          <x14:colorSeries rgb="FF376092"/>
          <x14:colorNegative rgb="FFD00000"/>
          <x14:colorAxis rgb="FF000000"/>
          <x14:colorMarkers rgb="FFD00000"/>
          <x14:colorFirst rgb="FFD00000"/>
          <x14:colorLast rgb="FFD00000"/>
          <x14:colorHigh rgb="FFD00000"/>
          <x14:colorLow rgb="FFD00000"/>
          <x14:sparklines>
            <x14:sparkline>
              <xm:f>'HDFC Overview'!D28:M28</xm:f>
              <xm:sqref>C28</xm:sqref>
            </x14:sparkline>
            <x14:sparkline>
              <xm:f>'HDFC Overview'!D29:M29</xm:f>
              <xm:sqref>C29</xm:sqref>
            </x14:sparkline>
            <x14:sparkline>
              <xm:f>'HDFC Overview'!D30:M30</xm:f>
              <xm:sqref>C30</xm:sqref>
            </x14:sparkline>
          </x14:sparklines>
        </x14:sparklineGroup>
        <x14:sparklineGroup type="column" displayEmptyCellsAs="gap" xr2:uid="{0A709AEE-ACDA-4EAF-9FCD-D694ABD1F800}">
          <x14:colorSeries rgb="FF376092"/>
          <x14:colorNegative rgb="FFD00000"/>
          <x14:colorAxis rgb="FF000000"/>
          <x14:colorMarkers rgb="FFD00000"/>
          <x14:colorFirst rgb="FFD00000"/>
          <x14:colorLast rgb="FFD00000"/>
          <x14:colorHigh rgb="FFD00000"/>
          <x14:colorLow rgb="FFD00000"/>
          <x14:sparklines>
            <x14:sparkline>
              <xm:f>'HDFC Overview'!D24:M24</xm:f>
              <xm:sqref>C24</xm:sqref>
            </x14:sparkline>
            <x14:sparkline>
              <xm:f>'HDFC Overview'!D25:M25</xm:f>
              <xm:sqref>C25</xm:sqref>
            </x14:sparkline>
            <x14:sparkline>
              <xm:f>'HDFC Overview'!D26:M26</xm:f>
              <xm:sqref>C26</xm:sqref>
            </x14:sparkline>
            <x14:sparkline>
              <xm:f>'HDFC Overview'!D27:M27</xm:f>
              <xm:sqref>C27</xm:sqref>
            </x14:sparkline>
          </x14:sparklines>
        </x14:sparklineGroup>
        <x14:sparklineGroup type="column" displayEmptyCellsAs="gap" xr2:uid="{9CF00212-1F83-4495-BEED-CA7D0AF98AC8}">
          <x14:colorSeries rgb="FF376092"/>
          <x14:colorNegative rgb="FFD00000"/>
          <x14:colorAxis rgb="FF000000"/>
          <x14:colorMarkers rgb="FFD00000"/>
          <x14:colorFirst rgb="FFD00000"/>
          <x14:colorLast rgb="FFD00000"/>
          <x14:colorHigh rgb="FFD00000"/>
          <x14:colorLow rgb="FFD00000"/>
          <x14:sparklines>
            <x14:sparkline>
              <xm:f>'HDFC Overview'!D14:M14</xm:f>
              <xm:sqref>C14</xm:sqref>
            </x14:sparkline>
            <x14:sparkline>
              <xm:f>'HDFC Overview'!D17:M17</xm:f>
              <xm:sqref>C17</xm:sqref>
            </x14:sparkline>
            <x14:sparkline>
              <xm:f>'HDFC Overview'!D18:M18</xm:f>
              <xm:sqref>C18</xm:sqref>
            </x14:sparkline>
            <x14:sparkline>
              <xm:f>'HDFC Overview'!D19:M19</xm:f>
              <xm:sqref>C19</xm:sqref>
            </x14:sparkline>
            <x14:sparkline>
              <xm:f>'HDFC Overview'!D20:M20</xm:f>
              <xm:sqref>C20</xm:sqref>
            </x14:sparkline>
          </x14:sparklines>
        </x14:sparklineGroup>
        <x14:sparklineGroup type="column" displayEmptyCellsAs="gap" xr2:uid="{FBDA2527-59E6-4D93-8E13-C22BC13A4B8B}">
          <x14:colorSeries rgb="FF376092"/>
          <x14:colorNegative rgb="FFD00000"/>
          <x14:colorAxis rgb="FF000000"/>
          <x14:colorMarkers rgb="FFD00000"/>
          <x14:colorFirst rgb="FFD00000"/>
          <x14:colorLast rgb="FFD00000"/>
          <x14:colorHigh rgb="FFD00000"/>
          <x14:colorLow rgb="FFD00000"/>
          <x14:sparklines>
            <x14:sparkline>
              <xm:f>'HDFC Overview'!D21:M21</xm:f>
              <xm:sqref>C21</xm:sqref>
            </x14:sparkline>
            <x14:sparkline>
              <xm:f>'HDFC Overview'!D22:M22</xm:f>
              <xm:sqref>C22</xm:sqref>
            </x14:sparkline>
            <x14:sparkline>
              <xm:f>'HDFC Overview'!D23:M23</xm:f>
              <xm:sqref>C23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59148-D691-4D05-9538-C67B13E4E943}">
  <sheetPr codeName="Sheet12"/>
  <dimension ref="A1"/>
  <sheetViews>
    <sheetView showGridLines="0" topLeftCell="A49" zoomScale="69" workbookViewId="0">
      <selection activeCell="Q7" sqref="Q7"/>
    </sheetView>
  </sheetViews>
  <sheetFormatPr baseColWidth="10" defaultColWidth="8.83203125" defaultRowHeight="1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38AB2-E8B6-44F4-AD91-FBD5627E0085}">
  <sheetPr codeName="Sheet13"/>
  <dimension ref="A1:AN297"/>
  <sheetViews>
    <sheetView zoomScale="60" workbookViewId="0">
      <selection activeCell="N20" sqref="N20"/>
    </sheetView>
  </sheetViews>
  <sheetFormatPr baseColWidth="10" defaultColWidth="10.5" defaultRowHeight="13" x14ac:dyDescent="0.15"/>
  <cols>
    <col min="1" max="1" width="30.5" style="126" bestFit="1" customWidth="1"/>
    <col min="2" max="5" width="11.1640625" style="126" bestFit="1" customWidth="1"/>
    <col min="6" max="6" width="11.5" style="126" bestFit="1" customWidth="1"/>
    <col min="7" max="7" width="11.1640625" style="126" bestFit="1" customWidth="1"/>
    <col min="8" max="10" width="11.5" style="126" bestFit="1" customWidth="1"/>
    <col min="11" max="11" width="11.5" style="126" customWidth="1"/>
    <col min="12" max="12" width="9.1640625" style="126" customWidth="1"/>
    <col min="13" max="16384" width="10.5" style="126"/>
  </cols>
  <sheetData>
    <row r="1" spans="1:33" ht="26" thickBot="1" x14ac:dyDescent="0.3">
      <c r="A1" s="173" t="s">
        <v>178</v>
      </c>
      <c r="B1" s="174"/>
      <c r="C1" s="174"/>
      <c r="D1" s="174"/>
      <c r="E1" s="174"/>
      <c r="F1" s="174"/>
      <c r="G1" s="174"/>
      <c r="H1" s="174"/>
      <c r="I1" s="174"/>
      <c r="J1" s="174"/>
      <c r="K1" s="175"/>
      <c r="L1" s="125"/>
      <c r="M1" s="125"/>
      <c r="N1" s="125"/>
      <c r="O1" s="125"/>
      <c r="P1" s="125"/>
      <c r="Q1" s="125"/>
      <c r="R1" s="125"/>
      <c r="S1" s="125"/>
      <c r="T1" s="125"/>
      <c r="U1" s="125"/>
      <c r="V1" s="125"/>
      <c r="W1" s="125"/>
      <c r="X1" s="125"/>
      <c r="Y1" s="125"/>
      <c r="Z1" s="125"/>
      <c r="AA1" s="125"/>
      <c r="AB1" s="125"/>
      <c r="AC1" s="125"/>
      <c r="AD1" s="125"/>
      <c r="AE1" s="125"/>
      <c r="AF1" s="125"/>
      <c r="AG1" s="125"/>
    </row>
    <row r="2" spans="1:33" ht="17" thickBot="1" x14ac:dyDescent="0.25">
      <c r="A2" s="176" t="s">
        <v>202</v>
      </c>
      <c r="B2" s="177"/>
      <c r="C2" s="177"/>
      <c r="D2" s="177"/>
      <c r="E2" s="177"/>
      <c r="F2" s="177"/>
      <c r="G2" s="177"/>
      <c r="H2" s="177"/>
      <c r="I2" s="177"/>
      <c r="J2" s="177"/>
      <c r="K2" s="178"/>
      <c r="L2" s="125"/>
      <c r="M2" s="125"/>
      <c r="N2" s="125"/>
      <c r="O2" s="125"/>
      <c r="P2" s="125"/>
      <c r="Q2" s="125"/>
      <c r="R2" s="125"/>
      <c r="S2" s="125"/>
      <c r="T2" s="125"/>
      <c r="U2" s="125"/>
      <c r="V2" s="125"/>
      <c r="W2" s="125"/>
      <c r="X2" s="125"/>
      <c r="Y2" s="125"/>
      <c r="Z2" s="125"/>
      <c r="AA2" s="125"/>
      <c r="AB2" s="125"/>
      <c r="AC2" s="125"/>
      <c r="AD2" s="125"/>
      <c r="AE2" s="125"/>
      <c r="AF2" s="125"/>
      <c r="AG2" s="125"/>
    </row>
    <row r="3" spans="1:33" ht="16" x14ac:dyDescent="0.2">
      <c r="A3" s="127"/>
      <c r="B3" s="128" t="s">
        <v>259</v>
      </c>
      <c r="C3" s="128" t="s">
        <v>260</v>
      </c>
      <c r="D3" s="128" t="s">
        <v>261</v>
      </c>
      <c r="E3" s="128" t="s">
        <v>262</v>
      </c>
      <c r="F3" s="128" t="s">
        <v>263</v>
      </c>
      <c r="G3" s="128" t="s">
        <v>264</v>
      </c>
      <c r="H3" s="128" t="s">
        <v>265</v>
      </c>
      <c r="I3" s="128" t="s">
        <v>266</v>
      </c>
      <c r="J3" s="128" t="s">
        <v>267</v>
      </c>
      <c r="K3" s="129" t="s">
        <v>268</v>
      </c>
      <c r="L3" s="125"/>
      <c r="M3" s="125"/>
      <c r="N3" s="125"/>
      <c r="O3" s="125"/>
      <c r="P3" s="125"/>
      <c r="Q3" s="125"/>
      <c r="R3" s="125"/>
      <c r="S3" s="125"/>
      <c r="T3" s="125"/>
      <c r="U3" s="125"/>
      <c r="V3" s="125"/>
      <c r="W3" s="125"/>
      <c r="X3" s="125"/>
      <c r="Y3" s="125"/>
      <c r="Z3" s="125"/>
      <c r="AA3" s="125"/>
      <c r="AB3" s="125"/>
      <c r="AC3" s="125"/>
      <c r="AD3" s="125"/>
      <c r="AE3" s="125"/>
      <c r="AF3" s="125"/>
    </row>
    <row r="4" spans="1:33" ht="16" x14ac:dyDescent="0.2">
      <c r="A4" s="130" t="s">
        <v>179</v>
      </c>
      <c r="B4" s="131"/>
      <c r="C4" s="131">
        <v>0.16006238604619649</v>
      </c>
      <c r="D4" s="131">
        <v>0.16399984441394877</v>
      </c>
      <c r="E4" s="131">
        <v>0.23300977020874258</v>
      </c>
      <c r="F4" s="131">
        <v>0.16192877684200391</v>
      </c>
      <c r="G4" s="131">
        <v>5.2075840689474573E-2</v>
      </c>
      <c r="H4" s="131">
        <v>5.7439689963003415E-2</v>
      </c>
      <c r="I4" s="131">
        <v>0.25613181928226569</v>
      </c>
      <c r="J4" s="131">
        <v>0.66115544550773486</v>
      </c>
      <c r="K4" s="131">
        <v>0.18585789578966283</v>
      </c>
      <c r="L4" s="125"/>
      <c r="M4" s="125"/>
      <c r="N4" s="125"/>
      <c r="O4" s="125"/>
      <c r="P4" s="125"/>
      <c r="Q4" s="125"/>
      <c r="R4" s="125"/>
      <c r="S4" s="125"/>
      <c r="T4" s="125"/>
      <c r="U4" s="125"/>
      <c r="V4" s="125"/>
      <c r="W4" s="125"/>
      <c r="X4" s="125"/>
      <c r="Y4" s="125"/>
      <c r="Z4" s="125"/>
      <c r="AA4" s="125"/>
      <c r="AB4" s="125"/>
      <c r="AC4" s="125"/>
      <c r="AD4" s="125"/>
      <c r="AE4" s="125"/>
      <c r="AF4" s="125"/>
    </row>
    <row r="5" spans="1:33" ht="16" x14ac:dyDescent="0.2">
      <c r="A5" s="130" t="s">
        <v>180</v>
      </c>
      <c r="B5" s="131"/>
      <c r="C5" s="131">
        <v>0.18953587751849699</v>
      </c>
      <c r="D5" s="131">
        <v>0.23795455088492523</v>
      </c>
      <c r="E5" s="131">
        <v>0.18027777081740459</v>
      </c>
      <c r="F5" s="131">
        <v>0.30419032214290298</v>
      </c>
      <c r="G5" s="131">
        <v>0.15392524419144094</v>
      </c>
      <c r="H5" s="131">
        <v>7.816815180111969E-2</v>
      </c>
      <c r="I5" s="131">
        <v>0.11466917599531534</v>
      </c>
      <c r="J5" s="131">
        <v>1.7631533113480944</v>
      </c>
      <c r="K5" s="131">
        <v>9.520415964725637E-2</v>
      </c>
      <c r="L5" s="125"/>
      <c r="M5" s="125"/>
      <c r="N5" s="125"/>
      <c r="O5" s="125"/>
      <c r="P5" s="125"/>
      <c r="Q5" s="125"/>
      <c r="R5" s="125"/>
      <c r="S5" s="125"/>
      <c r="T5" s="125"/>
      <c r="U5" s="125"/>
      <c r="V5" s="125"/>
      <c r="W5" s="125"/>
      <c r="X5" s="125"/>
      <c r="Y5" s="125"/>
      <c r="Z5" s="125"/>
      <c r="AA5" s="125"/>
      <c r="AB5" s="125"/>
      <c r="AC5" s="125"/>
      <c r="AD5" s="125"/>
      <c r="AE5" s="125"/>
      <c r="AF5" s="125"/>
    </row>
    <row r="6" spans="1:33" ht="16" x14ac:dyDescent="0.2">
      <c r="A6" s="130" t="s">
        <v>181</v>
      </c>
      <c r="B6" s="131">
        <f t="shared" ref="B6:K6" si="0">B24*(1-B11)</f>
        <v>0.58009217997646967</v>
      </c>
      <c r="C6" s="131">
        <f t="shared" si="0"/>
        <v>0.40160428648522906</v>
      </c>
      <c r="D6" s="131">
        <f t="shared" si="0"/>
        <v>0.30923427977392365</v>
      </c>
      <c r="E6" s="131">
        <f t="shared" si="0"/>
        <v>0.26022359631784375</v>
      </c>
      <c r="F6" s="131">
        <f t="shared" si="0"/>
        <v>0.24070385044862216</v>
      </c>
      <c r="G6" s="131">
        <f t="shared" si="0"/>
        <v>0.25708580878929471</v>
      </c>
      <c r="H6" s="131">
        <f t="shared" si="0"/>
        <v>0.17698584251804481</v>
      </c>
      <c r="I6" s="131">
        <f t="shared" si="0"/>
        <v>0.1591046828322466</v>
      </c>
      <c r="J6" s="131">
        <f t="shared" si="0"/>
        <v>0.16408100278691315</v>
      </c>
      <c r="K6" s="131">
        <f t="shared" si="0"/>
        <v>0.18544725333321338</v>
      </c>
      <c r="L6" s="125"/>
      <c r="M6" s="125"/>
      <c r="N6" s="125"/>
      <c r="O6" s="125"/>
      <c r="P6" s="125"/>
      <c r="Q6" s="125"/>
      <c r="R6" s="125"/>
      <c r="S6" s="125"/>
      <c r="T6" s="125"/>
      <c r="U6" s="125"/>
      <c r="V6" s="125"/>
      <c r="W6" s="125"/>
      <c r="X6" s="125"/>
      <c r="Y6" s="125"/>
      <c r="Z6" s="125"/>
      <c r="AA6" s="125"/>
      <c r="AB6" s="125"/>
      <c r="AC6" s="125"/>
      <c r="AD6" s="125"/>
      <c r="AE6" s="125"/>
      <c r="AF6" s="125"/>
    </row>
    <row r="7" spans="1:33" ht="16" x14ac:dyDescent="0.2">
      <c r="A7" s="130" t="s">
        <v>182</v>
      </c>
      <c r="B7" s="131"/>
      <c r="C7" s="131">
        <v>0.16006238604619649</v>
      </c>
      <c r="D7" s="131">
        <v>0.16399984441394877</v>
      </c>
      <c r="E7" s="131">
        <v>0.23300977020874258</v>
      </c>
      <c r="F7" s="131">
        <v>0.16192877684200391</v>
      </c>
      <c r="G7" s="131">
        <v>5.2075840689474573E-2</v>
      </c>
      <c r="H7" s="131">
        <v>5.7439689963003415E-2</v>
      </c>
      <c r="I7" s="131">
        <v>0.25613181928226569</v>
      </c>
      <c r="J7" s="131">
        <v>0.66115544550773486</v>
      </c>
      <c r="K7" s="131">
        <v>0.18585789578966283</v>
      </c>
      <c r="L7" s="125"/>
      <c r="M7" s="125"/>
      <c r="N7" s="125"/>
      <c r="O7" s="125"/>
      <c r="P7" s="125"/>
      <c r="Q7" s="125"/>
      <c r="R7" s="125"/>
      <c r="S7" s="125"/>
      <c r="T7" s="125"/>
      <c r="U7" s="125"/>
      <c r="V7" s="125"/>
      <c r="W7" s="125"/>
      <c r="X7" s="125"/>
      <c r="Y7" s="125"/>
      <c r="Z7" s="125"/>
      <c r="AA7" s="125"/>
      <c r="AB7" s="125"/>
      <c r="AC7" s="125"/>
      <c r="AD7" s="125"/>
      <c r="AE7" s="125"/>
      <c r="AF7" s="125"/>
      <c r="AG7" s="125"/>
    </row>
    <row r="8" spans="1:33" ht="16" x14ac:dyDescent="0.2">
      <c r="A8" s="130" t="s">
        <v>183</v>
      </c>
      <c r="B8" s="131"/>
      <c r="C8" s="131">
        <v>0.19896376349944278</v>
      </c>
      <c r="D8" s="131">
        <v>0.21677238931183185</v>
      </c>
      <c r="E8" s="131">
        <v>0.20567230374452983</v>
      </c>
      <c r="F8" s="131">
        <v>0.11296351552647299</v>
      </c>
      <c r="G8" s="131">
        <v>0.12046882748097576</v>
      </c>
      <c r="H8" s="131">
        <v>0.18873730464072147</v>
      </c>
      <c r="I8" s="131">
        <v>0.20885205582959032</v>
      </c>
      <c r="J8" s="131">
        <v>0.24505048018330378</v>
      </c>
      <c r="K8" s="131">
        <v>0.25693887572712448</v>
      </c>
      <c r="L8" s="125"/>
      <c r="M8" s="125"/>
      <c r="N8" s="125"/>
      <c r="O8" s="125"/>
      <c r="P8" s="125"/>
      <c r="Q8" s="125"/>
      <c r="R8" s="125"/>
      <c r="S8" s="125"/>
      <c r="T8" s="125"/>
      <c r="U8" s="125"/>
      <c r="V8" s="125"/>
      <c r="W8" s="125"/>
      <c r="X8" s="125"/>
      <c r="Y8" s="125"/>
      <c r="Z8" s="125"/>
      <c r="AA8" s="125"/>
      <c r="AB8" s="125"/>
      <c r="AC8" s="125"/>
      <c r="AD8" s="125"/>
      <c r="AE8" s="125"/>
      <c r="AF8" s="125"/>
      <c r="AG8" s="125"/>
    </row>
    <row r="9" spans="1:33" ht="16" x14ac:dyDescent="0.2">
      <c r="A9" s="130" t="s">
        <v>184</v>
      </c>
      <c r="B9" s="131"/>
      <c r="C9" s="131">
        <v>0.19485493468608484</v>
      </c>
      <c r="D9" s="131">
        <v>0.21195049249584552</v>
      </c>
      <c r="E9" s="131">
        <v>0.20929925585264453</v>
      </c>
      <c r="F9" s="131">
        <v>0.21610729225002046</v>
      </c>
      <c r="G9" s="131">
        <v>0.16707410939296929</v>
      </c>
      <c r="H9" s="131">
        <v>0.19757589987936663</v>
      </c>
      <c r="I9" s="131">
        <v>0.20963594567886878</v>
      </c>
      <c r="J9" s="131">
        <v>0.41816562546724145</v>
      </c>
      <c r="K9" s="131">
        <v>0.12214052699533062</v>
      </c>
      <c r="L9" s="125"/>
      <c r="M9" s="125"/>
      <c r="N9" s="125"/>
      <c r="O9" s="125"/>
      <c r="P9" s="125"/>
      <c r="Q9" s="125"/>
      <c r="R9" s="125"/>
      <c r="S9" s="125"/>
      <c r="T9" s="125"/>
      <c r="U9" s="125"/>
      <c r="V9" s="125"/>
      <c r="W9" s="125"/>
      <c r="X9" s="125"/>
      <c r="Y9" s="125"/>
      <c r="Z9" s="125"/>
      <c r="AA9" s="125"/>
      <c r="AB9" s="125"/>
      <c r="AC9" s="125"/>
      <c r="AD9" s="125"/>
      <c r="AE9" s="125"/>
      <c r="AF9" s="125"/>
      <c r="AG9" s="125"/>
    </row>
    <row r="10" spans="1:33" ht="16" x14ac:dyDescent="0.2">
      <c r="A10" s="130" t="s">
        <v>185</v>
      </c>
      <c r="B10" s="131"/>
      <c r="C10" s="131">
        <v>0.173624671599099</v>
      </c>
      <c r="D10" s="131">
        <v>0.19683198524194689</v>
      </c>
      <c r="E10" s="131">
        <v>0.21084706977350787</v>
      </c>
      <c r="F10" s="131">
        <v>-0.66442184114860647</v>
      </c>
      <c r="G10" s="131">
        <v>1.6139974613734847</v>
      </c>
      <c r="H10" s="131">
        <v>1.3987586930556022</v>
      </c>
      <c r="I10" s="131">
        <v>0.23336691671940724</v>
      </c>
      <c r="J10" s="131">
        <v>0.39735488514285322</v>
      </c>
      <c r="K10" s="131">
        <v>0.13641727127655279</v>
      </c>
      <c r="L10" s="125"/>
      <c r="M10" s="125"/>
      <c r="N10" s="125"/>
      <c r="O10" s="125"/>
      <c r="P10" s="125"/>
      <c r="Q10" s="125"/>
      <c r="R10" s="125"/>
      <c r="S10" s="125"/>
      <c r="T10" s="125"/>
      <c r="U10" s="125"/>
      <c r="V10" s="125"/>
      <c r="W10" s="125"/>
      <c r="X10" s="125"/>
      <c r="Y10" s="125"/>
      <c r="Z10" s="125"/>
      <c r="AA10" s="125"/>
      <c r="AB10" s="125"/>
      <c r="AC10" s="125"/>
      <c r="AD10" s="125"/>
      <c r="AE10" s="125"/>
      <c r="AF10" s="125"/>
      <c r="AG10" s="125"/>
    </row>
    <row r="11" spans="1:33" ht="16" x14ac:dyDescent="0.2">
      <c r="A11" s="130" t="s">
        <v>186</v>
      </c>
      <c r="B11" s="131">
        <v>0.18738614048323629</v>
      </c>
      <c r="C11" s="131">
        <v>0.18405665089765813</v>
      </c>
      <c r="D11" s="131">
        <v>0.18176063152314223</v>
      </c>
      <c r="E11" s="131">
        <v>0.181993271735542</v>
      </c>
      <c r="F11" s="131">
        <v>5.0220048380236589E-2</v>
      </c>
      <c r="G11" s="131">
        <v>0.11248221335684688</v>
      </c>
      <c r="H11" s="131">
        <v>0.2253032038562654</v>
      </c>
      <c r="I11" s="131">
        <v>0.22972326414395214</v>
      </c>
      <c r="J11" s="131">
        <v>0.22635221134820019</v>
      </c>
      <c r="K11" s="131">
        <v>0.22923204017637763</v>
      </c>
      <c r="L11" s="125"/>
      <c r="M11" s="125"/>
      <c r="N11" s="125"/>
      <c r="O11" s="125"/>
      <c r="P11" s="125"/>
      <c r="Q11" s="125"/>
      <c r="R11" s="125"/>
      <c r="S11" s="125"/>
      <c r="T11" s="125"/>
      <c r="U11" s="125"/>
      <c r="V11" s="125"/>
      <c r="W11" s="125"/>
      <c r="X11" s="125"/>
      <c r="Y11" s="125"/>
      <c r="Z11" s="125"/>
      <c r="AA11" s="125"/>
      <c r="AB11" s="125"/>
      <c r="AC11" s="125"/>
      <c r="AD11" s="125"/>
      <c r="AE11" s="125"/>
      <c r="AF11" s="125"/>
      <c r="AG11" s="125"/>
    </row>
    <row r="12" spans="1:33" ht="16" x14ac:dyDescent="0.2">
      <c r="A12" s="130"/>
      <c r="B12" s="132"/>
      <c r="C12" s="132"/>
      <c r="D12" s="132"/>
      <c r="E12" s="132"/>
      <c r="F12" s="132"/>
      <c r="G12" s="132"/>
      <c r="H12" s="132"/>
      <c r="I12" s="132"/>
      <c r="J12" s="132"/>
      <c r="K12" s="132"/>
      <c r="L12" s="125"/>
      <c r="M12" s="125"/>
      <c r="N12" s="125"/>
      <c r="O12" s="125"/>
      <c r="P12" s="125"/>
      <c r="Q12" s="125"/>
      <c r="R12" s="125"/>
      <c r="S12" s="125"/>
      <c r="T12" s="125"/>
      <c r="U12" s="125"/>
      <c r="V12" s="125"/>
      <c r="W12" s="125"/>
      <c r="X12" s="125"/>
      <c r="Y12" s="125"/>
      <c r="Z12" s="125"/>
      <c r="AA12" s="125"/>
      <c r="AB12" s="125"/>
      <c r="AC12" s="125"/>
      <c r="AD12" s="125"/>
      <c r="AE12" s="125"/>
      <c r="AF12" s="125"/>
      <c r="AG12" s="125"/>
    </row>
    <row r="13" spans="1:33" ht="16" x14ac:dyDescent="0.2">
      <c r="A13" s="130" t="s">
        <v>187</v>
      </c>
      <c r="B13" s="133">
        <v>0.68248694300774082</v>
      </c>
      <c r="C13" s="133">
        <v>0.67441994722357379</v>
      </c>
      <c r="D13" s="133">
        <v>0.6537342251838012</v>
      </c>
      <c r="E13" s="133">
        <v>0.6685429372216285</v>
      </c>
      <c r="F13" s="133">
        <v>0.62796076481007457</v>
      </c>
      <c r="G13" s="133">
        <v>0.59194437443408288</v>
      </c>
      <c r="H13" s="133">
        <v>0.58394546391213364</v>
      </c>
      <c r="I13" s="133">
        <v>0.63080055787842215</v>
      </c>
      <c r="J13" s="133">
        <v>0.3858764609868916</v>
      </c>
      <c r="K13" s="133">
        <v>0.43282356439801561</v>
      </c>
      <c r="L13" s="125"/>
      <c r="M13" s="125"/>
      <c r="N13" s="125"/>
      <c r="O13" s="125"/>
      <c r="P13" s="125"/>
      <c r="Q13" s="125"/>
      <c r="R13" s="125"/>
      <c r="S13" s="125"/>
      <c r="T13" s="125"/>
      <c r="U13" s="125"/>
      <c r="V13" s="125"/>
      <c r="W13" s="125"/>
      <c r="X13" s="125"/>
      <c r="Y13" s="125"/>
      <c r="Z13" s="125"/>
      <c r="AA13" s="125"/>
      <c r="AB13" s="125"/>
      <c r="AC13" s="125"/>
      <c r="AD13" s="125"/>
      <c r="AE13" s="125"/>
      <c r="AF13" s="125"/>
      <c r="AG13" s="125"/>
    </row>
    <row r="14" spans="1:33" ht="16" x14ac:dyDescent="0.2">
      <c r="A14" s="130" t="s">
        <v>188</v>
      </c>
      <c r="B14" s="133">
        <v>0.30890608148373799</v>
      </c>
      <c r="C14" s="133">
        <v>0.31926489685258974</v>
      </c>
      <c r="D14" s="133">
        <v>0.33373948736420112</v>
      </c>
      <c r="E14" s="133">
        <v>0.32634003906781184</v>
      </c>
      <c r="F14" s="133">
        <v>0.31258762531478812</v>
      </c>
      <c r="G14" s="133">
        <v>0.33290821486024386</v>
      </c>
      <c r="H14" s="133">
        <v>0.37424395715614395</v>
      </c>
      <c r="I14" s="133">
        <v>0.36015772393099893</v>
      </c>
      <c r="J14" s="133">
        <v>0.26994135216825377</v>
      </c>
      <c r="K14" s="133">
        <v>0.28612178652374276</v>
      </c>
      <c r="L14" s="125"/>
      <c r="M14" s="125"/>
      <c r="N14" s="125"/>
      <c r="O14" s="125"/>
      <c r="P14" s="125"/>
      <c r="Q14" s="125"/>
      <c r="R14" s="125"/>
      <c r="S14" s="125"/>
      <c r="T14" s="125"/>
      <c r="U14" s="125"/>
      <c r="V14" s="125"/>
      <c r="W14" s="125"/>
      <c r="X14" s="125"/>
      <c r="Y14" s="125"/>
      <c r="Z14" s="125"/>
      <c r="AA14" s="125"/>
      <c r="AB14" s="125"/>
      <c r="AC14" s="125"/>
      <c r="AD14" s="125"/>
      <c r="AE14" s="125"/>
      <c r="AF14" s="125"/>
      <c r="AG14" s="125"/>
    </row>
    <row r="15" spans="1:33" ht="16" x14ac:dyDescent="0.2">
      <c r="A15" s="130" t="s">
        <v>189</v>
      </c>
      <c r="B15" s="133">
        <v>0.20292928167068713</v>
      </c>
      <c r="C15" s="133">
        <v>0.20901552926211953</v>
      </c>
      <c r="D15" s="133">
        <v>0.21762586553956584</v>
      </c>
      <c r="E15" s="133">
        <v>0.21344096665732862</v>
      </c>
      <c r="F15" s="133">
        <v>0.22339331049390651</v>
      </c>
      <c r="G15" s="133">
        <v>0.24781155388775328</v>
      </c>
      <c r="H15" s="133">
        <v>0.28065254923239491</v>
      </c>
      <c r="I15" s="133">
        <v>0.27026416064509151</v>
      </c>
      <c r="J15" s="133">
        <v>0.23073056977246056</v>
      </c>
      <c r="K15" s="133">
        <v>0.21833317809634536</v>
      </c>
      <c r="L15" s="125"/>
      <c r="M15" s="125"/>
      <c r="N15" s="125"/>
      <c r="O15" s="125"/>
      <c r="P15" s="125"/>
      <c r="Q15" s="125"/>
      <c r="R15" s="125"/>
      <c r="S15" s="125"/>
      <c r="T15" s="125"/>
      <c r="U15" s="125"/>
      <c r="V15" s="125"/>
      <c r="W15" s="125"/>
      <c r="X15" s="125"/>
      <c r="Y15" s="125"/>
      <c r="Z15" s="125"/>
      <c r="AA15" s="125"/>
      <c r="AB15" s="125"/>
      <c r="AC15" s="125"/>
      <c r="AD15" s="125"/>
      <c r="AE15" s="125"/>
      <c r="AF15" s="125"/>
      <c r="AG15" s="125"/>
    </row>
    <row r="16" spans="1:33" ht="16" x14ac:dyDescent="0.2">
      <c r="A16" s="130"/>
      <c r="B16" s="132"/>
      <c r="C16" s="132"/>
      <c r="D16" s="132"/>
      <c r="E16" s="132"/>
      <c r="F16" s="132"/>
      <c r="G16" s="132"/>
      <c r="H16" s="132"/>
      <c r="I16" s="132"/>
      <c r="J16" s="132"/>
      <c r="K16" s="132"/>
      <c r="L16" s="125"/>
      <c r="M16" s="125"/>
      <c r="N16" s="125"/>
      <c r="O16" s="125"/>
      <c r="P16" s="125"/>
      <c r="Q16" s="125"/>
      <c r="R16" s="125"/>
      <c r="S16" s="125"/>
      <c r="T16" s="125"/>
      <c r="U16" s="125"/>
      <c r="V16" s="125"/>
      <c r="W16" s="125"/>
      <c r="X16" s="125"/>
      <c r="Y16" s="125"/>
      <c r="Z16" s="125"/>
      <c r="AA16" s="125"/>
      <c r="AB16" s="125"/>
      <c r="AC16" s="125"/>
      <c r="AD16" s="125"/>
      <c r="AE16" s="125"/>
      <c r="AF16" s="125"/>
      <c r="AG16" s="125"/>
    </row>
    <row r="17" spans="1:33" ht="16" x14ac:dyDescent="0.2">
      <c r="A17" s="130" t="s">
        <v>269</v>
      </c>
      <c r="B17" s="134">
        <v>7.5355292236168321</v>
      </c>
      <c r="C17" s="134">
        <v>7.4917628854923635</v>
      </c>
      <c r="D17" s="134">
        <v>13.384631095557406</v>
      </c>
      <c r="E17" s="134">
        <v>14.432016483139941</v>
      </c>
      <c r="F17" s="134">
        <v>12.117854510026193</v>
      </c>
      <c r="G17" s="134">
        <v>11.608401196259894</v>
      </c>
      <c r="H17" s="134">
        <v>15.994269289607036</v>
      </c>
      <c r="I17" s="134">
        <v>21.599923125530296</v>
      </c>
      <c r="J17" s="134">
        <v>30.776014135490811</v>
      </c>
      <c r="K17" s="134">
        <v>21.045785822555494</v>
      </c>
      <c r="L17" s="125"/>
      <c r="M17" s="125"/>
      <c r="N17" s="125"/>
      <c r="O17" s="125"/>
      <c r="P17" s="125"/>
      <c r="Q17" s="125"/>
      <c r="R17" s="125"/>
      <c r="S17" s="125"/>
      <c r="T17" s="125"/>
      <c r="U17" s="125"/>
      <c r="V17" s="125"/>
      <c r="W17" s="125"/>
      <c r="X17" s="125"/>
      <c r="Y17" s="125"/>
      <c r="Z17" s="125"/>
      <c r="AA17" s="125"/>
      <c r="AB17" s="125"/>
      <c r="AC17" s="125"/>
      <c r="AD17" s="125"/>
      <c r="AE17" s="125"/>
      <c r="AF17" s="125"/>
      <c r="AG17" s="125"/>
    </row>
    <row r="18" spans="1:33" ht="16" x14ac:dyDescent="0.2">
      <c r="A18" s="130" t="s">
        <v>270</v>
      </c>
      <c r="B18" s="134">
        <v>28.473093275488068</v>
      </c>
      <c r="C18" s="134">
        <v>27.830900640980087</v>
      </c>
      <c r="D18" s="134">
        <v>31.097024659916766</v>
      </c>
      <c r="E18" s="134">
        <v>31.404594438639442</v>
      </c>
      <c r="F18" s="134">
        <v>26.525136645581281</v>
      </c>
      <c r="G18" s="134">
        <v>31.392896380046444</v>
      </c>
      <c r="H18" s="134">
        <v>29.867267085861776</v>
      </c>
      <c r="I18" s="134">
        <v>33.949109860217078</v>
      </c>
      <c r="J18" s="134">
        <v>31.572869756944808</v>
      </c>
      <c r="K18" s="134">
        <v>28.132251998119418</v>
      </c>
      <c r="L18" s="125"/>
      <c r="M18" s="125"/>
      <c r="N18" s="125"/>
      <c r="O18" s="125"/>
      <c r="P18" s="125"/>
      <c r="Q18" s="125"/>
      <c r="R18" s="125"/>
      <c r="S18" s="125"/>
      <c r="T18" s="125"/>
      <c r="U18" s="125"/>
      <c r="V18" s="125"/>
      <c r="W18" s="125"/>
      <c r="X18" s="125"/>
      <c r="Y18" s="125"/>
      <c r="Z18" s="125"/>
      <c r="AA18" s="125"/>
      <c r="AB18" s="125"/>
      <c r="AC18" s="125"/>
      <c r="AD18" s="125"/>
      <c r="AE18" s="125"/>
      <c r="AF18" s="125"/>
      <c r="AG18" s="125"/>
    </row>
    <row r="19" spans="1:33" ht="16" x14ac:dyDescent="0.2">
      <c r="A19" s="130" t="s">
        <v>271</v>
      </c>
      <c r="B19" s="134">
        <v>8.844076950857314</v>
      </c>
      <c r="C19" s="134">
        <v>10.198851059618859</v>
      </c>
      <c r="D19" s="134">
        <v>8.5018064795513322</v>
      </c>
      <c r="E19" s="134">
        <v>7.5713598183199098</v>
      </c>
      <c r="F19" s="134">
        <v>8.821558559331379</v>
      </c>
      <c r="G19" s="134">
        <v>11.143814145443235</v>
      </c>
      <c r="H19" s="134">
        <v>10.867633468046099</v>
      </c>
      <c r="I19" s="134">
        <v>13.421459487949402</v>
      </c>
      <c r="J19" s="134">
        <v>17.210126194768531</v>
      </c>
      <c r="K19" s="134">
        <v>17.60935715883274</v>
      </c>
      <c r="L19" s="125"/>
      <c r="M19" s="125"/>
      <c r="N19" s="125"/>
      <c r="O19" s="125"/>
      <c r="P19" s="125"/>
      <c r="Q19" s="125"/>
      <c r="R19" s="125"/>
      <c r="S19" s="125"/>
      <c r="T19" s="125"/>
      <c r="U19" s="125"/>
      <c r="V19" s="125"/>
      <c r="W19" s="125"/>
      <c r="X19" s="125"/>
      <c r="Y19" s="125"/>
      <c r="Z19" s="125"/>
      <c r="AA19" s="125"/>
      <c r="AB19" s="125"/>
      <c r="AC19" s="125"/>
      <c r="AD19" s="125"/>
      <c r="AE19" s="125"/>
      <c r="AF19" s="125"/>
      <c r="AG19" s="125"/>
    </row>
    <row r="20" spans="1:33" ht="16" x14ac:dyDescent="0.2">
      <c r="A20" s="130" t="s">
        <v>190</v>
      </c>
      <c r="B20" s="134">
        <v>0.55760920840438777</v>
      </c>
      <c r="C20" s="134">
        <v>0.5681918691049479</v>
      </c>
      <c r="D20" s="134">
        <v>0.63131927507485541</v>
      </c>
      <c r="E20" s="134">
        <v>0.76018302681539507</v>
      </c>
      <c r="F20" s="134">
        <v>0.73930422348421709</v>
      </c>
      <c r="G20" s="134">
        <v>0.76373734201187315</v>
      </c>
      <c r="H20" s="134">
        <v>0.99461726007045814</v>
      </c>
      <c r="I20" s="134">
        <v>0.99726575996045996</v>
      </c>
      <c r="J20" s="134">
        <v>0.9498241463513456</v>
      </c>
      <c r="K20" s="134">
        <v>0.88607005997931054</v>
      </c>
      <c r="L20" s="125"/>
      <c r="M20" s="125"/>
      <c r="N20" s="125"/>
      <c r="O20" s="125"/>
      <c r="P20" s="125"/>
      <c r="Q20" s="125"/>
      <c r="R20" s="125"/>
      <c r="S20" s="125"/>
      <c r="T20" s="125"/>
      <c r="U20" s="125"/>
      <c r="V20" s="125"/>
      <c r="W20" s="125"/>
      <c r="X20" s="125"/>
      <c r="Y20" s="125"/>
      <c r="Z20" s="125"/>
      <c r="AA20" s="125"/>
      <c r="AB20" s="125"/>
      <c r="AC20" s="125"/>
      <c r="AD20" s="125"/>
      <c r="AE20" s="125"/>
      <c r="AF20" s="125"/>
      <c r="AG20" s="125"/>
    </row>
    <row r="21" spans="1:33" ht="16" x14ac:dyDescent="0.2">
      <c r="A21" s="130" t="s">
        <v>191</v>
      </c>
      <c r="B21" s="134">
        <v>7.2274620258694217E-2</v>
      </c>
      <c r="C21" s="134">
        <v>2.4741356063745123E-2</v>
      </c>
      <c r="D21" s="134">
        <v>1.4330527072768526E-2</v>
      </c>
      <c r="E21" s="134">
        <v>5.8216274591187788E-3</v>
      </c>
      <c r="F21" s="134">
        <v>1.0125890916170058E-2</v>
      </c>
      <c r="G21" s="134">
        <v>8.4063761785581059E-3</v>
      </c>
      <c r="H21" s="134">
        <v>6.7146154048621882E-3</v>
      </c>
      <c r="I21" s="134">
        <v>5.9127824201820889E-3</v>
      </c>
      <c r="J21" s="134">
        <v>5.3594309327656556E-3</v>
      </c>
      <c r="K21" s="134">
        <v>5.7976888645965676E-3</v>
      </c>
      <c r="L21" s="125"/>
      <c r="M21" s="125"/>
      <c r="N21" s="125"/>
      <c r="O21" s="125"/>
      <c r="P21" s="125"/>
      <c r="Q21" s="125"/>
      <c r="R21" s="125"/>
      <c r="S21" s="125"/>
      <c r="T21" s="125"/>
      <c r="U21" s="125"/>
      <c r="V21" s="125"/>
      <c r="W21" s="125"/>
      <c r="X21" s="125"/>
      <c r="Y21" s="125"/>
      <c r="Z21" s="125"/>
      <c r="AA21" s="125"/>
      <c r="AB21" s="125"/>
      <c r="AC21" s="125"/>
      <c r="AD21" s="125"/>
      <c r="AE21" s="125"/>
      <c r="AF21" s="125"/>
      <c r="AG21" s="125"/>
    </row>
    <row r="22" spans="1:33" ht="16" x14ac:dyDescent="0.2">
      <c r="A22" s="130" t="s">
        <v>192</v>
      </c>
      <c r="B22" s="131">
        <v>3.7975569021449239E-2</v>
      </c>
      <c r="C22" s="131">
        <v>1.3523703555241188E-2</v>
      </c>
      <c r="D22" s="131">
        <v>9.1423093229723654E-3</v>
      </c>
      <c r="E22" s="131">
        <v>3.8666663182594968E-3</v>
      </c>
      <c r="F22" s="131">
        <v>7.0370045598035771E-3</v>
      </c>
      <c r="G22" s="131">
        <v>6.8362801958426651E-3</v>
      </c>
      <c r="H22" s="131">
        <v>5.5412748721901956E-3</v>
      </c>
      <c r="I22" s="131">
        <v>4.8037070920011133E-3</v>
      </c>
      <c r="J22" s="131">
        <v>4.3184514612922545E-3</v>
      </c>
      <c r="K22" s="131">
        <v>4.7374539890954435E-3</v>
      </c>
      <c r="L22" s="125"/>
      <c r="M22" s="125"/>
      <c r="N22" s="125"/>
      <c r="O22" s="125"/>
      <c r="P22" s="125"/>
      <c r="Q22" s="125"/>
      <c r="R22" s="125"/>
      <c r="S22" s="125"/>
      <c r="T22" s="125"/>
      <c r="U22" s="125"/>
      <c r="V22" s="125"/>
      <c r="W22" s="125"/>
      <c r="X22" s="125"/>
      <c r="Y22" s="125"/>
      <c r="Z22" s="125"/>
      <c r="AA22" s="125"/>
      <c r="AB22" s="125"/>
      <c r="AC22" s="125"/>
      <c r="AD22" s="125"/>
      <c r="AE22" s="125"/>
      <c r="AF22" s="125"/>
      <c r="AG22" s="125"/>
    </row>
    <row r="23" spans="1:33" ht="16" x14ac:dyDescent="0.2">
      <c r="A23" s="130" t="s">
        <v>193</v>
      </c>
      <c r="B23" s="135">
        <v>1857.8912133891199</v>
      </c>
      <c r="C23" s="135">
        <v>177.08863536638862</v>
      </c>
      <c r="D23" s="135">
        <v>3594.7899159663875</v>
      </c>
      <c r="E23" s="135">
        <v>5677.6707317073133</v>
      </c>
      <c r="F23" s="135">
        <v>630.11402157164775</v>
      </c>
      <c r="G23" s="135">
        <v>5409.4666666666635</v>
      </c>
      <c r="H23" s="135">
        <v>3992.1071428571436</v>
      </c>
      <c r="I23" s="135">
        <v>4530.3206106870248</v>
      </c>
      <c r="J23" s="135">
        <v>1553.5848214285718</v>
      </c>
      <c r="K23" s="135">
        <v>2118.7626582278476</v>
      </c>
      <c r="L23" s="125"/>
      <c r="M23" s="125"/>
      <c r="N23" s="125"/>
      <c r="O23" s="125"/>
      <c r="P23" s="125"/>
      <c r="Q23" s="125"/>
      <c r="R23" s="125"/>
      <c r="S23" s="125"/>
      <c r="T23" s="125"/>
      <c r="U23" s="125"/>
      <c r="V23" s="125"/>
      <c r="W23" s="125"/>
      <c r="X23" s="125"/>
      <c r="Y23" s="125"/>
      <c r="Z23" s="125"/>
      <c r="AA23" s="125"/>
      <c r="AB23" s="125"/>
      <c r="AC23" s="125"/>
      <c r="AD23" s="125"/>
      <c r="AE23" s="125"/>
      <c r="AF23" s="125"/>
      <c r="AG23" s="125"/>
    </row>
    <row r="24" spans="1:33" ht="16" x14ac:dyDescent="0.2">
      <c r="A24" s="130" t="s">
        <v>272</v>
      </c>
      <c r="B24" s="131">
        <v>0.71385956956411323</v>
      </c>
      <c r="C24" s="131">
        <v>0.49219628657682307</v>
      </c>
      <c r="D24" s="131">
        <v>0.37792642555143657</v>
      </c>
      <c r="E24" s="131">
        <v>0.31811913927646157</v>
      </c>
      <c r="F24" s="131">
        <v>0.25343117638788187</v>
      </c>
      <c r="G24" s="131">
        <v>0.28966834542174863</v>
      </c>
      <c r="H24" s="131">
        <v>0.22845820893934285</v>
      </c>
      <c r="I24" s="131">
        <v>0.20655522285172673</v>
      </c>
      <c r="J24" s="131">
        <v>0.21208747080224907</v>
      </c>
      <c r="K24" s="131">
        <v>0.24060062560935974</v>
      </c>
      <c r="L24" s="125"/>
      <c r="M24" s="125"/>
      <c r="N24" s="125"/>
      <c r="O24" s="125"/>
      <c r="P24" s="125"/>
      <c r="Q24" s="125"/>
      <c r="R24" s="125"/>
      <c r="S24" s="125"/>
      <c r="T24" s="125"/>
      <c r="U24" s="125"/>
      <c r="V24" s="125"/>
      <c r="W24" s="125"/>
      <c r="X24" s="125"/>
      <c r="Y24" s="125"/>
      <c r="Z24" s="125"/>
      <c r="AA24" s="125"/>
      <c r="AB24" s="125"/>
      <c r="AC24" s="125"/>
      <c r="AD24" s="125"/>
      <c r="AE24" s="125"/>
      <c r="AF24" s="125"/>
      <c r="AG24" s="125"/>
    </row>
    <row r="25" spans="1:33" ht="16" x14ac:dyDescent="0.2">
      <c r="A25" s="130" t="s">
        <v>273</v>
      </c>
      <c r="B25" s="131">
        <v>0.86142635983750571</v>
      </c>
      <c r="C25" s="131">
        <v>0.64758134780871501</v>
      </c>
      <c r="D25" s="131">
        <v>0.52290218167238744</v>
      </c>
      <c r="E25" s="131">
        <v>0.45525964533146857</v>
      </c>
      <c r="F25" s="131">
        <v>0.36487869467962508</v>
      </c>
      <c r="G25" s="131">
        <v>0.40174506318710246</v>
      </c>
      <c r="H25" s="131">
        <v>0.3109036423725014</v>
      </c>
      <c r="I25" s="131">
        <v>0.28885024391597219</v>
      </c>
      <c r="J25" s="131">
        <v>0.29796907570018932</v>
      </c>
      <c r="K25" s="131">
        <v>0.30729720066441246</v>
      </c>
      <c r="L25" s="125"/>
      <c r="M25" s="125"/>
      <c r="N25" s="125"/>
      <c r="O25" s="125"/>
      <c r="P25" s="125"/>
      <c r="Q25" s="125"/>
      <c r="R25" s="125"/>
      <c r="S25" s="125"/>
      <c r="T25" s="125"/>
      <c r="U25" s="125"/>
      <c r="V25" s="125"/>
      <c r="W25" s="125"/>
      <c r="X25" s="125"/>
      <c r="Y25" s="125"/>
      <c r="Z25" s="125"/>
      <c r="AA25" s="125"/>
      <c r="AB25" s="125"/>
      <c r="AC25" s="125"/>
      <c r="AD25" s="125"/>
      <c r="AE25" s="125"/>
      <c r="AF25" s="125"/>
      <c r="AG25" s="125"/>
    </row>
    <row r="26" spans="1:33" ht="16" x14ac:dyDescent="0.2">
      <c r="A26" s="130" t="s">
        <v>274</v>
      </c>
      <c r="B26" s="131">
        <v>0.8131384336147508</v>
      </c>
      <c r="C26" s="131">
        <v>0.86122419621664259</v>
      </c>
      <c r="D26" s="131">
        <v>0.62167349236392144</v>
      </c>
      <c r="E26" s="131">
        <v>0.43497380931567969</v>
      </c>
      <c r="F26" s="131">
        <v>0.58406395852416682</v>
      </c>
      <c r="G26" s="131">
        <v>0.33695350963508924</v>
      </c>
      <c r="H26" s="131">
        <v>0.35092210514725558</v>
      </c>
      <c r="I26" s="131">
        <v>0.30161267491853716</v>
      </c>
      <c r="J26" s="131">
        <v>0.236349560981506</v>
      </c>
      <c r="K26" s="131">
        <v>0.27883731605353851</v>
      </c>
      <c r="L26" s="125"/>
      <c r="M26" s="125"/>
      <c r="N26" s="125"/>
      <c r="O26" s="125"/>
      <c r="P26" s="125"/>
      <c r="Q26" s="125"/>
      <c r="R26" s="125"/>
      <c r="S26" s="125"/>
      <c r="T26" s="125"/>
      <c r="U26" s="125"/>
      <c r="V26" s="125"/>
      <c r="W26" s="125"/>
      <c r="X26" s="125"/>
      <c r="Y26" s="125"/>
      <c r="Z26" s="125"/>
      <c r="AA26" s="125"/>
      <c r="AB26" s="125"/>
      <c r="AC26" s="125"/>
      <c r="AD26" s="125"/>
      <c r="AE26" s="125"/>
      <c r="AF26" s="125"/>
      <c r="AG26" s="125"/>
    </row>
    <row r="27" spans="1:33" ht="16" x14ac:dyDescent="0.2">
      <c r="A27" s="130"/>
      <c r="B27" s="131"/>
      <c r="C27" s="131"/>
      <c r="D27" s="131"/>
      <c r="E27" s="131"/>
      <c r="F27" s="131"/>
      <c r="G27" s="131"/>
      <c r="H27" s="131"/>
      <c r="I27" s="131"/>
      <c r="J27" s="131"/>
      <c r="K27" s="131"/>
      <c r="L27" s="125"/>
      <c r="M27" s="125"/>
      <c r="N27" s="125"/>
      <c r="O27" s="125"/>
      <c r="P27" s="125"/>
      <c r="Q27" s="125"/>
      <c r="R27" s="125"/>
      <c r="S27" s="125"/>
      <c r="T27" s="125"/>
      <c r="U27" s="125"/>
      <c r="V27" s="125"/>
      <c r="W27" s="125"/>
      <c r="X27" s="125"/>
      <c r="Y27" s="125"/>
      <c r="Z27" s="125"/>
      <c r="AA27" s="125"/>
      <c r="AB27" s="125"/>
      <c r="AC27" s="125"/>
      <c r="AD27" s="125"/>
      <c r="AE27" s="125"/>
      <c r="AF27" s="125"/>
      <c r="AG27" s="125"/>
    </row>
    <row r="28" spans="1:33" ht="16" x14ac:dyDescent="0.2">
      <c r="A28" s="130" t="s">
        <v>194</v>
      </c>
      <c r="B28" s="135">
        <v>1476.7099999999998</v>
      </c>
      <c r="C28" s="135">
        <v>3159.39</v>
      </c>
      <c r="D28" s="135">
        <v>1730.1200000000001</v>
      </c>
      <c r="E28" s="135">
        <v>3288.93</v>
      </c>
      <c r="F28" s="135">
        <v>1860.63</v>
      </c>
      <c r="G28" s="135">
        <v>3430.45</v>
      </c>
      <c r="H28" s="135">
        <v>3076.57</v>
      </c>
      <c r="I28" s="135">
        <v>4158.34</v>
      </c>
      <c r="J28" s="135">
        <v>2399.4900000000002</v>
      </c>
      <c r="K28" s="135">
        <v>3584.37</v>
      </c>
      <c r="L28" s="125"/>
      <c r="M28" s="125"/>
      <c r="N28" s="125"/>
      <c r="O28" s="125"/>
      <c r="P28" s="125"/>
      <c r="Q28" s="125"/>
      <c r="R28" s="125"/>
      <c r="S28" s="125"/>
      <c r="T28" s="125"/>
      <c r="U28" s="125"/>
      <c r="V28" s="125"/>
      <c r="W28" s="125"/>
      <c r="X28" s="125"/>
      <c r="Y28" s="125"/>
      <c r="Z28" s="125"/>
      <c r="AA28" s="125"/>
      <c r="AB28" s="125"/>
      <c r="AC28" s="125"/>
      <c r="AD28" s="125"/>
      <c r="AE28" s="125"/>
      <c r="AF28" s="125"/>
      <c r="AG28" s="125"/>
    </row>
    <row r="29" spans="1:33" ht="16" x14ac:dyDescent="0.2">
      <c r="A29" s="130" t="s">
        <v>195</v>
      </c>
      <c r="B29" s="131"/>
      <c r="C29" s="131">
        <v>0.98019361096030799</v>
      </c>
      <c r="D29" s="131">
        <v>-0.3166618919559987</v>
      </c>
      <c r="E29" s="131">
        <v>0.57855565072352699</v>
      </c>
      <c r="F29" s="131">
        <v>-0.39635206798963929</v>
      </c>
      <c r="G29" s="131">
        <v>0.74560034061879055</v>
      </c>
      <c r="H29" s="131">
        <v>-0.11450058945485586</v>
      </c>
      <c r="I29" s="131">
        <v>0.32456784682434758</v>
      </c>
      <c r="J29" s="131">
        <v>-0.42538079041739063</v>
      </c>
      <c r="K29" s="131">
        <v>0.54831393805843498</v>
      </c>
      <c r="L29" s="125"/>
      <c r="M29" s="125"/>
      <c r="N29" s="125"/>
      <c r="O29" s="125"/>
      <c r="P29" s="125"/>
      <c r="Q29" s="125"/>
      <c r="R29" s="125"/>
      <c r="S29" s="125"/>
      <c r="T29" s="125"/>
      <c r="U29" s="125"/>
      <c r="V29" s="125"/>
      <c r="W29" s="125"/>
      <c r="X29" s="125"/>
      <c r="Y29" s="125"/>
      <c r="Z29" s="125"/>
      <c r="AA29" s="125"/>
      <c r="AB29" s="125"/>
      <c r="AC29" s="125"/>
      <c r="AD29" s="125"/>
      <c r="AE29" s="125"/>
      <c r="AF29" s="125"/>
      <c r="AG29" s="125"/>
    </row>
    <row r="30" spans="1:33" ht="16" x14ac:dyDescent="0.2">
      <c r="A30" s="130" t="s">
        <v>196</v>
      </c>
      <c r="B30" s="131"/>
      <c r="C30" s="131">
        <v>1.1394789769148987</v>
      </c>
      <c r="D30" s="131">
        <v>-0.45238796096714862</v>
      </c>
      <c r="E30" s="131">
        <v>0.90098374679212978</v>
      </c>
      <c r="F30" s="131">
        <v>-0.43427497696819328</v>
      </c>
      <c r="G30" s="131">
        <v>0.8437034767793703</v>
      </c>
      <c r="H30" s="131">
        <v>-0.10315847775073228</v>
      </c>
      <c r="I30" s="131">
        <v>0.35161559788985786</v>
      </c>
      <c r="J30" s="131">
        <v>-0.42296926177272653</v>
      </c>
      <c r="K30" s="131">
        <v>0.49380493354837873</v>
      </c>
      <c r="L30" s="125"/>
      <c r="M30" s="125"/>
      <c r="N30" s="125"/>
      <c r="O30" s="125"/>
      <c r="P30" s="125"/>
      <c r="Q30" s="125"/>
      <c r="R30" s="125"/>
      <c r="S30" s="125"/>
      <c r="T30" s="125"/>
      <c r="U30" s="125"/>
      <c r="V30" s="125"/>
      <c r="W30" s="125"/>
      <c r="X30" s="125"/>
      <c r="Y30" s="125"/>
      <c r="Z30" s="125"/>
      <c r="AA30" s="125"/>
      <c r="AB30" s="125"/>
      <c r="AC30" s="125"/>
      <c r="AD30" s="125"/>
      <c r="AE30" s="125"/>
      <c r="AF30" s="125"/>
      <c r="AG30" s="125"/>
    </row>
    <row r="31" spans="1:33" ht="16" x14ac:dyDescent="0.2">
      <c r="A31" s="130" t="s">
        <v>275</v>
      </c>
      <c r="B31" s="136">
        <v>9.0001474924455829E-2</v>
      </c>
      <c r="C31" s="136">
        <v>0.1613407142237043</v>
      </c>
      <c r="D31" s="136">
        <v>8.6396967027611155E-2</v>
      </c>
      <c r="E31" s="136">
        <v>0.16332819187026432</v>
      </c>
      <c r="F31" s="136">
        <v>8.6158466787432914E-2</v>
      </c>
      <c r="G31" s="136">
        <v>0.15196673649722309</v>
      </c>
      <c r="H31" s="136">
        <v>0.1414208043128112</v>
      </c>
      <c r="I31" s="136">
        <v>0.16494849450196808</v>
      </c>
      <c r="J31" s="136">
        <v>7.9040755157764292E-2</v>
      </c>
      <c r="K31" s="136">
        <v>0.11980386815581584</v>
      </c>
      <c r="L31" s="125"/>
      <c r="M31" s="125"/>
      <c r="N31" s="125"/>
      <c r="O31" s="125"/>
      <c r="P31" s="125"/>
      <c r="Q31" s="125"/>
      <c r="R31" s="125"/>
      <c r="S31" s="125"/>
      <c r="T31" s="125"/>
      <c r="U31" s="125"/>
      <c r="V31" s="125"/>
      <c r="W31" s="125"/>
      <c r="X31" s="125"/>
      <c r="Y31" s="125"/>
      <c r="Z31" s="125"/>
      <c r="AA31" s="125"/>
      <c r="AB31" s="125"/>
      <c r="AC31" s="125"/>
      <c r="AD31" s="125"/>
      <c r="AE31" s="125"/>
      <c r="AF31" s="125"/>
      <c r="AG31" s="125"/>
    </row>
    <row r="32" spans="1:33" ht="16" x14ac:dyDescent="0.2">
      <c r="A32" s="130" t="s">
        <v>197</v>
      </c>
      <c r="B32" s="136">
        <v>0.17918491994788521</v>
      </c>
      <c r="C32" s="136">
        <v>0.29176309656591221</v>
      </c>
      <c r="D32" s="136">
        <v>0.17546621189781625</v>
      </c>
      <c r="E32" s="136">
        <v>0.2287539130480227</v>
      </c>
      <c r="F32" s="136">
        <v>0.13239715388084383</v>
      </c>
      <c r="G32" s="136">
        <v>0.21402382895494704</v>
      </c>
      <c r="H32" s="136">
        <v>0.15100366861050338</v>
      </c>
      <c r="I32" s="136">
        <v>0.17214271508690984</v>
      </c>
      <c r="J32" s="136">
        <v>8.6246259243729972E-2</v>
      </c>
      <c r="K32" s="136">
        <v>0.14524470370071391</v>
      </c>
      <c r="L32" s="125"/>
      <c r="M32" s="125"/>
      <c r="N32" s="125"/>
      <c r="O32" s="125"/>
      <c r="P32" s="125"/>
      <c r="Q32" s="125"/>
      <c r="R32" s="125"/>
      <c r="S32" s="125"/>
      <c r="T32" s="125"/>
      <c r="U32" s="125"/>
      <c r="V32" s="125"/>
      <c r="W32" s="125"/>
      <c r="X32" s="125"/>
      <c r="Y32" s="125"/>
      <c r="Z32" s="125"/>
      <c r="AA32" s="125"/>
      <c r="AB32" s="125"/>
      <c r="AC32" s="125"/>
      <c r="AD32" s="125"/>
      <c r="AE32" s="125"/>
      <c r="AF32" s="125"/>
      <c r="AG32" s="125"/>
    </row>
    <row r="33" spans="1:40" ht="16" x14ac:dyDescent="0.2">
      <c r="A33" s="130" t="s">
        <v>198</v>
      </c>
      <c r="B33" s="136">
        <v>4.7184262030854249</v>
      </c>
      <c r="C33" s="136">
        <v>21.574200837376221</v>
      </c>
      <c r="D33" s="136">
        <v>19.192766914691124</v>
      </c>
      <c r="E33" s="136">
        <v>59.160500084473732</v>
      </c>
      <c r="F33" s="136">
        <v>18.814419225634182</v>
      </c>
      <c r="G33" s="136">
        <v>31.307059222806718</v>
      </c>
      <c r="H33" s="136">
        <v>27.250708924103421</v>
      </c>
      <c r="I33" s="136">
        <v>35.835389583505837</v>
      </c>
      <c r="J33" s="136">
        <v>19.97157083199486</v>
      </c>
      <c r="K33" s="136">
        <v>30.658810414841945</v>
      </c>
      <c r="L33" s="125"/>
      <c r="M33" s="125"/>
      <c r="N33" s="125"/>
      <c r="O33" s="125"/>
      <c r="P33" s="125"/>
      <c r="Q33" s="125"/>
      <c r="R33" s="125"/>
      <c r="S33" s="125"/>
      <c r="T33" s="125"/>
      <c r="U33" s="125"/>
      <c r="V33" s="125"/>
      <c r="W33" s="125"/>
      <c r="X33" s="125"/>
      <c r="Y33" s="125"/>
      <c r="Z33" s="125"/>
      <c r="AA33" s="125"/>
      <c r="AB33" s="125"/>
      <c r="AC33" s="125"/>
      <c r="AD33" s="125"/>
      <c r="AE33" s="125"/>
      <c r="AF33" s="125"/>
      <c r="AG33" s="125"/>
    </row>
    <row r="34" spans="1:40" ht="16" x14ac:dyDescent="0.2">
      <c r="A34" s="130" t="s">
        <v>199</v>
      </c>
      <c r="B34" s="134">
        <v>1107.9707112970711</v>
      </c>
      <c r="C34" s="134">
        <v>188.18429135585785</v>
      </c>
      <c r="D34" s="134">
        <v>2897.4873949579837</v>
      </c>
      <c r="E34" s="134">
        <v>6003.6585365853662</v>
      </c>
      <c r="F34" s="134">
        <v>522.54853620955316</v>
      </c>
      <c r="G34" s="134">
        <v>5055.7619047619046</v>
      </c>
      <c r="H34" s="134">
        <v>3412.0214285714287</v>
      </c>
      <c r="I34" s="134">
        <v>4613.4503816793895</v>
      </c>
      <c r="J34" s="134">
        <v>1008.7767857142856</v>
      </c>
      <c r="K34" s="134">
        <v>1687.9177215189873</v>
      </c>
      <c r="L34" s="125"/>
      <c r="M34" s="125"/>
      <c r="N34" s="125"/>
      <c r="O34" s="125"/>
      <c r="P34" s="125"/>
      <c r="Q34" s="125"/>
      <c r="R34" s="125"/>
      <c r="S34" s="125"/>
      <c r="T34" s="125"/>
      <c r="U34" s="125"/>
      <c r="V34" s="125"/>
      <c r="W34" s="125"/>
      <c r="X34" s="125"/>
      <c r="Y34" s="125"/>
      <c r="Z34" s="125"/>
      <c r="AA34" s="125"/>
      <c r="AB34" s="125"/>
      <c r="AC34" s="125"/>
      <c r="AD34" s="125"/>
      <c r="AE34" s="125"/>
      <c r="AF34" s="125"/>
      <c r="AG34" s="125"/>
    </row>
    <row r="35" spans="1:40" ht="17" thickBot="1" x14ac:dyDescent="0.25">
      <c r="A35" s="137" t="s">
        <v>200</v>
      </c>
      <c r="B35" s="138">
        <v>10.078507315873599</v>
      </c>
      <c r="C35" s="138">
        <v>37.364986187845304</v>
      </c>
      <c r="D35" s="138">
        <v>4.5440206481215952</v>
      </c>
      <c r="E35" s="138">
        <v>16.456950841244478</v>
      </c>
      <c r="F35" s="138">
        <v>8.3493304893944789</v>
      </c>
      <c r="G35" s="138">
        <v>14.224556669236701</v>
      </c>
      <c r="H35" s="138">
        <v>17.125425860894179</v>
      </c>
      <c r="I35" s="138">
        <v>25.532979351032449</v>
      </c>
      <c r="J35" s="138">
        <v>28.463545839533019</v>
      </c>
      <c r="K35" s="138">
        <v>14.471530048483482</v>
      </c>
      <c r="L35" s="125"/>
      <c r="M35" s="125"/>
      <c r="N35" s="125"/>
      <c r="O35" s="125"/>
      <c r="P35" s="125"/>
      <c r="Q35" s="125"/>
      <c r="R35" s="125"/>
      <c r="S35" s="125"/>
      <c r="T35" s="125"/>
      <c r="U35" s="125"/>
      <c r="V35" s="125"/>
      <c r="W35" s="125"/>
      <c r="X35" s="125"/>
      <c r="Y35" s="125"/>
      <c r="Z35" s="125"/>
      <c r="AA35" s="125"/>
      <c r="AB35" s="125"/>
      <c r="AC35" s="125"/>
      <c r="AD35" s="125"/>
      <c r="AE35" s="125"/>
      <c r="AF35" s="125"/>
      <c r="AG35" s="125"/>
    </row>
    <row r="36" spans="1:40" ht="16" x14ac:dyDescent="0.2">
      <c r="A36" s="139"/>
      <c r="B36" s="139"/>
      <c r="C36" s="139"/>
      <c r="D36" s="139"/>
      <c r="E36" s="139"/>
      <c r="F36" s="139"/>
      <c r="G36" s="139"/>
      <c r="H36" s="139"/>
      <c r="I36" s="139"/>
      <c r="J36" s="139"/>
      <c r="K36" s="139"/>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row>
    <row r="37" spans="1:40" x14ac:dyDescent="0.1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row>
    <row r="38" spans="1:40" x14ac:dyDescent="0.1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row>
    <row r="39" spans="1:40" x14ac:dyDescent="0.1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row>
    <row r="40" spans="1:40"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row>
    <row r="41" spans="1:40"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row>
    <row r="42" spans="1:40" x14ac:dyDescent="0.1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row>
    <row r="43" spans="1:40" x14ac:dyDescent="0.1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row>
    <row r="44" spans="1:40" x14ac:dyDescent="0.1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row>
    <row r="45" spans="1:40" x14ac:dyDescent="0.1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row>
    <row r="46" spans="1:40"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row>
    <row r="47" spans="1:40" x14ac:dyDescent="0.1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row>
    <row r="48" spans="1:40" x14ac:dyDescent="0.1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row>
    <row r="49" spans="1:40" x14ac:dyDescent="0.1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row>
    <row r="50" spans="1:40" x14ac:dyDescent="0.1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row>
    <row r="51" spans="1:40" x14ac:dyDescent="0.1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row>
    <row r="52" spans="1:40" x14ac:dyDescent="0.1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row>
    <row r="53" spans="1:40" x14ac:dyDescent="0.1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row>
    <row r="54" spans="1:40" x14ac:dyDescent="0.1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row>
    <row r="55" spans="1:40" x14ac:dyDescent="0.1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row>
    <row r="56" spans="1:40" x14ac:dyDescent="0.1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row>
    <row r="57" spans="1:40" x14ac:dyDescent="0.1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row>
    <row r="58" spans="1:40" x14ac:dyDescent="0.1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row>
    <row r="59" spans="1:40" x14ac:dyDescent="0.1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row>
    <row r="60" spans="1:40" x14ac:dyDescent="0.1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row>
    <row r="61" spans="1:40" x14ac:dyDescent="0.1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row>
    <row r="62" spans="1:40" x14ac:dyDescent="0.1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row>
    <row r="63" spans="1:40" x14ac:dyDescent="0.1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row>
    <row r="64" spans="1:40" x14ac:dyDescent="0.1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row>
    <row r="65" spans="1:40" x14ac:dyDescent="0.1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row>
    <row r="66" spans="1:40" x14ac:dyDescent="0.1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row>
    <row r="67" spans="1:40" x14ac:dyDescent="0.1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row>
    <row r="68" spans="1:40" x14ac:dyDescent="0.1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row>
    <row r="69" spans="1:40" x14ac:dyDescent="0.1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row>
    <row r="70" spans="1:40" x14ac:dyDescent="0.1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row>
    <row r="71" spans="1:40" x14ac:dyDescent="0.1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row>
    <row r="72" spans="1:40" x14ac:dyDescent="0.1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row>
    <row r="73" spans="1:40" x14ac:dyDescent="0.1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row>
    <row r="74" spans="1:40" x14ac:dyDescent="0.1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row>
    <row r="75" spans="1:40" x14ac:dyDescent="0.1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row>
    <row r="76" spans="1:40" x14ac:dyDescent="0.1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row>
    <row r="77" spans="1:40" x14ac:dyDescent="0.1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row>
    <row r="78" spans="1:40" x14ac:dyDescent="0.1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row>
    <row r="79" spans="1:40" x14ac:dyDescent="0.1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row>
    <row r="80" spans="1:40" x14ac:dyDescent="0.1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row>
    <row r="81" spans="1:40" x14ac:dyDescent="0.1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row>
    <row r="82" spans="1:40" x14ac:dyDescent="0.1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row>
    <row r="83" spans="1:40" x14ac:dyDescent="0.1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row>
    <row r="84" spans="1:40" x14ac:dyDescent="0.1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row>
    <row r="85" spans="1:40" x14ac:dyDescent="0.1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row>
    <row r="86" spans="1:40" x14ac:dyDescent="0.1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row>
    <row r="87" spans="1:40" x14ac:dyDescent="0.1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row>
    <row r="88" spans="1:40" x14ac:dyDescent="0.1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row>
    <row r="89" spans="1:40" x14ac:dyDescent="0.1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row>
    <row r="90" spans="1:40" x14ac:dyDescent="0.1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row>
    <row r="91" spans="1:40" x14ac:dyDescent="0.1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row>
    <row r="92" spans="1:40" x14ac:dyDescent="0.1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row>
    <row r="93" spans="1:40" x14ac:dyDescent="0.1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row>
    <row r="94" spans="1:40" x14ac:dyDescent="0.1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row>
    <row r="95" spans="1:40" x14ac:dyDescent="0.1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row>
    <row r="96" spans="1:40" x14ac:dyDescent="0.1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row>
    <row r="97" spans="1:40" x14ac:dyDescent="0.1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row>
    <row r="98" spans="1:40" x14ac:dyDescent="0.1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row>
    <row r="99" spans="1:40" x14ac:dyDescent="0.1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row>
    <row r="100" spans="1:40" x14ac:dyDescent="0.1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row>
    <row r="101" spans="1:40" x14ac:dyDescent="0.1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row>
    <row r="102" spans="1:40" x14ac:dyDescent="0.1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row>
    <row r="103" spans="1:40" x14ac:dyDescent="0.1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row>
    <row r="104" spans="1:40" x14ac:dyDescent="0.1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row>
    <row r="105" spans="1:40" x14ac:dyDescent="0.1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row>
    <row r="106" spans="1:40" x14ac:dyDescent="0.1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row>
    <row r="107" spans="1:40" x14ac:dyDescent="0.1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row>
    <row r="108" spans="1:40" x14ac:dyDescent="0.1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row>
    <row r="109" spans="1:40" x14ac:dyDescent="0.1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row>
    <row r="110" spans="1:40" x14ac:dyDescent="0.1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row>
    <row r="111" spans="1:40" x14ac:dyDescent="0.1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row>
    <row r="112" spans="1:40" x14ac:dyDescent="0.1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row>
    <row r="113" spans="1:40" x14ac:dyDescent="0.1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row>
    <row r="114" spans="1:40" x14ac:dyDescent="0.1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row>
    <row r="115" spans="1:40" x14ac:dyDescent="0.1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row>
    <row r="116" spans="1:40" x14ac:dyDescent="0.1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row>
    <row r="117" spans="1:40" x14ac:dyDescent="0.1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row>
    <row r="118" spans="1:40" x14ac:dyDescent="0.1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row>
    <row r="119" spans="1:40" x14ac:dyDescent="0.1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row>
    <row r="120" spans="1:40" x14ac:dyDescent="0.1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row>
    <row r="121" spans="1:40" x14ac:dyDescent="0.1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row>
    <row r="122" spans="1:40" x14ac:dyDescent="0.1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row>
    <row r="123" spans="1:40" x14ac:dyDescent="0.1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row>
    <row r="124" spans="1:40" x14ac:dyDescent="0.1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row>
    <row r="125" spans="1:40" x14ac:dyDescent="0.1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row>
    <row r="126" spans="1:40" x14ac:dyDescent="0.1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row>
    <row r="127" spans="1:40" x14ac:dyDescent="0.1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row>
    <row r="128" spans="1:40" x14ac:dyDescent="0.1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row>
    <row r="129" spans="1:40" x14ac:dyDescent="0.1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row>
    <row r="130" spans="1:40" x14ac:dyDescent="0.1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row>
    <row r="131" spans="1:40" x14ac:dyDescent="0.1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row>
    <row r="132" spans="1:40" x14ac:dyDescent="0.1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row>
    <row r="133" spans="1:40" x14ac:dyDescent="0.1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row>
    <row r="134" spans="1:40" x14ac:dyDescent="0.1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row>
    <row r="135" spans="1:40" x14ac:dyDescent="0.1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row>
    <row r="136" spans="1:40" x14ac:dyDescent="0.1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row>
    <row r="137" spans="1:40" x14ac:dyDescent="0.1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row>
    <row r="138" spans="1:40" x14ac:dyDescent="0.1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row>
    <row r="139" spans="1:40" x14ac:dyDescent="0.1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row>
    <row r="140" spans="1:40" x14ac:dyDescent="0.1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row>
    <row r="141" spans="1:40" x14ac:dyDescent="0.1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row>
    <row r="142" spans="1:40" x14ac:dyDescent="0.1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row>
    <row r="143" spans="1:40" x14ac:dyDescent="0.1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row>
    <row r="144" spans="1:40" x14ac:dyDescent="0.1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row>
    <row r="145" spans="1:40" x14ac:dyDescent="0.1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row>
    <row r="146" spans="1:40" x14ac:dyDescent="0.1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row>
    <row r="147" spans="1:40" x14ac:dyDescent="0.1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row>
    <row r="148" spans="1:40" x14ac:dyDescent="0.1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row>
    <row r="149" spans="1:40" x14ac:dyDescent="0.1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row>
    <row r="150" spans="1:40" x14ac:dyDescent="0.1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row>
    <row r="151" spans="1:40" x14ac:dyDescent="0.1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row>
    <row r="152" spans="1:40" x14ac:dyDescent="0.1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row>
    <row r="153" spans="1:40" x14ac:dyDescent="0.1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row>
    <row r="154" spans="1:40" x14ac:dyDescent="0.1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row>
    <row r="155" spans="1:40" x14ac:dyDescent="0.1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row>
    <row r="156" spans="1:40" x14ac:dyDescent="0.1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row>
    <row r="157" spans="1:40" x14ac:dyDescent="0.1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row>
    <row r="158" spans="1:40" x14ac:dyDescent="0.1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row>
    <row r="159" spans="1:40" x14ac:dyDescent="0.1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row>
    <row r="160" spans="1:40" x14ac:dyDescent="0.1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row>
    <row r="161" spans="1:40" x14ac:dyDescent="0.1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row>
    <row r="162" spans="1:40" x14ac:dyDescent="0.1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row>
    <row r="163" spans="1:40" x14ac:dyDescent="0.1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row>
    <row r="164" spans="1:40" x14ac:dyDescent="0.1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row>
    <row r="165" spans="1:40" x14ac:dyDescent="0.1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row>
    <row r="166" spans="1:40" x14ac:dyDescent="0.1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row>
    <row r="167" spans="1:40" x14ac:dyDescent="0.1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row>
    <row r="168" spans="1:40" x14ac:dyDescent="0.1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row>
    <row r="169" spans="1:40" x14ac:dyDescent="0.1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row>
    <row r="170" spans="1:40" x14ac:dyDescent="0.1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row>
    <row r="171" spans="1:40" x14ac:dyDescent="0.1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row>
    <row r="172" spans="1:40" x14ac:dyDescent="0.1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row>
    <row r="173" spans="1:40" x14ac:dyDescent="0.1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row>
    <row r="174" spans="1:40" x14ac:dyDescent="0.1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row>
    <row r="175" spans="1:40" x14ac:dyDescent="0.1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row>
    <row r="176" spans="1:40" x14ac:dyDescent="0.1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row>
    <row r="177" spans="1:40" x14ac:dyDescent="0.1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row>
    <row r="178" spans="1:40" x14ac:dyDescent="0.1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row>
    <row r="179" spans="1:40" x14ac:dyDescent="0.1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row>
    <row r="180" spans="1:40" x14ac:dyDescent="0.1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row>
    <row r="181" spans="1:40" x14ac:dyDescent="0.1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row>
    <row r="182" spans="1:40" x14ac:dyDescent="0.1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row>
    <row r="183" spans="1:40" x14ac:dyDescent="0.1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row>
    <row r="184" spans="1:40" x14ac:dyDescent="0.1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row>
    <row r="185" spans="1:40" x14ac:dyDescent="0.1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row>
    <row r="186" spans="1:40" x14ac:dyDescent="0.1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row>
    <row r="187" spans="1:40" x14ac:dyDescent="0.1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row>
    <row r="188" spans="1:40" x14ac:dyDescent="0.1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row>
    <row r="189" spans="1:40" x14ac:dyDescent="0.1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row>
    <row r="190" spans="1:40" x14ac:dyDescent="0.1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row>
    <row r="191" spans="1:40" x14ac:dyDescent="0.1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row>
    <row r="192" spans="1:40" x14ac:dyDescent="0.1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row>
    <row r="193" spans="1:40" x14ac:dyDescent="0.1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row>
    <row r="194" spans="1:40" x14ac:dyDescent="0.1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row>
    <row r="195" spans="1:40" x14ac:dyDescent="0.1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row>
    <row r="196" spans="1:40" x14ac:dyDescent="0.1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row>
    <row r="197" spans="1:40" x14ac:dyDescent="0.1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row>
    <row r="198" spans="1:40" x14ac:dyDescent="0.1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row>
    <row r="199" spans="1:40" x14ac:dyDescent="0.1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row>
    <row r="200" spans="1:40" x14ac:dyDescent="0.1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row>
    <row r="201" spans="1:40" x14ac:dyDescent="0.1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row>
    <row r="202" spans="1:40" x14ac:dyDescent="0.1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row>
    <row r="203" spans="1:40" x14ac:dyDescent="0.1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row>
    <row r="204" spans="1:40" x14ac:dyDescent="0.1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row>
    <row r="205" spans="1:40" x14ac:dyDescent="0.1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row>
    <row r="206" spans="1:40" x14ac:dyDescent="0.1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row>
    <row r="207" spans="1:40" x14ac:dyDescent="0.1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row>
    <row r="208" spans="1:40" x14ac:dyDescent="0.1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row>
    <row r="209" spans="1:40" x14ac:dyDescent="0.1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row>
    <row r="210" spans="1:40" x14ac:dyDescent="0.1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row>
    <row r="211" spans="1:40" x14ac:dyDescent="0.1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row>
    <row r="212" spans="1:40" x14ac:dyDescent="0.1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row>
    <row r="213" spans="1:40" x14ac:dyDescent="0.1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row>
    <row r="214" spans="1:40" x14ac:dyDescent="0.1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row>
    <row r="215" spans="1:40" x14ac:dyDescent="0.1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row>
    <row r="216" spans="1:40" x14ac:dyDescent="0.1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row>
    <row r="217" spans="1:40" x14ac:dyDescent="0.1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row>
    <row r="218" spans="1:40" x14ac:dyDescent="0.1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row>
    <row r="219" spans="1:40" x14ac:dyDescent="0.1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row>
    <row r="220" spans="1:40" x14ac:dyDescent="0.1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row>
    <row r="221" spans="1:40" x14ac:dyDescent="0.1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row>
    <row r="222" spans="1:40" x14ac:dyDescent="0.1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row>
    <row r="223" spans="1:40" x14ac:dyDescent="0.1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row>
    <row r="224" spans="1:40" x14ac:dyDescent="0.1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row>
    <row r="225" spans="1:40" x14ac:dyDescent="0.1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row>
    <row r="226" spans="1:40" x14ac:dyDescent="0.1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row>
    <row r="227" spans="1:40" x14ac:dyDescent="0.1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row>
    <row r="228" spans="1:40" x14ac:dyDescent="0.1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row>
    <row r="229" spans="1:40" x14ac:dyDescent="0.1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row>
    <row r="230" spans="1:40" x14ac:dyDescent="0.1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row>
    <row r="231" spans="1:40" x14ac:dyDescent="0.1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row>
    <row r="232" spans="1:40" x14ac:dyDescent="0.1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row>
    <row r="233" spans="1:40" x14ac:dyDescent="0.1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row>
    <row r="234" spans="1:40" x14ac:dyDescent="0.1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row>
    <row r="235" spans="1:40" x14ac:dyDescent="0.1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row>
    <row r="236" spans="1:40" x14ac:dyDescent="0.1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row>
    <row r="237" spans="1:40" x14ac:dyDescent="0.1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row>
    <row r="238" spans="1:40" x14ac:dyDescent="0.1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row>
    <row r="239" spans="1:40" x14ac:dyDescent="0.1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row>
    <row r="240" spans="1:40" x14ac:dyDescent="0.1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row>
    <row r="241" spans="1:40" x14ac:dyDescent="0.1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row>
    <row r="242" spans="1:40" x14ac:dyDescent="0.1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row>
    <row r="243" spans="1:40" x14ac:dyDescent="0.1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row>
    <row r="244" spans="1:40" x14ac:dyDescent="0.1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row>
    <row r="245" spans="1:40" x14ac:dyDescent="0.1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row>
    <row r="246" spans="1:40" x14ac:dyDescent="0.1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row>
    <row r="247" spans="1:40" x14ac:dyDescent="0.1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row>
    <row r="248" spans="1:40" x14ac:dyDescent="0.1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row>
    <row r="249" spans="1:40" x14ac:dyDescent="0.1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row>
    <row r="250" spans="1:40" x14ac:dyDescent="0.1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row>
    <row r="251" spans="1:40" x14ac:dyDescent="0.1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row>
    <row r="252" spans="1:40" x14ac:dyDescent="0.1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row>
    <row r="253" spans="1:40" x14ac:dyDescent="0.1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row>
    <row r="254" spans="1:40" x14ac:dyDescent="0.1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row>
    <row r="255" spans="1:40" x14ac:dyDescent="0.1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row>
    <row r="256" spans="1:40" x14ac:dyDescent="0.1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row>
    <row r="257" spans="1:40" x14ac:dyDescent="0.1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row>
    <row r="258" spans="1:40" x14ac:dyDescent="0.1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row>
    <row r="259" spans="1:40" x14ac:dyDescent="0.1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row>
    <row r="260" spans="1:40" x14ac:dyDescent="0.1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row>
    <row r="261" spans="1:40" x14ac:dyDescent="0.1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row>
    <row r="262" spans="1:40" x14ac:dyDescent="0.1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row>
    <row r="263" spans="1:40" x14ac:dyDescent="0.1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row>
    <row r="264" spans="1:40" x14ac:dyDescent="0.1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row>
    <row r="265" spans="1:40" x14ac:dyDescent="0.1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row>
    <row r="266" spans="1:40" x14ac:dyDescent="0.1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row>
    <row r="267" spans="1:40" x14ac:dyDescent="0.1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row>
    <row r="268" spans="1:40" x14ac:dyDescent="0.1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row>
    <row r="269" spans="1:40" x14ac:dyDescent="0.1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row>
    <row r="270" spans="1:40" x14ac:dyDescent="0.1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row>
    <row r="271" spans="1:40" x14ac:dyDescent="0.1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row>
    <row r="272" spans="1:40" x14ac:dyDescent="0.1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row>
    <row r="273" spans="1:40" x14ac:dyDescent="0.1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row>
    <row r="274" spans="1:40" x14ac:dyDescent="0.1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row>
    <row r="275" spans="1:40" x14ac:dyDescent="0.1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row>
    <row r="276" spans="1:40" x14ac:dyDescent="0.1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row>
    <row r="277" spans="1:40" x14ac:dyDescent="0.1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row>
    <row r="278" spans="1:40" x14ac:dyDescent="0.1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row>
    <row r="279" spans="1:40" x14ac:dyDescent="0.1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row>
    <row r="280" spans="1:40" x14ac:dyDescent="0.1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row>
    <row r="281" spans="1:40" x14ac:dyDescent="0.1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row>
    <row r="282" spans="1:40" x14ac:dyDescent="0.1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row>
    <row r="283" spans="1:40" x14ac:dyDescent="0.1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row>
    <row r="284" spans="1:40" x14ac:dyDescent="0.1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row>
    <row r="285" spans="1:40" x14ac:dyDescent="0.1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row>
    <row r="286" spans="1:40" x14ac:dyDescent="0.1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row>
    <row r="287" spans="1:40" x14ac:dyDescent="0.1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row>
    <row r="288" spans="1:40" x14ac:dyDescent="0.1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row>
    <row r="289" spans="1:40" x14ac:dyDescent="0.1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row>
    <row r="290" spans="1:40" x14ac:dyDescent="0.1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row>
    <row r="291" spans="1:40" x14ac:dyDescent="0.1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row>
    <row r="292" spans="1:40" x14ac:dyDescent="0.1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row>
    <row r="293" spans="1:40" x14ac:dyDescent="0.1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row>
    <row r="294" spans="1:40" x14ac:dyDescent="0.1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row>
    <row r="295" spans="1:40" x14ac:dyDescent="0.1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row>
    <row r="296" spans="1:40" x14ac:dyDescent="0.1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row>
    <row r="297" spans="1:40" x14ac:dyDescent="0.1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row>
  </sheetData>
  <mergeCells count="2">
    <mergeCell ref="A1:K1"/>
    <mergeCell ref="A2:K2"/>
  </mergeCells>
  <conditionalFormatting sqref="B4:K35">
    <cfRule type="colorScale" priority="1">
      <colorScale>
        <cfvo type="min"/>
        <cfvo type="max"/>
        <color rgb="FFFCFCFF"/>
        <color rgb="FF63BE7B"/>
      </colorScale>
    </cfRule>
    <cfRule type="colorScale" priority="2">
      <colorScale>
        <cfvo type="min"/>
        <cfvo type="percentile" val="50"/>
        <cfvo type="max"/>
        <color rgb="FFF8696B"/>
        <color rgb="FFFCFCFF"/>
        <color rgb="FF63BE7B"/>
      </colorScale>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D0B90-8E1E-4521-AFD7-A2E0D44CD4F8}">
  <sheetPr codeName="Sheet14"/>
  <dimension ref="A1:K93"/>
  <sheetViews>
    <sheetView showGridLines="0" workbookViewId="0"/>
  </sheetViews>
  <sheetFormatPr baseColWidth="10" defaultColWidth="8.83203125" defaultRowHeight="15" x14ac:dyDescent="0.2"/>
  <cols>
    <col min="1" max="1" width="27.6640625" style="141" bestFit="1" customWidth="1"/>
    <col min="2" max="11" width="13.5" style="141" bestFit="1" customWidth="1"/>
    <col min="12" max="16384" width="8.83203125" style="141"/>
  </cols>
  <sheetData>
    <row r="1" spans="1:11" s="140" customFormat="1" x14ac:dyDescent="0.2">
      <c r="A1" s="140" t="s">
        <v>201</v>
      </c>
      <c r="B1" s="140" t="s">
        <v>202</v>
      </c>
      <c r="E1" s="179" t="str">
        <f>IF(B2&lt;&gt;B3, "A NEW VERSION OF THE WORKSHEET IS AVAILABLE", "")</f>
        <v/>
      </c>
      <c r="F1" s="179"/>
      <c r="G1" s="179"/>
      <c r="H1" s="179"/>
      <c r="I1" s="179"/>
      <c r="J1" s="179"/>
      <c r="K1" s="179"/>
    </row>
    <row r="2" spans="1:11" x14ac:dyDescent="0.2">
      <c r="A2" s="140" t="s">
        <v>203</v>
      </c>
      <c r="B2" s="141">
        <v>2.1</v>
      </c>
    </row>
    <row r="3" spans="1:11" x14ac:dyDescent="0.2">
      <c r="A3" s="140" t="s">
        <v>204</v>
      </c>
      <c r="B3" s="141">
        <v>2.1</v>
      </c>
    </row>
    <row r="4" spans="1:11" x14ac:dyDescent="0.2">
      <c r="A4" s="140"/>
    </row>
    <row r="5" spans="1:11" x14ac:dyDescent="0.2">
      <c r="A5" s="140" t="s">
        <v>205</v>
      </c>
    </row>
    <row r="6" spans="1:11" x14ac:dyDescent="0.2">
      <c r="A6" s="141" t="s">
        <v>206</v>
      </c>
      <c r="B6" s="141">
        <f>IF(B9&gt;0, B9/B8, 0)</f>
        <v>767.35130447896245</v>
      </c>
    </row>
    <row r="7" spans="1:11" x14ac:dyDescent="0.2">
      <c r="A7" s="141" t="s">
        <v>207</v>
      </c>
      <c r="B7">
        <v>1</v>
      </c>
    </row>
    <row r="8" spans="1:11" x14ac:dyDescent="0.2">
      <c r="A8" s="141" t="s">
        <v>208</v>
      </c>
      <c r="B8">
        <v>1989.3</v>
      </c>
    </row>
    <row r="9" spans="1:11" x14ac:dyDescent="0.2">
      <c r="A9" s="141" t="s">
        <v>209</v>
      </c>
      <c r="B9">
        <v>1526491.95</v>
      </c>
    </row>
    <row r="15" spans="1:11" x14ac:dyDescent="0.2">
      <c r="A15" s="140" t="s">
        <v>210</v>
      </c>
    </row>
    <row r="16" spans="1:11" s="144" customFormat="1" x14ac:dyDescent="0.2">
      <c r="A16" s="142" t="s">
        <v>211</v>
      </c>
      <c r="B16" s="143">
        <v>42460</v>
      </c>
      <c r="C16" s="143">
        <v>42825</v>
      </c>
      <c r="D16" s="143">
        <v>43190</v>
      </c>
      <c r="E16" s="143">
        <v>43555</v>
      </c>
      <c r="F16" s="143">
        <v>43921</v>
      </c>
      <c r="G16" s="143">
        <v>44286</v>
      </c>
      <c r="H16" s="143">
        <v>44651</v>
      </c>
      <c r="I16" s="143">
        <v>45016</v>
      </c>
      <c r="J16" s="143">
        <v>45382</v>
      </c>
      <c r="K16" s="143">
        <v>45747</v>
      </c>
    </row>
    <row r="17" spans="1:11" s="145" customFormat="1" x14ac:dyDescent="0.2">
      <c r="A17" s="145" t="s">
        <v>212</v>
      </c>
      <c r="B17">
        <v>63161.56</v>
      </c>
      <c r="C17">
        <v>73271.350000000006</v>
      </c>
      <c r="D17">
        <v>85287.84</v>
      </c>
      <c r="E17">
        <v>105160.74</v>
      </c>
      <c r="F17">
        <v>122189.29</v>
      </c>
      <c r="G17">
        <v>128552.4</v>
      </c>
      <c r="H17">
        <v>135936.41</v>
      </c>
      <c r="I17">
        <v>170754.05</v>
      </c>
      <c r="J17">
        <v>283649.02</v>
      </c>
      <c r="K17">
        <v>336367.43</v>
      </c>
    </row>
    <row r="18" spans="1:11" s="145" customFormat="1" x14ac:dyDescent="0.2">
      <c r="A18" s="141" t="s">
        <v>213</v>
      </c>
      <c r="B18"/>
      <c r="C18"/>
      <c r="D18"/>
      <c r="E18"/>
      <c r="F18"/>
      <c r="G18"/>
      <c r="H18"/>
      <c r="I18"/>
      <c r="J18"/>
      <c r="K18"/>
    </row>
    <row r="19" spans="1:11" s="145" customFormat="1" x14ac:dyDescent="0.2">
      <c r="A19" s="141" t="s">
        <v>214</v>
      </c>
      <c r="B19"/>
      <c r="C19"/>
      <c r="D19"/>
      <c r="E19"/>
      <c r="F19"/>
      <c r="G19"/>
      <c r="H19"/>
      <c r="I19"/>
      <c r="J19"/>
      <c r="K19"/>
    </row>
    <row r="20" spans="1:11" s="145" customFormat="1" x14ac:dyDescent="0.2">
      <c r="A20" s="141" t="s">
        <v>215</v>
      </c>
      <c r="B20"/>
      <c r="C20"/>
      <c r="D20"/>
      <c r="E20"/>
      <c r="F20"/>
      <c r="G20"/>
      <c r="H20"/>
      <c r="I20"/>
      <c r="J20"/>
      <c r="K20"/>
    </row>
    <row r="21" spans="1:11" s="145" customFormat="1" x14ac:dyDescent="0.2">
      <c r="A21" s="141" t="s">
        <v>216</v>
      </c>
      <c r="B21">
        <v>1041.79</v>
      </c>
      <c r="C21">
        <v>1271.8</v>
      </c>
      <c r="D21">
        <v>1314.97</v>
      </c>
      <c r="E21">
        <v>1283.53</v>
      </c>
      <c r="F21">
        <v>1293.44</v>
      </c>
      <c r="G21">
        <v>1649.11</v>
      </c>
      <c r="H21">
        <v>1772.27</v>
      </c>
      <c r="I21">
        <v>2176.5</v>
      </c>
      <c r="J21">
        <v>3255.75</v>
      </c>
      <c r="K21"/>
    </row>
    <row r="22" spans="1:11" s="145" customFormat="1" x14ac:dyDescent="0.2">
      <c r="A22" s="141" t="s">
        <v>217</v>
      </c>
      <c r="B22">
        <v>6309.03</v>
      </c>
      <c r="C22">
        <v>8508.2199999999993</v>
      </c>
      <c r="D22">
        <v>9197.15</v>
      </c>
      <c r="E22">
        <v>10454.75</v>
      </c>
      <c r="F22">
        <v>12924.1</v>
      </c>
      <c r="G22">
        <v>13682.35</v>
      </c>
      <c r="H22">
        <v>15904.81</v>
      </c>
      <c r="I22">
        <v>20031.36</v>
      </c>
      <c r="J22">
        <v>31050.07</v>
      </c>
      <c r="K22">
        <v>34135.75</v>
      </c>
    </row>
    <row r="23" spans="1:11" s="145" customFormat="1" x14ac:dyDescent="0.2">
      <c r="A23" s="141" t="s">
        <v>218</v>
      </c>
      <c r="B23">
        <v>3043.15</v>
      </c>
      <c r="C23">
        <v>3328.39</v>
      </c>
      <c r="D23">
        <v>3658.43</v>
      </c>
      <c r="E23">
        <v>3900.17</v>
      </c>
      <c r="F23">
        <v>4192.1499999999996</v>
      </c>
      <c r="G23">
        <v>4780.54</v>
      </c>
      <c r="H23">
        <v>5406.79</v>
      </c>
      <c r="I23">
        <v>6580</v>
      </c>
      <c r="J23">
        <v>87580.05</v>
      </c>
      <c r="K23"/>
    </row>
    <row r="24" spans="1:11" s="145" customFormat="1" x14ac:dyDescent="0.2">
      <c r="A24" s="141" t="s">
        <v>219</v>
      </c>
      <c r="B24">
        <v>9660.65</v>
      </c>
      <c r="C24">
        <v>10747.28</v>
      </c>
      <c r="D24">
        <v>15361.71</v>
      </c>
      <c r="E24">
        <v>19217.82</v>
      </c>
      <c r="F24">
        <v>27049.52</v>
      </c>
      <c r="G24">
        <v>32344.53</v>
      </c>
      <c r="H24">
        <v>33473.089999999997</v>
      </c>
      <c r="I24">
        <v>34254.44</v>
      </c>
      <c r="J24">
        <v>52309.67</v>
      </c>
      <c r="K24">
        <v>156643.93</v>
      </c>
    </row>
    <row r="25" spans="1:11" s="145" customFormat="1" x14ac:dyDescent="0.2">
      <c r="A25" s="145" t="s">
        <v>220</v>
      </c>
      <c r="B25">
        <v>11211.65</v>
      </c>
      <c r="C25">
        <v>12905.08</v>
      </c>
      <c r="D25">
        <v>16056.6</v>
      </c>
      <c r="E25">
        <v>18947.05</v>
      </c>
      <c r="F25">
        <v>24878.97</v>
      </c>
      <c r="G25">
        <v>27332.880000000001</v>
      </c>
      <c r="H25">
        <v>31758.99</v>
      </c>
      <c r="I25">
        <v>33912.050000000003</v>
      </c>
      <c r="J25">
        <v>124345.75</v>
      </c>
      <c r="K25">
        <v>134548.5</v>
      </c>
    </row>
    <row r="26" spans="1:11" s="145" customFormat="1" x14ac:dyDescent="0.2">
      <c r="A26" s="145" t="s">
        <v>221</v>
      </c>
      <c r="B26">
        <v>738.03</v>
      </c>
      <c r="C26">
        <v>886.19</v>
      </c>
      <c r="D26">
        <v>966.78</v>
      </c>
      <c r="E26">
        <v>1220.67</v>
      </c>
      <c r="F26">
        <v>1276.77</v>
      </c>
      <c r="G26">
        <v>1385.01</v>
      </c>
      <c r="H26">
        <v>1680.73</v>
      </c>
      <c r="I26">
        <v>2345.4699999999998</v>
      </c>
      <c r="J26">
        <v>3092.08</v>
      </c>
      <c r="K26"/>
    </row>
    <row r="27" spans="1:11" s="145" customFormat="1" x14ac:dyDescent="0.2">
      <c r="A27" s="145" t="s">
        <v>222</v>
      </c>
      <c r="B27">
        <v>34069.57</v>
      </c>
      <c r="C27">
        <v>38041.58</v>
      </c>
      <c r="D27">
        <v>42381.48</v>
      </c>
      <c r="E27">
        <v>53712.69</v>
      </c>
      <c r="F27">
        <v>62137.42</v>
      </c>
      <c r="G27">
        <v>59247.59</v>
      </c>
      <c r="H27">
        <v>58584.33</v>
      </c>
      <c r="I27">
        <v>77779.94</v>
      </c>
      <c r="J27">
        <v>154138.54999999999</v>
      </c>
      <c r="K27">
        <v>183894.2</v>
      </c>
    </row>
    <row r="28" spans="1:11" s="145" customFormat="1" x14ac:dyDescent="0.2">
      <c r="A28" s="145" t="s">
        <v>223</v>
      </c>
      <c r="B28">
        <v>19510.990000000002</v>
      </c>
      <c r="C28">
        <v>23392.97</v>
      </c>
      <c r="D28">
        <v>28463.919999999998</v>
      </c>
      <c r="E28">
        <v>34318.160000000003</v>
      </c>
      <c r="F28">
        <v>38194.86</v>
      </c>
      <c r="G28">
        <v>42796.15</v>
      </c>
      <c r="H28">
        <v>50873.38</v>
      </c>
      <c r="I28">
        <v>61498.39</v>
      </c>
      <c r="J28">
        <v>76568.600000000006</v>
      </c>
      <c r="K28">
        <v>96242.05</v>
      </c>
    </row>
    <row r="29" spans="1:11" s="145" customFormat="1" x14ac:dyDescent="0.2">
      <c r="A29" s="145" t="s">
        <v>224</v>
      </c>
      <c r="B29">
        <v>6693.66</v>
      </c>
      <c r="C29">
        <v>8078.12</v>
      </c>
      <c r="D29">
        <v>9903.08</v>
      </c>
      <c r="E29">
        <v>11872.55</v>
      </c>
      <c r="F29">
        <v>10898.59</v>
      </c>
      <c r="G29">
        <v>10939.38</v>
      </c>
      <c r="H29">
        <v>12722.48</v>
      </c>
      <c r="I29">
        <v>15349.69</v>
      </c>
      <c r="J29">
        <v>11122.1</v>
      </c>
      <c r="K29">
        <v>22801.88</v>
      </c>
    </row>
    <row r="30" spans="1:11" s="145" customFormat="1" x14ac:dyDescent="0.2">
      <c r="A30" s="145" t="s">
        <v>225</v>
      </c>
      <c r="B30">
        <v>12801.33</v>
      </c>
      <c r="C30">
        <v>15280.48</v>
      </c>
      <c r="D30">
        <v>18510.02</v>
      </c>
      <c r="E30">
        <v>22332.43</v>
      </c>
      <c r="F30">
        <v>27253.95</v>
      </c>
      <c r="G30">
        <v>31833.21</v>
      </c>
      <c r="H30">
        <v>38052.75</v>
      </c>
      <c r="I30">
        <v>45997.11</v>
      </c>
      <c r="J30">
        <v>64062.04</v>
      </c>
      <c r="K30">
        <v>70792.25</v>
      </c>
    </row>
    <row r="31" spans="1:11" s="145" customFormat="1" x14ac:dyDescent="0.2">
      <c r="A31" s="145" t="s">
        <v>226</v>
      </c>
      <c r="B31">
        <v>2401.79</v>
      </c>
      <c r="C31">
        <v>2818.8</v>
      </c>
      <c r="D31">
        <v>3373.63</v>
      </c>
      <c r="E31">
        <v>4084.95</v>
      </c>
      <c r="F31">
        <v>1370.82</v>
      </c>
      <c r="G31">
        <v>3583.32</v>
      </c>
      <c r="H31">
        <v>8595.52</v>
      </c>
      <c r="I31">
        <v>10601.43</v>
      </c>
      <c r="J31">
        <v>14813.96</v>
      </c>
      <c r="K31">
        <v>16834.84</v>
      </c>
    </row>
    <row r="32" spans="1:11" s="145" customFormat="1" x14ac:dyDescent="0.2"/>
    <row r="33" spans="1:11" x14ac:dyDescent="0.2">
      <c r="A33" s="145"/>
    </row>
    <row r="34" spans="1:11" x14ac:dyDescent="0.2">
      <c r="A34" s="145"/>
    </row>
    <row r="35" spans="1:11" x14ac:dyDescent="0.2">
      <c r="A35" s="145"/>
    </row>
    <row r="36" spans="1:11" x14ac:dyDescent="0.2">
      <c r="A36" s="145"/>
    </row>
    <row r="37" spans="1:11" x14ac:dyDescent="0.2">
      <c r="A37" s="145"/>
    </row>
    <row r="38" spans="1:11" x14ac:dyDescent="0.2">
      <c r="A38" s="145"/>
    </row>
    <row r="39" spans="1:11" x14ac:dyDescent="0.2">
      <c r="A39" s="145"/>
    </row>
    <row r="40" spans="1:11" x14ac:dyDescent="0.2">
      <c r="A40" s="140" t="s">
        <v>227</v>
      </c>
    </row>
    <row r="41" spans="1:11" s="144" customFormat="1" x14ac:dyDescent="0.2">
      <c r="A41" s="142" t="s">
        <v>211</v>
      </c>
      <c r="B41" s="143">
        <v>44926</v>
      </c>
      <c r="C41" s="143">
        <v>45016</v>
      </c>
      <c r="D41" s="143">
        <v>45107</v>
      </c>
      <c r="E41" s="143">
        <v>45199</v>
      </c>
      <c r="F41" s="143">
        <v>45291</v>
      </c>
      <c r="G41" s="143">
        <v>45382</v>
      </c>
      <c r="H41" s="143">
        <v>45473</v>
      </c>
      <c r="I41" s="143">
        <v>45565</v>
      </c>
      <c r="J41" s="143">
        <v>45657</v>
      </c>
      <c r="K41" s="143">
        <v>45747</v>
      </c>
    </row>
    <row r="42" spans="1:11" s="145" customFormat="1" x14ac:dyDescent="0.2">
      <c r="A42" s="145" t="s">
        <v>212</v>
      </c>
      <c r="B42">
        <v>45002.11</v>
      </c>
      <c r="C42">
        <v>47548.34</v>
      </c>
      <c r="D42">
        <v>51168.14</v>
      </c>
      <c r="E42">
        <v>75039.100000000006</v>
      </c>
      <c r="F42">
        <v>78008.17</v>
      </c>
      <c r="G42">
        <v>79433.61</v>
      </c>
      <c r="H42">
        <v>81546.2</v>
      </c>
      <c r="I42">
        <v>83001.72</v>
      </c>
      <c r="J42">
        <v>85040.17</v>
      </c>
      <c r="K42">
        <v>86779.34</v>
      </c>
    </row>
    <row r="43" spans="1:11" s="145" customFormat="1" x14ac:dyDescent="0.2">
      <c r="A43" s="145" t="s">
        <v>228</v>
      </c>
      <c r="B43">
        <v>16681.98</v>
      </c>
      <c r="C43">
        <v>17770.12</v>
      </c>
      <c r="D43">
        <v>18469.810000000001</v>
      </c>
      <c r="E43">
        <v>45349.33</v>
      </c>
      <c r="F43">
        <v>50530.03</v>
      </c>
      <c r="G43">
        <v>62938.45</v>
      </c>
      <c r="H43">
        <v>49689.62</v>
      </c>
      <c r="I43">
        <v>52074.11</v>
      </c>
      <c r="J43">
        <v>41306.79</v>
      </c>
      <c r="K43">
        <v>47709.16</v>
      </c>
    </row>
    <row r="44" spans="1:11" s="145" customFormat="1" x14ac:dyDescent="0.2">
      <c r="A44" s="145" t="s">
        <v>220</v>
      </c>
      <c r="B44">
        <v>9120.73</v>
      </c>
      <c r="C44">
        <v>9610.5</v>
      </c>
      <c r="D44">
        <v>9853.15</v>
      </c>
      <c r="E44">
        <v>32527.52</v>
      </c>
      <c r="F44">
        <v>37007.339999999997</v>
      </c>
      <c r="G44">
        <v>44957.74</v>
      </c>
      <c r="H44">
        <v>35450.29</v>
      </c>
      <c r="I44">
        <v>38455.019999999997</v>
      </c>
      <c r="J44">
        <v>27153.77</v>
      </c>
      <c r="K44">
        <v>33489.42</v>
      </c>
    </row>
    <row r="45" spans="1:11" s="145" customFormat="1" x14ac:dyDescent="0.2">
      <c r="A45" s="145" t="s">
        <v>221</v>
      </c>
      <c r="B45"/>
      <c r="C45"/>
      <c r="D45"/>
      <c r="E45"/>
      <c r="F45"/>
      <c r="G45"/>
      <c r="H45"/>
      <c r="I45"/>
      <c r="J45"/>
      <c r="K45"/>
    </row>
    <row r="46" spans="1:11" s="145" customFormat="1" x14ac:dyDescent="0.2">
      <c r="A46" s="145" t="s">
        <v>222</v>
      </c>
      <c r="B46">
        <v>20504.86</v>
      </c>
      <c r="C46">
        <v>22606.03</v>
      </c>
      <c r="D46">
        <v>25954.76</v>
      </c>
      <c r="E46">
        <v>41249.910000000003</v>
      </c>
      <c r="F46">
        <v>43242.37</v>
      </c>
      <c r="G46">
        <v>43691.51</v>
      </c>
      <c r="H46">
        <v>44579.5</v>
      </c>
      <c r="I46">
        <v>45414.21</v>
      </c>
      <c r="J46">
        <v>46914.28</v>
      </c>
      <c r="K46">
        <v>46986.21</v>
      </c>
    </row>
    <row r="47" spans="1:11" s="145" customFormat="1" x14ac:dyDescent="0.2">
      <c r="A47" s="145" t="s">
        <v>223</v>
      </c>
      <c r="B47">
        <v>16936</v>
      </c>
      <c r="C47">
        <v>16782.689999999999</v>
      </c>
      <c r="D47">
        <v>16596.72</v>
      </c>
      <c r="E47">
        <v>20967.38</v>
      </c>
      <c r="F47">
        <v>21243.11</v>
      </c>
      <c r="G47">
        <v>17761.39</v>
      </c>
      <c r="H47">
        <v>22727.37</v>
      </c>
      <c r="I47">
        <v>23968.42</v>
      </c>
      <c r="J47">
        <v>23972.87</v>
      </c>
      <c r="K47">
        <v>25573.39</v>
      </c>
    </row>
    <row r="48" spans="1:11" s="145" customFormat="1" x14ac:dyDescent="0.2">
      <c r="A48" s="145" t="s">
        <v>224</v>
      </c>
      <c r="B48">
        <v>4200.57</v>
      </c>
      <c r="C48">
        <v>4148.68</v>
      </c>
      <c r="D48">
        <v>4193.47</v>
      </c>
      <c r="E48">
        <v>3655</v>
      </c>
      <c r="F48">
        <v>3525.11</v>
      </c>
      <c r="G48">
        <v>-251.48</v>
      </c>
      <c r="H48">
        <v>5539.32</v>
      </c>
      <c r="I48">
        <v>5340.98</v>
      </c>
      <c r="J48">
        <v>5632.76</v>
      </c>
      <c r="K48">
        <v>6288.82</v>
      </c>
    </row>
    <row r="49" spans="1:11" s="145" customFormat="1" x14ac:dyDescent="0.2">
      <c r="A49" s="145" t="s">
        <v>225</v>
      </c>
      <c r="B49">
        <v>12698.32</v>
      </c>
      <c r="C49">
        <v>12594.47</v>
      </c>
      <c r="D49">
        <v>12370.38</v>
      </c>
      <c r="E49">
        <v>16811.41</v>
      </c>
      <c r="F49">
        <v>17257.87</v>
      </c>
      <c r="G49">
        <v>17622.38</v>
      </c>
      <c r="H49">
        <v>16474.849999999999</v>
      </c>
      <c r="I49">
        <v>17825.91</v>
      </c>
      <c r="J49">
        <v>17656.61</v>
      </c>
      <c r="K49">
        <v>18834.88</v>
      </c>
    </row>
    <row r="50" spans="1:11" x14ac:dyDescent="0.2">
      <c r="A50" s="145" t="s">
        <v>152</v>
      </c>
      <c r="B50">
        <v>28320.13</v>
      </c>
      <c r="C50">
        <v>29778.22</v>
      </c>
      <c r="D50">
        <v>32698.33</v>
      </c>
      <c r="E50">
        <v>29689.77</v>
      </c>
      <c r="F50">
        <v>27478.14</v>
      </c>
      <c r="G50">
        <v>16495.16</v>
      </c>
      <c r="H50">
        <v>31856.58</v>
      </c>
      <c r="I50">
        <v>30927.61</v>
      </c>
      <c r="J50">
        <v>43733.38</v>
      </c>
      <c r="K50">
        <v>39070.18</v>
      </c>
    </row>
    <row r="51" spans="1:11" x14ac:dyDescent="0.2">
      <c r="A51" s="145"/>
    </row>
    <row r="52" spans="1:11" x14ac:dyDescent="0.2">
      <c r="A52" s="145"/>
    </row>
    <row r="53" spans="1:11" x14ac:dyDescent="0.2">
      <c r="A53" s="145"/>
    </row>
    <row r="54" spans="1:11" x14ac:dyDescent="0.2">
      <c r="A54" s="145"/>
    </row>
    <row r="55" spans="1:11" x14ac:dyDescent="0.2">
      <c r="A55" s="140" t="s">
        <v>229</v>
      </c>
    </row>
    <row r="56" spans="1:11" s="144" customFormat="1" x14ac:dyDescent="0.2">
      <c r="A56" s="142" t="s">
        <v>211</v>
      </c>
      <c r="B56" s="143">
        <v>42460</v>
      </c>
      <c r="C56" s="143">
        <v>42825</v>
      </c>
      <c r="D56" s="143">
        <v>43190</v>
      </c>
      <c r="E56" s="143">
        <v>43555</v>
      </c>
      <c r="F56" s="143">
        <v>43921</v>
      </c>
      <c r="G56" s="143">
        <v>44286</v>
      </c>
      <c r="H56" s="143">
        <v>44651</v>
      </c>
      <c r="I56" s="143">
        <v>45016</v>
      </c>
      <c r="J56" s="143">
        <v>45382</v>
      </c>
      <c r="K56" s="143">
        <v>45747</v>
      </c>
    </row>
    <row r="57" spans="1:11" x14ac:dyDescent="0.2">
      <c r="A57" s="145" t="s">
        <v>230</v>
      </c>
      <c r="B57">
        <v>505.64</v>
      </c>
      <c r="C57">
        <v>512.51</v>
      </c>
      <c r="D57">
        <v>519.02</v>
      </c>
      <c r="E57">
        <v>544.66</v>
      </c>
      <c r="F57">
        <v>548.33000000000004</v>
      </c>
      <c r="G57">
        <v>551.28</v>
      </c>
      <c r="H57">
        <v>554.54999999999995</v>
      </c>
      <c r="I57">
        <v>557.97</v>
      </c>
      <c r="J57">
        <v>759.69</v>
      </c>
      <c r="K57">
        <v>765.22</v>
      </c>
    </row>
    <row r="58" spans="1:11" x14ac:dyDescent="0.2">
      <c r="A58" s="145" t="s">
        <v>231</v>
      </c>
      <c r="B58">
        <v>73798.490000000005</v>
      </c>
      <c r="C58">
        <v>91281.44</v>
      </c>
      <c r="D58">
        <v>109080.11</v>
      </c>
      <c r="E58">
        <v>153128</v>
      </c>
      <c r="F58">
        <v>175810.38</v>
      </c>
      <c r="G58">
        <v>209258.9</v>
      </c>
      <c r="H58">
        <v>246771.62</v>
      </c>
      <c r="I58">
        <v>288879.53000000003</v>
      </c>
      <c r="J58">
        <v>455635.56</v>
      </c>
      <c r="K58">
        <v>517218.98</v>
      </c>
    </row>
    <row r="59" spans="1:11" x14ac:dyDescent="0.2">
      <c r="A59" s="145" t="s">
        <v>232</v>
      </c>
      <c r="B59">
        <v>649587.25</v>
      </c>
      <c r="C59">
        <v>741549.89</v>
      </c>
      <c r="D59">
        <v>944817.22</v>
      </c>
      <c r="E59">
        <v>1080235.46</v>
      </c>
      <c r="F59">
        <v>1333041.45</v>
      </c>
      <c r="G59">
        <v>1511417.62</v>
      </c>
      <c r="H59">
        <v>1784969.53</v>
      </c>
      <c r="I59">
        <v>2139211.91</v>
      </c>
      <c r="J59">
        <v>3107502.74</v>
      </c>
      <c r="K59">
        <v>3345503.8</v>
      </c>
    </row>
    <row r="60" spans="1:11" x14ac:dyDescent="0.2">
      <c r="A60" s="145" t="s">
        <v>233</v>
      </c>
      <c r="B60">
        <v>38320.949999999997</v>
      </c>
      <c r="C60">
        <v>59000.32</v>
      </c>
      <c r="D60">
        <v>48769.82</v>
      </c>
      <c r="E60">
        <v>58897.59</v>
      </c>
      <c r="F60">
        <v>71430.27</v>
      </c>
      <c r="G60">
        <v>78278.83</v>
      </c>
      <c r="H60">
        <v>90638.6</v>
      </c>
      <c r="I60">
        <v>101783.03</v>
      </c>
      <c r="J60">
        <v>466296.27</v>
      </c>
      <c r="K60">
        <v>528929.42000000004</v>
      </c>
    </row>
    <row r="61" spans="1:11" s="140" customFormat="1" x14ac:dyDescent="0.2">
      <c r="A61" s="140" t="s">
        <v>234</v>
      </c>
      <c r="B61">
        <v>762212.33</v>
      </c>
      <c r="C61">
        <v>892344.16</v>
      </c>
      <c r="D61">
        <v>1103186.17</v>
      </c>
      <c r="E61">
        <v>1292805.71</v>
      </c>
      <c r="F61">
        <v>1580830.43</v>
      </c>
      <c r="G61">
        <v>1799506.63</v>
      </c>
      <c r="H61">
        <v>2122934.2999999998</v>
      </c>
      <c r="I61">
        <v>2530432.44</v>
      </c>
      <c r="J61">
        <v>4030194.26</v>
      </c>
      <c r="K61">
        <v>4392417.42</v>
      </c>
    </row>
    <row r="62" spans="1:11" x14ac:dyDescent="0.2">
      <c r="A62" s="145" t="s">
        <v>235</v>
      </c>
      <c r="B62">
        <v>3666.86</v>
      </c>
      <c r="C62">
        <v>3999.7</v>
      </c>
      <c r="D62">
        <v>4008.13</v>
      </c>
      <c r="E62">
        <v>4368.63</v>
      </c>
      <c r="F62">
        <v>4775.6499999999996</v>
      </c>
      <c r="G62">
        <v>5248.35</v>
      </c>
      <c r="H62">
        <v>6432.07</v>
      </c>
      <c r="I62">
        <v>8431.35</v>
      </c>
      <c r="J62">
        <v>12603.76</v>
      </c>
      <c r="K62">
        <v>15257.94</v>
      </c>
    </row>
    <row r="63" spans="1:11" x14ac:dyDescent="0.2">
      <c r="A63" s="145" t="s">
        <v>236</v>
      </c>
      <c r="B63"/>
      <c r="C63"/>
      <c r="D63"/>
      <c r="E63"/>
      <c r="F63"/>
      <c r="G63"/>
      <c r="H63"/>
      <c r="I63"/>
      <c r="J63"/>
      <c r="K63"/>
    </row>
    <row r="64" spans="1:11" x14ac:dyDescent="0.2">
      <c r="A64" s="145" t="s">
        <v>237</v>
      </c>
      <c r="B64">
        <v>193633.85</v>
      </c>
      <c r="C64">
        <v>210777.11</v>
      </c>
      <c r="D64">
        <v>238460.92</v>
      </c>
      <c r="E64">
        <v>289445.87</v>
      </c>
      <c r="F64">
        <v>389304.95</v>
      </c>
      <c r="G64">
        <v>438823.11</v>
      </c>
      <c r="H64">
        <v>449263.86</v>
      </c>
      <c r="I64">
        <v>511581.71</v>
      </c>
      <c r="J64">
        <v>1005681.63</v>
      </c>
      <c r="K64">
        <v>1186472.8899999999</v>
      </c>
    </row>
    <row r="65" spans="1:11" x14ac:dyDescent="0.2">
      <c r="A65" s="145" t="s">
        <v>238</v>
      </c>
      <c r="B65">
        <v>564911.62</v>
      </c>
      <c r="C65">
        <v>677567.35</v>
      </c>
      <c r="D65">
        <v>860717.12</v>
      </c>
      <c r="E65">
        <v>998991.21</v>
      </c>
      <c r="F65">
        <v>1186749.83</v>
      </c>
      <c r="G65">
        <v>1355435.17</v>
      </c>
      <c r="H65">
        <v>1667238.37</v>
      </c>
      <c r="I65">
        <v>2010419.38</v>
      </c>
      <c r="J65">
        <v>3011908.87</v>
      </c>
      <c r="K65">
        <v>3190686.59</v>
      </c>
    </row>
    <row r="66" spans="1:11" s="140" customFormat="1" x14ac:dyDescent="0.2">
      <c r="A66" s="140" t="s">
        <v>234</v>
      </c>
      <c r="B66">
        <v>762212.33</v>
      </c>
      <c r="C66">
        <v>892344.16</v>
      </c>
      <c r="D66">
        <v>1103186.17</v>
      </c>
      <c r="E66">
        <v>1292805.71</v>
      </c>
      <c r="F66">
        <v>1580830.43</v>
      </c>
      <c r="G66">
        <v>1799506.63</v>
      </c>
      <c r="H66">
        <v>2122934.2999999998</v>
      </c>
      <c r="I66">
        <v>2530432.44</v>
      </c>
      <c r="J66">
        <v>4030194.26</v>
      </c>
      <c r="K66">
        <v>4392417.42</v>
      </c>
    </row>
    <row r="67" spans="1:11" s="145" customFormat="1" x14ac:dyDescent="0.2">
      <c r="A67" s="145" t="s">
        <v>239</v>
      </c>
      <c r="B67"/>
      <c r="C67"/>
      <c r="D67"/>
      <c r="E67"/>
      <c r="F67"/>
      <c r="G67"/>
      <c r="H67"/>
      <c r="I67"/>
      <c r="J67"/>
      <c r="K67"/>
    </row>
    <row r="68" spans="1:11" x14ac:dyDescent="0.2">
      <c r="A68" s="145" t="s">
        <v>240</v>
      </c>
      <c r="B68"/>
      <c r="C68"/>
      <c r="D68"/>
      <c r="E68"/>
      <c r="F68"/>
      <c r="G68"/>
      <c r="H68"/>
      <c r="I68"/>
      <c r="J68"/>
      <c r="K68"/>
    </row>
    <row r="69" spans="1:11" x14ac:dyDescent="0.2">
      <c r="A69" s="141" t="s">
        <v>241</v>
      </c>
      <c r="B69">
        <v>24488.85</v>
      </c>
      <c r="C69">
        <v>33633.279999999999</v>
      </c>
      <c r="D69">
        <v>97138.14</v>
      </c>
      <c r="E69">
        <v>39372.129999999997</v>
      </c>
      <c r="F69">
        <v>62997.42</v>
      </c>
      <c r="G69">
        <v>86648.17</v>
      </c>
      <c r="H69">
        <v>118791.2</v>
      </c>
      <c r="I69">
        <v>103917.93</v>
      </c>
      <c r="J69">
        <v>165658.59</v>
      </c>
      <c r="K69">
        <v>144390.25</v>
      </c>
    </row>
    <row r="70" spans="1:11" x14ac:dyDescent="0.2">
      <c r="A70" s="141" t="s">
        <v>242</v>
      </c>
      <c r="B70">
        <v>2528186517</v>
      </c>
      <c r="C70">
        <v>2562545717</v>
      </c>
      <c r="D70">
        <v>2595090267</v>
      </c>
      <c r="E70">
        <v>2723306610</v>
      </c>
      <c r="F70">
        <v>5483286460</v>
      </c>
      <c r="G70">
        <v>5512776482</v>
      </c>
      <c r="H70">
        <v>5545540976</v>
      </c>
      <c r="I70">
        <v>5579742786</v>
      </c>
      <c r="J70">
        <v>7596910662</v>
      </c>
      <c r="K70"/>
    </row>
    <row r="71" spans="1:11" x14ac:dyDescent="0.2">
      <c r="A71" s="141" t="s">
        <v>243</v>
      </c>
    </row>
    <row r="72" spans="1:11" x14ac:dyDescent="0.2">
      <c r="A72" s="141" t="s">
        <v>244</v>
      </c>
      <c r="B72">
        <v>2</v>
      </c>
      <c r="C72">
        <v>2</v>
      </c>
      <c r="D72">
        <v>2</v>
      </c>
      <c r="E72">
        <v>2</v>
      </c>
      <c r="F72">
        <v>1</v>
      </c>
      <c r="G72">
        <v>1</v>
      </c>
      <c r="H72">
        <v>1</v>
      </c>
      <c r="I72">
        <v>1</v>
      </c>
      <c r="J72">
        <v>1</v>
      </c>
      <c r="K72">
        <v>1</v>
      </c>
    </row>
    <row r="74" spans="1:11" x14ac:dyDescent="0.2">
      <c r="A74" s="145"/>
    </row>
    <row r="75" spans="1:11" x14ac:dyDescent="0.2">
      <c r="A75" s="145"/>
    </row>
    <row r="76" spans="1:11" x14ac:dyDescent="0.2">
      <c r="A76" s="145"/>
    </row>
    <row r="77" spans="1:11" x14ac:dyDescent="0.2">
      <c r="A77" s="145"/>
    </row>
    <row r="78" spans="1:11" x14ac:dyDescent="0.2">
      <c r="A78" s="145"/>
    </row>
    <row r="79" spans="1:11" x14ac:dyDescent="0.2">
      <c r="A79" s="145"/>
    </row>
    <row r="80" spans="1:11" x14ac:dyDescent="0.2">
      <c r="A80" s="140" t="s">
        <v>245</v>
      </c>
    </row>
    <row r="81" spans="1:11" s="144" customFormat="1" x14ac:dyDescent="0.2">
      <c r="A81" s="142" t="s">
        <v>211</v>
      </c>
      <c r="B81" s="143">
        <v>42460</v>
      </c>
      <c r="C81" s="143">
        <v>42825</v>
      </c>
      <c r="D81" s="143">
        <v>43190</v>
      </c>
      <c r="E81" s="143">
        <v>43555</v>
      </c>
      <c r="F81" s="143">
        <v>43921</v>
      </c>
      <c r="G81" s="143">
        <v>44286</v>
      </c>
      <c r="H81" s="143">
        <v>44651</v>
      </c>
      <c r="I81" s="143">
        <v>45016</v>
      </c>
      <c r="J81" s="143">
        <v>45382</v>
      </c>
      <c r="K81" s="143">
        <v>45747</v>
      </c>
    </row>
    <row r="82" spans="1:11" s="140" customFormat="1" x14ac:dyDescent="0.2">
      <c r="A82" s="145" t="s">
        <v>246</v>
      </c>
      <c r="B82">
        <v>-34435.370000000003</v>
      </c>
      <c r="C82">
        <v>17281.59</v>
      </c>
      <c r="D82">
        <v>17214.38</v>
      </c>
      <c r="E82">
        <v>-62871.54</v>
      </c>
      <c r="F82">
        <v>-16869.09</v>
      </c>
      <c r="G82">
        <v>42476.45</v>
      </c>
      <c r="H82">
        <v>-11959.57</v>
      </c>
      <c r="I82">
        <v>20813.7</v>
      </c>
      <c r="J82">
        <v>19069.34</v>
      </c>
      <c r="K82">
        <v>127241.84</v>
      </c>
    </row>
    <row r="83" spans="1:11" s="145" customFormat="1" x14ac:dyDescent="0.2">
      <c r="A83" s="145" t="s">
        <v>247</v>
      </c>
      <c r="B83">
        <v>-837.31</v>
      </c>
      <c r="C83">
        <v>-1146.3800000000001</v>
      </c>
      <c r="D83">
        <v>-841.6</v>
      </c>
      <c r="E83">
        <v>-1503.06</v>
      </c>
      <c r="F83">
        <v>-1402.94</v>
      </c>
      <c r="G83">
        <v>-1822.7</v>
      </c>
      <c r="H83">
        <v>-2051.23</v>
      </c>
      <c r="I83">
        <v>-2992.18</v>
      </c>
      <c r="J83">
        <v>16600.419999999998</v>
      </c>
      <c r="K83">
        <v>-3850.64</v>
      </c>
    </row>
    <row r="84" spans="1:11" s="145" customFormat="1" x14ac:dyDescent="0.2">
      <c r="A84" s="145" t="s">
        <v>248</v>
      </c>
      <c r="B84">
        <v>37815.129999999997</v>
      </c>
      <c r="C84">
        <v>-5892.97</v>
      </c>
      <c r="D84">
        <v>57377.66</v>
      </c>
      <c r="E84">
        <v>23130.69</v>
      </c>
      <c r="F84">
        <v>24394.5</v>
      </c>
      <c r="G84">
        <v>-7321.35</v>
      </c>
      <c r="H84">
        <v>48124.02</v>
      </c>
      <c r="I84">
        <v>23940.560000000001</v>
      </c>
      <c r="J84">
        <v>-3983.06</v>
      </c>
      <c r="K84">
        <v>-102477.54</v>
      </c>
    </row>
    <row r="85" spans="1:11" s="140" customFormat="1" x14ac:dyDescent="0.2">
      <c r="A85" s="145" t="s">
        <v>249</v>
      </c>
      <c r="B85">
        <v>2542.46</v>
      </c>
      <c r="C85">
        <v>10242.24</v>
      </c>
      <c r="D85">
        <v>73750.44</v>
      </c>
      <c r="E85">
        <v>-41243.910000000003</v>
      </c>
      <c r="F85">
        <v>6122.47</v>
      </c>
      <c r="G85">
        <v>33332.400000000001</v>
      </c>
      <c r="H85">
        <v>34113.22</v>
      </c>
      <c r="I85">
        <v>41762.080000000002</v>
      </c>
      <c r="J85">
        <v>31686.7</v>
      </c>
      <c r="K85">
        <v>20913.66</v>
      </c>
    </row>
    <row r="86" spans="1:11" x14ac:dyDescent="0.2">
      <c r="A86" s="145"/>
    </row>
    <row r="87" spans="1:11" x14ac:dyDescent="0.2">
      <c r="A87" s="145"/>
    </row>
    <row r="88" spans="1:11" x14ac:dyDescent="0.2">
      <c r="A88" s="145"/>
    </row>
    <row r="89" spans="1:11" x14ac:dyDescent="0.2">
      <c r="A89" s="145"/>
      <c r="E89">
        <v>1159.45</v>
      </c>
      <c r="F89">
        <v>861.9</v>
      </c>
      <c r="G89">
        <v>1493.65</v>
      </c>
      <c r="H89">
        <v>1470.35</v>
      </c>
      <c r="I89">
        <v>1609.55</v>
      </c>
      <c r="J89">
        <v>1447.9</v>
      </c>
      <c r="K89">
        <v>1828.2</v>
      </c>
    </row>
    <row r="90" spans="1:11" s="140" customFormat="1" x14ac:dyDescent="0.2">
      <c r="A90" s="140" t="s">
        <v>250</v>
      </c>
      <c r="B90">
        <v>535.58000000000004</v>
      </c>
      <c r="C90">
        <v>721.28</v>
      </c>
      <c r="D90">
        <v>943.05</v>
      </c>
      <c r="E90" s="141"/>
      <c r="F90" s="141"/>
      <c r="G90" s="141"/>
      <c r="H90" s="141"/>
      <c r="I90" s="141"/>
      <c r="J90" s="141"/>
      <c r="K90" s="141"/>
    </row>
    <row r="91" spans="1:11" x14ac:dyDescent="0.2">
      <c r="E91" s="140"/>
      <c r="F91" s="140"/>
      <c r="G91" s="140"/>
      <c r="H91" s="140"/>
      <c r="I91" s="140"/>
      <c r="J91" s="140"/>
      <c r="K91" s="140"/>
    </row>
    <row r="92" spans="1:11" s="140" customFormat="1" x14ac:dyDescent="0.2">
      <c r="A92" s="140" t="s">
        <v>251</v>
      </c>
      <c r="E92" s="146">
        <v>544.66</v>
      </c>
      <c r="F92" s="146">
        <v>548.33000000000004</v>
      </c>
      <c r="G92" s="146">
        <v>551.28</v>
      </c>
      <c r="H92" s="146">
        <v>554.54999999999995</v>
      </c>
      <c r="I92" s="146">
        <v>557.97</v>
      </c>
      <c r="J92" s="146">
        <v>759.69</v>
      </c>
      <c r="K92" s="146">
        <v>765.22</v>
      </c>
    </row>
    <row r="93" spans="1:11" x14ac:dyDescent="0.2">
      <c r="A93" s="141" t="s">
        <v>252</v>
      </c>
      <c r="B93" s="146">
        <v>505.64</v>
      </c>
      <c r="C93" s="146">
        <v>512.51</v>
      </c>
      <c r="D93" s="146">
        <v>519.02</v>
      </c>
    </row>
  </sheetData>
  <mergeCells count="1">
    <mergeCell ref="E1:K1"/>
  </mergeCells>
  <conditionalFormatting sqref="E1:K1">
    <cfRule type="cellIs" dxfId="3" priority="1" operator="notEqual">
      <formula>""</formula>
    </cfRule>
  </conditionalFormatting>
  <hyperlinks>
    <hyperlink ref="E1:K1" r:id="rId1" display="https://www.screener.in/excel/" xr:uid="{4F975B90-A211-4A92-A2B1-063ECCA6BB4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025B-D7C8-4E5A-90DE-1E5E9A9D605B}">
  <dimension ref="A1:M43"/>
  <sheetViews>
    <sheetView topLeftCell="A17" workbookViewId="0">
      <selection activeCell="J29" sqref="J29"/>
    </sheetView>
  </sheetViews>
  <sheetFormatPr baseColWidth="10" defaultColWidth="8.83203125" defaultRowHeight="15" x14ac:dyDescent="0.2"/>
  <cols>
    <col min="1" max="1" width="20.6640625" customWidth="1"/>
    <col min="2" max="2" width="13.5" customWidth="1"/>
    <col min="3" max="3" width="7.83203125" customWidth="1"/>
    <col min="4" max="4" width="12.1640625" bestFit="1" customWidth="1"/>
    <col min="5" max="5" width="11.1640625" bestFit="1" customWidth="1"/>
    <col min="6" max="8" width="12.1640625" bestFit="1" customWidth="1"/>
    <col min="9" max="9" width="11.1640625" bestFit="1" customWidth="1"/>
    <col min="10" max="12" width="12.1640625" bestFit="1" customWidth="1"/>
    <col min="13" max="13" width="12" bestFit="1" customWidth="1"/>
  </cols>
  <sheetData>
    <row r="1" spans="1:13" s="70" customFormat="1" x14ac:dyDescent="0.2"/>
    <row r="2" spans="1:13" x14ac:dyDescent="0.2">
      <c r="A2" s="73" t="s">
        <v>56</v>
      </c>
      <c r="B2" s="74"/>
      <c r="C2" s="160"/>
      <c r="D2" s="161"/>
      <c r="E2" s="161"/>
      <c r="F2" s="162"/>
      <c r="G2" s="75" t="s">
        <v>139</v>
      </c>
      <c r="H2" s="75"/>
      <c r="I2" s="75"/>
      <c r="J2" s="75"/>
      <c r="K2" s="75"/>
      <c r="L2" s="75"/>
      <c r="M2" s="75"/>
    </row>
    <row r="3" spans="1:13" s="70" customFormat="1" ht="15" customHeight="1" x14ac:dyDescent="0.2">
      <c r="A3" s="76" t="s">
        <v>140</v>
      </c>
      <c r="B3"/>
      <c r="C3" s="77" t="s">
        <v>256</v>
      </c>
      <c r="D3"/>
      <c r="E3"/>
      <c r="F3" s="38"/>
      <c r="G3" s="163" t="s">
        <v>290</v>
      </c>
      <c r="H3" s="164"/>
      <c r="I3" s="164"/>
      <c r="J3" s="164"/>
      <c r="K3" s="164"/>
      <c r="L3" s="164"/>
      <c r="M3" s="165"/>
    </row>
    <row r="4" spans="1:13" s="70" customFormat="1" x14ac:dyDescent="0.2">
      <c r="A4" s="76" t="s">
        <v>141</v>
      </c>
      <c r="B4"/>
      <c r="C4" s="78" t="s">
        <v>285</v>
      </c>
      <c r="D4" s="79"/>
      <c r="E4" s="79"/>
      <c r="F4" s="80"/>
      <c r="G4" s="155"/>
      <c r="H4" s="166"/>
      <c r="I4" s="166"/>
      <c r="J4" s="166"/>
      <c r="K4" s="166"/>
      <c r="L4" s="166"/>
      <c r="M4" s="167"/>
    </row>
    <row r="5" spans="1:13" x14ac:dyDescent="0.2">
      <c r="A5" s="76" t="s">
        <v>142</v>
      </c>
      <c r="C5" t="s">
        <v>286</v>
      </c>
      <c r="F5" s="38"/>
      <c r="G5" s="155"/>
      <c r="H5" s="166"/>
      <c r="I5" s="166"/>
      <c r="J5" s="166"/>
      <c r="K5" s="166"/>
      <c r="L5" s="166"/>
      <c r="M5" s="167"/>
    </row>
    <row r="6" spans="1:13" s="70" customFormat="1" x14ac:dyDescent="0.2">
      <c r="A6" s="76" t="s">
        <v>143</v>
      </c>
      <c r="B6"/>
      <c r="C6" t="s">
        <v>287</v>
      </c>
      <c r="D6"/>
      <c r="E6"/>
      <c r="F6" s="38"/>
      <c r="G6" s="155"/>
      <c r="H6" s="166"/>
      <c r="I6" s="166"/>
      <c r="J6" s="166"/>
      <c r="K6" s="166"/>
      <c r="L6" s="166"/>
      <c r="M6" s="167"/>
    </row>
    <row r="7" spans="1:13" x14ac:dyDescent="0.2">
      <c r="A7" s="76" t="s">
        <v>144</v>
      </c>
      <c r="C7" t="s">
        <v>288</v>
      </c>
      <c r="F7" s="38"/>
      <c r="G7" s="155"/>
      <c r="H7" s="166"/>
      <c r="I7" s="166"/>
      <c r="J7" s="166"/>
      <c r="K7" s="166"/>
      <c r="L7" s="166"/>
      <c r="M7" s="167"/>
    </row>
    <row r="8" spans="1:13" x14ac:dyDescent="0.2">
      <c r="A8" s="76" t="s">
        <v>145</v>
      </c>
      <c r="C8" s="153" t="s">
        <v>289</v>
      </c>
      <c r="F8" s="38"/>
      <c r="G8" s="155"/>
      <c r="H8" s="166"/>
      <c r="I8" s="166"/>
      <c r="J8" s="166"/>
      <c r="K8" s="166"/>
      <c r="L8" s="166"/>
      <c r="M8" s="167"/>
    </row>
    <row r="9" spans="1:13" x14ac:dyDescent="0.2">
      <c r="A9" s="76" t="s">
        <v>146</v>
      </c>
      <c r="C9" s="150">
        <v>13884</v>
      </c>
      <c r="F9" s="38"/>
      <c r="G9" s="155"/>
      <c r="H9" s="166"/>
      <c r="I9" s="166"/>
      <c r="J9" s="166"/>
      <c r="K9" s="166"/>
      <c r="L9" s="166"/>
      <c r="M9" s="167"/>
    </row>
    <row r="10" spans="1:13" x14ac:dyDescent="0.2">
      <c r="A10" s="76" t="s">
        <v>147</v>
      </c>
      <c r="C10" s="82" t="s">
        <v>291</v>
      </c>
      <c r="F10" s="38"/>
      <c r="G10" s="155"/>
      <c r="H10" s="166"/>
      <c r="I10" s="166"/>
      <c r="J10" s="166"/>
      <c r="K10" s="166"/>
      <c r="L10" s="166"/>
      <c r="M10" s="167"/>
    </row>
    <row r="11" spans="1:13" x14ac:dyDescent="0.2">
      <c r="A11" s="83" t="s">
        <v>149</v>
      </c>
      <c r="B11" s="84"/>
      <c r="C11" s="171">
        <v>2025</v>
      </c>
      <c r="D11" s="171"/>
      <c r="E11" s="171"/>
      <c r="F11" s="172"/>
      <c r="G11" s="168"/>
      <c r="H11" s="169"/>
      <c r="I11" s="169"/>
      <c r="J11" s="169"/>
      <c r="K11" s="169"/>
      <c r="L11" s="169"/>
      <c r="M11" s="170"/>
    </row>
    <row r="13" spans="1:13" x14ac:dyDescent="0.2">
      <c r="A13" s="85" t="s">
        <v>150</v>
      </c>
      <c r="B13" s="86"/>
      <c r="C13" s="86"/>
      <c r="D13" s="87" t="s">
        <v>259</v>
      </c>
      <c r="E13" s="87" t="s">
        <v>260</v>
      </c>
      <c r="F13" s="87" t="s">
        <v>261</v>
      </c>
      <c r="G13" s="87" t="s">
        <v>262</v>
      </c>
      <c r="H13" s="87" t="s">
        <v>263</v>
      </c>
      <c r="I13" s="87" t="s">
        <v>264</v>
      </c>
      <c r="J13" s="87" t="s">
        <v>265</v>
      </c>
      <c r="K13" s="87" t="s">
        <v>266</v>
      </c>
      <c r="L13" s="87" t="s">
        <v>267</v>
      </c>
      <c r="M13" s="88" t="s">
        <v>268</v>
      </c>
    </row>
    <row r="14" spans="1:13" x14ac:dyDescent="0.2">
      <c r="A14" s="89" t="s">
        <v>151</v>
      </c>
      <c r="B14" s="90"/>
      <c r="C14" s="90"/>
      <c r="D14" s="90">
        <v>3776.36</v>
      </c>
      <c r="E14" s="90">
        <v>4064.34</v>
      </c>
      <c r="F14" s="90">
        <v>3891.49</v>
      </c>
      <c r="G14" s="90">
        <v>4946.26</v>
      </c>
      <c r="H14" s="90">
        <v>5394.42</v>
      </c>
      <c r="I14" s="90">
        <v>6969.4</v>
      </c>
      <c r="J14" s="90">
        <v>8959.83</v>
      </c>
      <c r="K14" s="90">
        <v>7767</v>
      </c>
      <c r="L14" s="90">
        <v>7845</v>
      </c>
      <c r="M14" s="91">
        <v>9360</v>
      </c>
    </row>
    <row r="15" spans="1:13" x14ac:dyDescent="0.2">
      <c r="A15" s="95" t="s">
        <v>253</v>
      </c>
      <c r="B15" s="96"/>
      <c r="C15" s="96"/>
      <c r="D15" s="97">
        <v>2297.65</v>
      </c>
      <c r="E15" s="97">
        <v>2455.9800000000005</v>
      </c>
      <c r="F15" s="97">
        <v>2323.5499999999997</v>
      </c>
      <c r="G15" s="97">
        <v>2776.5400000000004</v>
      </c>
      <c r="H15" s="97">
        <v>3137.4300000000003</v>
      </c>
      <c r="I15" s="97">
        <v>4514</v>
      </c>
      <c r="J15" s="97">
        <v>5407.76</v>
      </c>
      <c r="K15" s="97">
        <v>4680</v>
      </c>
      <c r="L15" s="97">
        <v>4545</v>
      </c>
      <c r="M15" s="97">
        <v>5539</v>
      </c>
    </row>
    <row r="16" spans="1:13" x14ac:dyDescent="0.2">
      <c r="A16" s="70" t="s">
        <v>152</v>
      </c>
      <c r="B16" s="90"/>
      <c r="C16" s="90"/>
      <c r="D16" s="92">
        <v>1422.5700000000006</v>
      </c>
      <c r="E16" s="92">
        <v>1449.6600000000003</v>
      </c>
      <c r="F16" s="92">
        <v>1269.0099999999998</v>
      </c>
      <c r="G16" s="92">
        <v>1874.4100000000003</v>
      </c>
      <c r="H16" s="92">
        <v>1826.46</v>
      </c>
      <c r="I16" s="92">
        <v>2867.13</v>
      </c>
      <c r="J16" s="92">
        <v>3885.1899999999996</v>
      </c>
      <c r="K16" s="92">
        <v>2370</v>
      </c>
      <c r="L16" s="92">
        <v>2210</v>
      </c>
      <c r="M16" s="92">
        <v>2968</v>
      </c>
    </row>
    <row r="17" spans="1:13" x14ac:dyDescent="0.2">
      <c r="A17" t="s">
        <v>153</v>
      </c>
      <c r="B17" s="90"/>
      <c r="C17" s="90"/>
      <c r="D17" s="93">
        <v>0.3767040218623226</v>
      </c>
      <c r="E17" s="93">
        <v>0.35667783699198402</v>
      </c>
      <c r="F17" s="93">
        <v>0.32609874366887742</v>
      </c>
      <c r="G17" s="93">
        <v>0.37895500843061225</v>
      </c>
      <c r="H17" s="93">
        <v>0.33858320264273084</v>
      </c>
      <c r="I17" s="93">
        <v>0.41138835480816144</v>
      </c>
      <c r="J17" s="93">
        <v>0.43362318258270521</v>
      </c>
      <c r="K17" s="93">
        <v>0.30513711857860176</v>
      </c>
      <c r="L17" s="93">
        <v>0.28170809432759719</v>
      </c>
      <c r="M17" s="94">
        <v>0.31709401709401708</v>
      </c>
    </row>
    <row r="18" spans="1:13" x14ac:dyDescent="0.2">
      <c r="A18" s="95" t="s">
        <v>154</v>
      </c>
      <c r="B18" s="96"/>
      <c r="C18" s="96"/>
      <c r="D18" s="97">
        <v>1515.77</v>
      </c>
      <c r="E18" s="97">
        <v>1522.0299999999997</v>
      </c>
      <c r="F18" s="97">
        <v>1376.1899999999998</v>
      </c>
      <c r="G18" s="97">
        <v>2028.65</v>
      </c>
      <c r="H18" s="97">
        <v>2012.8400000000001</v>
      </c>
      <c r="I18" s="97">
        <v>2923.73</v>
      </c>
      <c r="J18" s="97">
        <v>3997.01</v>
      </c>
      <c r="K18" s="97">
        <v>2714</v>
      </c>
      <c r="L18" s="97">
        <v>2545</v>
      </c>
      <c r="M18" s="98">
        <v>3320</v>
      </c>
    </row>
    <row r="19" spans="1:13" x14ac:dyDescent="0.2">
      <c r="A19" s="95" t="s">
        <v>155</v>
      </c>
      <c r="B19" s="96"/>
      <c r="C19" s="96"/>
      <c r="D19" s="99">
        <v>0.40138387230031031</v>
      </c>
      <c r="E19" s="99">
        <v>0.37448392604949382</v>
      </c>
      <c r="F19" s="99">
        <v>0.3536408933339158</v>
      </c>
      <c r="G19" s="99">
        <v>0.41013816499739197</v>
      </c>
      <c r="H19" s="99">
        <v>0.37313371965846193</v>
      </c>
      <c r="I19" s="99">
        <v>0.41950957040778264</v>
      </c>
      <c r="J19" s="99">
        <v>0.4461033300855039</v>
      </c>
      <c r="K19" s="99">
        <v>0.34942706321617095</v>
      </c>
      <c r="L19" s="99">
        <v>0.32441045251752709</v>
      </c>
      <c r="M19" s="99">
        <v>0.35470085470085472</v>
      </c>
    </row>
    <row r="20" spans="1:13" x14ac:dyDescent="0.2">
      <c r="A20" s="89" t="s">
        <v>156</v>
      </c>
      <c r="B20" s="90"/>
      <c r="C20" s="90"/>
      <c r="D20" s="90">
        <v>1125.7900000000006</v>
      </c>
      <c r="E20" s="90">
        <v>1060.4200000000003</v>
      </c>
      <c r="F20" s="90">
        <v>877.01</v>
      </c>
      <c r="G20" s="90">
        <v>1352.7400000000002</v>
      </c>
      <c r="H20" s="90">
        <v>1376.54</v>
      </c>
      <c r="I20" s="90">
        <v>1984.29</v>
      </c>
      <c r="J20" s="90">
        <v>2960.45</v>
      </c>
      <c r="K20" s="90">
        <v>1824</v>
      </c>
      <c r="L20" s="90">
        <v>1600</v>
      </c>
      <c r="M20" s="90">
        <v>2191</v>
      </c>
    </row>
    <row r="21" spans="1:13" x14ac:dyDescent="0.2">
      <c r="A21" s="89" t="s">
        <v>157</v>
      </c>
      <c r="B21" s="90"/>
      <c r="C21" s="90"/>
      <c r="D21" s="100">
        <v>42.402636534839949</v>
      </c>
      <c r="E21" s="100">
        <v>39.940489642184566</v>
      </c>
      <c r="F21" s="100">
        <v>33.032391713747643</v>
      </c>
      <c r="G21" s="100">
        <v>50.950659133709991</v>
      </c>
      <c r="H21" s="100">
        <v>51.847080979284364</v>
      </c>
      <c r="I21" s="100">
        <v>74.737853107344634</v>
      </c>
      <c r="J21" s="100">
        <v>111.50470809792843</v>
      </c>
      <c r="K21" s="100">
        <v>68.700564971751405</v>
      </c>
      <c r="L21" s="100">
        <v>60.263653483992464</v>
      </c>
      <c r="M21" s="101">
        <v>82.523540489642187</v>
      </c>
    </row>
    <row r="22" spans="1:13" x14ac:dyDescent="0.2">
      <c r="A22" s="102" t="s">
        <v>158</v>
      </c>
      <c r="B22" s="103"/>
      <c r="C22" s="103"/>
      <c r="D22" s="104">
        <v>0</v>
      </c>
      <c r="E22" s="104">
        <v>7.6258619411284936E-2</v>
      </c>
      <c r="F22" s="104">
        <v>-4.2528430200229402E-2</v>
      </c>
      <c r="G22" s="104">
        <v>0.27104528085643304</v>
      </c>
      <c r="H22" s="104">
        <v>9.0605831476711668E-2</v>
      </c>
      <c r="I22" s="104">
        <v>0.2919646597780669</v>
      </c>
      <c r="J22" s="104">
        <v>0.2855956036387638</v>
      </c>
      <c r="K22" s="104">
        <v>-0.13313087413488872</v>
      </c>
      <c r="L22" s="104">
        <v>1.0042487446890692E-2</v>
      </c>
      <c r="M22" s="105">
        <v>0.19311663479923519</v>
      </c>
    </row>
    <row r="23" spans="1:13" x14ac:dyDescent="0.2">
      <c r="A23" s="95" t="s">
        <v>254</v>
      </c>
      <c r="B23" s="96"/>
      <c r="C23" s="90"/>
      <c r="D23" s="108">
        <v>0.60842981071719859</v>
      </c>
      <c r="E23" s="108">
        <v>0.60427523287913909</v>
      </c>
      <c r="F23" s="108">
        <v>0.59708492119984891</v>
      </c>
      <c r="G23" s="108">
        <v>0.56134129625211782</v>
      </c>
      <c r="H23" s="108">
        <v>0.58160654898951147</v>
      </c>
      <c r="I23" s="108">
        <v>0.64768846672597358</v>
      </c>
      <c r="J23" s="108">
        <v>0.60355609425625267</v>
      </c>
      <c r="K23" s="108">
        <v>0.60254924681344146</v>
      </c>
      <c r="L23" s="108">
        <v>0.57934990439770551</v>
      </c>
      <c r="M23" s="109">
        <v>0.59177350427350428</v>
      </c>
    </row>
    <row r="24" spans="1:13" x14ac:dyDescent="0.2">
      <c r="A24" s="89" t="s">
        <v>159</v>
      </c>
      <c r="B24" s="90"/>
      <c r="C24" s="90"/>
      <c r="D24" s="106">
        <v>0.29811511614358815</v>
      </c>
      <c r="E24" s="106">
        <v>0.2609082901528908</v>
      </c>
      <c r="F24" s="106">
        <v>0.2253661194041357</v>
      </c>
      <c r="G24" s="106">
        <v>0.27348744303777001</v>
      </c>
      <c r="H24" s="106">
        <v>0.25517849926405434</v>
      </c>
      <c r="I24" s="106">
        <v>0.28471460957901684</v>
      </c>
      <c r="J24" s="106">
        <v>0.33041363508012983</v>
      </c>
      <c r="K24" s="106">
        <v>0.23483970645036695</v>
      </c>
      <c r="L24" s="106">
        <v>0.20395156150414276</v>
      </c>
      <c r="M24" s="107">
        <v>0.23408119658119658</v>
      </c>
    </row>
    <row r="25" spans="1:13" x14ac:dyDescent="0.2">
      <c r="A25" s="95" t="s">
        <v>160</v>
      </c>
      <c r="B25" s="96"/>
      <c r="C25" s="90"/>
      <c r="D25" s="108">
        <v>0</v>
      </c>
      <c r="E25" s="108">
        <v>-5.8065891507297442E-2</v>
      </c>
      <c r="F25" s="108">
        <v>-0.17295977065690979</v>
      </c>
      <c r="G25" s="108">
        <v>0.54244535410086592</v>
      </c>
      <c r="H25" s="108">
        <v>1.7593920487306954E-2</v>
      </c>
      <c r="I25" s="108">
        <v>0.44150551382451669</v>
      </c>
      <c r="J25" s="108">
        <v>0.49194422186273162</v>
      </c>
      <c r="K25" s="108">
        <v>-0.383877451063183</v>
      </c>
      <c r="L25" s="108">
        <v>-0.1228070175438596</v>
      </c>
      <c r="M25" s="109">
        <v>0.36937500000000012</v>
      </c>
    </row>
    <row r="26" spans="1:13" x14ac:dyDescent="0.2">
      <c r="A26" s="95" t="s">
        <v>161</v>
      </c>
      <c r="B26" s="96"/>
      <c r="C26" s="90"/>
      <c r="D26" s="97">
        <v>73.430000000000007</v>
      </c>
      <c r="E26" s="97">
        <v>78.7</v>
      </c>
      <c r="F26" s="97">
        <v>112.46</v>
      </c>
      <c r="G26" s="97">
        <v>115.26</v>
      </c>
      <c r="H26" s="97">
        <v>122.63</v>
      </c>
      <c r="I26" s="97">
        <v>2156.0300000000002</v>
      </c>
      <c r="J26" s="97">
        <v>2818.88</v>
      </c>
      <c r="K26" s="97">
        <v>4214</v>
      </c>
      <c r="L26" s="97">
        <v>3980</v>
      </c>
      <c r="M26" s="98">
        <v>3715</v>
      </c>
    </row>
    <row r="27" spans="1:13" x14ac:dyDescent="0.2">
      <c r="A27" s="89" t="s">
        <v>162</v>
      </c>
      <c r="B27" s="90"/>
      <c r="C27" s="90"/>
      <c r="D27" s="110">
        <v>179.96</v>
      </c>
      <c r="E27" s="110">
        <v>227.29</v>
      </c>
      <c r="F27" s="110">
        <v>231.43</v>
      </c>
      <c r="G27" s="110">
        <v>254.2</v>
      </c>
      <c r="H27" s="110">
        <v>310.13</v>
      </c>
      <c r="I27" s="110">
        <v>349.71</v>
      </c>
      <c r="J27" s="110">
        <v>422.79999999999995</v>
      </c>
      <c r="K27" s="110">
        <v>452</v>
      </c>
      <c r="L27" s="110">
        <v>482</v>
      </c>
      <c r="M27" s="111">
        <v>1424</v>
      </c>
    </row>
    <row r="28" spans="1:13" x14ac:dyDescent="0.2">
      <c r="A28" s="89" t="s">
        <v>163</v>
      </c>
      <c r="B28" s="90"/>
      <c r="C28" s="90"/>
      <c r="D28" s="112">
        <v>4.7654354987342308E-2</v>
      </c>
      <c r="E28" s="112">
        <v>5.5922978884640553E-2</v>
      </c>
      <c r="F28" s="112">
        <v>5.9470793963237734E-2</v>
      </c>
      <c r="G28" s="112">
        <v>5.1392365140530416E-2</v>
      </c>
      <c r="H28" s="112">
        <v>5.7490888733172422E-2</v>
      </c>
      <c r="I28" s="112">
        <v>5.0177920624443997E-2</v>
      </c>
      <c r="J28" s="112">
        <v>4.7188395315536119E-2</v>
      </c>
      <c r="K28" s="112">
        <v>5.8194927256340928E-2</v>
      </c>
      <c r="L28" s="112">
        <v>6.1440407903123009E-2</v>
      </c>
      <c r="M28" s="112">
        <v>0.15213675213675212</v>
      </c>
    </row>
    <row r="29" spans="1:13" x14ac:dyDescent="0.2">
      <c r="A29" s="113" t="s">
        <v>164</v>
      </c>
      <c r="B29" s="114"/>
      <c r="C29" s="103"/>
      <c r="D29" s="114">
        <v>42.47</v>
      </c>
      <c r="E29" s="114">
        <v>35.74</v>
      </c>
      <c r="F29" s="114">
        <v>63.11</v>
      </c>
      <c r="G29" s="114">
        <v>105.6</v>
      </c>
      <c r="H29" s="114">
        <v>38.85</v>
      </c>
      <c r="I29" s="114">
        <v>4.83</v>
      </c>
      <c r="J29" s="114">
        <v>3.69</v>
      </c>
      <c r="K29" s="114">
        <v>4</v>
      </c>
      <c r="L29" s="114">
        <v>3</v>
      </c>
      <c r="M29" s="115">
        <v>4</v>
      </c>
    </row>
    <row r="30" spans="1:13" x14ac:dyDescent="0.2">
      <c r="A30" s="95" t="s">
        <v>165</v>
      </c>
      <c r="B30" s="96"/>
      <c r="C30" s="90"/>
      <c r="D30" s="96">
        <v>142.23578154425613</v>
      </c>
      <c r="E30" s="96">
        <v>153.08248587570623</v>
      </c>
      <c r="F30" s="96">
        <v>146.57212806026365</v>
      </c>
      <c r="G30" s="96">
        <v>186.29981167608287</v>
      </c>
      <c r="H30" s="96">
        <v>203.17966101694915</v>
      </c>
      <c r="I30" s="96">
        <v>262.50094161958566</v>
      </c>
      <c r="J30" s="96">
        <v>337.47005649717511</v>
      </c>
      <c r="K30" s="96">
        <v>292.5423728813559</v>
      </c>
      <c r="L30" s="96">
        <v>295.48022598870057</v>
      </c>
      <c r="M30" s="116">
        <v>352.5423728813559</v>
      </c>
    </row>
    <row r="31" spans="1:13" x14ac:dyDescent="0.2">
      <c r="A31" s="89" t="s">
        <v>166</v>
      </c>
      <c r="B31" s="90"/>
      <c r="C31" s="90"/>
      <c r="D31" s="100">
        <v>42.402636534839949</v>
      </c>
      <c r="E31" s="100">
        <v>39.940489642184566</v>
      </c>
      <c r="F31" s="100">
        <v>33.032391713747643</v>
      </c>
      <c r="G31" s="100">
        <v>50.950659133709991</v>
      </c>
      <c r="H31" s="100">
        <v>51.847080979284364</v>
      </c>
      <c r="I31" s="100">
        <v>74.737853107344634</v>
      </c>
      <c r="J31" s="100">
        <v>111.50470809792843</v>
      </c>
      <c r="K31" s="100">
        <v>68.700564971751405</v>
      </c>
      <c r="L31" s="100">
        <v>60.263653483992464</v>
      </c>
      <c r="M31" s="101">
        <v>82.523540489642187</v>
      </c>
    </row>
    <row r="32" spans="1:13" x14ac:dyDescent="0.2">
      <c r="A32" s="102" t="s">
        <v>167</v>
      </c>
      <c r="B32" s="103"/>
      <c r="C32" s="103"/>
      <c r="D32" s="117">
        <v>2.7657250470809793</v>
      </c>
      <c r="E32" s="117">
        <v>2.9642184557438793</v>
      </c>
      <c r="F32" s="117">
        <v>4.2357815442561204</v>
      </c>
      <c r="G32" s="117">
        <v>4.3412429378531074</v>
      </c>
      <c r="H32" s="117">
        <v>4.618832391713747</v>
      </c>
      <c r="I32" s="117">
        <v>81.20640301318268</v>
      </c>
      <c r="J32" s="117">
        <v>106.17250470809793</v>
      </c>
      <c r="K32" s="117">
        <v>158.71939736346516</v>
      </c>
      <c r="L32" s="117">
        <v>149.90583804143125</v>
      </c>
      <c r="M32" s="118">
        <v>139.924670433145</v>
      </c>
    </row>
    <row r="33" spans="1:13" x14ac:dyDescent="0.2">
      <c r="A33" s="89" t="s">
        <v>168</v>
      </c>
      <c r="B33" s="90"/>
      <c r="C33" s="90"/>
      <c r="D33" s="119">
        <v>9.8921575478070484E-3</v>
      </c>
      <c r="E33" s="119">
        <v>6.6711589038692346E-3</v>
      </c>
      <c r="F33" s="119">
        <v>1.0651836348906292E-2</v>
      </c>
      <c r="G33" s="119">
        <v>1.5178629180052175E-2</v>
      </c>
      <c r="H33" s="119">
        <v>5.3146956464639834E-3</v>
      </c>
      <c r="I33" s="119">
        <v>5.1965601569081428E-4</v>
      </c>
      <c r="J33" s="119">
        <v>3.1462682189393407E-4</v>
      </c>
      <c r="K33" s="119">
        <v>3.1330774653403308E-4</v>
      </c>
      <c r="L33" s="119">
        <v>2.2105961240881291E-4</v>
      </c>
      <c r="M33" s="120">
        <v>2.6721891909947226E-4</v>
      </c>
    </row>
    <row r="34" spans="1:13" x14ac:dyDescent="0.2">
      <c r="A34" s="95" t="s">
        <v>169</v>
      </c>
      <c r="B34" s="96"/>
      <c r="C34" s="90"/>
      <c r="D34" s="121">
        <v>-2.0425262407885107E-2</v>
      </c>
      <c r="E34" s="121">
        <v>-2.8225462047397232E-2</v>
      </c>
      <c r="F34" s="121">
        <v>-3.5859873999956403E-2</v>
      </c>
      <c r="G34" s="121">
        <v>-4.7617873955586275E-3</v>
      </c>
      <c r="H34" s="121">
        <v>-4.162278174122136E-2</v>
      </c>
      <c r="I34" s="121">
        <v>-0.73577245504885891</v>
      </c>
      <c r="J34" s="121">
        <v>-0.70432398217667702</v>
      </c>
      <c r="K34" s="121">
        <v>-1.5512159174649962</v>
      </c>
      <c r="L34" s="121">
        <v>-1.5626719056974461</v>
      </c>
      <c r="M34" s="122">
        <v>-1.1177710843373494</v>
      </c>
    </row>
    <row r="35" spans="1:13" x14ac:dyDescent="0.2">
      <c r="A35" s="89" t="s">
        <v>170</v>
      </c>
      <c r="B35" s="90"/>
      <c r="C35" s="90"/>
      <c r="D35" s="119">
        <v>23.282750335320074</v>
      </c>
      <c r="E35" s="119">
        <v>15.619488033043508</v>
      </c>
      <c r="F35" s="119">
        <v>33.003968027730586</v>
      </c>
      <c r="G35" s="119">
        <v>33.426456673122694</v>
      </c>
      <c r="H35" s="119">
        <v>38.363779839307249</v>
      </c>
      <c r="I35" s="119">
        <v>48.47342878309118</v>
      </c>
      <c r="J35" s="119">
        <v>39.478602070631162</v>
      </c>
      <c r="K35" s="119">
        <v>41.096459703947374</v>
      </c>
      <c r="L35" s="119">
        <v>57.170446875000003</v>
      </c>
      <c r="M35" s="120">
        <v>69.985484938384289</v>
      </c>
    </row>
    <row r="36" spans="1:13" x14ac:dyDescent="0.2">
      <c r="A36" s="95" t="s">
        <v>171</v>
      </c>
      <c r="B36" s="96"/>
      <c r="C36" s="90"/>
      <c r="D36" s="121">
        <v>12.208115552139379</v>
      </c>
      <c r="E36" s="121">
        <v>6.182151476745207</v>
      </c>
      <c r="F36" s="121">
        <v>9.7688897515527966</v>
      </c>
      <c r="G36" s="121">
        <v>12.996353248097281</v>
      </c>
      <c r="H36" s="121">
        <v>14.445939832446866</v>
      </c>
      <c r="I36" s="121">
        <v>20.693116978549934</v>
      </c>
      <c r="J36" s="121">
        <v>19.92677759891134</v>
      </c>
      <c r="K36" s="121">
        <v>11.720650896843425</v>
      </c>
      <c r="L36" s="121">
        <v>13.455228059833468</v>
      </c>
      <c r="M36" s="122">
        <v>20.448850958647874</v>
      </c>
    </row>
    <row r="37" spans="1:13" x14ac:dyDescent="0.2">
      <c r="A37" s="113" t="s">
        <v>172</v>
      </c>
      <c r="B37" s="114"/>
      <c r="C37" s="103"/>
      <c r="D37" s="123">
        <v>0.26222020357300924</v>
      </c>
      <c r="E37" s="123">
        <v>0.19793593522218847</v>
      </c>
      <c r="F37" s="123">
        <v>0.14802356197677558</v>
      </c>
      <c r="G37" s="123">
        <v>0.19443881474454341</v>
      </c>
      <c r="H37" s="123">
        <v>0.18831122638825049</v>
      </c>
      <c r="I37" s="123">
        <v>0.2134882474896741</v>
      </c>
      <c r="J37" s="123">
        <v>0.25242194441081223</v>
      </c>
      <c r="K37" s="123">
        <v>0.14286833241951907</v>
      </c>
      <c r="L37" s="123">
        <v>0.11789845995136689</v>
      </c>
      <c r="M37" s="124">
        <v>0.14636916293673591</v>
      </c>
    </row>
    <row r="38" spans="1:13" x14ac:dyDescent="0.2">
      <c r="A38" s="95" t="s">
        <v>173</v>
      </c>
      <c r="B38" s="96"/>
      <c r="C38" s="90"/>
      <c r="D38" s="121">
        <v>0</v>
      </c>
      <c r="E38" s="121">
        <v>7.6258619411284964E-2</v>
      </c>
      <c r="F38" s="121">
        <v>-4.2528430200229395E-2</v>
      </c>
      <c r="G38" s="121">
        <v>0.27104528085643292</v>
      </c>
      <c r="H38" s="121">
        <v>9.0605831476711682E-2</v>
      </c>
      <c r="I38" s="121">
        <v>0.29196465977806679</v>
      </c>
      <c r="J38" s="121">
        <v>0.28559560363876374</v>
      </c>
      <c r="K38" s="121">
        <v>-0.13313087413488872</v>
      </c>
      <c r="L38" s="121">
        <v>1.0042487446890803E-2</v>
      </c>
      <c r="M38" s="121">
        <v>0.19311663479923508</v>
      </c>
    </row>
    <row r="39" spans="1:13" x14ac:dyDescent="0.2">
      <c r="A39" s="95" t="s">
        <v>174</v>
      </c>
      <c r="B39" s="96"/>
      <c r="C39" s="90"/>
      <c r="D39" s="121">
        <v>0</v>
      </c>
      <c r="E39" s="121">
        <v>-5.8065891507297442E-2</v>
      </c>
      <c r="F39" s="121">
        <v>-0.17295977065690979</v>
      </c>
      <c r="G39" s="121">
        <v>0.54244535410086592</v>
      </c>
      <c r="H39" s="121">
        <v>1.7593920487306954E-2</v>
      </c>
      <c r="I39" s="121">
        <v>0.44150551382451669</v>
      </c>
      <c r="J39" s="121">
        <v>0.49194422186273162</v>
      </c>
      <c r="K39" s="121">
        <v>-0.383877451063183</v>
      </c>
      <c r="L39" s="121">
        <v>-0.1228070175438596</v>
      </c>
      <c r="M39" s="121">
        <v>0.36937500000000012</v>
      </c>
    </row>
    <row r="40" spans="1:13" x14ac:dyDescent="0.2">
      <c r="A40" s="95" t="s">
        <v>175</v>
      </c>
      <c r="B40" s="96"/>
      <c r="C40" s="90"/>
      <c r="D40" s="121">
        <v>0</v>
      </c>
      <c r="E40" s="121">
        <v>7.1769031730900101E-2</v>
      </c>
      <c r="F40" s="121">
        <v>0.42897077509529863</v>
      </c>
      <c r="G40" s="121">
        <v>2.4897741419171313E-2</v>
      </c>
      <c r="H40" s="121">
        <v>6.394239111573817E-2</v>
      </c>
      <c r="I40" s="121">
        <v>16.58158688738482</v>
      </c>
      <c r="J40" s="121">
        <v>0.30744006344995195</v>
      </c>
      <c r="K40" s="121">
        <v>0.49491996821432621</v>
      </c>
      <c r="L40" s="121">
        <v>-5.552918841955394E-2</v>
      </c>
      <c r="M40" s="121">
        <v>-6.6582914572864346E-2</v>
      </c>
    </row>
    <row r="41" spans="1:13" x14ac:dyDescent="0.2">
      <c r="A41" s="89" t="s">
        <v>176</v>
      </c>
      <c r="B41" s="90"/>
      <c r="C41" s="90"/>
      <c r="D41" s="119">
        <v>0.23579207305157313</v>
      </c>
      <c r="E41" s="119">
        <v>0.25032534278870633</v>
      </c>
      <c r="F41" s="119">
        <v>0.30267613824243739</v>
      </c>
      <c r="G41" s="119">
        <v>0.31397016425920726</v>
      </c>
      <c r="H41" s="119">
        <v>0.30854170601653425</v>
      </c>
      <c r="I41" s="119">
        <v>0.26755161795906846</v>
      </c>
      <c r="J41" s="119">
        <v>0.26899626745933897</v>
      </c>
      <c r="K41" s="119">
        <v>0.43585526315789475</v>
      </c>
      <c r="L41" s="119">
        <v>0.49687500000000001</v>
      </c>
      <c r="M41" s="120">
        <v>0.36284801460520311</v>
      </c>
    </row>
    <row r="42" spans="1:13" x14ac:dyDescent="0.2">
      <c r="A42" s="103" t="s">
        <v>177</v>
      </c>
      <c r="B42" s="103"/>
      <c r="C42" s="103"/>
      <c r="D42" s="104">
        <v>0</v>
      </c>
      <c r="E42" s="104">
        <v>6.1635955564776107E-2</v>
      </c>
      <c r="F42" s="104">
        <v>0.20913102473175926</v>
      </c>
      <c r="G42" s="104">
        <v>3.7313896240223576E-2</v>
      </c>
      <c r="H42" s="104">
        <v>-1.7289726415505503E-2</v>
      </c>
      <c r="I42" s="104">
        <v>-0.13285104495814642</v>
      </c>
      <c r="J42" s="104">
        <v>5.3995169653263779E-3</v>
      </c>
      <c r="K42" s="104">
        <v>0.62030227138292138</v>
      </c>
      <c r="L42" s="104">
        <v>0.14000000000000001</v>
      </c>
      <c r="M42" s="105">
        <v>-0.26973984481971702</v>
      </c>
    </row>
    <row r="43" spans="1:13" x14ac:dyDescent="0.2">
      <c r="A43" s="95"/>
      <c r="B43" s="96"/>
      <c r="C43" s="90"/>
      <c r="D43" s="97"/>
      <c r="E43" s="97"/>
      <c r="F43" s="97"/>
      <c r="G43" s="97"/>
      <c r="H43" s="97"/>
      <c r="I43" s="97"/>
      <c r="J43" s="97"/>
      <c r="K43" s="97"/>
      <c r="L43" s="97"/>
      <c r="M43" s="97"/>
    </row>
  </sheetData>
  <mergeCells count="3">
    <mergeCell ref="C2:F2"/>
    <mergeCell ref="G3:M11"/>
    <mergeCell ref="C11:F11"/>
  </mergeCells>
  <conditionalFormatting sqref="D14:M14">
    <cfRule type="colorScale" priority="9">
      <colorScale>
        <cfvo type="min"/>
        <cfvo type="max"/>
        <color rgb="FFFCFCFF"/>
        <color rgb="FF63BE7B"/>
      </colorScale>
    </cfRule>
  </conditionalFormatting>
  <conditionalFormatting sqref="D14:M42">
    <cfRule type="colorScale" priority="1">
      <colorScale>
        <cfvo type="min"/>
        <cfvo type="percentile" val="50"/>
        <cfvo type="max"/>
        <color rgb="FFF8696B"/>
        <color rgb="FFFCFCFF"/>
        <color rgb="FF63BE7B"/>
      </colorScale>
    </cfRule>
  </conditionalFormatting>
  <conditionalFormatting sqref="D15:M15">
    <cfRule type="colorScale" priority="8">
      <colorScale>
        <cfvo type="min"/>
        <cfvo type="max"/>
        <color rgb="FFFCFCFF"/>
        <color rgb="FF63BE7B"/>
      </colorScale>
    </cfRule>
  </conditionalFormatting>
  <conditionalFormatting sqref="D16:M17">
    <cfRule type="colorScale" priority="22">
      <colorScale>
        <cfvo type="min"/>
        <cfvo type="max"/>
        <color rgb="FFFCFCFF"/>
        <color rgb="FF63BE7B"/>
      </colorScale>
    </cfRule>
  </conditionalFormatting>
  <conditionalFormatting sqref="D17:M17">
    <cfRule type="colorScale" priority="3">
      <colorScale>
        <cfvo type="min"/>
        <cfvo type="max"/>
        <color rgb="FFFCFCFF"/>
        <color rgb="FF63BE7B"/>
      </colorScale>
    </cfRule>
    <cfRule type="colorScale" priority="7">
      <colorScale>
        <cfvo type="min"/>
        <cfvo type="percentile" val="50"/>
        <cfvo type="max"/>
        <color rgb="FFF8696B"/>
        <color rgb="FFFFEB84"/>
        <color rgb="FF63BE7B"/>
      </colorScale>
    </cfRule>
  </conditionalFormatting>
  <conditionalFormatting sqref="D18:M19">
    <cfRule type="colorScale" priority="6">
      <colorScale>
        <cfvo type="min"/>
        <cfvo type="max"/>
        <color rgb="FFFCFCFF"/>
        <color rgb="FF63BE7B"/>
      </colorScale>
    </cfRule>
  </conditionalFormatting>
  <conditionalFormatting sqref="D20:M20">
    <cfRule type="colorScale" priority="5">
      <colorScale>
        <cfvo type="min"/>
        <cfvo type="max"/>
        <color rgb="FFFCFCFF"/>
        <color rgb="FF63BE7B"/>
      </colorScale>
    </cfRule>
  </conditionalFormatting>
  <conditionalFormatting sqref="D21:M21">
    <cfRule type="colorScale" priority="4">
      <colorScale>
        <cfvo type="min"/>
        <cfvo type="max"/>
        <color rgb="FFFCFCFF"/>
        <color rgb="FF63BE7B"/>
      </colorScale>
    </cfRule>
  </conditionalFormatting>
  <conditionalFormatting sqref="D22:M22">
    <cfRule type="colorScale" priority="2">
      <colorScale>
        <cfvo type="min"/>
        <cfvo type="max"/>
        <color rgb="FFFCFCFF"/>
        <color rgb="FF63BE7B"/>
      </colorScale>
    </cfRule>
    <cfRule type="colorScale" priority="21">
      <colorScale>
        <cfvo type="min"/>
        <cfvo type="num" val="0"/>
        <cfvo type="max"/>
        <color rgb="FFF8696B"/>
        <color rgb="FFFCFCFF"/>
        <color rgb="FF63BE7B"/>
      </colorScale>
    </cfRule>
  </conditionalFormatting>
  <conditionalFormatting sqref="D23:M23">
    <cfRule type="colorScale" priority="20">
      <colorScale>
        <cfvo type="min"/>
        <cfvo type="num" val="0"/>
        <cfvo type="max"/>
        <color rgb="FFF8696B"/>
        <color rgb="FFFCFCFF"/>
        <color rgb="FF63BE7B"/>
      </colorScale>
    </cfRule>
  </conditionalFormatting>
  <conditionalFormatting sqref="D24:M24">
    <cfRule type="colorScale" priority="19">
      <colorScale>
        <cfvo type="min"/>
        <cfvo type="num" val="0"/>
        <cfvo type="max"/>
        <color rgb="FFF8696B"/>
        <color rgb="FFFCFCFF"/>
        <color rgb="FF63BE7B"/>
      </colorScale>
    </cfRule>
  </conditionalFormatting>
  <conditionalFormatting sqref="D25:M25">
    <cfRule type="colorScale" priority="18">
      <colorScale>
        <cfvo type="min"/>
        <cfvo type="num" val="0"/>
        <cfvo type="max"/>
        <color rgb="FFF8696B"/>
        <color rgb="FFFCFCFF"/>
        <color rgb="FF63BE7B"/>
      </colorScale>
    </cfRule>
  </conditionalFormatting>
  <conditionalFormatting sqref="D26:M26">
    <cfRule type="colorScale" priority="17">
      <colorScale>
        <cfvo type="min"/>
        <cfvo type="max"/>
        <color rgb="FFFCFCFF"/>
        <color theme="4" tint="0.39997558519241921"/>
      </colorScale>
    </cfRule>
  </conditionalFormatting>
  <conditionalFormatting sqref="D27:M28">
    <cfRule type="colorScale" priority="15">
      <colorScale>
        <cfvo type="min"/>
        <cfvo type="max"/>
        <color rgb="FFFCFCFF"/>
        <color theme="5"/>
      </colorScale>
    </cfRule>
  </conditionalFormatting>
  <conditionalFormatting sqref="D29:M29">
    <cfRule type="colorScale" priority="16">
      <colorScale>
        <cfvo type="min"/>
        <cfvo type="max"/>
        <color rgb="FFFCFCFF"/>
        <color rgb="FFF8696B"/>
      </colorScale>
    </cfRule>
  </conditionalFormatting>
  <conditionalFormatting sqref="D30:M30">
    <cfRule type="colorScale" priority="10">
      <colorScale>
        <cfvo type="min"/>
        <cfvo type="max"/>
        <color rgb="FFFCFCFF"/>
        <color rgb="FF63BE7B"/>
      </colorScale>
    </cfRule>
  </conditionalFormatting>
  <conditionalFormatting sqref="D31:M31">
    <cfRule type="colorScale" priority="14">
      <colorScale>
        <cfvo type="min"/>
        <cfvo type="max"/>
        <color rgb="FFFCFCFF"/>
        <color theme="9" tint="0.59999389629810485"/>
      </colorScale>
    </cfRule>
  </conditionalFormatting>
  <conditionalFormatting sqref="D32:M32">
    <cfRule type="colorScale" priority="13">
      <colorScale>
        <cfvo type="min"/>
        <cfvo type="max"/>
        <color rgb="FFFCFCFF"/>
        <color theme="9" tint="0.59999389629810485"/>
      </colorScale>
    </cfRule>
  </conditionalFormatting>
  <conditionalFormatting sqref="D37:M40">
    <cfRule type="colorScale" priority="11">
      <colorScale>
        <cfvo type="min"/>
        <cfvo type="max"/>
        <color rgb="FFFCFCFF"/>
        <color theme="9" tint="0.59999389629810485"/>
      </colorScale>
    </cfRule>
  </conditionalFormatting>
  <conditionalFormatting sqref="D42:M42">
    <cfRule type="colorScale" priority="12">
      <colorScale>
        <cfvo type="min"/>
        <cfvo type="num" val="0"/>
        <cfvo type="max"/>
        <color rgb="FFF8696B"/>
        <color rgb="FFFCFCFF"/>
        <color rgb="FF63BE7B"/>
      </colorScale>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FEC1D99F-A05D-4A44-BA3E-01A68B4791F6}">
          <x14:colorSeries rgb="FF376092"/>
          <x14:colorNegative rgb="FFD00000"/>
          <x14:colorAxis rgb="FF000000"/>
          <x14:colorMarkers rgb="FFD00000"/>
          <x14:colorFirst rgb="FFD00000"/>
          <x14:colorLast rgb="FFD00000"/>
          <x14:colorHigh rgb="FFD00000"/>
          <x14:colorLow rgb="FFD00000"/>
          <x14:sparklines>
            <x14:sparkline>
              <xm:f>'DIVI''s Overview'!D41:M41</xm:f>
              <xm:sqref>C41</xm:sqref>
            </x14:sparkline>
            <x14:sparkline>
              <xm:f>'DIVI''s Overview'!D42:M42</xm:f>
              <xm:sqref>C42</xm:sqref>
            </x14:sparkline>
            <x14:sparkline>
              <xm:f>'DIVI''s Overview'!D43:M43</xm:f>
              <xm:sqref>C43</xm:sqref>
            </x14:sparkline>
          </x14:sparklines>
        </x14:sparklineGroup>
        <x14:sparklineGroup type="column" displayEmptyCellsAs="gap" xr2:uid="{63AFC3BA-7E8A-46F7-9FC1-FF604D0B8B4E}">
          <x14:colorSeries rgb="FF376092"/>
          <x14:colorNegative rgb="FFD00000"/>
          <x14:colorAxis rgb="FF000000"/>
          <x14:colorMarkers rgb="FFD00000"/>
          <x14:colorFirst rgb="FFD00000"/>
          <x14:colorLast rgb="FFD00000"/>
          <x14:colorHigh rgb="FFD00000"/>
          <x14:colorLow rgb="FFD00000"/>
          <x14:sparklines>
            <x14:sparkline>
              <xm:f>'DIVI''s Overview'!D34:M34</xm:f>
              <xm:sqref>C34</xm:sqref>
            </x14:sparkline>
            <x14:sparkline>
              <xm:f>'DIVI''s Overview'!D35:M35</xm:f>
              <xm:sqref>C35</xm:sqref>
            </x14:sparkline>
            <x14:sparkline>
              <xm:f>'DIVI''s Overview'!D36:M36</xm:f>
              <xm:sqref>C36</xm:sqref>
            </x14:sparkline>
            <x14:sparkline>
              <xm:f>'DIVI''s Overview'!D37:M37</xm:f>
              <xm:sqref>C37</xm:sqref>
            </x14:sparkline>
            <x14:sparkline>
              <xm:f>'DIVI''s Overview'!D38:M38</xm:f>
              <xm:sqref>C38</xm:sqref>
            </x14:sparkline>
            <x14:sparkline>
              <xm:f>'DIVI''s Overview'!D39:M39</xm:f>
              <xm:sqref>C39</xm:sqref>
            </x14:sparkline>
            <x14:sparkline>
              <xm:f>'DIVI''s Overview'!D40:M40</xm:f>
              <xm:sqref>C40</xm:sqref>
            </x14:sparkline>
          </x14:sparklines>
        </x14:sparklineGroup>
        <x14:sparklineGroup type="column" displayEmptyCellsAs="gap" xr2:uid="{A3FA736B-158B-4C60-AD7F-DDCF041ED5F2}">
          <x14:colorSeries rgb="FF376092"/>
          <x14:colorNegative rgb="FFD00000"/>
          <x14:colorAxis rgb="FF000000"/>
          <x14:colorMarkers rgb="FFD00000"/>
          <x14:colorFirst rgb="FFD00000"/>
          <x14:colorLast rgb="FFD00000"/>
          <x14:colorHigh rgb="FFD00000"/>
          <x14:colorLow rgb="FFD00000"/>
          <x14:sparklines>
            <x14:sparkline>
              <xm:f>'DIVI''s Overview'!D33:M33</xm:f>
              <xm:sqref>C33</xm:sqref>
            </x14:sparkline>
          </x14:sparklines>
        </x14:sparklineGroup>
        <x14:sparklineGroup type="column" displayEmptyCellsAs="gap" xr2:uid="{2943DAB5-7739-4361-B0C5-16175FEF6675}">
          <x14:colorSeries rgb="FF376092"/>
          <x14:colorNegative rgb="FFD00000"/>
          <x14:colorAxis rgb="FF000000"/>
          <x14:colorMarkers rgb="FFD00000"/>
          <x14:colorFirst rgb="FFD00000"/>
          <x14:colorLast rgb="FFD00000"/>
          <x14:colorHigh rgb="FFD00000"/>
          <x14:colorLow rgb="FFD00000"/>
          <x14:sparklines>
            <x14:sparkline>
              <xm:f>'DIVI''s Overview'!D30:M30</xm:f>
              <xm:sqref>C30</xm:sqref>
            </x14:sparkline>
            <x14:sparkline>
              <xm:f>'DIVI''s Overview'!D31:M31</xm:f>
              <xm:sqref>C31</xm:sqref>
            </x14:sparkline>
            <x14:sparkline>
              <xm:f>'DIVI''s Overview'!D32:M32</xm:f>
              <xm:sqref>C32</xm:sqref>
            </x14:sparkline>
          </x14:sparklines>
        </x14:sparklineGroup>
        <x14:sparklineGroup type="column" displayEmptyCellsAs="gap" xr2:uid="{C591DCD7-EEF9-4506-818B-68C54D8310FC}">
          <x14:colorSeries rgb="FF376092"/>
          <x14:colorNegative rgb="FFD00000"/>
          <x14:colorAxis rgb="FF000000"/>
          <x14:colorMarkers rgb="FFD00000"/>
          <x14:colorFirst rgb="FFD00000"/>
          <x14:colorLast rgb="FFD00000"/>
          <x14:colorHigh rgb="FFD00000"/>
          <x14:colorLow rgb="FFD00000"/>
          <x14:sparklines>
            <x14:sparkline>
              <xm:f>'DIVI''s Overview'!D26:M26</xm:f>
              <xm:sqref>C26</xm:sqref>
            </x14:sparkline>
            <x14:sparkline>
              <xm:f>'DIVI''s Overview'!D27:M27</xm:f>
              <xm:sqref>C27</xm:sqref>
            </x14:sparkline>
            <x14:sparkline>
              <xm:f>'DIVI''s Overview'!D28:M28</xm:f>
              <xm:sqref>C28</xm:sqref>
            </x14:sparkline>
            <x14:sparkline>
              <xm:f>'DIVI''s Overview'!D29:M29</xm:f>
              <xm:sqref>C29</xm:sqref>
            </x14:sparkline>
          </x14:sparklines>
        </x14:sparklineGroup>
        <x14:sparklineGroup type="column" displayEmptyCellsAs="gap" xr2:uid="{272B19FA-D115-4796-A322-114D808E34BC}">
          <x14:colorSeries rgb="FF376092"/>
          <x14:colorNegative rgb="FFD00000"/>
          <x14:colorAxis rgb="FF000000"/>
          <x14:colorMarkers rgb="FFD00000"/>
          <x14:colorFirst rgb="FFD00000"/>
          <x14:colorLast rgb="FFD00000"/>
          <x14:colorHigh rgb="FFD00000"/>
          <x14:colorLow rgb="FFD00000"/>
          <x14:sparklines>
            <x14:sparkline>
              <xm:f>'DIVI''s Overview'!D14:M14</xm:f>
              <xm:sqref>C14</xm:sqref>
            </x14:sparkline>
            <x14:sparkline>
              <xm:f>'DIVI''s Overview'!D15:M15</xm:f>
              <xm:sqref>C15</xm:sqref>
            </x14:sparkline>
            <x14:sparkline>
              <xm:f>'DIVI''s Overview'!D18:M18</xm:f>
              <xm:sqref>C18</xm:sqref>
            </x14:sparkline>
            <x14:sparkline>
              <xm:f>'DIVI''s Overview'!D19:M19</xm:f>
              <xm:sqref>C19</xm:sqref>
            </x14:sparkline>
            <x14:sparkline>
              <xm:f>'DIVI''s Overview'!D20:M20</xm:f>
              <xm:sqref>C20</xm:sqref>
            </x14:sparkline>
            <x14:sparkline>
              <xm:f>'DIVI''s Overview'!D21:M21</xm:f>
              <xm:sqref>C21</xm:sqref>
            </x14:sparkline>
          </x14:sparklines>
        </x14:sparklineGroup>
        <x14:sparklineGroup type="column" displayEmptyCellsAs="gap" xr2:uid="{1C2CF7FD-452E-471C-A9B7-1104555BEE3D}">
          <x14:colorSeries rgb="FF376092"/>
          <x14:colorNegative rgb="FFD00000"/>
          <x14:colorAxis rgb="FF000000"/>
          <x14:colorMarkers rgb="FFD00000"/>
          <x14:colorFirst rgb="FFD00000"/>
          <x14:colorLast rgb="FFD00000"/>
          <x14:colorHigh rgb="FFD00000"/>
          <x14:colorLow rgb="FFD00000"/>
          <x14:sparklines>
            <x14:sparkline>
              <xm:f>'DIVI''s Overview'!D22:M22</xm:f>
              <xm:sqref>C22</xm:sqref>
            </x14:sparkline>
            <x14:sparkline>
              <xm:f>'DIVI''s Overview'!D23:M23</xm:f>
              <xm:sqref>C23</xm:sqref>
            </x14:sparkline>
            <x14:sparkline>
              <xm:f>'DIVI''s Overview'!D24:M24</xm:f>
              <xm:sqref>C24</xm:sqref>
            </x14:sparkline>
            <x14:sparkline>
              <xm:f>'DIVI''s Overview'!D25:M25</xm:f>
              <xm:sqref>C25</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B6FA8-7B8B-474C-9B93-3304415F8444}">
  <dimension ref="A1"/>
  <sheetViews>
    <sheetView showGridLines="0" zoomScale="57" workbookViewId="0">
      <selection sqref="A1:XFD1048576"/>
    </sheetView>
  </sheetViews>
  <sheetFormatPr baseColWidth="10" defaultColWidth="8.83203125" defaultRowHeight="1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19032-2384-4D9C-B9D4-BB3B096DC69B}">
  <dimension ref="A1:AN298"/>
  <sheetViews>
    <sheetView showGridLines="0" zoomScale="54" workbookViewId="0">
      <selection activeCell="B4" sqref="B4:K37"/>
    </sheetView>
  </sheetViews>
  <sheetFormatPr baseColWidth="10" defaultColWidth="10.5" defaultRowHeight="13" x14ac:dyDescent="0.15"/>
  <cols>
    <col min="1" max="1" width="30.5" style="126" bestFit="1" customWidth="1"/>
    <col min="2" max="5" width="11.1640625" style="126" bestFit="1" customWidth="1"/>
    <col min="6" max="6" width="11.5" style="126" bestFit="1" customWidth="1"/>
    <col min="7" max="7" width="11.1640625" style="126" bestFit="1" customWidth="1"/>
    <col min="8" max="10" width="11.5" style="126" bestFit="1" customWidth="1"/>
    <col min="11" max="11" width="11.5" style="126" customWidth="1"/>
    <col min="12" max="12" width="146.6640625" style="126" bestFit="1" customWidth="1"/>
    <col min="13" max="16384" width="10.5" style="126"/>
  </cols>
  <sheetData>
    <row r="1" spans="1:33" ht="26" thickBot="1" x14ac:dyDescent="0.3">
      <c r="A1" s="173" t="s">
        <v>178</v>
      </c>
      <c r="B1" s="174"/>
      <c r="C1" s="174"/>
      <c r="D1" s="174"/>
      <c r="E1" s="174"/>
      <c r="F1" s="174"/>
      <c r="G1" s="174"/>
      <c r="H1" s="174"/>
      <c r="I1" s="174"/>
      <c r="J1" s="174"/>
      <c r="K1" s="175"/>
      <c r="L1" s="125"/>
      <c r="M1" s="125"/>
      <c r="N1" s="125"/>
      <c r="O1" s="125"/>
      <c r="P1" s="125"/>
      <c r="Q1" s="125"/>
      <c r="R1" s="125"/>
      <c r="S1" s="125"/>
      <c r="T1" s="125"/>
      <c r="U1" s="125"/>
      <c r="V1" s="125"/>
      <c r="W1" s="125"/>
      <c r="X1" s="125"/>
      <c r="Y1" s="125"/>
      <c r="Z1" s="125"/>
      <c r="AA1" s="125"/>
      <c r="AB1" s="125"/>
      <c r="AC1" s="125"/>
      <c r="AD1" s="125"/>
      <c r="AE1" s="125"/>
      <c r="AF1" s="125"/>
      <c r="AG1" s="125"/>
    </row>
    <row r="2" spans="1:33" ht="17" thickBot="1" x14ac:dyDescent="0.25">
      <c r="A2" s="176" t="s">
        <v>256</v>
      </c>
      <c r="B2" s="177"/>
      <c r="C2" s="177"/>
      <c r="D2" s="177"/>
      <c r="E2" s="177"/>
      <c r="F2" s="177"/>
      <c r="G2" s="177"/>
      <c r="H2" s="177"/>
      <c r="I2" s="177"/>
      <c r="J2" s="177"/>
      <c r="K2" s="178"/>
      <c r="L2" s="125"/>
      <c r="M2" s="125"/>
      <c r="N2" s="125"/>
      <c r="O2" s="125"/>
      <c r="P2" s="125"/>
      <c r="Q2" s="125"/>
      <c r="R2" s="125"/>
      <c r="S2" s="125"/>
      <c r="T2" s="125"/>
      <c r="U2" s="125"/>
      <c r="V2" s="125"/>
      <c r="W2" s="125"/>
      <c r="X2" s="125"/>
      <c r="Y2" s="125"/>
      <c r="Z2" s="125"/>
      <c r="AA2" s="125"/>
      <c r="AB2" s="125"/>
      <c r="AC2" s="125"/>
      <c r="AD2" s="125"/>
      <c r="AE2" s="125"/>
      <c r="AF2" s="125"/>
      <c r="AG2" s="125"/>
    </row>
    <row r="3" spans="1:33" ht="16" x14ac:dyDescent="0.2">
      <c r="A3" s="127"/>
      <c r="B3" s="128" t="s">
        <v>259</v>
      </c>
      <c r="C3" s="128" t="s">
        <v>260</v>
      </c>
      <c r="D3" s="128" t="s">
        <v>261</v>
      </c>
      <c r="E3" s="128" t="s">
        <v>262</v>
      </c>
      <c r="F3" s="128" t="s">
        <v>263</v>
      </c>
      <c r="G3" s="128" t="s">
        <v>264</v>
      </c>
      <c r="H3" s="128" t="s">
        <v>265</v>
      </c>
      <c r="I3" s="128" t="s">
        <v>266</v>
      </c>
      <c r="J3" s="128" t="s">
        <v>267</v>
      </c>
      <c r="K3" s="129" t="s">
        <v>268</v>
      </c>
      <c r="L3" s="125"/>
      <c r="M3" s="125"/>
      <c r="N3" s="125"/>
      <c r="O3" s="125"/>
      <c r="P3" s="125"/>
      <c r="Q3" s="125"/>
      <c r="R3" s="125"/>
      <c r="S3" s="125"/>
      <c r="T3" s="125"/>
      <c r="U3" s="125"/>
      <c r="V3" s="125"/>
      <c r="W3" s="125"/>
      <c r="X3" s="125"/>
      <c r="Y3" s="125"/>
      <c r="Z3" s="125"/>
      <c r="AA3" s="125"/>
      <c r="AB3" s="125"/>
      <c r="AC3" s="125"/>
      <c r="AD3" s="125"/>
      <c r="AE3" s="125"/>
      <c r="AF3" s="125"/>
    </row>
    <row r="4" spans="1:33" ht="16" x14ac:dyDescent="0.2">
      <c r="A4" s="130" t="s">
        <v>179</v>
      </c>
      <c r="B4" s="131"/>
      <c r="C4" s="131">
        <v>7.6258619411284867E-2</v>
      </c>
      <c r="D4" s="131">
        <v>-4.252843020022945E-2</v>
      </c>
      <c r="E4" s="131">
        <v>0.27104528085643298</v>
      </c>
      <c r="F4" s="131">
        <v>9.0605831476711751E-2</v>
      </c>
      <c r="G4" s="131">
        <v>0.29196465977806696</v>
      </c>
      <c r="H4" s="131">
        <v>0.28559560363876368</v>
      </c>
      <c r="I4" s="131">
        <v>-0.13313087413488867</v>
      </c>
      <c r="J4" s="131">
        <v>1.0042487446890735E-2</v>
      </c>
      <c r="K4" s="131">
        <v>0.19311663479923524</v>
      </c>
      <c r="L4" s="125"/>
      <c r="M4" s="125"/>
      <c r="N4" s="125"/>
      <c r="O4" s="125"/>
      <c r="P4" s="125"/>
      <c r="Q4" s="125"/>
      <c r="R4" s="125"/>
      <c r="S4" s="125"/>
      <c r="T4" s="125"/>
      <c r="U4" s="125"/>
      <c r="V4" s="125"/>
      <c r="W4" s="125"/>
      <c r="X4" s="125"/>
      <c r="Y4" s="125"/>
      <c r="Z4" s="125"/>
      <c r="AA4" s="125"/>
      <c r="AB4" s="125"/>
      <c r="AC4" s="125"/>
      <c r="AD4" s="125"/>
      <c r="AE4" s="125"/>
      <c r="AF4" s="125"/>
    </row>
    <row r="5" spans="1:33" ht="16" x14ac:dyDescent="0.2">
      <c r="A5" s="130" t="s">
        <v>180</v>
      </c>
      <c r="B5" s="131"/>
      <c r="C5" s="131">
        <v>0.17076051323245256</v>
      </c>
      <c r="D5" s="131">
        <v>-2.9855506764775552E-2</v>
      </c>
      <c r="E5" s="131">
        <v>0.40721838658623288</v>
      </c>
      <c r="F5" s="131">
        <v>2.686476339502808E-2</v>
      </c>
      <c r="G5" s="131">
        <v>0.12690480221803635</v>
      </c>
      <c r="H5" s="131">
        <v>0.43729120741100735</v>
      </c>
      <c r="I5" s="131">
        <v>-0.12598206556359537</v>
      </c>
      <c r="J5" s="131">
        <v>9.3814240328910392E-2</v>
      </c>
      <c r="K5" s="131">
        <v>0.12489321715359636</v>
      </c>
      <c r="L5" s="125"/>
      <c r="M5" s="125"/>
      <c r="N5" s="125"/>
      <c r="O5" s="125"/>
      <c r="P5" s="125"/>
      <c r="Q5" s="125"/>
      <c r="R5" s="125"/>
      <c r="S5" s="125"/>
      <c r="T5" s="125"/>
      <c r="U5" s="125"/>
      <c r="V5" s="125"/>
      <c r="W5" s="125"/>
      <c r="X5" s="125"/>
      <c r="Y5" s="125"/>
      <c r="Z5" s="125"/>
      <c r="AA5" s="125"/>
      <c r="AB5" s="125"/>
      <c r="AC5" s="125"/>
      <c r="AD5" s="125"/>
      <c r="AE5" s="125"/>
      <c r="AF5" s="125"/>
    </row>
    <row r="6" spans="1:33" ht="16" x14ac:dyDescent="0.2">
      <c r="A6" s="130" t="s">
        <v>181</v>
      </c>
      <c r="B6" s="131">
        <v>0.54553863693831828</v>
      </c>
      <c r="C6" s="131">
        <v>0.36898708242015155</v>
      </c>
      <c r="D6" s="131">
        <v>0.26353711452575973</v>
      </c>
      <c r="E6" s="131">
        <v>0.21823922086383332</v>
      </c>
      <c r="F6" s="131">
        <v>0.17523708886738756</v>
      </c>
      <c r="G6" s="131">
        <v>0.21216711093263346</v>
      </c>
      <c r="H6" s="131">
        <v>0.16700380346421384</v>
      </c>
      <c r="I6" s="131">
        <v>0.11652704183904979</v>
      </c>
      <c r="J6" s="131">
        <v>0.10670650874738158</v>
      </c>
      <c r="K6" s="131">
        <v>0.15329916629423376</v>
      </c>
      <c r="L6" s="125"/>
      <c r="M6" s="125"/>
      <c r="N6" s="125"/>
      <c r="O6" s="125"/>
      <c r="P6" s="125"/>
      <c r="Q6" s="125"/>
      <c r="R6" s="125"/>
      <c r="S6" s="125"/>
      <c r="T6" s="125"/>
      <c r="U6" s="125"/>
      <c r="V6" s="125"/>
      <c r="W6" s="125"/>
      <c r="X6" s="125"/>
      <c r="Y6" s="125"/>
      <c r="Z6" s="125"/>
      <c r="AA6" s="125"/>
      <c r="AB6" s="125"/>
      <c r="AC6" s="125"/>
      <c r="AD6" s="125"/>
      <c r="AE6" s="125"/>
      <c r="AF6" s="125"/>
    </row>
    <row r="7" spans="1:33" ht="16" x14ac:dyDescent="0.2">
      <c r="A7" s="130" t="s">
        <v>182</v>
      </c>
      <c r="B7" s="131"/>
      <c r="C7" s="131">
        <v>6.8909538006223903E-2</v>
      </c>
      <c r="D7" s="131">
        <v>-5.3921448871733779E-2</v>
      </c>
      <c r="E7" s="131">
        <v>0.19495599406081254</v>
      </c>
      <c r="F7" s="131">
        <v>0.12997831833865159</v>
      </c>
      <c r="G7" s="131">
        <v>0.43875719936381041</v>
      </c>
      <c r="H7" s="131">
        <v>0.19799734160389892</v>
      </c>
      <c r="I7" s="131">
        <v>-0.13457697826826642</v>
      </c>
      <c r="J7" s="131">
        <v>-2.8846153846153855E-2</v>
      </c>
      <c r="K7" s="131">
        <v>0.2187018701870187</v>
      </c>
      <c r="L7" s="125"/>
      <c r="M7" s="125"/>
      <c r="N7" s="125"/>
      <c r="O7" s="125"/>
      <c r="P7" s="125"/>
      <c r="Q7" s="125"/>
      <c r="R7" s="125"/>
      <c r="S7" s="125"/>
      <c r="T7" s="125"/>
      <c r="U7" s="125"/>
      <c r="V7" s="125"/>
      <c r="W7" s="125"/>
      <c r="X7" s="125"/>
      <c r="Y7" s="125"/>
      <c r="Z7" s="125"/>
      <c r="AA7" s="125"/>
      <c r="AB7" s="125"/>
      <c r="AC7" s="125"/>
      <c r="AD7" s="125"/>
      <c r="AE7" s="125"/>
      <c r="AF7" s="125"/>
      <c r="AG7" s="125"/>
    </row>
    <row r="8" spans="1:33" ht="16" x14ac:dyDescent="0.2">
      <c r="A8" s="130" t="s">
        <v>183</v>
      </c>
      <c r="B8" s="131"/>
      <c r="C8" s="131">
        <v>1.7877014753919784E-3</v>
      </c>
      <c r="D8" s="131">
        <v>-0.11754124442788172</v>
      </c>
      <c r="E8" s="131">
        <v>0.5065579495342436</v>
      </c>
      <c r="F8" s="131">
        <v>-1.9196041119742158E-2</v>
      </c>
      <c r="G8" s="131">
        <v>0.46529189979444441</v>
      </c>
      <c r="H8" s="131">
        <v>0.38163718473841346</v>
      </c>
      <c r="I8" s="131">
        <v>-0.35686168046694722</v>
      </c>
      <c r="J8" s="131">
        <v>-8.6956521739130488E-2</v>
      </c>
      <c r="K8" s="131">
        <v>0.34812760055478509</v>
      </c>
      <c r="L8" s="125"/>
      <c r="M8" s="125"/>
      <c r="N8" s="125"/>
      <c r="O8" s="125"/>
      <c r="P8" s="125"/>
      <c r="Q8" s="125"/>
      <c r="R8" s="125"/>
      <c r="S8" s="125"/>
      <c r="T8" s="125"/>
      <c r="U8" s="125"/>
      <c r="V8" s="125"/>
      <c r="W8" s="125"/>
      <c r="X8" s="125"/>
      <c r="Y8" s="125"/>
      <c r="Z8" s="125"/>
      <c r="AA8" s="125"/>
      <c r="AB8" s="125"/>
      <c r="AC8" s="125"/>
      <c r="AD8" s="125"/>
      <c r="AE8" s="125"/>
      <c r="AF8" s="125"/>
      <c r="AG8" s="125"/>
    </row>
    <row r="9" spans="1:33" ht="16" x14ac:dyDescent="0.2">
      <c r="A9" s="130" t="s">
        <v>184</v>
      </c>
      <c r="B9" s="131"/>
      <c r="C9" s="131">
        <v>-5.8065891507297351E-2</v>
      </c>
      <c r="D9" s="131">
        <v>-0.17295977065690982</v>
      </c>
      <c r="E9" s="131">
        <v>0.54244535410086581</v>
      </c>
      <c r="F9" s="131">
        <v>1.7593920487307013E-2</v>
      </c>
      <c r="G9" s="131">
        <v>0.44150551382451653</v>
      </c>
      <c r="H9" s="131">
        <v>0.49194422186273168</v>
      </c>
      <c r="I9" s="131">
        <v>-0.38387745106318294</v>
      </c>
      <c r="J9" s="131">
        <v>-0.1228070175438597</v>
      </c>
      <c r="K9" s="131">
        <v>0.36937500000000001</v>
      </c>
      <c r="L9" s="125"/>
      <c r="M9" s="125"/>
      <c r="N9" s="125"/>
      <c r="O9" s="125"/>
      <c r="P9" s="125"/>
      <c r="Q9" s="125"/>
      <c r="R9" s="125"/>
      <c r="S9" s="125"/>
      <c r="T9" s="125"/>
      <c r="U9" s="125"/>
      <c r="V9" s="125"/>
      <c r="W9" s="125"/>
      <c r="X9" s="125"/>
      <c r="Y9" s="125"/>
      <c r="Z9" s="125"/>
      <c r="AA9" s="125"/>
      <c r="AB9" s="125"/>
      <c r="AC9" s="125"/>
      <c r="AD9" s="125"/>
      <c r="AE9" s="125"/>
      <c r="AF9" s="125"/>
      <c r="AG9" s="125"/>
    </row>
    <row r="10" spans="1:33" ht="16" x14ac:dyDescent="0.2">
      <c r="A10" s="130" t="s">
        <v>185</v>
      </c>
      <c r="B10" s="131"/>
      <c r="C10" s="131">
        <v>0</v>
      </c>
      <c r="D10" s="131">
        <v>0</v>
      </c>
      <c r="E10" s="131">
        <v>0.60000000000000009</v>
      </c>
      <c r="F10" s="131">
        <v>0</v>
      </c>
      <c r="G10" s="131">
        <v>0.24999999999999978</v>
      </c>
      <c r="H10" s="131">
        <v>0.5</v>
      </c>
      <c r="I10" s="131">
        <v>-1.6952345074402464E-3</v>
      </c>
      <c r="J10" s="131">
        <v>0</v>
      </c>
      <c r="K10" s="131">
        <v>0</v>
      </c>
      <c r="L10" s="125"/>
      <c r="M10" s="125"/>
      <c r="N10" s="125"/>
      <c r="O10" s="125"/>
      <c r="P10" s="125"/>
      <c r="Q10" s="125"/>
      <c r="R10" s="125"/>
      <c r="S10" s="125"/>
      <c r="T10" s="125"/>
      <c r="U10" s="125"/>
      <c r="V10" s="125"/>
      <c r="W10" s="125"/>
      <c r="X10" s="125"/>
      <c r="Y10" s="125"/>
      <c r="Z10" s="125"/>
      <c r="AA10" s="125"/>
      <c r="AB10" s="125"/>
      <c r="AC10" s="125"/>
      <c r="AD10" s="125"/>
      <c r="AE10" s="125"/>
      <c r="AF10" s="125"/>
      <c r="AG10" s="125"/>
    </row>
    <row r="11" spans="1:33" ht="16" x14ac:dyDescent="0.2">
      <c r="A11" s="130" t="s">
        <v>186</v>
      </c>
      <c r="B11" s="131">
        <v>0.23578997859281023</v>
      </c>
      <c r="C11" s="131">
        <v>0.25032534278870627</v>
      </c>
      <c r="D11" s="131">
        <v>0.30267613824243739</v>
      </c>
      <c r="E11" s="131">
        <v>0.31397016425920721</v>
      </c>
      <c r="F11" s="131">
        <v>0.30854170601653425</v>
      </c>
      <c r="G11" s="131">
        <v>0.26755161795906846</v>
      </c>
      <c r="H11" s="131">
        <v>0.26899626745933897</v>
      </c>
      <c r="I11" s="131">
        <v>0.43585526315789475</v>
      </c>
      <c r="J11" s="131">
        <v>0.49687500000000001</v>
      </c>
      <c r="K11" s="131">
        <v>0.36284801460520311</v>
      </c>
      <c r="L11" s="125"/>
      <c r="M11" s="125"/>
      <c r="N11" s="125"/>
      <c r="O11" s="125"/>
      <c r="P11" s="125"/>
      <c r="Q11" s="125"/>
      <c r="R11" s="125"/>
      <c r="S11" s="125"/>
      <c r="T11" s="125"/>
      <c r="U11" s="125"/>
      <c r="V11" s="125"/>
      <c r="W11" s="125"/>
      <c r="X11" s="125"/>
      <c r="Y11" s="125"/>
      <c r="Z11" s="125"/>
      <c r="AA11" s="125"/>
      <c r="AB11" s="125"/>
      <c r="AC11" s="125"/>
      <c r="AD11" s="125"/>
      <c r="AE11" s="125"/>
      <c r="AF11" s="125"/>
      <c r="AG11" s="125"/>
    </row>
    <row r="12" spans="1:33" ht="16" x14ac:dyDescent="0.2">
      <c r="A12" s="130"/>
      <c r="B12" s="132"/>
      <c r="C12" s="132"/>
      <c r="D12" s="132"/>
      <c r="E12" s="132"/>
      <c r="F12" s="132"/>
      <c r="G12" s="132"/>
      <c r="H12" s="132"/>
      <c r="I12" s="132"/>
      <c r="J12" s="132"/>
      <c r="K12" s="132"/>
      <c r="L12" s="125"/>
      <c r="M12" s="125"/>
      <c r="N12" s="125"/>
      <c r="O12" s="125"/>
      <c r="P12" s="125"/>
      <c r="Q12" s="125"/>
      <c r="R12" s="125"/>
      <c r="S12" s="125"/>
      <c r="T12" s="125"/>
      <c r="U12" s="125"/>
      <c r="V12" s="125"/>
      <c r="W12" s="125"/>
      <c r="X12" s="125"/>
      <c r="Y12" s="125"/>
      <c r="Z12" s="125"/>
      <c r="AA12" s="125"/>
      <c r="AB12" s="125"/>
      <c r="AC12" s="125"/>
      <c r="AD12" s="125"/>
      <c r="AE12" s="125"/>
      <c r="AF12" s="125"/>
      <c r="AG12" s="125"/>
    </row>
    <row r="13" spans="1:33" ht="16" x14ac:dyDescent="0.2">
      <c r="A13" s="130" t="s">
        <v>255</v>
      </c>
      <c r="B13" s="133">
        <v>0.60842981071719859</v>
      </c>
      <c r="C13" s="133">
        <v>0.60427523287913909</v>
      </c>
      <c r="D13" s="133">
        <v>0.59708492119984891</v>
      </c>
      <c r="E13" s="133">
        <v>0.56134129625211782</v>
      </c>
      <c r="F13" s="133">
        <v>0.58160654898951147</v>
      </c>
      <c r="G13" s="133">
        <v>0.64768846672597358</v>
      </c>
      <c r="H13" s="133">
        <v>0.60355609425625267</v>
      </c>
      <c r="I13" s="133">
        <v>0.60254924681344146</v>
      </c>
      <c r="J13" s="133">
        <v>0.57934990439770551</v>
      </c>
      <c r="K13" s="133">
        <v>0.59177350427350428</v>
      </c>
      <c r="L13" s="125"/>
      <c r="M13" s="125"/>
      <c r="N13" s="125"/>
      <c r="O13" s="125"/>
      <c r="P13" s="125"/>
      <c r="Q13" s="125"/>
      <c r="R13" s="125"/>
      <c r="S13" s="125"/>
      <c r="T13" s="125"/>
      <c r="U13" s="125"/>
      <c r="V13" s="125"/>
      <c r="W13" s="125"/>
      <c r="X13" s="125"/>
      <c r="Y13" s="125"/>
      <c r="Z13" s="125"/>
      <c r="AA13" s="125"/>
      <c r="AB13" s="125"/>
      <c r="AC13" s="125"/>
      <c r="AD13" s="125"/>
      <c r="AE13" s="125"/>
      <c r="AF13" s="125"/>
      <c r="AG13" s="125"/>
    </row>
    <row r="14" spans="1:33" ht="16" x14ac:dyDescent="0.2">
      <c r="A14" s="130" t="s">
        <v>187</v>
      </c>
      <c r="B14" s="133">
        <v>0.3767040218623226</v>
      </c>
      <c r="C14" s="133">
        <v>0.35667783699198402</v>
      </c>
      <c r="D14" s="133">
        <v>0.32609874366887742</v>
      </c>
      <c r="E14" s="133">
        <v>0.37895500843061225</v>
      </c>
      <c r="F14" s="133">
        <v>0.33858320264273084</v>
      </c>
      <c r="G14" s="133">
        <v>0.41138835480816144</v>
      </c>
      <c r="H14" s="133">
        <v>0.43362318258270521</v>
      </c>
      <c r="I14" s="133">
        <v>0.30513711857860176</v>
      </c>
      <c r="J14" s="133">
        <v>0.28170809432759719</v>
      </c>
      <c r="K14" s="133">
        <v>0.31709401709401708</v>
      </c>
      <c r="L14" s="125"/>
      <c r="M14" s="125"/>
      <c r="N14" s="125"/>
      <c r="O14" s="125"/>
      <c r="P14" s="125"/>
      <c r="Q14" s="125"/>
      <c r="R14" s="125"/>
      <c r="S14" s="125"/>
      <c r="T14" s="125"/>
      <c r="U14" s="125"/>
      <c r="V14" s="125"/>
      <c r="W14" s="125"/>
      <c r="X14" s="125"/>
      <c r="Y14" s="125"/>
      <c r="Z14" s="125"/>
      <c r="AA14" s="125"/>
      <c r="AB14" s="125"/>
      <c r="AC14" s="125"/>
      <c r="AD14" s="125"/>
      <c r="AE14" s="125"/>
      <c r="AF14" s="125"/>
      <c r="AG14" s="125"/>
    </row>
    <row r="15" spans="1:33" ht="16" x14ac:dyDescent="0.2">
      <c r="A15" s="130" t="s">
        <v>188</v>
      </c>
      <c r="B15" s="133">
        <v>0.36883400946943634</v>
      </c>
      <c r="C15" s="133">
        <v>0.34331281339651709</v>
      </c>
      <c r="D15" s="133">
        <v>0.31641607713240943</v>
      </c>
      <c r="E15" s="133">
        <v>0.37504498348246962</v>
      </c>
      <c r="F15" s="133">
        <v>0.33728556545467353</v>
      </c>
      <c r="G15" s="133">
        <v>0.38253508192957786</v>
      </c>
      <c r="H15" s="133">
        <v>0.41111271084384415</v>
      </c>
      <c r="I15" s="133">
        <v>0.30500836873953907</v>
      </c>
      <c r="J15" s="133">
        <v>0.27571701720841302</v>
      </c>
      <c r="K15" s="133">
        <v>0.31153846153846154</v>
      </c>
      <c r="L15" s="125"/>
      <c r="M15" s="125"/>
      <c r="N15" s="125"/>
      <c r="O15" s="125"/>
      <c r="P15" s="125"/>
      <c r="Q15" s="125"/>
      <c r="R15" s="125"/>
      <c r="S15" s="125"/>
      <c r="T15" s="125"/>
      <c r="U15" s="125"/>
      <c r="V15" s="125"/>
      <c r="W15" s="125"/>
      <c r="X15" s="125"/>
      <c r="Y15" s="125"/>
      <c r="Z15" s="125"/>
      <c r="AA15" s="125"/>
      <c r="AB15" s="125"/>
      <c r="AC15" s="125"/>
      <c r="AD15" s="125"/>
      <c r="AE15" s="125"/>
      <c r="AF15" s="125"/>
      <c r="AG15" s="125"/>
    </row>
    <row r="16" spans="1:33" ht="16" x14ac:dyDescent="0.2">
      <c r="A16" s="130" t="s">
        <v>189</v>
      </c>
      <c r="B16" s="133">
        <v>0.29811511614358815</v>
      </c>
      <c r="C16" s="133">
        <v>0.2609082901528908</v>
      </c>
      <c r="D16" s="133">
        <v>0.2253661194041357</v>
      </c>
      <c r="E16" s="133">
        <v>0.27348744303777001</v>
      </c>
      <c r="F16" s="133">
        <v>0.25517849926405434</v>
      </c>
      <c r="G16" s="133">
        <v>0.28471460957901684</v>
      </c>
      <c r="H16" s="133">
        <v>0.33041363508012983</v>
      </c>
      <c r="I16" s="133">
        <v>0.23483970645036695</v>
      </c>
      <c r="J16" s="133">
        <v>0.20395156150414276</v>
      </c>
      <c r="K16" s="133">
        <v>0.23408119658119658</v>
      </c>
      <c r="L16" s="125"/>
      <c r="M16" s="125"/>
      <c r="N16" s="125"/>
      <c r="O16" s="125"/>
      <c r="P16" s="125"/>
      <c r="Q16" s="125"/>
      <c r="R16" s="125"/>
      <c r="S16" s="125"/>
      <c r="T16" s="125"/>
      <c r="U16" s="125"/>
      <c r="V16" s="125"/>
      <c r="W16" s="125"/>
      <c r="X16" s="125"/>
      <c r="Y16" s="125"/>
      <c r="Z16" s="125"/>
      <c r="AA16" s="125"/>
      <c r="AB16" s="125"/>
      <c r="AC16" s="125"/>
      <c r="AD16" s="125"/>
      <c r="AE16" s="125"/>
      <c r="AF16" s="125"/>
      <c r="AG16" s="125"/>
    </row>
    <row r="17" spans="1:33" ht="16" x14ac:dyDescent="0.2">
      <c r="A17" s="130"/>
      <c r="B17" s="132"/>
      <c r="C17" s="132"/>
      <c r="D17" s="132"/>
      <c r="E17" s="132"/>
      <c r="F17" s="132"/>
      <c r="G17" s="132"/>
      <c r="H17" s="132"/>
      <c r="I17" s="132"/>
      <c r="J17" s="132"/>
      <c r="K17" s="132"/>
      <c r="L17" s="125"/>
      <c r="M17" s="125"/>
      <c r="N17" s="125"/>
      <c r="O17" s="125"/>
      <c r="P17" s="125"/>
      <c r="Q17" s="125"/>
      <c r="R17" s="125"/>
      <c r="S17" s="125"/>
      <c r="T17" s="125"/>
      <c r="U17" s="125"/>
      <c r="V17" s="125"/>
      <c r="W17" s="125"/>
      <c r="X17" s="125"/>
      <c r="Y17" s="125"/>
      <c r="Z17" s="125"/>
      <c r="AA17" s="125"/>
      <c r="AB17" s="125"/>
      <c r="AC17" s="125"/>
      <c r="AD17" s="125"/>
      <c r="AE17" s="125"/>
      <c r="AF17" s="125"/>
      <c r="AG17" s="125"/>
    </row>
    <row r="18" spans="1:33" ht="16" x14ac:dyDescent="0.2">
      <c r="A18" s="130" t="s">
        <v>269</v>
      </c>
      <c r="B18" s="134">
        <v>7.5355292236168321</v>
      </c>
      <c r="C18" s="134">
        <v>7.4917628854923635</v>
      </c>
      <c r="D18" s="134">
        <v>13.384631095557406</v>
      </c>
      <c r="E18" s="134">
        <v>14.432016483139941</v>
      </c>
      <c r="F18" s="134">
        <v>12.117854510026193</v>
      </c>
      <c r="G18" s="134">
        <v>11.608401196259894</v>
      </c>
      <c r="H18" s="134">
        <v>15.994269289607036</v>
      </c>
      <c r="I18" s="134">
        <v>21.599923125530296</v>
      </c>
      <c r="J18" s="134">
        <v>30.776014135490811</v>
      </c>
      <c r="K18" s="134">
        <v>21.045785822555494</v>
      </c>
      <c r="L18" s="125"/>
      <c r="M18" s="125"/>
      <c r="N18" s="125"/>
      <c r="O18" s="125"/>
      <c r="P18" s="125"/>
      <c r="Q18" s="125"/>
      <c r="R18" s="125"/>
      <c r="S18" s="125"/>
      <c r="T18" s="125"/>
      <c r="U18" s="125"/>
      <c r="V18" s="125"/>
      <c r="W18" s="125"/>
      <c r="X18" s="125"/>
      <c r="Y18" s="125"/>
      <c r="Z18" s="125"/>
      <c r="AA18" s="125"/>
      <c r="AB18" s="125"/>
      <c r="AC18" s="125"/>
      <c r="AD18" s="125"/>
      <c r="AE18" s="125"/>
      <c r="AF18" s="125"/>
      <c r="AG18" s="125"/>
    </row>
    <row r="19" spans="1:33" ht="16" x14ac:dyDescent="0.2">
      <c r="A19" s="130" t="s">
        <v>270</v>
      </c>
      <c r="B19" s="134">
        <v>28.473093275488068</v>
      </c>
      <c r="C19" s="134">
        <v>27.830900640980087</v>
      </c>
      <c r="D19" s="134">
        <v>31.097024659916766</v>
      </c>
      <c r="E19" s="134">
        <v>31.404594438639442</v>
      </c>
      <c r="F19" s="134">
        <v>26.525136645581281</v>
      </c>
      <c r="G19" s="134">
        <v>31.392896380046444</v>
      </c>
      <c r="H19" s="134">
        <v>29.867267085861776</v>
      </c>
      <c r="I19" s="134">
        <v>33.949109860217078</v>
      </c>
      <c r="J19" s="134">
        <v>31.572869756944808</v>
      </c>
      <c r="K19" s="134">
        <v>28.132251998119418</v>
      </c>
      <c r="L19" s="125"/>
      <c r="M19" s="125"/>
      <c r="N19" s="125"/>
      <c r="O19" s="125"/>
      <c r="P19" s="125"/>
      <c r="Q19" s="125"/>
      <c r="R19" s="125"/>
      <c r="S19" s="125"/>
      <c r="T19" s="125"/>
      <c r="U19" s="125"/>
      <c r="V19" s="125"/>
      <c r="W19" s="125"/>
      <c r="X19" s="125"/>
      <c r="Y19" s="125"/>
      <c r="Z19" s="125"/>
      <c r="AA19" s="125"/>
      <c r="AB19" s="125"/>
      <c r="AC19" s="125"/>
      <c r="AD19" s="125"/>
      <c r="AE19" s="125"/>
      <c r="AF19" s="125"/>
      <c r="AG19" s="125"/>
    </row>
    <row r="20" spans="1:33" ht="16" x14ac:dyDescent="0.2">
      <c r="A20" s="130" t="s">
        <v>271</v>
      </c>
      <c r="B20" s="134">
        <v>8.844076950857314</v>
      </c>
      <c r="C20" s="134">
        <v>10.198851059618859</v>
      </c>
      <c r="D20" s="134">
        <v>8.5018064795513322</v>
      </c>
      <c r="E20" s="134">
        <v>7.5713598183199098</v>
      </c>
      <c r="F20" s="134">
        <v>8.821558559331379</v>
      </c>
      <c r="G20" s="134">
        <v>11.143814145443235</v>
      </c>
      <c r="H20" s="134">
        <v>10.867633468046099</v>
      </c>
      <c r="I20" s="134">
        <v>13.421459487949402</v>
      </c>
      <c r="J20" s="134">
        <v>17.210126194768531</v>
      </c>
      <c r="K20" s="134">
        <v>17.60935715883274</v>
      </c>
      <c r="L20" s="125"/>
      <c r="M20" s="125"/>
      <c r="N20" s="125"/>
      <c r="O20" s="125"/>
      <c r="P20" s="125"/>
      <c r="Q20" s="125"/>
      <c r="R20" s="125"/>
      <c r="S20" s="125"/>
      <c r="T20" s="125"/>
      <c r="U20" s="125"/>
      <c r="V20" s="125"/>
      <c r="W20" s="125"/>
      <c r="X20" s="125"/>
      <c r="Y20" s="125"/>
      <c r="Z20" s="125"/>
      <c r="AA20" s="125"/>
      <c r="AB20" s="125"/>
      <c r="AC20" s="125"/>
      <c r="AD20" s="125"/>
      <c r="AE20" s="125"/>
      <c r="AF20" s="125"/>
      <c r="AG20" s="125"/>
    </row>
    <row r="21" spans="1:33" ht="16" x14ac:dyDescent="0.2">
      <c r="A21" s="130" t="s">
        <v>190</v>
      </c>
      <c r="B21" s="134">
        <v>0.55760920840438777</v>
      </c>
      <c r="C21" s="134">
        <v>0.5681918691049479</v>
      </c>
      <c r="D21" s="134">
        <v>0.63131927507485541</v>
      </c>
      <c r="E21" s="134">
        <v>0.76018302681539507</v>
      </c>
      <c r="F21" s="134">
        <v>0.73930422348421709</v>
      </c>
      <c r="G21" s="134">
        <v>0.76373734201187315</v>
      </c>
      <c r="H21" s="134">
        <v>0.99461726007045814</v>
      </c>
      <c r="I21" s="134">
        <v>0.99726575996045996</v>
      </c>
      <c r="J21" s="134">
        <v>0.9498241463513456</v>
      </c>
      <c r="K21" s="134">
        <v>0.88607005997931054</v>
      </c>
      <c r="L21" s="125"/>
      <c r="M21" s="125"/>
      <c r="N21" s="125"/>
      <c r="O21" s="125"/>
      <c r="P21" s="125"/>
      <c r="Q21" s="125"/>
      <c r="R21" s="125"/>
      <c r="S21" s="125"/>
      <c r="T21" s="125"/>
      <c r="U21" s="125"/>
      <c r="V21" s="125"/>
      <c r="W21" s="125"/>
      <c r="X21" s="125"/>
      <c r="Y21" s="125"/>
      <c r="Z21" s="125"/>
      <c r="AA21" s="125"/>
      <c r="AB21" s="125"/>
      <c r="AC21" s="125"/>
      <c r="AD21" s="125"/>
      <c r="AE21" s="125"/>
      <c r="AF21" s="125"/>
      <c r="AG21" s="125"/>
    </row>
    <row r="22" spans="1:33" ht="16" x14ac:dyDescent="0.2">
      <c r="A22" s="130" t="s">
        <v>191</v>
      </c>
      <c r="B22" s="134">
        <v>7.2274620258694217E-2</v>
      </c>
      <c r="C22" s="134">
        <v>2.4741356063745123E-2</v>
      </c>
      <c r="D22" s="134">
        <v>1.4330527072768526E-2</v>
      </c>
      <c r="E22" s="134">
        <v>5.8216274591187788E-3</v>
      </c>
      <c r="F22" s="134">
        <v>1.0125890916170058E-2</v>
      </c>
      <c r="G22" s="134">
        <v>8.4063761785581059E-3</v>
      </c>
      <c r="H22" s="134">
        <v>6.7146154048621882E-3</v>
      </c>
      <c r="I22" s="134">
        <v>5.9127824201820889E-3</v>
      </c>
      <c r="J22" s="134">
        <v>5.3594309327656556E-3</v>
      </c>
      <c r="K22" s="134">
        <v>5.7976888645965676E-3</v>
      </c>
      <c r="L22" s="125"/>
      <c r="M22" s="125"/>
      <c r="N22" s="125"/>
      <c r="O22" s="125"/>
      <c r="P22" s="125"/>
      <c r="Q22" s="125"/>
      <c r="R22" s="125"/>
      <c r="S22" s="125"/>
      <c r="T22" s="125"/>
      <c r="U22" s="125"/>
      <c r="V22" s="125"/>
      <c r="W22" s="125"/>
      <c r="X22" s="125"/>
      <c r="Y22" s="125"/>
      <c r="Z22" s="125"/>
      <c r="AA22" s="125"/>
      <c r="AB22" s="125"/>
      <c r="AC22" s="125"/>
      <c r="AD22" s="125"/>
      <c r="AE22" s="125"/>
      <c r="AF22" s="125"/>
      <c r="AG22" s="125"/>
    </row>
    <row r="23" spans="1:33" ht="16" x14ac:dyDescent="0.2">
      <c r="A23" s="130" t="s">
        <v>192</v>
      </c>
      <c r="B23" s="131">
        <v>3.7975569021449239E-2</v>
      </c>
      <c r="C23" s="131">
        <v>1.3523703555241188E-2</v>
      </c>
      <c r="D23" s="131">
        <v>9.1423093229723654E-3</v>
      </c>
      <c r="E23" s="131">
        <v>3.8666663182594968E-3</v>
      </c>
      <c r="F23" s="131">
        <v>7.0370045598035771E-3</v>
      </c>
      <c r="G23" s="131">
        <v>6.8362801958426651E-3</v>
      </c>
      <c r="H23" s="131">
        <v>5.5412748721901956E-3</v>
      </c>
      <c r="I23" s="131">
        <v>4.8037070920011133E-3</v>
      </c>
      <c r="J23" s="131">
        <v>4.3184514612922545E-3</v>
      </c>
      <c r="K23" s="131">
        <v>4.7374539890954435E-3</v>
      </c>
      <c r="L23" s="125"/>
      <c r="M23" s="125"/>
      <c r="N23" s="125"/>
      <c r="O23" s="125"/>
      <c r="P23" s="125"/>
      <c r="Q23" s="125"/>
      <c r="R23" s="125"/>
      <c r="S23" s="125"/>
      <c r="T23" s="125"/>
      <c r="U23" s="125"/>
      <c r="V23" s="125"/>
      <c r="W23" s="125"/>
      <c r="X23" s="125"/>
      <c r="Y23" s="125"/>
      <c r="Z23" s="125"/>
      <c r="AA23" s="125"/>
      <c r="AB23" s="125"/>
      <c r="AC23" s="125"/>
      <c r="AD23" s="125"/>
      <c r="AE23" s="125"/>
      <c r="AF23" s="125"/>
      <c r="AG23" s="125"/>
    </row>
    <row r="24" spans="1:33" ht="16" x14ac:dyDescent="0.2">
      <c r="A24" s="130" t="s">
        <v>193</v>
      </c>
      <c r="B24" s="135">
        <v>1857.8912133891199</v>
      </c>
      <c r="C24" s="135">
        <v>177.08863536638862</v>
      </c>
      <c r="D24" s="135">
        <v>3594.7899159663875</v>
      </c>
      <c r="E24" s="135">
        <v>5677.6707317073133</v>
      </c>
      <c r="F24" s="135">
        <v>630.11402157164775</v>
      </c>
      <c r="G24" s="135">
        <v>5409.4666666666635</v>
      </c>
      <c r="H24" s="135">
        <v>3992.1071428571436</v>
      </c>
      <c r="I24" s="135">
        <v>4530.3206106870248</v>
      </c>
      <c r="J24" s="135">
        <v>1553.5848214285718</v>
      </c>
      <c r="K24" s="135">
        <v>2118.7626582278476</v>
      </c>
      <c r="L24" s="125"/>
      <c r="M24" s="125"/>
      <c r="N24" s="125"/>
      <c r="O24" s="125"/>
      <c r="P24" s="125"/>
      <c r="Q24" s="125"/>
      <c r="R24" s="125"/>
      <c r="S24" s="125"/>
      <c r="T24" s="125"/>
      <c r="U24" s="125"/>
      <c r="V24" s="125"/>
      <c r="W24" s="125"/>
      <c r="X24" s="125"/>
      <c r="Y24" s="125"/>
      <c r="Z24" s="125"/>
      <c r="AA24" s="125"/>
      <c r="AB24" s="125"/>
      <c r="AC24" s="125"/>
      <c r="AD24" s="125"/>
      <c r="AE24" s="125"/>
      <c r="AF24" s="125"/>
      <c r="AG24" s="125"/>
    </row>
    <row r="25" spans="1:33" ht="16" x14ac:dyDescent="0.2">
      <c r="A25" s="130" t="s">
        <v>272</v>
      </c>
      <c r="B25" s="131">
        <v>0.71385956956411323</v>
      </c>
      <c r="C25" s="131">
        <v>0.49219628657682307</v>
      </c>
      <c r="D25" s="131">
        <v>0.37792642555143657</v>
      </c>
      <c r="E25" s="131">
        <v>0.31811913927646157</v>
      </c>
      <c r="F25" s="131">
        <v>0.25343117638788187</v>
      </c>
      <c r="G25" s="131">
        <v>0.28966834542174863</v>
      </c>
      <c r="H25" s="131">
        <v>0.22845820893934285</v>
      </c>
      <c r="I25" s="131">
        <v>0.20655522285172673</v>
      </c>
      <c r="J25" s="131">
        <v>0.21208747080224907</v>
      </c>
      <c r="K25" s="131">
        <v>0.24060062560935974</v>
      </c>
      <c r="L25" s="125"/>
      <c r="M25" s="125"/>
      <c r="N25" s="125"/>
      <c r="O25" s="125"/>
      <c r="P25" s="125"/>
      <c r="Q25" s="125"/>
      <c r="R25" s="125"/>
      <c r="S25" s="125"/>
      <c r="T25" s="125"/>
      <c r="U25" s="125"/>
      <c r="V25" s="125"/>
      <c r="W25" s="125"/>
      <c r="X25" s="125"/>
      <c r="Y25" s="125"/>
      <c r="Z25" s="125"/>
      <c r="AA25" s="125"/>
      <c r="AB25" s="125"/>
      <c r="AC25" s="125"/>
      <c r="AD25" s="125"/>
      <c r="AE25" s="125"/>
      <c r="AF25" s="125"/>
      <c r="AG25" s="125"/>
    </row>
    <row r="26" spans="1:33" ht="16" x14ac:dyDescent="0.2">
      <c r="A26" s="130" t="s">
        <v>273</v>
      </c>
      <c r="B26" s="131">
        <v>0.86142635983750571</v>
      </c>
      <c r="C26" s="131">
        <v>0.64758134780871501</v>
      </c>
      <c r="D26" s="131">
        <v>0.52290218167238744</v>
      </c>
      <c r="E26" s="131">
        <v>0.45525964533146857</v>
      </c>
      <c r="F26" s="131">
        <v>0.36487869467962508</v>
      </c>
      <c r="G26" s="131">
        <v>0.40174506318710246</v>
      </c>
      <c r="H26" s="131">
        <v>0.3109036423725014</v>
      </c>
      <c r="I26" s="131">
        <v>0.28885024391597219</v>
      </c>
      <c r="J26" s="131">
        <v>0.29796907570018932</v>
      </c>
      <c r="K26" s="131">
        <v>0.30729720066441246</v>
      </c>
      <c r="L26" s="125"/>
      <c r="M26" s="125"/>
      <c r="N26" s="125"/>
      <c r="O26" s="125"/>
      <c r="P26" s="125"/>
      <c r="Q26" s="125"/>
      <c r="R26" s="125"/>
      <c r="S26" s="125"/>
      <c r="T26" s="125"/>
      <c r="U26" s="125"/>
      <c r="V26" s="125"/>
      <c r="W26" s="125"/>
      <c r="X26" s="125"/>
      <c r="Y26" s="125"/>
      <c r="Z26" s="125"/>
      <c r="AA26" s="125"/>
      <c r="AB26" s="125"/>
      <c r="AC26" s="125"/>
      <c r="AD26" s="125"/>
      <c r="AE26" s="125"/>
      <c r="AF26" s="125"/>
      <c r="AG26" s="125"/>
    </row>
    <row r="27" spans="1:33" ht="16" x14ac:dyDescent="0.2">
      <c r="A27" s="130" t="s">
        <v>274</v>
      </c>
      <c r="B27" s="131">
        <v>0.8131384336147508</v>
      </c>
      <c r="C27" s="131">
        <v>0.86122419621664259</v>
      </c>
      <c r="D27" s="131">
        <v>0.62167349236392144</v>
      </c>
      <c r="E27" s="131">
        <v>0.43497380931567969</v>
      </c>
      <c r="F27" s="131">
        <v>0.58406395852416682</v>
      </c>
      <c r="G27" s="131">
        <v>0.33695350963508924</v>
      </c>
      <c r="H27" s="131">
        <v>0.35092210514725558</v>
      </c>
      <c r="I27" s="131">
        <v>0.30161267491853716</v>
      </c>
      <c r="J27" s="131">
        <v>0.236349560981506</v>
      </c>
      <c r="K27" s="131">
        <v>0.27883731605353851</v>
      </c>
      <c r="L27" s="125"/>
      <c r="M27" s="125"/>
      <c r="N27" s="125"/>
      <c r="O27" s="125"/>
      <c r="P27" s="125"/>
      <c r="Q27" s="125"/>
      <c r="R27" s="125"/>
      <c r="S27" s="125"/>
      <c r="T27" s="125"/>
      <c r="U27" s="125"/>
      <c r="V27" s="125"/>
      <c r="W27" s="125"/>
      <c r="X27" s="125"/>
      <c r="Y27" s="125"/>
      <c r="Z27" s="125"/>
      <c r="AA27" s="125"/>
      <c r="AB27" s="125"/>
      <c r="AC27" s="125"/>
      <c r="AD27" s="125"/>
      <c r="AE27" s="125"/>
      <c r="AF27" s="125"/>
      <c r="AG27" s="125"/>
    </row>
    <row r="28" spans="1:33" ht="16" x14ac:dyDescent="0.2">
      <c r="A28" s="130"/>
      <c r="B28" s="131"/>
      <c r="C28" s="131"/>
      <c r="D28" s="131"/>
      <c r="E28" s="131"/>
      <c r="F28" s="131"/>
      <c r="G28" s="131"/>
      <c r="H28" s="131"/>
      <c r="I28" s="131"/>
      <c r="J28" s="131"/>
      <c r="K28" s="131"/>
      <c r="L28" s="125"/>
      <c r="M28" s="125"/>
      <c r="N28" s="125"/>
      <c r="O28" s="125"/>
      <c r="P28" s="125"/>
      <c r="Q28" s="125"/>
      <c r="R28" s="125"/>
      <c r="S28" s="125"/>
      <c r="T28" s="125"/>
      <c r="U28" s="125"/>
      <c r="V28" s="125"/>
      <c r="W28" s="125"/>
      <c r="X28" s="125"/>
      <c r="Y28" s="125"/>
      <c r="Z28" s="125"/>
      <c r="AA28" s="125"/>
      <c r="AB28" s="125"/>
      <c r="AC28" s="125"/>
      <c r="AD28" s="125"/>
      <c r="AE28" s="125"/>
      <c r="AF28" s="125"/>
      <c r="AG28" s="125"/>
    </row>
    <row r="29" spans="1:33" ht="16" x14ac:dyDescent="0.2">
      <c r="A29" s="130" t="s">
        <v>194</v>
      </c>
      <c r="B29" s="135">
        <v>1476.7099999999998</v>
      </c>
      <c r="C29" s="135">
        <v>3159.39</v>
      </c>
      <c r="D29" s="135">
        <v>1730.1200000000001</v>
      </c>
      <c r="E29" s="135">
        <v>3288.93</v>
      </c>
      <c r="F29" s="135">
        <v>1860.63</v>
      </c>
      <c r="G29" s="135">
        <v>3430.45</v>
      </c>
      <c r="H29" s="135">
        <v>3076.57</v>
      </c>
      <c r="I29" s="135">
        <v>4158.34</v>
      </c>
      <c r="J29" s="135">
        <v>2399.4900000000002</v>
      </c>
      <c r="K29" s="135">
        <v>3584.37</v>
      </c>
      <c r="L29" s="125"/>
      <c r="M29" s="125"/>
      <c r="N29" s="125"/>
      <c r="O29" s="125"/>
      <c r="P29" s="125"/>
      <c r="Q29" s="125"/>
      <c r="R29" s="125"/>
      <c r="S29" s="125"/>
      <c r="T29" s="125"/>
      <c r="U29" s="125"/>
      <c r="V29" s="125"/>
      <c r="W29" s="125"/>
      <c r="X29" s="125"/>
      <c r="Y29" s="125"/>
      <c r="Z29" s="125"/>
      <c r="AA29" s="125"/>
      <c r="AB29" s="125"/>
      <c r="AC29" s="125"/>
      <c r="AD29" s="125"/>
      <c r="AE29" s="125"/>
      <c r="AF29" s="125"/>
      <c r="AG29" s="125"/>
    </row>
    <row r="30" spans="1:33" ht="16" x14ac:dyDescent="0.2">
      <c r="A30" s="130" t="s">
        <v>195</v>
      </c>
      <c r="B30" s="131"/>
      <c r="C30" s="131">
        <v>0.98019361096030799</v>
      </c>
      <c r="D30" s="131">
        <v>-0.3166618919559987</v>
      </c>
      <c r="E30" s="131">
        <v>0.57855565072352699</v>
      </c>
      <c r="F30" s="131">
        <v>-0.39635206798963929</v>
      </c>
      <c r="G30" s="131">
        <v>0.74560034061879055</v>
      </c>
      <c r="H30" s="131">
        <v>-0.11450058945485586</v>
      </c>
      <c r="I30" s="131">
        <v>0.32456784682434758</v>
      </c>
      <c r="J30" s="131">
        <v>-0.42538079041739063</v>
      </c>
      <c r="K30" s="131">
        <v>0.54831393805843498</v>
      </c>
      <c r="L30" s="125"/>
      <c r="M30" s="125"/>
      <c r="N30" s="125"/>
      <c r="O30" s="125"/>
      <c r="P30" s="125"/>
      <c r="Q30" s="125"/>
      <c r="R30" s="125"/>
      <c r="S30" s="125"/>
      <c r="T30" s="125"/>
      <c r="U30" s="125"/>
      <c r="V30" s="125"/>
      <c r="W30" s="125"/>
      <c r="X30" s="125"/>
      <c r="Y30" s="125"/>
      <c r="Z30" s="125"/>
      <c r="AA30" s="125"/>
      <c r="AB30" s="125"/>
      <c r="AC30" s="125"/>
      <c r="AD30" s="125"/>
      <c r="AE30" s="125"/>
      <c r="AF30" s="125"/>
      <c r="AG30" s="125"/>
    </row>
    <row r="31" spans="1:33" ht="16" x14ac:dyDescent="0.2">
      <c r="A31" s="130" t="s">
        <v>196</v>
      </c>
      <c r="B31" s="131"/>
      <c r="C31" s="131">
        <v>1.1394789769148987</v>
      </c>
      <c r="D31" s="131">
        <v>-0.45238796096714862</v>
      </c>
      <c r="E31" s="131">
        <v>0.90098374679212978</v>
      </c>
      <c r="F31" s="131">
        <v>-0.43427497696819328</v>
      </c>
      <c r="G31" s="131">
        <v>0.8437034767793703</v>
      </c>
      <c r="H31" s="131">
        <v>-0.10315847775073228</v>
      </c>
      <c r="I31" s="131">
        <v>0.35161559788985786</v>
      </c>
      <c r="J31" s="131">
        <v>-0.42296926177272653</v>
      </c>
      <c r="K31" s="131">
        <v>0.49380493354837873</v>
      </c>
      <c r="L31" s="125"/>
      <c r="M31" s="125"/>
      <c r="N31" s="125"/>
      <c r="O31" s="125"/>
      <c r="P31" s="125"/>
      <c r="Q31" s="125"/>
      <c r="R31" s="125"/>
      <c r="S31" s="125"/>
      <c r="T31" s="125"/>
      <c r="U31" s="125"/>
      <c r="V31" s="125"/>
      <c r="W31" s="125"/>
      <c r="X31" s="125"/>
      <c r="Y31" s="125"/>
      <c r="Z31" s="125"/>
      <c r="AA31" s="125"/>
      <c r="AB31" s="125"/>
      <c r="AC31" s="125"/>
      <c r="AD31" s="125"/>
      <c r="AE31" s="125"/>
      <c r="AF31" s="125"/>
      <c r="AG31" s="125"/>
    </row>
    <row r="32" spans="1:33" ht="16" x14ac:dyDescent="0.2">
      <c r="A32" s="130" t="s">
        <v>275</v>
      </c>
      <c r="B32" s="136">
        <v>9.0001474924455829E-2</v>
      </c>
      <c r="C32" s="136">
        <v>0.1613407142237043</v>
      </c>
      <c r="D32" s="136">
        <v>8.6396967027611155E-2</v>
      </c>
      <c r="E32" s="136">
        <v>0.16332819187026432</v>
      </c>
      <c r="F32" s="136">
        <v>8.6158466787432914E-2</v>
      </c>
      <c r="G32" s="136">
        <v>0.15196673649722309</v>
      </c>
      <c r="H32" s="136">
        <v>0.1414208043128112</v>
      </c>
      <c r="I32" s="136">
        <v>0.16494849450196808</v>
      </c>
      <c r="J32" s="136">
        <v>7.9040755157764292E-2</v>
      </c>
      <c r="K32" s="136">
        <v>0.11980386815581584</v>
      </c>
      <c r="L32" s="125"/>
      <c r="M32" s="125"/>
      <c r="N32" s="125"/>
      <c r="O32" s="125"/>
      <c r="P32" s="125"/>
      <c r="Q32" s="125"/>
      <c r="R32" s="125"/>
      <c r="S32" s="125"/>
      <c r="T32" s="125"/>
      <c r="U32" s="125"/>
      <c r="V32" s="125"/>
      <c r="W32" s="125"/>
      <c r="X32" s="125"/>
      <c r="Y32" s="125"/>
      <c r="Z32" s="125"/>
      <c r="AA32" s="125"/>
      <c r="AB32" s="125"/>
      <c r="AC32" s="125"/>
      <c r="AD32" s="125"/>
      <c r="AE32" s="125"/>
      <c r="AF32" s="125"/>
      <c r="AG32" s="125"/>
    </row>
    <row r="33" spans="1:40" ht="16" x14ac:dyDescent="0.2">
      <c r="A33" s="130" t="s">
        <v>197</v>
      </c>
      <c r="B33" s="136">
        <v>0.17918491994788521</v>
      </c>
      <c r="C33" s="136">
        <v>0.29176309656591221</v>
      </c>
      <c r="D33" s="136">
        <v>0.17546621189781625</v>
      </c>
      <c r="E33" s="136">
        <v>0.2287539130480227</v>
      </c>
      <c r="F33" s="136">
        <v>0.13239715388084383</v>
      </c>
      <c r="G33" s="136">
        <v>0.21402382895494704</v>
      </c>
      <c r="H33" s="136">
        <v>0.15100366861050338</v>
      </c>
      <c r="I33" s="136">
        <v>0.17214271508690984</v>
      </c>
      <c r="J33" s="136">
        <v>8.6246259243729972E-2</v>
      </c>
      <c r="K33" s="136">
        <v>0.14524470370071391</v>
      </c>
      <c r="L33" s="125"/>
      <c r="M33" s="125"/>
      <c r="N33" s="125"/>
      <c r="O33" s="125"/>
      <c r="P33" s="125"/>
      <c r="Q33" s="125"/>
      <c r="R33" s="125"/>
      <c r="S33" s="125"/>
      <c r="T33" s="125"/>
      <c r="U33" s="125"/>
      <c r="V33" s="125"/>
      <c r="W33" s="125"/>
      <c r="X33" s="125"/>
      <c r="Y33" s="125"/>
      <c r="Z33" s="125"/>
      <c r="AA33" s="125"/>
      <c r="AB33" s="125"/>
      <c r="AC33" s="125"/>
      <c r="AD33" s="125"/>
      <c r="AE33" s="125"/>
      <c r="AF33" s="125"/>
      <c r="AG33" s="125"/>
    </row>
    <row r="34" spans="1:40" ht="16" x14ac:dyDescent="0.2">
      <c r="A34" s="130" t="s">
        <v>198</v>
      </c>
      <c r="B34" s="136">
        <v>4.7184262030854249</v>
      </c>
      <c r="C34" s="136">
        <v>21.574200837376221</v>
      </c>
      <c r="D34" s="136">
        <v>19.192766914691124</v>
      </c>
      <c r="E34" s="136">
        <v>59.160500084473732</v>
      </c>
      <c r="F34" s="136">
        <v>18.814419225634182</v>
      </c>
      <c r="G34" s="136">
        <v>31.307059222806718</v>
      </c>
      <c r="H34" s="136">
        <v>27.250708924103421</v>
      </c>
      <c r="I34" s="136">
        <v>35.835389583505837</v>
      </c>
      <c r="J34" s="136">
        <v>19.97157083199486</v>
      </c>
      <c r="K34" s="136">
        <v>30.658810414841945</v>
      </c>
      <c r="L34" s="125"/>
      <c r="M34" s="125"/>
      <c r="N34" s="125"/>
      <c r="O34" s="125"/>
      <c r="P34" s="125"/>
      <c r="Q34" s="125"/>
      <c r="R34" s="125"/>
      <c r="S34" s="125"/>
      <c r="T34" s="125"/>
      <c r="U34" s="125"/>
      <c r="V34" s="125"/>
      <c r="W34" s="125"/>
      <c r="X34" s="125"/>
      <c r="Y34" s="125"/>
      <c r="Z34" s="125"/>
      <c r="AA34" s="125"/>
      <c r="AB34" s="125"/>
      <c r="AC34" s="125"/>
      <c r="AD34" s="125"/>
      <c r="AE34" s="125"/>
      <c r="AF34" s="125"/>
      <c r="AG34" s="125"/>
    </row>
    <row r="35" spans="1:40" ht="16" x14ac:dyDescent="0.2">
      <c r="A35" s="130" t="s">
        <v>199</v>
      </c>
      <c r="B35" s="134">
        <v>1107.9707112970711</v>
      </c>
      <c r="C35" s="134">
        <v>188.18429135585785</v>
      </c>
      <c r="D35" s="134">
        <v>2897.4873949579837</v>
      </c>
      <c r="E35" s="134">
        <v>6003.6585365853662</v>
      </c>
      <c r="F35" s="134">
        <v>522.54853620955316</v>
      </c>
      <c r="G35" s="134">
        <v>5055.7619047619046</v>
      </c>
      <c r="H35" s="134">
        <v>3412.0214285714287</v>
      </c>
      <c r="I35" s="134">
        <v>4613.4503816793895</v>
      </c>
      <c r="J35" s="134">
        <v>1008.7767857142856</v>
      </c>
      <c r="K35" s="134">
        <v>1687.9177215189873</v>
      </c>
      <c r="L35" s="125"/>
      <c r="M35" s="125"/>
      <c r="N35" s="125"/>
      <c r="O35" s="125"/>
      <c r="P35" s="125"/>
      <c r="Q35" s="125"/>
      <c r="R35" s="125"/>
      <c r="S35" s="125"/>
      <c r="T35" s="125"/>
      <c r="U35" s="125"/>
      <c r="V35" s="125"/>
      <c r="W35" s="125"/>
      <c r="X35" s="125"/>
      <c r="Y35" s="125"/>
      <c r="Z35" s="125"/>
      <c r="AA35" s="125"/>
      <c r="AB35" s="125"/>
      <c r="AC35" s="125"/>
      <c r="AD35" s="125"/>
      <c r="AE35" s="125"/>
      <c r="AF35" s="125"/>
      <c r="AG35" s="125"/>
    </row>
    <row r="36" spans="1:40" ht="17" thickBot="1" x14ac:dyDescent="0.25">
      <c r="A36" s="137" t="s">
        <v>200</v>
      </c>
      <c r="B36" s="138">
        <v>10.078507315873599</v>
      </c>
      <c r="C36" s="138">
        <v>37.364986187845304</v>
      </c>
      <c r="D36" s="138">
        <v>4.5440206481215952</v>
      </c>
      <c r="E36" s="138">
        <v>16.456950841244478</v>
      </c>
      <c r="F36" s="138">
        <v>8.3493304893944789</v>
      </c>
      <c r="G36" s="138">
        <v>14.224556669236701</v>
      </c>
      <c r="H36" s="138">
        <v>17.125425860894179</v>
      </c>
      <c r="I36" s="138">
        <v>25.532979351032449</v>
      </c>
      <c r="J36" s="138">
        <v>28.463545839533019</v>
      </c>
      <c r="K36" s="138">
        <v>14.471530048483482</v>
      </c>
      <c r="L36" s="125"/>
      <c r="M36" s="125"/>
      <c r="N36" s="125"/>
      <c r="O36" s="125"/>
      <c r="P36" s="125"/>
      <c r="Q36" s="125"/>
      <c r="R36" s="125"/>
      <c r="S36" s="125"/>
      <c r="T36" s="125"/>
      <c r="U36" s="125"/>
      <c r="V36" s="125"/>
      <c r="W36" s="125"/>
      <c r="X36" s="125"/>
      <c r="Y36" s="125"/>
      <c r="Z36" s="125"/>
      <c r="AA36" s="125"/>
      <c r="AB36" s="125"/>
      <c r="AC36" s="125"/>
      <c r="AD36" s="125"/>
      <c r="AE36" s="125"/>
      <c r="AF36" s="125"/>
      <c r="AG36" s="125"/>
    </row>
    <row r="37" spans="1:40" ht="16" x14ac:dyDescent="0.2">
      <c r="A37" s="139"/>
      <c r="B37" s="139"/>
      <c r="C37" s="139"/>
      <c r="D37" s="139"/>
      <c r="E37" s="139"/>
      <c r="F37" s="139"/>
      <c r="G37" s="139"/>
      <c r="H37" s="139"/>
      <c r="I37" s="139"/>
      <c r="J37" s="139"/>
      <c r="K37" s="139"/>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row>
    <row r="38" spans="1:40" x14ac:dyDescent="0.1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row>
    <row r="39" spans="1:40" x14ac:dyDescent="0.1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row>
    <row r="40" spans="1:40"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row>
    <row r="41" spans="1:40"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row>
    <row r="42" spans="1:40" x14ac:dyDescent="0.1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row>
    <row r="43" spans="1:40" x14ac:dyDescent="0.1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row>
    <row r="44" spans="1:40" x14ac:dyDescent="0.1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row>
    <row r="45" spans="1:40" x14ac:dyDescent="0.1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row>
    <row r="46" spans="1:40"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row>
    <row r="47" spans="1:40" x14ac:dyDescent="0.1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row>
    <row r="48" spans="1:40" x14ac:dyDescent="0.1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row>
    <row r="49" spans="1:40" x14ac:dyDescent="0.1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row>
    <row r="50" spans="1:40" x14ac:dyDescent="0.1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row>
    <row r="51" spans="1:40" x14ac:dyDescent="0.1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row>
    <row r="52" spans="1:40" x14ac:dyDescent="0.1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row>
    <row r="53" spans="1:40" x14ac:dyDescent="0.1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row>
    <row r="54" spans="1:40" x14ac:dyDescent="0.1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row>
    <row r="55" spans="1:40" x14ac:dyDescent="0.1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row>
    <row r="56" spans="1:40" x14ac:dyDescent="0.1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row>
    <row r="57" spans="1:40" x14ac:dyDescent="0.1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row>
    <row r="58" spans="1:40" x14ac:dyDescent="0.1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row>
    <row r="59" spans="1:40" x14ac:dyDescent="0.1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row>
    <row r="60" spans="1:40" x14ac:dyDescent="0.1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row>
    <row r="61" spans="1:40" x14ac:dyDescent="0.1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row>
    <row r="62" spans="1:40" x14ac:dyDescent="0.1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row>
    <row r="63" spans="1:40" x14ac:dyDescent="0.1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row>
    <row r="64" spans="1:40" x14ac:dyDescent="0.1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row>
    <row r="65" spans="1:40" x14ac:dyDescent="0.1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row>
    <row r="66" spans="1:40" x14ac:dyDescent="0.1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row>
    <row r="67" spans="1:40" x14ac:dyDescent="0.1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row>
    <row r="68" spans="1:40" x14ac:dyDescent="0.1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row>
    <row r="69" spans="1:40" x14ac:dyDescent="0.1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row>
    <row r="70" spans="1:40" x14ac:dyDescent="0.1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row>
    <row r="71" spans="1:40" x14ac:dyDescent="0.1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row>
    <row r="72" spans="1:40" x14ac:dyDescent="0.1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row>
    <row r="73" spans="1:40" x14ac:dyDescent="0.1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row>
    <row r="74" spans="1:40" x14ac:dyDescent="0.1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row>
    <row r="75" spans="1:40" x14ac:dyDescent="0.1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row>
    <row r="76" spans="1:40" x14ac:dyDescent="0.1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row>
    <row r="77" spans="1:40" x14ac:dyDescent="0.1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row>
    <row r="78" spans="1:40" x14ac:dyDescent="0.1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row>
    <row r="79" spans="1:40" x14ac:dyDescent="0.1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row>
    <row r="80" spans="1:40" x14ac:dyDescent="0.1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row>
    <row r="81" spans="1:40" x14ac:dyDescent="0.1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row>
    <row r="82" spans="1:40" x14ac:dyDescent="0.1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row>
    <row r="83" spans="1:40" x14ac:dyDescent="0.1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row>
    <row r="84" spans="1:40" x14ac:dyDescent="0.1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row>
    <row r="85" spans="1:40" x14ac:dyDescent="0.1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row>
    <row r="86" spans="1:40" x14ac:dyDescent="0.1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row>
    <row r="87" spans="1:40" x14ac:dyDescent="0.1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row>
    <row r="88" spans="1:40" x14ac:dyDescent="0.1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row>
    <row r="89" spans="1:40" x14ac:dyDescent="0.1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row>
    <row r="90" spans="1:40" x14ac:dyDescent="0.1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row>
    <row r="91" spans="1:40" x14ac:dyDescent="0.1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row>
    <row r="92" spans="1:40" x14ac:dyDescent="0.1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row>
    <row r="93" spans="1:40" x14ac:dyDescent="0.1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row>
    <row r="94" spans="1:40" x14ac:dyDescent="0.1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row>
    <row r="95" spans="1:40" x14ac:dyDescent="0.1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row>
    <row r="96" spans="1:40" x14ac:dyDescent="0.1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row>
    <row r="97" spans="1:40" x14ac:dyDescent="0.1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row>
    <row r="98" spans="1:40" x14ac:dyDescent="0.1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row>
    <row r="99" spans="1:40" x14ac:dyDescent="0.1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row>
    <row r="100" spans="1:40" x14ac:dyDescent="0.1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row>
    <row r="101" spans="1:40" x14ac:dyDescent="0.1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row>
    <row r="102" spans="1:40" x14ac:dyDescent="0.1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row>
    <row r="103" spans="1:40" x14ac:dyDescent="0.1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row>
    <row r="104" spans="1:40" x14ac:dyDescent="0.1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row>
    <row r="105" spans="1:40" x14ac:dyDescent="0.1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row>
    <row r="106" spans="1:40" x14ac:dyDescent="0.1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row>
    <row r="107" spans="1:40" x14ac:dyDescent="0.1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row>
    <row r="108" spans="1:40" x14ac:dyDescent="0.1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row>
    <row r="109" spans="1:40" x14ac:dyDescent="0.1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row>
    <row r="110" spans="1:40" x14ac:dyDescent="0.1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row>
    <row r="111" spans="1:40" x14ac:dyDescent="0.1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row>
    <row r="112" spans="1:40" x14ac:dyDescent="0.1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row>
    <row r="113" spans="1:40" x14ac:dyDescent="0.1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row>
    <row r="114" spans="1:40" x14ac:dyDescent="0.1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row>
    <row r="115" spans="1:40" x14ac:dyDescent="0.1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row>
    <row r="116" spans="1:40" x14ac:dyDescent="0.1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row>
    <row r="117" spans="1:40" x14ac:dyDescent="0.1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row>
    <row r="118" spans="1:40" x14ac:dyDescent="0.1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row>
    <row r="119" spans="1:40" x14ac:dyDescent="0.1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row>
    <row r="120" spans="1:40" x14ac:dyDescent="0.1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row>
    <row r="121" spans="1:40" x14ac:dyDescent="0.1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row>
    <row r="122" spans="1:40" x14ac:dyDescent="0.1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row>
    <row r="123" spans="1:40" x14ac:dyDescent="0.1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row>
    <row r="124" spans="1:40" x14ac:dyDescent="0.1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row>
    <row r="125" spans="1:40" x14ac:dyDescent="0.1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row>
    <row r="126" spans="1:40" x14ac:dyDescent="0.1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row>
    <row r="127" spans="1:40" x14ac:dyDescent="0.1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row>
    <row r="128" spans="1:40" x14ac:dyDescent="0.1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row>
    <row r="129" spans="1:40" x14ac:dyDescent="0.1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row>
    <row r="130" spans="1:40" x14ac:dyDescent="0.1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row>
    <row r="131" spans="1:40" x14ac:dyDescent="0.1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row>
    <row r="132" spans="1:40" x14ac:dyDescent="0.1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row>
    <row r="133" spans="1:40" x14ac:dyDescent="0.1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row>
    <row r="134" spans="1:40" x14ac:dyDescent="0.1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row>
    <row r="135" spans="1:40" x14ac:dyDescent="0.1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row>
    <row r="136" spans="1:40" x14ac:dyDescent="0.1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row>
    <row r="137" spans="1:40" x14ac:dyDescent="0.1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row>
    <row r="138" spans="1:40" x14ac:dyDescent="0.1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row>
    <row r="139" spans="1:40" x14ac:dyDescent="0.1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row>
    <row r="140" spans="1:40" x14ac:dyDescent="0.1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row>
    <row r="141" spans="1:40" x14ac:dyDescent="0.1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row>
    <row r="142" spans="1:40" x14ac:dyDescent="0.1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row>
    <row r="143" spans="1:40" x14ac:dyDescent="0.1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row>
    <row r="144" spans="1:40" x14ac:dyDescent="0.1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row>
    <row r="145" spans="1:40" x14ac:dyDescent="0.1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row>
    <row r="146" spans="1:40" x14ac:dyDescent="0.1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row>
    <row r="147" spans="1:40" x14ac:dyDescent="0.1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row>
    <row r="148" spans="1:40" x14ac:dyDescent="0.1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row>
    <row r="149" spans="1:40" x14ac:dyDescent="0.1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row>
    <row r="150" spans="1:40" x14ac:dyDescent="0.1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row>
    <row r="151" spans="1:40" x14ac:dyDescent="0.1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row>
    <row r="152" spans="1:40" x14ac:dyDescent="0.1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row>
    <row r="153" spans="1:40" x14ac:dyDescent="0.1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row>
    <row r="154" spans="1:40" x14ac:dyDescent="0.1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row>
    <row r="155" spans="1:40" x14ac:dyDescent="0.1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row>
    <row r="156" spans="1:40" x14ac:dyDescent="0.1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row>
    <row r="157" spans="1:40" x14ac:dyDescent="0.1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row>
    <row r="158" spans="1:40" x14ac:dyDescent="0.1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row>
    <row r="159" spans="1:40" x14ac:dyDescent="0.1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row>
    <row r="160" spans="1:40" x14ac:dyDescent="0.1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row>
    <row r="161" spans="1:40" x14ac:dyDescent="0.1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row>
    <row r="162" spans="1:40" x14ac:dyDescent="0.1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row>
    <row r="163" spans="1:40" x14ac:dyDescent="0.1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row>
    <row r="164" spans="1:40" x14ac:dyDescent="0.1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row>
    <row r="165" spans="1:40" x14ac:dyDescent="0.1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row>
    <row r="166" spans="1:40" x14ac:dyDescent="0.1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row>
    <row r="167" spans="1:40" x14ac:dyDescent="0.1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row>
    <row r="168" spans="1:40" x14ac:dyDescent="0.1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row>
    <row r="169" spans="1:40" x14ac:dyDescent="0.1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row>
    <row r="170" spans="1:40" x14ac:dyDescent="0.1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row>
    <row r="171" spans="1:40" x14ac:dyDescent="0.1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row>
    <row r="172" spans="1:40" x14ac:dyDescent="0.1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row>
    <row r="173" spans="1:40" x14ac:dyDescent="0.1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row>
    <row r="174" spans="1:40" x14ac:dyDescent="0.1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row>
    <row r="175" spans="1:40" x14ac:dyDescent="0.1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row>
    <row r="176" spans="1:40" x14ac:dyDescent="0.1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row>
    <row r="177" spans="1:40" x14ac:dyDescent="0.1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row>
    <row r="178" spans="1:40" x14ac:dyDescent="0.1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row>
    <row r="179" spans="1:40" x14ac:dyDescent="0.1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row>
    <row r="180" spans="1:40" x14ac:dyDescent="0.1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row>
    <row r="181" spans="1:40" x14ac:dyDescent="0.1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row>
    <row r="182" spans="1:40" x14ac:dyDescent="0.1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row>
    <row r="183" spans="1:40" x14ac:dyDescent="0.1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row>
    <row r="184" spans="1:40" x14ac:dyDescent="0.1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row>
    <row r="185" spans="1:40" x14ac:dyDescent="0.1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row>
    <row r="186" spans="1:40" x14ac:dyDescent="0.1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row>
    <row r="187" spans="1:40" x14ac:dyDescent="0.1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row>
    <row r="188" spans="1:40" x14ac:dyDescent="0.1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row>
    <row r="189" spans="1:40" x14ac:dyDescent="0.1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row>
    <row r="190" spans="1:40" x14ac:dyDescent="0.1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row>
    <row r="191" spans="1:40" x14ac:dyDescent="0.1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row>
    <row r="192" spans="1:40" x14ac:dyDescent="0.1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row>
    <row r="193" spans="1:40" x14ac:dyDescent="0.1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row>
    <row r="194" spans="1:40" x14ac:dyDescent="0.1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row>
    <row r="195" spans="1:40" x14ac:dyDescent="0.1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row>
    <row r="196" spans="1:40" x14ac:dyDescent="0.1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row>
    <row r="197" spans="1:40" x14ac:dyDescent="0.1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row>
    <row r="198" spans="1:40" x14ac:dyDescent="0.1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row>
    <row r="199" spans="1:40" x14ac:dyDescent="0.1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row>
    <row r="200" spans="1:40" x14ac:dyDescent="0.1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row>
    <row r="201" spans="1:40" x14ac:dyDescent="0.1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row>
    <row r="202" spans="1:40" x14ac:dyDescent="0.1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row>
    <row r="203" spans="1:40" x14ac:dyDescent="0.1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row>
    <row r="204" spans="1:40" x14ac:dyDescent="0.1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row>
    <row r="205" spans="1:40" x14ac:dyDescent="0.1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row>
    <row r="206" spans="1:40" x14ac:dyDescent="0.1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row>
    <row r="207" spans="1:40" x14ac:dyDescent="0.1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row>
    <row r="208" spans="1:40" x14ac:dyDescent="0.1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row>
    <row r="209" spans="1:40" x14ac:dyDescent="0.1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row>
    <row r="210" spans="1:40" x14ac:dyDescent="0.1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row>
    <row r="211" spans="1:40" x14ac:dyDescent="0.1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row>
    <row r="212" spans="1:40" x14ac:dyDescent="0.1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row>
    <row r="213" spans="1:40" x14ac:dyDescent="0.1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row>
    <row r="214" spans="1:40" x14ac:dyDescent="0.1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row>
    <row r="215" spans="1:40" x14ac:dyDescent="0.1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row>
    <row r="216" spans="1:40" x14ac:dyDescent="0.1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row>
    <row r="217" spans="1:40" x14ac:dyDescent="0.1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row>
    <row r="218" spans="1:40" x14ac:dyDescent="0.1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row>
    <row r="219" spans="1:40" x14ac:dyDescent="0.1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row>
    <row r="220" spans="1:40" x14ac:dyDescent="0.1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row>
    <row r="221" spans="1:40" x14ac:dyDescent="0.1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row>
    <row r="222" spans="1:40" x14ac:dyDescent="0.1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row>
    <row r="223" spans="1:40" x14ac:dyDescent="0.1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row>
    <row r="224" spans="1:40" x14ac:dyDescent="0.1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row>
    <row r="225" spans="1:40" x14ac:dyDescent="0.1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row>
    <row r="226" spans="1:40" x14ac:dyDescent="0.1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row>
    <row r="227" spans="1:40" x14ac:dyDescent="0.1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row>
    <row r="228" spans="1:40" x14ac:dyDescent="0.1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row>
    <row r="229" spans="1:40" x14ac:dyDescent="0.1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row>
    <row r="230" spans="1:40" x14ac:dyDescent="0.1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row>
    <row r="231" spans="1:40" x14ac:dyDescent="0.1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row>
    <row r="232" spans="1:40" x14ac:dyDescent="0.1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row>
    <row r="233" spans="1:40" x14ac:dyDescent="0.1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row>
    <row r="234" spans="1:40" x14ac:dyDescent="0.1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row>
    <row r="235" spans="1:40" x14ac:dyDescent="0.1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row>
    <row r="236" spans="1:40" x14ac:dyDescent="0.1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row>
    <row r="237" spans="1:40" x14ac:dyDescent="0.1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row>
    <row r="238" spans="1:40" x14ac:dyDescent="0.1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row>
    <row r="239" spans="1:40" x14ac:dyDescent="0.1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row>
    <row r="240" spans="1:40" x14ac:dyDescent="0.1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row>
    <row r="241" spans="1:40" x14ac:dyDescent="0.1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row>
    <row r="242" spans="1:40" x14ac:dyDescent="0.1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row>
    <row r="243" spans="1:40" x14ac:dyDescent="0.1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row>
    <row r="244" spans="1:40" x14ac:dyDescent="0.1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row>
    <row r="245" spans="1:40" x14ac:dyDescent="0.1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row>
    <row r="246" spans="1:40" x14ac:dyDescent="0.1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row>
    <row r="247" spans="1:40" x14ac:dyDescent="0.1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row>
    <row r="248" spans="1:40" x14ac:dyDescent="0.1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row>
    <row r="249" spans="1:40" x14ac:dyDescent="0.1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row>
    <row r="250" spans="1:40" x14ac:dyDescent="0.1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row>
    <row r="251" spans="1:40" x14ac:dyDescent="0.1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row>
    <row r="252" spans="1:40" x14ac:dyDescent="0.1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row>
    <row r="253" spans="1:40" x14ac:dyDescent="0.1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row>
    <row r="254" spans="1:40" x14ac:dyDescent="0.1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row>
    <row r="255" spans="1:40" x14ac:dyDescent="0.1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row>
    <row r="256" spans="1:40" x14ac:dyDescent="0.1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row>
    <row r="257" spans="1:40" x14ac:dyDescent="0.1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row>
    <row r="258" spans="1:40" x14ac:dyDescent="0.1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row>
    <row r="259" spans="1:40" x14ac:dyDescent="0.1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row>
    <row r="260" spans="1:40" x14ac:dyDescent="0.1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row>
    <row r="261" spans="1:40" x14ac:dyDescent="0.1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row>
    <row r="262" spans="1:40" x14ac:dyDescent="0.1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row>
    <row r="263" spans="1:40" x14ac:dyDescent="0.1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row>
    <row r="264" spans="1:40" x14ac:dyDescent="0.1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row>
    <row r="265" spans="1:40" x14ac:dyDescent="0.1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row>
    <row r="266" spans="1:40" x14ac:dyDescent="0.1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row>
    <row r="267" spans="1:40" x14ac:dyDescent="0.1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row>
    <row r="268" spans="1:40" x14ac:dyDescent="0.1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row>
    <row r="269" spans="1:40" x14ac:dyDescent="0.1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row>
    <row r="270" spans="1:40" x14ac:dyDescent="0.1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row>
    <row r="271" spans="1:40" x14ac:dyDescent="0.1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row>
    <row r="272" spans="1:40" x14ac:dyDescent="0.1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row>
    <row r="273" spans="1:40" x14ac:dyDescent="0.1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row>
    <row r="274" spans="1:40" x14ac:dyDescent="0.1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row>
    <row r="275" spans="1:40" x14ac:dyDescent="0.1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row>
    <row r="276" spans="1:40" x14ac:dyDescent="0.1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row>
    <row r="277" spans="1:40" x14ac:dyDescent="0.1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row>
    <row r="278" spans="1:40" x14ac:dyDescent="0.1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row>
    <row r="279" spans="1:40" x14ac:dyDescent="0.1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row>
    <row r="280" spans="1:40" x14ac:dyDescent="0.1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row>
    <row r="281" spans="1:40" x14ac:dyDescent="0.1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row>
    <row r="282" spans="1:40" x14ac:dyDescent="0.1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row>
    <row r="283" spans="1:40" x14ac:dyDescent="0.1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row>
    <row r="284" spans="1:40" x14ac:dyDescent="0.1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row>
    <row r="285" spans="1:40" x14ac:dyDescent="0.1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row>
    <row r="286" spans="1:40" x14ac:dyDescent="0.1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row>
    <row r="287" spans="1:40" x14ac:dyDescent="0.1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row>
    <row r="288" spans="1:40" x14ac:dyDescent="0.1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row>
    <row r="289" spans="1:40" x14ac:dyDescent="0.1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row>
    <row r="290" spans="1:40" x14ac:dyDescent="0.1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row>
    <row r="291" spans="1:40" x14ac:dyDescent="0.1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row>
    <row r="292" spans="1:40" x14ac:dyDescent="0.1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row>
    <row r="293" spans="1:40" x14ac:dyDescent="0.1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row>
    <row r="294" spans="1:40" x14ac:dyDescent="0.1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row>
    <row r="295" spans="1:40" x14ac:dyDescent="0.1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row>
    <row r="296" spans="1:40" x14ac:dyDescent="0.1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row>
    <row r="297" spans="1:40" x14ac:dyDescent="0.1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row>
    <row r="298" spans="1:40" x14ac:dyDescent="0.1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row>
  </sheetData>
  <mergeCells count="2">
    <mergeCell ref="A1:K1"/>
    <mergeCell ref="A2:K2"/>
  </mergeCells>
  <conditionalFormatting sqref="B4:K36">
    <cfRule type="colorScale" priority="2">
      <colorScale>
        <cfvo type="min"/>
        <cfvo type="percentile" val="50"/>
        <cfvo type="max"/>
        <color rgb="FFF8696B"/>
        <color rgb="FFFCFCFF"/>
        <color rgb="FF63BE7B"/>
      </colorScale>
    </cfRule>
  </conditionalFormatting>
  <conditionalFormatting sqref="B4:K37">
    <cfRule type="colorScale" priority="1">
      <colorScale>
        <cfvo type="min"/>
        <cfvo type="max"/>
        <color rgb="FFFCFCFF"/>
        <color rgb="FF63BE7B"/>
      </colorScale>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5A71-903E-42BD-98ED-1433C6A95DC1}">
  <dimension ref="A1:K93"/>
  <sheetViews>
    <sheetView showGridLines="0" workbookViewId="0"/>
  </sheetViews>
  <sheetFormatPr baseColWidth="10" defaultColWidth="8.83203125" defaultRowHeight="15" x14ac:dyDescent="0.2"/>
  <cols>
    <col min="1" max="1" width="27.6640625" style="141" bestFit="1" customWidth="1"/>
    <col min="2" max="11" width="13.5" style="141" bestFit="1" customWidth="1"/>
    <col min="12" max="16384" width="8.83203125" style="141"/>
  </cols>
  <sheetData>
    <row r="1" spans="1:11" s="140" customFormat="1" x14ac:dyDescent="0.2">
      <c r="A1" s="140" t="s">
        <v>201</v>
      </c>
      <c r="B1" s="140" t="s">
        <v>256</v>
      </c>
      <c r="E1" s="179" t="str">
        <f>IF(B2&lt;&gt;B3, "A NEW VERSION OF THE WORKSHEET IS AVAILABLE", "")</f>
        <v/>
      </c>
      <c r="F1" s="179"/>
      <c r="G1" s="179"/>
      <c r="H1" s="179"/>
      <c r="I1" s="179"/>
      <c r="J1" s="179"/>
      <c r="K1" s="179"/>
    </row>
    <row r="2" spans="1:11" x14ac:dyDescent="0.2">
      <c r="A2" s="140" t="s">
        <v>203</v>
      </c>
      <c r="B2" s="141">
        <v>2.1</v>
      </c>
    </row>
    <row r="3" spans="1:11" x14ac:dyDescent="0.2">
      <c r="A3" s="140" t="s">
        <v>204</v>
      </c>
      <c r="B3" s="141">
        <v>2.1</v>
      </c>
    </row>
    <row r="4" spans="1:11" x14ac:dyDescent="0.2">
      <c r="A4" s="140"/>
    </row>
    <row r="5" spans="1:11" x14ac:dyDescent="0.2">
      <c r="A5" s="140" t="s">
        <v>205</v>
      </c>
    </row>
    <row r="6" spans="1:11" x14ac:dyDescent="0.2">
      <c r="A6" s="141" t="s">
        <v>206</v>
      </c>
      <c r="B6" s="141">
        <f>IF(B9&gt;0, B9/B8, 0)</f>
        <v>26.583780496633608</v>
      </c>
    </row>
    <row r="7" spans="1:11" x14ac:dyDescent="0.2">
      <c r="A7" s="141" t="s">
        <v>207</v>
      </c>
      <c r="B7">
        <v>2</v>
      </c>
    </row>
    <row r="8" spans="1:11" x14ac:dyDescent="0.2">
      <c r="A8" s="141" t="s">
        <v>208</v>
      </c>
      <c r="B8">
        <v>6906.5</v>
      </c>
    </row>
    <row r="9" spans="1:11" x14ac:dyDescent="0.2">
      <c r="A9" s="141" t="s">
        <v>209</v>
      </c>
      <c r="B9">
        <v>183600.88</v>
      </c>
    </row>
    <row r="15" spans="1:11" x14ac:dyDescent="0.2">
      <c r="A15" s="140" t="s">
        <v>210</v>
      </c>
    </row>
    <row r="16" spans="1:11" s="144" customFormat="1" x14ac:dyDescent="0.2">
      <c r="A16" s="142" t="s">
        <v>211</v>
      </c>
      <c r="B16" s="143">
        <v>42460</v>
      </c>
      <c r="C16" s="143">
        <v>42825</v>
      </c>
      <c r="D16" s="143">
        <v>43190</v>
      </c>
      <c r="E16" s="143">
        <v>43555</v>
      </c>
      <c r="F16" s="143">
        <v>43921</v>
      </c>
      <c r="G16" s="143">
        <v>44286</v>
      </c>
      <c r="H16" s="143">
        <v>44651</v>
      </c>
      <c r="I16" s="143">
        <v>45016</v>
      </c>
      <c r="J16" s="143">
        <v>45382</v>
      </c>
      <c r="K16" s="143">
        <v>45747</v>
      </c>
    </row>
    <row r="17" spans="1:11" s="145" customFormat="1" x14ac:dyDescent="0.2">
      <c r="A17" s="145" t="s">
        <v>212</v>
      </c>
      <c r="B17">
        <v>3776.36</v>
      </c>
      <c r="C17">
        <v>4064.34</v>
      </c>
      <c r="D17">
        <v>3891.49</v>
      </c>
      <c r="E17">
        <v>4946.26</v>
      </c>
      <c r="F17">
        <v>5394.42</v>
      </c>
      <c r="G17">
        <v>6969.4</v>
      </c>
      <c r="H17">
        <v>8959.83</v>
      </c>
      <c r="I17">
        <v>7767</v>
      </c>
      <c r="J17">
        <v>7845</v>
      </c>
      <c r="K17">
        <v>9360</v>
      </c>
    </row>
    <row r="18" spans="1:11" s="145" customFormat="1" x14ac:dyDescent="0.2">
      <c r="A18" s="141" t="s">
        <v>213</v>
      </c>
      <c r="B18">
        <v>1478.71</v>
      </c>
      <c r="C18">
        <v>1608.36</v>
      </c>
      <c r="D18">
        <v>1567.94</v>
      </c>
      <c r="E18">
        <v>2169.7199999999998</v>
      </c>
      <c r="F18">
        <v>2256.9899999999998</v>
      </c>
      <c r="G18">
        <v>2455.4</v>
      </c>
      <c r="H18">
        <v>3552.07</v>
      </c>
      <c r="I18">
        <v>3087</v>
      </c>
      <c r="J18">
        <v>3300</v>
      </c>
      <c r="K18">
        <v>3821</v>
      </c>
    </row>
    <row r="19" spans="1:11" s="145" customFormat="1" x14ac:dyDescent="0.2">
      <c r="A19" s="141" t="s">
        <v>214</v>
      </c>
      <c r="B19">
        <v>-25.37</v>
      </c>
      <c r="C19">
        <v>40.82</v>
      </c>
      <c r="D19">
        <v>-3.33</v>
      </c>
      <c r="E19">
        <v>304.58999999999997</v>
      </c>
      <c r="F19">
        <v>105.98</v>
      </c>
      <c r="G19">
        <v>78.67</v>
      </c>
      <c r="H19">
        <v>523.83000000000004</v>
      </c>
      <c r="I19">
        <v>-23</v>
      </c>
      <c r="J19">
        <v>109</v>
      </c>
      <c r="K19">
        <v>96</v>
      </c>
    </row>
    <row r="20" spans="1:11" s="145" customFormat="1" x14ac:dyDescent="0.2">
      <c r="A20" s="141" t="s">
        <v>215</v>
      </c>
      <c r="B20">
        <v>180.34</v>
      </c>
      <c r="C20">
        <v>198.8</v>
      </c>
      <c r="D20">
        <v>228.73</v>
      </c>
      <c r="E20">
        <v>248.78</v>
      </c>
      <c r="F20">
        <v>280.73</v>
      </c>
      <c r="G20">
        <v>319.14999999999998</v>
      </c>
      <c r="H20">
        <v>392.33</v>
      </c>
      <c r="I20">
        <v>496</v>
      </c>
      <c r="J20">
        <v>477</v>
      </c>
      <c r="K20"/>
    </row>
    <row r="21" spans="1:11" s="145" customFormat="1" x14ac:dyDescent="0.2">
      <c r="A21" s="141" t="s">
        <v>216</v>
      </c>
      <c r="B21">
        <v>128.01</v>
      </c>
      <c r="C21">
        <v>120.99</v>
      </c>
      <c r="D21">
        <v>134.6</v>
      </c>
      <c r="E21">
        <v>160.96</v>
      </c>
      <c r="F21">
        <v>203.73</v>
      </c>
      <c r="G21">
        <v>228.83</v>
      </c>
      <c r="H21">
        <v>282.94</v>
      </c>
      <c r="I21">
        <v>362</v>
      </c>
      <c r="J21">
        <v>389</v>
      </c>
      <c r="K21"/>
    </row>
    <row r="22" spans="1:11" s="145" customFormat="1" x14ac:dyDescent="0.2">
      <c r="A22" s="141" t="s">
        <v>217</v>
      </c>
      <c r="B22">
        <v>361.4</v>
      </c>
      <c r="C22">
        <v>500.06</v>
      </c>
      <c r="D22">
        <v>456.45</v>
      </c>
      <c r="E22">
        <v>542.78</v>
      </c>
      <c r="F22">
        <v>622.36</v>
      </c>
      <c r="G22">
        <v>827.85</v>
      </c>
      <c r="H22">
        <v>948.33</v>
      </c>
      <c r="I22">
        <v>977</v>
      </c>
      <c r="J22">
        <v>1096</v>
      </c>
      <c r="K22">
        <v>1243</v>
      </c>
    </row>
    <row r="23" spans="1:11" s="145" customFormat="1" x14ac:dyDescent="0.2">
      <c r="A23" s="141" t="s">
        <v>218</v>
      </c>
      <c r="B23">
        <v>133.97</v>
      </c>
      <c r="C23">
        <v>154.1</v>
      </c>
      <c r="D23">
        <v>200.09</v>
      </c>
      <c r="E23">
        <v>175.19</v>
      </c>
      <c r="F23">
        <v>226.92</v>
      </c>
      <c r="G23">
        <v>285.75</v>
      </c>
      <c r="H23">
        <v>343.03</v>
      </c>
      <c r="I23">
        <v>391</v>
      </c>
      <c r="J23">
        <v>356</v>
      </c>
      <c r="K23"/>
    </row>
    <row r="24" spans="1:11" s="145" customFormat="1" x14ac:dyDescent="0.2">
      <c r="A24" s="141" t="s">
        <v>219</v>
      </c>
      <c r="B24">
        <v>45.99</v>
      </c>
      <c r="C24">
        <v>73.19</v>
      </c>
      <c r="D24">
        <v>31.34</v>
      </c>
      <c r="E24">
        <v>79.010000000000005</v>
      </c>
      <c r="F24">
        <v>83.21</v>
      </c>
      <c r="G24">
        <v>63.96</v>
      </c>
      <c r="H24">
        <v>79.77</v>
      </c>
      <c r="I24">
        <v>61</v>
      </c>
      <c r="J24">
        <v>126</v>
      </c>
      <c r="K24">
        <v>1424</v>
      </c>
    </row>
    <row r="25" spans="1:11" s="145" customFormat="1" x14ac:dyDescent="0.2">
      <c r="A25" s="145" t="s">
        <v>220</v>
      </c>
      <c r="B25">
        <v>93.2</v>
      </c>
      <c r="C25">
        <v>72.37</v>
      </c>
      <c r="D25">
        <v>107.18</v>
      </c>
      <c r="E25">
        <v>154.24</v>
      </c>
      <c r="F25">
        <v>186.38</v>
      </c>
      <c r="G25">
        <v>56.6</v>
      </c>
      <c r="H25">
        <v>111.82</v>
      </c>
      <c r="I25">
        <v>344</v>
      </c>
      <c r="J25">
        <v>335</v>
      </c>
      <c r="K25">
        <v>352</v>
      </c>
    </row>
    <row r="26" spans="1:11" s="145" customFormat="1" x14ac:dyDescent="0.2">
      <c r="A26" s="145" t="s">
        <v>221</v>
      </c>
      <c r="B26">
        <v>118.18</v>
      </c>
      <c r="C26">
        <v>123.33</v>
      </c>
      <c r="D26">
        <v>142.49</v>
      </c>
      <c r="E26">
        <v>168.9</v>
      </c>
      <c r="F26">
        <v>186.24</v>
      </c>
      <c r="G26">
        <v>255.59</v>
      </c>
      <c r="H26">
        <v>311.51</v>
      </c>
      <c r="I26">
        <v>343</v>
      </c>
      <c r="J26">
        <v>378</v>
      </c>
      <c r="K26">
        <v>402</v>
      </c>
    </row>
    <row r="27" spans="1:11" s="145" customFormat="1" x14ac:dyDescent="0.2">
      <c r="A27" s="145" t="s">
        <v>222</v>
      </c>
      <c r="B27">
        <v>4.74</v>
      </c>
      <c r="C27">
        <v>3.36</v>
      </c>
      <c r="D27">
        <v>2.37</v>
      </c>
      <c r="E27">
        <v>4.68</v>
      </c>
      <c r="F27">
        <v>7.14</v>
      </c>
      <c r="G27">
        <v>2.1</v>
      </c>
      <c r="H27">
        <v>2</v>
      </c>
      <c r="I27">
        <v>2</v>
      </c>
      <c r="J27">
        <v>4</v>
      </c>
      <c r="K27">
        <v>2</v>
      </c>
    </row>
    <row r="28" spans="1:11" s="145" customFormat="1" x14ac:dyDescent="0.2">
      <c r="A28" s="145" t="s">
        <v>223</v>
      </c>
      <c r="B28">
        <v>1392.85</v>
      </c>
      <c r="C28">
        <v>1395.34</v>
      </c>
      <c r="D28">
        <v>1231.33</v>
      </c>
      <c r="E28">
        <v>1855.07</v>
      </c>
      <c r="F28">
        <v>1819.46</v>
      </c>
      <c r="G28">
        <v>2666.04</v>
      </c>
      <c r="H28">
        <v>3683.5</v>
      </c>
      <c r="I28">
        <v>2369</v>
      </c>
      <c r="J28">
        <v>2163</v>
      </c>
      <c r="K28">
        <v>2916</v>
      </c>
    </row>
    <row r="29" spans="1:11" s="145" customFormat="1" x14ac:dyDescent="0.2">
      <c r="A29" s="145" t="s">
        <v>224</v>
      </c>
      <c r="B29">
        <v>267.06</v>
      </c>
      <c r="C29">
        <v>334.92</v>
      </c>
      <c r="D29">
        <v>354.32</v>
      </c>
      <c r="E29">
        <v>502.33</v>
      </c>
      <c r="F29">
        <v>442.92</v>
      </c>
      <c r="G29">
        <v>681.75</v>
      </c>
      <c r="H29">
        <v>723.05</v>
      </c>
      <c r="I29">
        <v>545</v>
      </c>
      <c r="J29">
        <v>563</v>
      </c>
      <c r="K29">
        <v>725</v>
      </c>
    </row>
    <row r="30" spans="1:11" s="145" customFormat="1" x14ac:dyDescent="0.2">
      <c r="A30" s="145" t="s">
        <v>225</v>
      </c>
      <c r="B30">
        <v>1125.78</v>
      </c>
      <c r="C30">
        <v>1060.42</v>
      </c>
      <c r="D30">
        <v>877.01</v>
      </c>
      <c r="E30">
        <v>1352.74</v>
      </c>
      <c r="F30">
        <v>1376.54</v>
      </c>
      <c r="G30">
        <v>1984.29</v>
      </c>
      <c r="H30">
        <v>2960.45</v>
      </c>
      <c r="I30">
        <v>1824</v>
      </c>
      <c r="J30">
        <v>1600</v>
      </c>
      <c r="K30">
        <v>2191</v>
      </c>
    </row>
    <row r="31" spans="1:11" s="145" customFormat="1" x14ac:dyDescent="0.2">
      <c r="A31" s="145" t="s">
        <v>226</v>
      </c>
      <c r="B31">
        <v>265.45</v>
      </c>
      <c r="C31">
        <v>265.45</v>
      </c>
      <c r="D31">
        <v>265.45</v>
      </c>
      <c r="E31">
        <v>424.72</v>
      </c>
      <c r="F31">
        <v>424.72</v>
      </c>
      <c r="G31">
        <v>530.9</v>
      </c>
      <c r="H31">
        <v>796.35</v>
      </c>
      <c r="I31">
        <v>795</v>
      </c>
      <c r="J31">
        <v>795</v>
      </c>
      <c r="K31">
        <v>795</v>
      </c>
    </row>
    <row r="32" spans="1:11" s="145" customFormat="1" x14ac:dyDescent="0.2"/>
    <row r="33" spans="1:11" x14ac:dyDescent="0.2">
      <c r="A33" s="145"/>
    </row>
    <row r="34" spans="1:11" x14ac:dyDescent="0.2">
      <c r="A34" s="145"/>
    </row>
    <row r="35" spans="1:11" x14ac:dyDescent="0.2">
      <c r="A35" s="145"/>
    </row>
    <row r="36" spans="1:11" x14ac:dyDescent="0.2">
      <c r="A36" s="145"/>
    </row>
    <row r="37" spans="1:11" x14ac:dyDescent="0.2">
      <c r="A37" s="145"/>
    </row>
    <row r="38" spans="1:11" x14ac:dyDescent="0.2">
      <c r="A38" s="145"/>
    </row>
    <row r="39" spans="1:11" x14ac:dyDescent="0.2">
      <c r="A39" s="145"/>
    </row>
    <row r="40" spans="1:11" x14ac:dyDescent="0.2">
      <c r="A40" s="140" t="s">
        <v>227</v>
      </c>
    </row>
    <row r="41" spans="1:11" s="144" customFormat="1" x14ac:dyDescent="0.2">
      <c r="A41" s="142" t="s">
        <v>211</v>
      </c>
      <c r="B41" s="143">
        <v>44926</v>
      </c>
      <c r="C41" s="143">
        <v>45016</v>
      </c>
      <c r="D41" s="143">
        <v>45107</v>
      </c>
      <c r="E41" s="143">
        <v>45199</v>
      </c>
      <c r="F41" s="143">
        <v>45291</v>
      </c>
      <c r="G41" s="143">
        <v>45382</v>
      </c>
      <c r="H41" s="143">
        <v>45473</v>
      </c>
      <c r="I41" s="143">
        <v>45565</v>
      </c>
      <c r="J41" s="143">
        <v>45657</v>
      </c>
      <c r="K41" s="143">
        <v>45747</v>
      </c>
    </row>
    <row r="42" spans="1:11" s="145" customFormat="1" x14ac:dyDescent="0.2">
      <c r="A42" s="145" t="s">
        <v>212</v>
      </c>
      <c r="B42">
        <v>1708</v>
      </c>
      <c r="C42">
        <v>1951</v>
      </c>
      <c r="D42">
        <v>1778</v>
      </c>
      <c r="E42">
        <v>1909</v>
      </c>
      <c r="F42">
        <v>1855</v>
      </c>
      <c r="G42">
        <v>2303</v>
      </c>
      <c r="H42">
        <v>2118</v>
      </c>
      <c r="I42">
        <v>2338</v>
      </c>
      <c r="J42">
        <v>2319</v>
      </c>
      <c r="K42">
        <v>2585</v>
      </c>
    </row>
    <row r="43" spans="1:11" s="145" customFormat="1" x14ac:dyDescent="0.2">
      <c r="A43" s="145" t="s">
        <v>228</v>
      </c>
      <c r="B43">
        <v>1299</v>
      </c>
      <c r="C43">
        <v>1464</v>
      </c>
      <c r="D43">
        <v>1274</v>
      </c>
      <c r="E43">
        <v>1430</v>
      </c>
      <c r="F43">
        <v>1366</v>
      </c>
      <c r="G43">
        <v>1572</v>
      </c>
      <c r="H43">
        <v>1496</v>
      </c>
      <c r="I43">
        <v>1622</v>
      </c>
      <c r="J43">
        <v>1576</v>
      </c>
      <c r="K43">
        <v>1700</v>
      </c>
    </row>
    <row r="44" spans="1:11" s="145" customFormat="1" x14ac:dyDescent="0.2">
      <c r="A44" s="145" t="s">
        <v>220</v>
      </c>
      <c r="B44">
        <v>113</v>
      </c>
      <c r="C44">
        <v>66</v>
      </c>
      <c r="D44">
        <v>81</v>
      </c>
      <c r="E44">
        <v>86</v>
      </c>
      <c r="F44">
        <v>95</v>
      </c>
      <c r="G44">
        <v>79</v>
      </c>
      <c r="H44">
        <v>79</v>
      </c>
      <c r="I44">
        <v>106</v>
      </c>
      <c r="J44">
        <v>82</v>
      </c>
      <c r="K44">
        <v>86</v>
      </c>
    </row>
    <row r="45" spans="1:11" s="145" customFormat="1" x14ac:dyDescent="0.2">
      <c r="A45" s="145" t="s">
        <v>221</v>
      </c>
      <c r="B45">
        <v>87</v>
      </c>
      <c r="C45">
        <v>87</v>
      </c>
      <c r="D45">
        <v>93</v>
      </c>
      <c r="E45">
        <v>95</v>
      </c>
      <c r="F45">
        <v>95</v>
      </c>
      <c r="G45">
        <v>95</v>
      </c>
      <c r="H45">
        <v>97</v>
      </c>
      <c r="I45">
        <v>99</v>
      </c>
      <c r="J45">
        <v>99</v>
      </c>
      <c r="K45">
        <v>107</v>
      </c>
    </row>
    <row r="46" spans="1:11" s="145" customFormat="1" x14ac:dyDescent="0.2">
      <c r="A46" s="145" t="s">
        <v>222</v>
      </c>
      <c r="B46"/>
      <c r="C46"/>
      <c r="D46"/>
      <c r="E46">
        <v>1</v>
      </c>
      <c r="F46"/>
      <c r="G46">
        <v>2</v>
      </c>
      <c r="H46"/>
      <c r="I46">
        <v>1</v>
      </c>
      <c r="J46"/>
      <c r="K46"/>
    </row>
    <row r="47" spans="1:11" s="145" customFormat="1" x14ac:dyDescent="0.2">
      <c r="A47" s="145" t="s">
        <v>223</v>
      </c>
      <c r="B47">
        <v>435</v>
      </c>
      <c r="C47">
        <v>466</v>
      </c>
      <c r="D47">
        <v>492</v>
      </c>
      <c r="E47">
        <v>469</v>
      </c>
      <c r="F47">
        <v>489</v>
      </c>
      <c r="G47">
        <v>713</v>
      </c>
      <c r="H47">
        <v>604</v>
      </c>
      <c r="I47">
        <v>722</v>
      </c>
      <c r="J47">
        <v>726</v>
      </c>
      <c r="K47">
        <v>864</v>
      </c>
    </row>
    <row r="48" spans="1:11" s="145" customFormat="1" x14ac:dyDescent="0.2">
      <c r="A48" s="145" t="s">
        <v>224</v>
      </c>
      <c r="B48">
        <v>129</v>
      </c>
      <c r="C48">
        <v>145</v>
      </c>
      <c r="D48">
        <v>136</v>
      </c>
      <c r="E48">
        <v>121</v>
      </c>
      <c r="F48">
        <v>131</v>
      </c>
      <c r="G48">
        <v>175</v>
      </c>
      <c r="H48">
        <v>174</v>
      </c>
      <c r="I48">
        <v>212</v>
      </c>
      <c r="J48">
        <v>137</v>
      </c>
      <c r="K48">
        <v>202</v>
      </c>
    </row>
    <row r="49" spans="1:11" s="145" customFormat="1" x14ac:dyDescent="0.2">
      <c r="A49" s="145" t="s">
        <v>225</v>
      </c>
      <c r="B49">
        <v>306</v>
      </c>
      <c r="C49">
        <v>321</v>
      </c>
      <c r="D49">
        <v>356</v>
      </c>
      <c r="E49">
        <v>348</v>
      </c>
      <c r="F49">
        <v>358</v>
      </c>
      <c r="G49">
        <v>538</v>
      </c>
      <c r="H49">
        <v>430</v>
      </c>
      <c r="I49">
        <v>510</v>
      </c>
      <c r="J49">
        <v>589</v>
      </c>
      <c r="K49">
        <v>662</v>
      </c>
    </row>
    <row r="50" spans="1:11" x14ac:dyDescent="0.2">
      <c r="A50" s="145" t="s">
        <v>152</v>
      </c>
      <c r="B50">
        <v>409</v>
      </c>
      <c r="C50">
        <v>487</v>
      </c>
      <c r="D50">
        <v>504</v>
      </c>
      <c r="E50">
        <v>479</v>
      </c>
      <c r="F50">
        <v>489</v>
      </c>
      <c r="G50">
        <v>731</v>
      </c>
      <c r="H50">
        <v>622</v>
      </c>
      <c r="I50">
        <v>716</v>
      </c>
      <c r="J50">
        <v>743</v>
      </c>
      <c r="K50">
        <v>885</v>
      </c>
    </row>
    <row r="51" spans="1:11" x14ac:dyDescent="0.2">
      <c r="A51" s="145"/>
    </row>
    <row r="52" spans="1:11" x14ac:dyDescent="0.2">
      <c r="A52" s="145"/>
    </row>
    <row r="53" spans="1:11" x14ac:dyDescent="0.2">
      <c r="A53" s="145"/>
    </row>
    <row r="54" spans="1:11" x14ac:dyDescent="0.2">
      <c r="A54" s="145"/>
    </row>
    <row r="55" spans="1:11" x14ac:dyDescent="0.2">
      <c r="A55" s="140" t="s">
        <v>229</v>
      </c>
    </row>
    <row r="56" spans="1:11" s="144" customFormat="1" x14ac:dyDescent="0.2">
      <c r="A56" s="142" t="s">
        <v>211</v>
      </c>
      <c r="B56" s="143">
        <v>42460</v>
      </c>
      <c r="C56" s="143">
        <v>42825</v>
      </c>
      <c r="D56" s="143">
        <v>43190</v>
      </c>
      <c r="E56" s="143">
        <v>43555</v>
      </c>
      <c r="F56" s="143">
        <v>43921</v>
      </c>
      <c r="G56" s="143">
        <v>44286</v>
      </c>
      <c r="H56" s="143">
        <v>44651</v>
      </c>
      <c r="I56" s="143">
        <v>45016</v>
      </c>
      <c r="J56" s="143">
        <v>45382</v>
      </c>
      <c r="K56" s="143">
        <v>45747</v>
      </c>
    </row>
    <row r="57" spans="1:11" x14ac:dyDescent="0.2">
      <c r="A57" s="145" t="s">
        <v>230</v>
      </c>
      <c r="B57">
        <v>53.09</v>
      </c>
      <c r="C57">
        <v>53.09</v>
      </c>
      <c r="D57">
        <v>53.09</v>
      </c>
      <c r="E57">
        <v>53.09</v>
      </c>
      <c r="F57">
        <v>53.09</v>
      </c>
      <c r="G57">
        <v>53.09</v>
      </c>
      <c r="H57">
        <v>53.09</v>
      </c>
      <c r="I57">
        <v>53</v>
      </c>
      <c r="J57">
        <v>53</v>
      </c>
      <c r="K57">
        <v>53</v>
      </c>
    </row>
    <row r="58" spans="1:11" x14ac:dyDescent="0.2">
      <c r="A58" s="145" t="s">
        <v>231</v>
      </c>
      <c r="B58">
        <v>4240.21</v>
      </c>
      <c r="C58">
        <v>5304.3</v>
      </c>
      <c r="D58">
        <v>5871.71</v>
      </c>
      <c r="E58">
        <v>6904.06</v>
      </c>
      <c r="F58">
        <v>7256.83</v>
      </c>
      <c r="G58">
        <v>9241.52</v>
      </c>
      <c r="H58">
        <v>11675.09</v>
      </c>
      <c r="I58">
        <v>12714</v>
      </c>
      <c r="J58">
        <v>13518</v>
      </c>
      <c r="K58">
        <v>14916</v>
      </c>
    </row>
    <row r="59" spans="1:11" x14ac:dyDescent="0.2">
      <c r="A59" s="145" t="s">
        <v>232</v>
      </c>
      <c r="B59">
        <v>42.47</v>
      </c>
      <c r="C59">
        <v>35.74</v>
      </c>
      <c r="D59">
        <v>63.11</v>
      </c>
      <c r="E59">
        <v>105.6</v>
      </c>
      <c r="F59">
        <v>38.85</v>
      </c>
      <c r="G59">
        <v>4.83</v>
      </c>
      <c r="H59">
        <v>3.69</v>
      </c>
      <c r="I59">
        <v>4</v>
      </c>
      <c r="J59">
        <v>3</v>
      </c>
      <c r="K59">
        <v>4</v>
      </c>
    </row>
    <row r="60" spans="1:11" x14ac:dyDescent="0.2">
      <c r="A60" s="145" t="s">
        <v>233</v>
      </c>
      <c r="B60">
        <v>562.20000000000005</v>
      </c>
      <c r="C60">
        <v>761.84</v>
      </c>
      <c r="D60">
        <v>796.91</v>
      </c>
      <c r="E60">
        <v>973.16</v>
      </c>
      <c r="F60">
        <v>1182.55</v>
      </c>
      <c r="G60">
        <v>1471.4</v>
      </c>
      <c r="H60">
        <v>1628.37</v>
      </c>
      <c r="I60">
        <v>1654</v>
      </c>
      <c r="J60">
        <v>1886</v>
      </c>
      <c r="K60">
        <v>1959</v>
      </c>
    </row>
    <row r="61" spans="1:11" s="140" customFormat="1" x14ac:dyDescent="0.2">
      <c r="A61" s="140" t="s">
        <v>234</v>
      </c>
      <c r="B61">
        <v>4897.97</v>
      </c>
      <c r="C61">
        <v>6154.97</v>
      </c>
      <c r="D61">
        <v>6784.82</v>
      </c>
      <c r="E61">
        <v>8035.91</v>
      </c>
      <c r="F61">
        <v>8531.32</v>
      </c>
      <c r="G61">
        <v>10770.84</v>
      </c>
      <c r="H61">
        <v>13360.24</v>
      </c>
      <c r="I61">
        <v>14425</v>
      </c>
      <c r="J61">
        <v>15460</v>
      </c>
      <c r="K61">
        <v>16932</v>
      </c>
    </row>
    <row r="62" spans="1:11" x14ac:dyDescent="0.2">
      <c r="A62" s="145" t="s">
        <v>235</v>
      </c>
      <c r="B62">
        <v>1438.77</v>
      </c>
      <c r="C62">
        <v>1559.19</v>
      </c>
      <c r="D62">
        <v>1996.19</v>
      </c>
      <c r="E62">
        <v>2087.77</v>
      </c>
      <c r="F62">
        <v>2781.85</v>
      </c>
      <c r="G62">
        <v>3703.87</v>
      </c>
      <c r="H62">
        <v>4325.05</v>
      </c>
      <c r="I62">
        <v>4722</v>
      </c>
      <c r="J62">
        <v>4739</v>
      </c>
      <c r="K62">
        <v>5442</v>
      </c>
    </row>
    <row r="63" spans="1:11" x14ac:dyDescent="0.2">
      <c r="A63" s="145" t="s">
        <v>236</v>
      </c>
      <c r="B63">
        <v>263.91000000000003</v>
      </c>
      <c r="C63">
        <v>443.57</v>
      </c>
      <c r="D63">
        <v>119.76</v>
      </c>
      <c r="E63">
        <v>491.91</v>
      </c>
      <c r="F63">
        <v>919.69</v>
      </c>
      <c r="G63">
        <v>710.62</v>
      </c>
      <c r="H63">
        <v>469.93</v>
      </c>
      <c r="I63">
        <v>212</v>
      </c>
      <c r="J63">
        <v>778</v>
      </c>
      <c r="K63">
        <v>1022</v>
      </c>
    </row>
    <row r="64" spans="1:11" x14ac:dyDescent="0.2">
      <c r="A64" s="145" t="s">
        <v>237</v>
      </c>
      <c r="B64">
        <v>802.86</v>
      </c>
      <c r="C64">
        <v>1630.73</v>
      </c>
      <c r="D64">
        <v>1889.29</v>
      </c>
      <c r="E64">
        <v>1945.6</v>
      </c>
      <c r="F64">
        <v>971.36</v>
      </c>
      <c r="G64">
        <v>0.01</v>
      </c>
      <c r="H64">
        <v>72.010000000000005</v>
      </c>
      <c r="I64">
        <v>77</v>
      </c>
      <c r="J64">
        <v>82</v>
      </c>
      <c r="K64">
        <v>65</v>
      </c>
    </row>
    <row r="65" spans="1:11" x14ac:dyDescent="0.2">
      <c r="A65" s="145" t="s">
        <v>238</v>
      </c>
      <c r="B65">
        <v>2392.4299999999998</v>
      </c>
      <c r="C65">
        <v>2521.48</v>
      </c>
      <c r="D65">
        <v>2779.58</v>
      </c>
      <c r="E65">
        <v>3510.63</v>
      </c>
      <c r="F65">
        <v>3858.42</v>
      </c>
      <c r="G65">
        <v>6356.34</v>
      </c>
      <c r="H65">
        <v>8493.25</v>
      </c>
      <c r="I65">
        <v>9414</v>
      </c>
      <c r="J65">
        <v>9861</v>
      </c>
      <c r="K65">
        <v>10403</v>
      </c>
    </row>
    <row r="66" spans="1:11" s="140" customFormat="1" x14ac:dyDescent="0.2">
      <c r="A66" s="140" t="s">
        <v>234</v>
      </c>
      <c r="B66">
        <v>4897.97</v>
      </c>
      <c r="C66">
        <v>6154.97</v>
      </c>
      <c r="D66">
        <v>6784.82</v>
      </c>
      <c r="E66">
        <v>8035.91</v>
      </c>
      <c r="F66">
        <v>8531.32</v>
      </c>
      <c r="G66">
        <v>10770.84</v>
      </c>
      <c r="H66">
        <v>13360.24</v>
      </c>
      <c r="I66">
        <v>14425</v>
      </c>
      <c r="J66">
        <v>15460</v>
      </c>
      <c r="K66">
        <v>16932</v>
      </c>
    </row>
    <row r="67" spans="1:11" s="145" customFormat="1" x14ac:dyDescent="0.2">
      <c r="A67" s="145" t="s">
        <v>239</v>
      </c>
      <c r="B67">
        <v>880.92</v>
      </c>
      <c r="C67">
        <v>900.92</v>
      </c>
      <c r="D67">
        <v>1014.36</v>
      </c>
      <c r="E67">
        <v>1163.3699999999999</v>
      </c>
      <c r="F67">
        <v>1413.35</v>
      </c>
      <c r="G67">
        <v>1676.52</v>
      </c>
      <c r="H67">
        <v>2423.88</v>
      </c>
      <c r="I67">
        <v>1793</v>
      </c>
      <c r="J67">
        <v>2156</v>
      </c>
      <c r="K67">
        <v>2731</v>
      </c>
    </row>
    <row r="68" spans="1:11" x14ac:dyDescent="0.2">
      <c r="A68" s="145" t="s">
        <v>240</v>
      </c>
      <c r="B68">
        <v>1207.83</v>
      </c>
      <c r="C68">
        <v>1319.91</v>
      </c>
      <c r="D68">
        <v>1350.67</v>
      </c>
      <c r="E68">
        <v>1772.34</v>
      </c>
      <c r="F68">
        <v>1863.86</v>
      </c>
      <c r="G68">
        <v>2145.23</v>
      </c>
      <c r="H68">
        <v>2828.62</v>
      </c>
      <c r="I68">
        <v>3000</v>
      </c>
      <c r="J68">
        <v>3184</v>
      </c>
      <c r="K68">
        <v>3236</v>
      </c>
    </row>
    <row r="69" spans="1:11" x14ac:dyDescent="0.2">
      <c r="A69" s="141" t="s">
        <v>241</v>
      </c>
      <c r="B69">
        <v>73.430000000000007</v>
      </c>
      <c r="C69">
        <v>78.7</v>
      </c>
      <c r="D69">
        <v>112.46</v>
      </c>
      <c r="E69">
        <v>115.26</v>
      </c>
      <c r="F69">
        <v>122.63</v>
      </c>
      <c r="G69">
        <v>2156.0300000000002</v>
      </c>
      <c r="H69">
        <v>2818.88</v>
      </c>
      <c r="I69">
        <v>4214</v>
      </c>
      <c r="J69">
        <v>3980</v>
      </c>
      <c r="K69">
        <v>3715</v>
      </c>
    </row>
    <row r="70" spans="1:11" x14ac:dyDescent="0.2">
      <c r="A70" s="141" t="s">
        <v>242</v>
      </c>
      <c r="B70">
        <v>265468580</v>
      </c>
      <c r="C70">
        <v>265468580</v>
      </c>
      <c r="D70">
        <v>265468580</v>
      </c>
      <c r="E70">
        <v>265468580</v>
      </c>
      <c r="F70">
        <v>265468580</v>
      </c>
      <c r="G70">
        <v>265468580</v>
      </c>
      <c r="H70">
        <v>265468580</v>
      </c>
      <c r="I70">
        <v>265468580</v>
      </c>
      <c r="J70">
        <v>265468580</v>
      </c>
      <c r="K70"/>
    </row>
    <row r="71" spans="1:11" x14ac:dyDescent="0.2">
      <c r="A71" s="141" t="s">
        <v>243</v>
      </c>
      <c r="B71">
        <v>132734290</v>
      </c>
      <c r="C71">
        <v>132734290</v>
      </c>
      <c r="D71">
        <v>132734290</v>
      </c>
    </row>
    <row r="72" spans="1:11" x14ac:dyDescent="0.2">
      <c r="A72" s="141" t="s">
        <v>244</v>
      </c>
      <c r="B72">
        <v>2</v>
      </c>
      <c r="C72">
        <v>2</v>
      </c>
      <c r="D72">
        <v>2</v>
      </c>
      <c r="E72">
        <v>2</v>
      </c>
      <c r="F72">
        <v>2</v>
      </c>
      <c r="G72">
        <v>2</v>
      </c>
      <c r="H72">
        <v>2</v>
      </c>
      <c r="I72">
        <v>2</v>
      </c>
      <c r="J72">
        <v>2</v>
      </c>
      <c r="K72">
        <v>2</v>
      </c>
    </row>
    <row r="74" spans="1:11" x14ac:dyDescent="0.2">
      <c r="A74" s="145"/>
    </row>
    <row r="75" spans="1:11" x14ac:dyDescent="0.2">
      <c r="A75" s="145"/>
    </row>
    <row r="76" spans="1:11" x14ac:dyDescent="0.2">
      <c r="A76" s="145"/>
    </row>
    <row r="77" spans="1:11" x14ac:dyDescent="0.2">
      <c r="A77" s="145"/>
    </row>
    <row r="78" spans="1:11" x14ac:dyDescent="0.2">
      <c r="A78" s="145"/>
    </row>
    <row r="79" spans="1:11" x14ac:dyDescent="0.2">
      <c r="A79" s="145"/>
    </row>
    <row r="80" spans="1:11" x14ac:dyDescent="0.2">
      <c r="A80" s="140" t="s">
        <v>245</v>
      </c>
    </row>
    <row r="81" spans="1:11" s="144" customFormat="1" x14ac:dyDescent="0.2">
      <c r="A81" s="142" t="s">
        <v>211</v>
      </c>
      <c r="B81" s="143">
        <v>42460</v>
      </c>
      <c r="C81" s="143">
        <v>42825</v>
      </c>
      <c r="D81" s="143">
        <v>43190</v>
      </c>
      <c r="E81" s="143">
        <v>43555</v>
      </c>
      <c r="F81" s="143">
        <v>43921</v>
      </c>
      <c r="G81" s="143">
        <v>44286</v>
      </c>
      <c r="H81" s="143">
        <v>44651</v>
      </c>
      <c r="I81" s="143">
        <v>45016</v>
      </c>
      <c r="J81" s="143">
        <v>45382</v>
      </c>
      <c r="K81" s="143">
        <v>45747</v>
      </c>
    </row>
    <row r="82" spans="1:11" s="140" customFormat="1" x14ac:dyDescent="0.2">
      <c r="A82" s="145" t="s">
        <v>246</v>
      </c>
      <c r="B82">
        <v>1037.8599999999999</v>
      </c>
      <c r="C82">
        <v>1150.3699999999999</v>
      </c>
      <c r="D82">
        <v>775.86</v>
      </c>
      <c r="E82">
        <v>954.3</v>
      </c>
      <c r="F82">
        <v>1215.94</v>
      </c>
      <c r="G82">
        <v>1946.93</v>
      </c>
      <c r="H82">
        <v>1911.8</v>
      </c>
      <c r="I82">
        <v>2459</v>
      </c>
      <c r="J82">
        <v>1261</v>
      </c>
      <c r="K82">
        <v>1653</v>
      </c>
    </row>
    <row r="83" spans="1:11" s="145" customFormat="1" x14ac:dyDescent="0.2">
      <c r="A83" s="145" t="s">
        <v>247</v>
      </c>
      <c r="B83">
        <v>-406.41</v>
      </c>
      <c r="C83">
        <v>-1139.5999999999999</v>
      </c>
      <c r="D83">
        <v>-478.3</v>
      </c>
      <c r="E83">
        <v>-685.4</v>
      </c>
      <c r="F83">
        <v>-83.47</v>
      </c>
      <c r="G83">
        <v>75.13</v>
      </c>
      <c r="H83">
        <v>-2194.92</v>
      </c>
      <c r="I83">
        <v>-2707</v>
      </c>
      <c r="J83">
        <v>-269</v>
      </c>
      <c r="K83">
        <v>-804</v>
      </c>
    </row>
    <row r="84" spans="1:11" s="145" customFormat="1" x14ac:dyDescent="0.2">
      <c r="A84" s="145" t="s">
        <v>248</v>
      </c>
      <c r="B84">
        <v>-631.12</v>
      </c>
      <c r="C84">
        <v>2.38</v>
      </c>
      <c r="D84">
        <v>-314.16000000000003</v>
      </c>
      <c r="E84">
        <v>-245.94</v>
      </c>
      <c r="F84">
        <v>-1091.42</v>
      </c>
      <c r="G84">
        <v>-34.89</v>
      </c>
      <c r="H84">
        <v>-532.44000000000005</v>
      </c>
      <c r="I84">
        <v>-797</v>
      </c>
      <c r="J84">
        <v>-799</v>
      </c>
      <c r="K84">
        <v>-799</v>
      </c>
    </row>
    <row r="85" spans="1:11" s="140" customFormat="1" x14ac:dyDescent="0.2">
      <c r="A85" s="145" t="s">
        <v>249</v>
      </c>
      <c r="B85">
        <v>0.33</v>
      </c>
      <c r="C85">
        <v>13.15</v>
      </c>
      <c r="D85">
        <v>-16.600000000000001</v>
      </c>
      <c r="E85">
        <v>22.96</v>
      </c>
      <c r="F85">
        <v>41.05</v>
      </c>
      <c r="G85">
        <v>1987.17</v>
      </c>
      <c r="H85">
        <v>-815.56</v>
      </c>
      <c r="I85">
        <v>-1045</v>
      </c>
      <c r="J85">
        <v>193</v>
      </c>
      <c r="K85">
        <v>50</v>
      </c>
    </row>
    <row r="86" spans="1:11" x14ac:dyDescent="0.2">
      <c r="A86" s="145"/>
    </row>
    <row r="87" spans="1:11" x14ac:dyDescent="0.2">
      <c r="A87" s="145"/>
    </row>
    <row r="88" spans="1:11" x14ac:dyDescent="0.2">
      <c r="A88" s="145"/>
    </row>
    <row r="89" spans="1:11" x14ac:dyDescent="0.2">
      <c r="A89" s="145"/>
    </row>
    <row r="90" spans="1:11" s="140" customFormat="1" x14ac:dyDescent="0.2">
      <c r="A90" s="140" t="s">
        <v>250</v>
      </c>
      <c r="B90">
        <v>987.25</v>
      </c>
      <c r="C90">
        <v>623.85</v>
      </c>
      <c r="D90">
        <v>1090.2</v>
      </c>
      <c r="E90">
        <v>1703.1</v>
      </c>
      <c r="F90">
        <v>1989.05</v>
      </c>
      <c r="G90">
        <v>3622.8</v>
      </c>
      <c r="H90">
        <v>4402.05</v>
      </c>
      <c r="I90">
        <v>2823.35</v>
      </c>
      <c r="J90">
        <v>3445.3</v>
      </c>
      <c r="K90">
        <v>5775.45</v>
      </c>
    </row>
    <row r="92" spans="1:11" s="140" customFormat="1" x14ac:dyDescent="0.2">
      <c r="A92" s="140" t="s">
        <v>251</v>
      </c>
    </row>
    <row r="93" spans="1:11" x14ac:dyDescent="0.2">
      <c r="A93" s="141" t="s">
        <v>252</v>
      </c>
      <c r="B93" s="146">
        <v>26.55</v>
      </c>
      <c r="C93" s="146">
        <v>26.55</v>
      </c>
      <c r="D93" s="146">
        <v>26.55</v>
      </c>
      <c r="E93" s="146">
        <v>26.55</v>
      </c>
      <c r="F93" s="146">
        <v>26.55</v>
      </c>
      <c r="G93" s="146">
        <v>26.55</v>
      </c>
      <c r="H93" s="146">
        <v>26.55</v>
      </c>
      <c r="I93" s="146">
        <v>26.55</v>
      </c>
      <c r="J93" s="146">
        <v>26.55</v>
      </c>
      <c r="K93" s="146">
        <v>26.55</v>
      </c>
    </row>
  </sheetData>
  <mergeCells count="1">
    <mergeCell ref="E1:K1"/>
  </mergeCells>
  <conditionalFormatting sqref="E1:K1">
    <cfRule type="cellIs" dxfId="2" priority="1" operator="notEqual">
      <formula>""</formula>
    </cfRule>
  </conditionalFormatting>
  <hyperlinks>
    <hyperlink ref="E1:K1" r:id="rId1" display="https://www.screener.in/excel/" xr:uid="{74E533D1-C171-487D-BA21-DC32C885F2A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2D295-5D66-46B7-9A39-A8280DFB6E01}">
  <dimension ref="A1:M43"/>
  <sheetViews>
    <sheetView showGridLines="0" topLeftCell="A17" workbookViewId="0">
      <selection activeCell="E16" sqref="E16"/>
    </sheetView>
  </sheetViews>
  <sheetFormatPr baseColWidth="10" defaultColWidth="8.83203125" defaultRowHeight="15" x14ac:dyDescent="0.2"/>
  <cols>
    <col min="1" max="1" width="20.6640625" customWidth="1"/>
    <col min="2" max="2" width="13.5" customWidth="1"/>
    <col min="3" max="3" width="7.83203125" customWidth="1"/>
    <col min="4" max="4" width="12.1640625" bestFit="1" customWidth="1"/>
    <col min="5" max="5" width="11.1640625" bestFit="1" customWidth="1"/>
    <col min="6" max="8" width="12.1640625" bestFit="1" customWidth="1"/>
    <col min="9" max="9" width="11.1640625" bestFit="1" customWidth="1"/>
    <col min="10" max="12" width="12.1640625" bestFit="1" customWidth="1"/>
    <col min="13" max="13" width="12" bestFit="1" customWidth="1"/>
  </cols>
  <sheetData>
    <row r="1" spans="1:13" s="70" customFormat="1" x14ac:dyDescent="0.2"/>
    <row r="2" spans="1:13" x14ac:dyDescent="0.2">
      <c r="A2" s="73" t="s">
        <v>56</v>
      </c>
      <c r="B2" s="74"/>
      <c r="C2" s="160"/>
      <c r="D2" s="161"/>
      <c r="E2" s="161"/>
      <c r="F2" s="162"/>
      <c r="G2" s="75" t="s">
        <v>139</v>
      </c>
      <c r="H2" s="75"/>
      <c r="I2" s="75"/>
      <c r="J2" s="75"/>
      <c r="K2" s="75"/>
      <c r="L2" s="75"/>
      <c r="M2" s="75"/>
    </row>
    <row r="3" spans="1:13" s="70" customFormat="1" ht="15" customHeight="1" x14ac:dyDescent="0.2">
      <c r="A3" s="76" t="s">
        <v>140</v>
      </c>
      <c r="B3"/>
      <c r="C3" s="77" t="s">
        <v>257</v>
      </c>
      <c r="D3"/>
      <c r="E3"/>
      <c r="F3" s="38"/>
      <c r="G3" s="163" t="s">
        <v>297</v>
      </c>
      <c r="H3" s="164"/>
      <c r="I3" s="164"/>
      <c r="J3" s="164"/>
      <c r="K3" s="164"/>
      <c r="L3" s="164"/>
      <c r="M3" s="165"/>
    </row>
    <row r="4" spans="1:13" s="70" customFormat="1" x14ac:dyDescent="0.2">
      <c r="A4" s="76" t="s">
        <v>141</v>
      </c>
      <c r="B4"/>
      <c r="C4" t="s">
        <v>292</v>
      </c>
      <c r="D4" s="79"/>
      <c r="E4" s="79"/>
      <c r="F4" s="80"/>
      <c r="G4" s="155"/>
      <c r="H4" s="166"/>
      <c r="I4" s="166"/>
      <c r="J4" s="166"/>
      <c r="K4" s="166"/>
      <c r="L4" s="166"/>
      <c r="M4" s="167"/>
    </row>
    <row r="5" spans="1:13" x14ac:dyDescent="0.2">
      <c r="A5" s="76" t="s">
        <v>142</v>
      </c>
      <c r="C5" t="s">
        <v>293</v>
      </c>
      <c r="F5" s="38"/>
      <c r="G5" s="155"/>
      <c r="H5" s="166"/>
      <c r="I5" s="166"/>
      <c r="J5" s="166"/>
      <c r="K5" s="166"/>
      <c r="L5" s="166"/>
      <c r="M5" s="167"/>
    </row>
    <row r="6" spans="1:13" s="70" customFormat="1" x14ac:dyDescent="0.2">
      <c r="A6" s="76" t="s">
        <v>143</v>
      </c>
      <c r="B6"/>
      <c r="C6" t="s">
        <v>294</v>
      </c>
      <c r="D6"/>
      <c r="E6"/>
      <c r="F6" s="38"/>
      <c r="G6" s="155"/>
      <c r="H6" s="166"/>
      <c r="I6" s="166"/>
      <c r="J6" s="166"/>
      <c r="K6" s="166"/>
      <c r="L6" s="166"/>
      <c r="M6" s="167"/>
    </row>
    <row r="7" spans="1:13" x14ac:dyDescent="0.2">
      <c r="A7" s="76" t="s">
        <v>144</v>
      </c>
      <c r="C7" t="s">
        <v>295</v>
      </c>
      <c r="F7" s="38"/>
      <c r="G7" s="155"/>
      <c r="H7" s="166"/>
      <c r="I7" s="166"/>
      <c r="J7" s="166"/>
      <c r="K7" s="166"/>
      <c r="L7" s="166"/>
      <c r="M7" s="167"/>
    </row>
    <row r="8" spans="1:13" x14ac:dyDescent="0.2">
      <c r="A8" s="76" t="s">
        <v>145</v>
      </c>
      <c r="C8" t="s">
        <v>296</v>
      </c>
      <c r="F8" s="38"/>
      <c r="G8" s="155"/>
      <c r="H8" s="166"/>
      <c r="I8" s="166"/>
      <c r="J8" s="166"/>
      <c r="K8" s="166"/>
      <c r="L8" s="166"/>
      <c r="M8" s="167"/>
    </row>
    <row r="9" spans="1:13" x14ac:dyDescent="0.2">
      <c r="A9" s="76" t="s">
        <v>146</v>
      </c>
      <c r="C9" s="150">
        <v>3165</v>
      </c>
      <c r="F9" s="38"/>
      <c r="G9" s="155"/>
      <c r="H9" s="166"/>
      <c r="I9" s="166"/>
      <c r="J9" s="166"/>
      <c r="K9" s="166"/>
      <c r="L9" s="166"/>
      <c r="M9" s="167"/>
    </row>
    <row r="10" spans="1:13" x14ac:dyDescent="0.2">
      <c r="A10" s="76" t="s">
        <v>147</v>
      </c>
      <c r="C10" s="82" t="s">
        <v>298</v>
      </c>
      <c r="F10" s="38"/>
      <c r="G10" s="155"/>
      <c r="H10" s="166"/>
      <c r="I10" s="166"/>
      <c r="J10" s="166"/>
      <c r="K10" s="166"/>
      <c r="L10" s="166"/>
      <c r="M10" s="167"/>
    </row>
    <row r="11" spans="1:13" x14ac:dyDescent="0.2">
      <c r="A11" s="83" t="s">
        <v>149</v>
      </c>
      <c r="B11" s="84"/>
      <c r="C11" s="171">
        <v>2025</v>
      </c>
      <c r="D11" s="171"/>
      <c r="E11" s="171"/>
      <c r="F11" s="172"/>
      <c r="G11" s="168"/>
      <c r="H11" s="169"/>
      <c r="I11" s="169"/>
      <c r="J11" s="169"/>
      <c r="K11" s="169"/>
      <c r="L11" s="169"/>
      <c r="M11" s="170"/>
    </row>
    <row r="13" spans="1:13" x14ac:dyDescent="0.2">
      <c r="A13" s="85" t="s">
        <v>150</v>
      </c>
      <c r="B13" s="86"/>
      <c r="C13" s="86"/>
      <c r="D13" s="87" t="s">
        <v>259</v>
      </c>
      <c r="E13" s="87" t="s">
        <v>260</v>
      </c>
      <c r="F13" s="87" t="s">
        <v>261</v>
      </c>
      <c r="G13" s="87" t="s">
        <v>262</v>
      </c>
      <c r="H13" s="87" t="s">
        <v>263</v>
      </c>
      <c r="I13" s="87" t="s">
        <v>264</v>
      </c>
      <c r="J13" s="87" t="s">
        <v>265</v>
      </c>
      <c r="K13" s="87" t="s">
        <v>266</v>
      </c>
      <c r="L13" s="87" t="s">
        <v>267</v>
      </c>
      <c r="M13" s="88" t="s">
        <v>268</v>
      </c>
    </row>
    <row r="14" spans="1:13" x14ac:dyDescent="0.2">
      <c r="A14" s="89" t="s">
        <v>151</v>
      </c>
      <c r="B14" s="90"/>
      <c r="C14" s="90"/>
      <c r="D14" s="90">
        <v>4078.76</v>
      </c>
      <c r="E14" s="90">
        <v>4886.62</v>
      </c>
      <c r="F14" s="90">
        <v>4587.6000000000004</v>
      </c>
      <c r="G14" s="90">
        <v>3069.35</v>
      </c>
      <c r="H14" s="90">
        <v>3104.87</v>
      </c>
      <c r="I14" s="90">
        <v>1913.76</v>
      </c>
      <c r="J14" s="90">
        <v>2817.4</v>
      </c>
      <c r="K14" s="90">
        <v>2489.39</v>
      </c>
      <c r="L14" s="90">
        <v>2369.2800000000002</v>
      </c>
      <c r="M14" s="91">
        <v>3345.05</v>
      </c>
    </row>
    <row r="15" spans="1:13" x14ac:dyDescent="0.2">
      <c r="A15" s="95" t="s">
        <v>253</v>
      </c>
      <c r="B15" s="96"/>
      <c r="C15" s="96"/>
      <c r="D15" s="97">
        <v>1455.6100000000001</v>
      </c>
      <c r="E15" s="97">
        <v>1761.3899999999999</v>
      </c>
      <c r="F15" s="97">
        <v>1680.0100000000002</v>
      </c>
      <c r="G15" s="97">
        <v>1250.3799999999999</v>
      </c>
      <c r="H15" s="97">
        <v>2090.7799999999997</v>
      </c>
      <c r="I15" s="97">
        <v>943.68</v>
      </c>
      <c r="J15" s="97">
        <v>1554.0300000000002</v>
      </c>
      <c r="K15" s="97">
        <v>1279.06</v>
      </c>
      <c r="L15" s="97">
        <v>1249.3200000000002</v>
      </c>
      <c r="M15" s="97">
        <v>1245.29</v>
      </c>
    </row>
    <row r="16" spans="1:13" x14ac:dyDescent="0.2">
      <c r="A16" s="70" t="s">
        <v>152</v>
      </c>
      <c r="B16" s="90"/>
      <c r="C16" s="90"/>
      <c r="D16" s="92">
        <v>515.12000000000035</v>
      </c>
      <c r="E16" s="92">
        <v>569.38000000000011</v>
      </c>
      <c r="F16" s="92">
        <v>668.94000000000051</v>
      </c>
      <c r="G16" s="92">
        <v>623.02999999999975</v>
      </c>
      <c r="H16" s="92">
        <v>756.29999999999973</v>
      </c>
      <c r="I16" s="92">
        <v>345.52</v>
      </c>
      <c r="J16" s="92">
        <v>727.39000000000078</v>
      </c>
      <c r="K16" s="92">
        <v>409.21000000000004</v>
      </c>
      <c r="L16" s="92">
        <v>537.04</v>
      </c>
      <c r="M16" s="92">
        <v>472.36999999999989</v>
      </c>
    </row>
    <row r="17" spans="1:13" x14ac:dyDescent="0.2">
      <c r="A17" t="s">
        <v>153</v>
      </c>
      <c r="B17" s="90"/>
      <c r="C17" s="90"/>
      <c r="D17" s="93">
        <f t="shared" ref="D17:M17" si="0">D16/D14</f>
        <v>0.1262932852141338</v>
      </c>
      <c r="E17" s="93">
        <f t="shared" si="0"/>
        <v>0.11651816593064329</v>
      </c>
      <c r="F17" s="93">
        <f t="shared" si="0"/>
        <v>0.14581480512686382</v>
      </c>
      <c r="G17" s="93">
        <f t="shared" si="0"/>
        <v>0.20298434521967185</v>
      </c>
      <c r="H17" s="93">
        <f t="shared" si="0"/>
        <v>0.24358507763610063</v>
      </c>
      <c r="I17" s="93">
        <f t="shared" si="0"/>
        <v>0.18054510492433742</v>
      </c>
      <c r="J17" s="93">
        <f t="shared" si="0"/>
        <v>0.25817775253780106</v>
      </c>
      <c r="K17" s="93">
        <f t="shared" si="0"/>
        <v>0.16438163566174849</v>
      </c>
      <c r="L17" s="93">
        <f t="shared" si="0"/>
        <v>0.22666801728795241</v>
      </c>
      <c r="M17" s="94">
        <f t="shared" si="0"/>
        <v>0.14121463057353398</v>
      </c>
    </row>
    <row r="18" spans="1:13" x14ac:dyDescent="0.2">
      <c r="A18" s="95" t="s">
        <v>154</v>
      </c>
      <c r="B18" s="96"/>
      <c r="C18" s="96"/>
      <c r="D18" s="97">
        <v>899.88</v>
      </c>
      <c r="E18" s="97">
        <v>869.31999999999994</v>
      </c>
      <c r="F18" s="97">
        <v>841.50000000000011</v>
      </c>
      <c r="G18" s="97">
        <v>759.02</v>
      </c>
      <c r="H18" s="97">
        <v>844.35000000000014</v>
      </c>
      <c r="I18" s="97">
        <v>440.13</v>
      </c>
      <c r="J18" s="97">
        <v>805.02</v>
      </c>
      <c r="K18" s="97">
        <v>564.61</v>
      </c>
      <c r="L18" s="97">
        <v>898.87</v>
      </c>
      <c r="M18" s="98">
        <v>822.77</v>
      </c>
    </row>
    <row r="19" spans="1:13" x14ac:dyDescent="0.2">
      <c r="A19" s="95" t="s">
        <v>155</v>
      </c>
      <c r="B19" s="96"/>
      <c r="C19" s="96"/>
      <c r="D19" s="99">
        <f>D18/D14</f>
        <v>0.22062587649187496</v>
      </c>
      <c r="E19" s="99">
        <f t="shared" ref="E19:M19" si="1">E18/E14</f>
        <v>0.17789801539714567</v>
      </c>
      <c r="F19" s="99">
        <f t="shared" si="1"/>
        <v>0.18342924404917604</v>
      </c>
      <c r="G19" s="99">
        <f t="shared" si="1"/>
        <v>0.24729014286412432</v>
      </c>
      <c r="H19" s="99">
        <f t="shared" si="1"/>
        <v>0.2719437528785425</v>
      </c>
      <c r="I19" s="99">
        <f t="shared" si="1"/>
        <v>0.22998181590168046</v>
      </c>
      <c r="J19" s="99">
        <f t="shared" si="1"/>
        <v>0.28573152551998293</v>
      </c>
      <c r="K19" s="99">
        <f t="shared" si="1"/>
        <v>0.22680656707064784</v>
      </c>
      <c r="L19" s="99">
        <f t="shared" si="1"/>
        <v>0.37938529848730412</v>
      </c>
      <c r="M19" s="99">
        <f t="shared" si="1"/>
        <v>0.24596642800556043</v>
      </c>
    </row>
    <row r="20" spans="1:13" x14ac:dyDescent="0.2">
      <c r="A20" s="89" t="s">
        <v>156</v>
      </c>
      <c r="B20" s="90"/>
      <c r="C20" s="90"/>
      <c r="D20" s="90">
        <v>562.07000000000039</v>
      </c>
      <c r="E20" s="90">
        <v>524.06000000000017</v>
      </c>
      <c r="F20" s="90">
        <v>528.14000000000033</v>
      </c>
      <c r="G20" s="90">
        <v>422.5899999999998</v>
      </c>
      <c r="H20" s="90">
        <v>534.89999999999964</v>
      </c>
      <c r="I20" s="90">
        <v>257.77</v>
      </c>
      <c r="J20" s="90">
        <v>499.93000000000075</v>
      </c>
      <c r="K20" s="90">
        <v>352.17</v>
      </c>
      <c r="L20" s="90">
        <v>612.70999999999992</v>
      </c>
      <c r="M20" s="90">
        <v>549.63999999999987</v>
      </c>
    </row>
    <row r="21" spans="1:13" x14ac:dyDescent="0.2">
      <c r="A21" s="89" t="s">
        <v>157</v>
      </c>
      <c r="B21" s="90"/>
      <c r="C21" s="90"/>
      <c r="D21" s="100">
        <v>2810.3500000000017</v>
      </c>
      <c r="E21" s="100">
        <v>2183.5833333333339</v>
      </c>
      <c r="F21" s="100">
        <v>14.406437534097119</v>
      </c>
      <c r="G21" s="100">
        <v>11.52727768685215</v>
      </c>
      <c r="H21" s="100">
        <v>14.590834697217668</v>
      </c>
      <c r="I21" s="100">
        <v>7.0313693398799781</v>
      </c>
      <c r="J21" s="100">
        <v>13.636933987997839</v>
      </c>
      <c r="K21" s="100">
        <v>9.6063829787234063</v>
      </c>
      <c r="L21" s="100">
        <v>16.71331151118385</v>
      </c>
      <c r="M21" s="101">
        <v>14.992907801418438</v>
      </c>
    </row>
    <row r="22" spans="1:13" x14ac:dyDescent="0.2">
      <c r="A22" s="102" t="s">
        <v>158</v>
      </c>
      <c r="B22" s="103"/>
      <c r="C22" s="103"/>
      <c r="D22" s="104">
        <v>0</v>
      </c>
      <c r="E22" s="104">
        <f t="shared" ref="E22:M22" si="2">(E14-D14)/D14</f>
        <v>0.19806509821612442</v>
      </c>
      <c r="F22" s="104">
        <f t="shared" si="2"/>
        <v>-6.1191580274299932E-2</v>
      </c>
      <c r="G22" s="104">
        <f t="shared" si="2"/>
        <v>-0.3309464643822479</v>
      </c>
      <c r="H22" s="104">
        <f t="shared" si="2"/>
        <v>1.1572482773225597E-2</v>
      </c>
      <c r="I22" s="104">
        <f t="shared" si="2"/>
        <v>-0.38362636760959395</v>
      </c>
      <c r="J22" s="104">
        <f t="shared" si="2"/>
        <v>0.47218041969734975</v>
      </c>
      <c r="K22" s="104">
        <f t="shared" si="2"/>
        <v>-0.11642294313906446</v>
      </c>
      <c r="L22" s="104">
        <f t="shared" si="2"/>
        <v>-4.8248767770417526E-2</v>
      </c>
      <c r="M22" s="105">
        <f t="shared" si="2"/>
        <v>0.41184241626148022</v>
      </c>
    </row>
    <row r="23" spans="1:13" x14ac:dyDescent="0.2">
      <c r="A23" s="95" t="s">
        <v>254</v>
      </c>
      <c r="B23" s="96"/>
      <c r="C23" s="90"/>
      <c r="D23" s="108">
        <f t="shared" ref="D23:M23" si="3">D15/D14</f>
        <v>0.35687561906069493</v>
      </c>
      <c r="E23" s="108">
        <f t="shared" si="3"/>
        <v>0.36045160049277414</v>
      </c>
      <c r="F23" s="108">
        <f t="shared" si="3"/>
        <v>0.36620673118842095</v>
      </c>
      <c r="G23" s="108">
        <f t="shared" si="3"/>
        <v>0.40737615456041176</v>
      </c>
      <c r="H23" s="108">
        <f t="shared" si="3"/>
        <v>0.67338729157742505</v>
      </c>
      <c r="I23" s="108">
        <f t="shared" si="3"/>
        <v>0.49310258339603708</v>
      </c>
      <c r="J23" s="108">
        <f t="shared" si="3"/>
        <v>0.55158301980549451</v>
      </c>
      <c r="K23" s="108">
        <f t="shared" si="3"/>
        <v>0.51380458666580975</v>
      </c>
      <c r="L23" s="108">
        <f t="shared" si="3"/>
        <v>0.52729943273905999</v>
      </c>
      <c r="M23" s="109">
        <f t="shared" si="3"/>
        <v>0.37227844127890464</v>
      </c>
    </row>
    <row r="24" spans="1:13" x14ac:dyDescent="0.2">
      <c r="A24" s="89" t="s">
        <v>159</v>
      </c>
      <c r="B24" s="90"/>
      <c r="C24" s="90"/>
      <c r="D24" s="106">
        <f t="shared" ref="D24:M24" si="4">D20/D14</f>
        <v>0.13780413655130488</v>
      </c>
      <c r="E24" s="106">
        <f t="shared" si="4"/>
        <v>0.10724386181041295</v>
      </c>
      <c r="F24" s="106">
        <f t="shared" si="4"/>
        <v>0.11512337605719773</v>
      </c>
      <c r="G24" s="106">
        <f t="shared" si="4"/>
        <v>0.13768061641715668</v>
      </c>
      <c r="H24" s="106">
        <f t="shared" si="4"/>
        <v>0.17227774431779741</v>
      </c>
      <c r="I24" s="106">
        <f t="shared" si="4"/>
        <v>0.13469296045481147</v>
      </c>
      <c r="J24" s="106">
        <f t="shared" si="4"/>
        <v>0.17744374245758526</v>
      </c>
      <c r="K24" s="106">
        <f t="shared" si="4"/>
        <v>0.14146839185503277</v>
      </c>
      <c r="L24" s="106">
        <f t="shared" si="4"/>
        <v>0.25860599000540241</v>
      </c>
      <c r="M24" s="107">
        <f t="shared" si="4"/>
        <v>0.16431443476181218</v>
      </c>
    </row>
    <row r="25" spans="1:13" x14ac:dyDescent="0.2">
      <c r="A25" s="95" t="s">
        <v>160</v>
      </c>
      <c r="B25" s="96"/>
      <c r="C25" s="90"/>
      <c r="D25" s="108">
        <v>0</v>
      </c>
      <c r="E25" s="108">
        <f t="shared" ref="E25:M25" si="5">(E21-D21)/D21</f>
        <v>-0.22302085742582503</v>
      </c>
      <c r="F25" s="108">
        <f t="shared" si="5"/>
        <v>-0.99340238711562923</v>
      </c>
      <c r="G25" s="108">
        <f t="shared" si="5"/>
        <v>-0.19985231188700056</v>
      </c>
      <c r="H25" s="108">
        <f t="shared" si="5"/>
        <v>0.26576587235855065</v>
      </c>
      <c r="I25" s="108">
        <f t="shared" si="5"/>
        <v>-0.51809684053094007</v>
      </c>
      <c r="J25" s="108">
        <f t="shared" si="5"/>
        <v>0.93944213834038404</v>
      </c>
      <c r="K25" s="108">
        <f t="shared" si="5"/>
        <v>-0.29556137859300396</v>
      </c>
      <c r="L25" s="108">
        <f t="shared" si="5"/>
        <v>0.73981315841780904</v>
      </c>
      <c r="M25" s="109">
        <f t="shared" si="5"/>
        <v>-0.10293613618188051</v>
      </c>
    </row>
    <row r="26" spans="1:13" x14ac:dyDescent="0.2">
      <c r="A26" s="95" t="s">
        <v>161</v>
      </c>
      <c r="B26" s="96"/>
      <c r="C26" s="90"/>
      <c r="D26" s="97">
        <v>3242.49</v>
      </c>
      <c r="E26" s="97">
        <v>1738.01</v>
      </c>
      <c r="F26" s="97">
        <v>356.79</v>
      </c>
      <c r="G26" s="97">
        <v>371.32</v>
      </c>
      <c r="H26" s="97">
        <v>663.49</v>
      </c>
      <c r="I26" s="97">
        <v>1560.95</v>
      </c>
      <c r="J26" s="97">
        <v>1899.53</v>
      </c>
      <c r="K26" s="97">
        <v>3858.86</v>
      </c>
      <c r="L26" s="97">
        <v>4228.4799999999996</v>
      </c>
      <c r="M26" s="98">
        <v>4190.37</v>
      </c>
    </row>
    <row r="27" spans="1:13" x14ac:dyDescent="0.2">
      <c r="A27" s="89" t="s">
        <v>162</v>
      </c>
      <c r="B27" s="90"/>
      <c r="C27" s="90"/>
      <c r="D27" s="110">
        <v>390.32</v>
      </c>
      <c r="E27" s="110">
        <v>465.09000000000003</v>
      </c>
      <c r="F27" s="110">
        <v>468.51</v>
      </c>
      <c r="G27" s="110">
        <v>181.57999999999998</v>
      </c>
      <c r="H27" s="110">
        <v>210.10000000000002</v>
      </c>
      <c r="I27" s="110">
        <v>153.1</v>
      </c>
      <c r="J27" s="110">
        <v>260.08</v>
      </c>
      <c r="K27" s="110">
        <v>244.20000000000002</v>
      </c>
      <c r="L27" s="110">
        <v>210.6</v>
      </c>
      <c r="M27" s="111">
        <v>645.98</v>
      </c>
    </row>
    <row r="28" spans="1:13" x14ac:dyDescent="0.2">
      <c r="A28" s="89" t="s">
        <v>163</v>
      </c>
      <c r="B28" s="90"/>
      <c r="C28" s="90"/>
      <c r="D28" s="112">
        <f>D27/D14</f>
        <v>9.5695750669321067E-2</v>
      </c>
      <c r="E28" s="112">
        <f t="shared" ref="E28:M28" si="6">E27/E14</f>
        <v>9.5176215871092915E-2</v>
      </c>
      <c r="F28" s="112">
        <f t="shared" si="6"/>
        <v>0.10212529427151451</v>
      </c>
      <c r="G28" s="112">
        <f t="shared" si="6"/>
        <v>5.9159105348037852E-2</v>
      </c>
      <c r="H28" s="112">
        <f t="shared" si="6"/>
        <v>6.7667889476854107E-2</v>
      </c>
      <c r="I28" s="112">
        <f t="shared" si="6"/>
        <v>7.9999581974751266E-2</v>
      </c>
      <c r="J28" s="112">
        <f t="shared" si="6"/>
        <v>9.231206076524455E-2</v>
      </c>
      <c r="K28" s="112">
        <f t="shared" si="6"/>
        <v>9.8096320785413305E-2</v>
      </c>
      <c r="L28" s="112">
        <f t="shared" si="6"/>
        <v>8.8887763371150716E-2</v>
      </c>
      <c r="M28" s="112">
        <f t="shared" si="6"/>
        <v>0.19311520007174779</v>
      </c>
    </row>
    <row r="29" spans="1:13" x14ac:dyDescent="0.2">
      <c r="A29" s="113" t="s">
        <v>164</v>
      </c>
      <c r="B29" s="114"/>
      <c r="C29" s="103"/>
      <c r="D29" s="114">
        <v>3.71</v>
      </c>
      <c r="E29" s="114">
        <v>3.58</v>
      </c>
      <c r="F29" s="114">
        <v>3.69</v>
      </c>
      <c r="G29" s="114">
        <v>5.39</v>
      </c>
      <c r="H29" s="114">
        <v>14.51</v>
      </c>
      <c r="I29" s="114">
        <v>11.29</v>
      </c>
      <c r="J29" s="114">
        <v>10.11</v>
      </c>
      <c r="K29" s="114">
        <v>9.27</v>
      </c>
      <c r="L29" s="114">
        <v>8.08</v>
      </c>
      <c r="M29" s="115">
        <v>2.12</v>
      </c>
    </row>
    <row r="30" spans="1:13" x14ac:dyDescent="0.2">
      <c r="A30" s="95" t="s">
        <v>165</v>
      </c>
      <c r="B30" s="96"/>
      <c r="C30" s="90"/>
      <c r="D30" s="96">
        <v>20393.8</v>
      </c>
      <c r="E30" s="96">
        <v>20360.916666666668</v>
      </c>
      <c r="F30" s="96">
        <v>125.13911620294601</v>
      </c>
      <c r="G30" s="96">
        <v>83.724768139661762</v>
      </c>
      <c r="H30" s="96">
        <v>84.693671576650303</v>
      </c>
      <c r="I30" s="96">
        <v>52.202945990180041</v>
      </c>
      <c r="J30" s="96">
        <v>76.852154937261332</v>
      </c>
      <c r="K30" s="96">
        <v>67.904800872885986</v>
      </c>
      <c r="L30" s="96">
        <v>64.628477905073666</v>
      </c>
      <c r="M30" s="116">
        <v>91.245226404800889</v>
      </c>
    </row>
    <row r="31" spans="1:13" x14ac:dyDescent="0.2">
      <c r="A31" s="89" t="s">
        <v>166</v>
      </c>
      <c r="B31" s="90"/>
      <c r="C31" s="90"/>
      <c r="D31" s="100">
        <v>2810.3500000000017</v>
      </c>
      <c r="E31" s="100">
        <v>2183.5833333333339</v>
      </c>
      <c r="F31" s="100">
        <v>14.406437534097119</v>
      </c>
      <c r="G31" s="100">
        <v>11.52727768685215</v>
      </c>
      <c r="H31" s="100">
        <v>14.590834697217668</v>
      </c>
      <c r="I31" s="100">
        <v>7.0313693398799781</v>
      </c>
      <c r="J31" s="100">
        <v>13.636933987997839</v>
      </c>
      <c r="K31" s="100">
        <v>9.6063829787234063</v>
      </c>
      <c r="L31" s="100">
        <v>16.71331151118385</v>
      </c>
      <c r="M31" s="101">
        <v>14.992907801418438</v>
      </c>
    </row>
    <row r="32" spans="1:13" x14ac:dyDescent="0.2">
      <c r="A32" s="102" t="s">
        <v>167</v>
      </c>
      <c r="B32" s="103"/>
      <c r="C32" s="103"/>
      <c r="D32" s="117">
        <v>16212.449999999999</v>
      </c>
      <c r="E32" s="117">
        <v>7241.7083333333339</v>
      </c>
      <c r="F32" s="117">
        <v>9.7324058919803615</v>
      </c>
      <c r="G32" s="117">
        <v>10.128750681942172</v>
      </c>
      <c r="H32" s="117">
        <v>18.098472449536281</v>
      </c>
      <c r="I32" s="117">
        <v>42.579105291871258</v>
      </c>
      <c r="J32" s="117">
        <v>51.814784506273874</v>
      </c>
      <c r="K32" s="117">
        <v>105.26077468630662</v>
      </c>
      <c r="L32" s="117">
        <v>115.34315330060011</v>
      </c>
      <c r="M32" s="118">
        <v>114.30360065466449</v>
      </c>
    </row>
    <row r="33" spans="1:13" x14ac:dyDescent="0.2">
      <c r="A33" s="89" t="s">
        <v>168</v>
      </c>
      <c r="B33" s="90"/>
      <c r="C33" s="90"/>
      <c r="D33" s="119">
        <v>2.0040621421317604E-3</v>
      </c>
      <c r="E33" s="119">
        <v>1.630994359857493E-3</v>
      </c>
      <c r="F33" s="119">
        <v>1.88613664012104E-3</v>
      </c>
      <c r="G33" s="119">
        <v>2.3759775009477456E-3</v>
      </c>
      <c r="H33" s="119">
        <v>5.5661473897415624E-3</v>
      </c>
      <c r="I33" s="119">
        <v>4.2052332619424522E-3</v>
      </c>
      <c r="J33" s="119">
        <v>3.3360171057494319E-3</v>
      </c>
      <c r="K33" s="119">
        <v>2.8865016347501167E-3</v>
      </c>
      <c r="L33" s="119">
        <v>2.2217211739926639E-3</v>
      </c>
      <c r="M33" s="120">
        <v>5.2881677247159481E-4</v>
      </c>
    </row>
    <row r="34" spans="1:13" x14ac:dyDescent="0.2">
      <c r="A34" s="95" t="s">
        <v>169</v>
      </c>
      <c r="B34" s="96"/>
      <c r="C34" s="90"/>
      <c r="D34" s="121">
        <v>-3.5991243276881359</v>
      </c>
      <c r="E34" s="121">
        <v>-1.9951571343118761</v>
      </c>
      <c r="F34" s="121">
        <v>-0.41960784313725485</v>
      </c>
      <c r="G34" s="121">
        <v>-0.4821085083397012</v>
      </c>
      <c r="H34" s="121">
        <v>-0.76861491087819023</v>
      </c>
      <c r="I34" s="121">
        <v>-3.5209142753277445</v>
      </c>
      <c r="J34" s="121">
        <v>-2.347047278328489</v>
      </c>
      <c r="K34" s="121">
        <v>-6.8181399550131951</v>
      </c>
      <c r="L34" s="121">
        <v>-4.6952284535027307</v>
      </c>
      <c r="M34" s="122">
        <v>-5.0904262430569904</v>
      </c>
    </row>
    <row r="35" spans="1:13" x14ac:dyDescent="0.2">
      <c r="A35" s="89" t="s">
        <v>170</v>
      </c>
      <c r="B35" s="90"/>
      <c r="C35" s="90"/>
      <c r="D35" s="119">
        <v>0</v>
      </c>
      <c r="E35" s="119">
        <v>0</v>
      </c>
      <c r="F35" s="119">
        <v>13.766762222138061</v>
      </c>
      <c r="G35" s="119">
        <v>12.288243924371146</v>
      </c>
      <c r="H35" s="119">
        <v>6.3450790802019101</v>
      </c>
      <c r="I35" s="119">
        <v>23.648309733483337</v>
      </c>
      <c r="J35" s="119">
        <v>20.140157622067058</v>
      </c>
      <c r="K35" s="119">
        <v>51.460575858250266</v>
      </c>
      <c r="L35" s="119">
        <v>52.410319727113979</v>
      </c>
      <c r="M35" s="120">
        <v>85.467076631977307</v>
      </c>
    </row>
    <row r="36" spans="1:13" x14ac:dyDescent="0.2">
      <c r="A36" s="95" t="s">
        <v>171</v>
      </c>
      <c r="B36" s="96"/>
      <c r="C36" s="90"/>
      <c r="D36" s="121">
        <v>0</v>
      </c>
      <c r="E36" s="121">
        <v>0</v>
      </c>
      <c r="F36" s="121">
        <v>18.580195258589846</v>
      </c>
      <c r="G36" s="121">
        <v>11.44419406314193</v>
      </c>
      <c r="H36" s="121">
        <v>6.5090789963288733</v>
      </c>
      <c r="I36" s="121">
        <v>11.351447397336809</v>
      </c>
      <c r="J36" s="121">
        <v>16.610082624993399</v>
      </c>
      <c r="K36" s="121">
        <v>28.212507550988633</v>
      </c>
      <c r="L36" s="121">
        <v>44.14409181647703</v>
      </c>
      <c r="M36" s="122">
        <v>58.582669277491618</v>
      </c>
    </row>
    <row r="37" spans="1:13" x14ac:dyDescent="0.2">
      <c r="A37" s="113" t="s">
        <v>172</v>
      </c>
      <c r="B37" s="114"/>
      <c r="C37" s="103"/>
      <c r="D37" s="123">
        <v>0.30361811542533673</v>
      </c>
      <c r="E37" s="123">
        <v>0.23875388386226762</v>
      </c>
      <c r="F37" s="123">
        <v>0.26995777916355734</v>
      </c>
      <c r="G37" s="123">
        <v>0.18628280744443551</v>
      </c>
      <c r="H37" s="123">
        <v>0.20519174629722672</v>
      </c>
      <c r="I37" s="123">
        <v>9.6012664121426575E-2</v>
      </c>
      <c r="J37" s="123">
        <v>0.16496291114513512</v>
      </c>
      <c r="K37" s="123">
        <v>0.10965903783278842</v>
      </c>
      <c r="L37" s="123">
        <v>0.16847410649963426</v>
      </c>
      <c r="M37" s="124">
        <v>0.13710323151947512</v>
      </c>
    </row>
    <row r="38" spans="1:13" x14ac:dyDescent="0.2">
      <c r="A38" s="95" t="s">
        <v>173</v>
      </c>
      <c r="B38" s="96"/>
      <c r="C38" s="90"/>
      <c r="D38" s="121">
        <v>0</v>
      </c>
      <c r="E38" s="121">
        <f>(E30-D30)/D30</f>
        <v>-1.6124181532294812E-3</v>
      </c>
      <c r="F38" s="121">
        <f t="shared" ref="F38:M40" si="7">(F30-E30)/E30</f>
        <v>-0.99385395469901339</v>
      </c>
      <c r="G38" s="121">
        <f t="shared" si="7"/>
        <v>-0.3309464643822479</v>
      </c>
      <c r="H38" s="121">
        <f t="shared" si="7"/>
        <v>1.1572482773225567E-2</v>
      </c>
      <c r="I38" s="121">
        <f t="shared" si="7"/>
        <v>-0.3836263676095939</v>
      </c>
      <c r="J38" s="121">
        <f t="shared" si="7"/>
        <v>0.4721804196973497</v>
      </c>
      <c r="K38" s="121">
        <f t="shared" si="7"/>
        <v>-0.11642294313906444</v>
      </c>
      <c r="L38" s="121">
        <f t="shared" si="7"/>
        <v>-4.8248767770417499E-2</v>
      </c>
      <c r="M38" s="121">
        <f t="shared" si="7"/>
        <v>0.41184241626148016</v>
      </c>
    </row>
    <row r="39" spans="1:13" x14ac:dyDescent="0.2">
      <c r="A39" s="95" t="s">
        <v>174</v>
      </c>
      <c r="B39" s="96"/>
      <c r="C39" s="90"/>
      <c r="D39" s="121">
        <v>0</v>
      </c>
      <c r="E39" s="121">
        <f>(E31-D31)/D31</f>
        <v>-0.22302085742582503</v>
      </c>
      <c r="F39" s="121">
        <f t="shared" si="7"/>
        <v>-0.99340238711562923</v>
      </c>
      <c r="G39" s="121">
        <f t="shared" si="7"/>
        <v>-0.19985231188700056</v>
      </c>
      <c r="H39" s="121">
        <f t="shared" si="7"/>
        <v>0.26576587235855065</v>
      </c>
      <c r="I39" s="121">
        <f t="shared" si="7"/>
        <v>-0.51809684053094007</v>
      </c>
      <c r="J39" s="121">
        <f t="shared" si="7"/>
        <v>0.93944213834038404</v>
      </c>
      <c r="K39" s="121">
        <f t="shared" si="7"/>
        <v>-0.29556137859300396</v>
      </c>
      <c r="L39" s="121">
        <f t="shared" si="7"/>
        <v>0.73981315841780904</v>
      </c>
      <c r="M39" s="121">
        <f t="shared" si="7"/>
        <v>-0.10293613618188051</v>
      </c>
    </row>
    <row r="40" spans="1:13" x14ac:dyDescent="0.2">
      <c r="A40" s="95" t="s">
        <v>175</v>
      </c>
      <c r="B40" s="96"/>
      <c r="C40" s="90"/>
      <c r="D40" s="121">
        <v>0</v>
      </c>
      <c r="E40" s="121">
        <f>(E32-D32)/D32</f>
        <v>-0.5533242456671672</v>
      </c>
      <c r="F40" s="121">
        <f t="shared" si="7"/>
        <v>-0.99865606215495006</v>
      </c>
      <c r="G40" s="121">
        <f t="shared" si="7"/>
        <v>4.0724235544718115E-2</v>
      </c>
      <c r="H40" s="121">
        <f t="shared" si="7"/>
        <v>0.78684153829580961</v>
      </c>
      <c r="I40" s="121">
        <f t="shared" si="7"/>
        <v>1.3526353072389941</v>
      </c>
      <c r="J40" s="121">
        <f t="shared" si="7"/>
        <v>0.21690637112015107</v>
      </c>
      <c r="K40" s="121">
        <f t="shared" si="7"/>
        <v>1.0314814717324814</v>
      </c>
      <c r="L40" s="121">
        <f t="shared" si="7"/>
        <v>9.5784765448862941E-2</v>
      </c>
      <c r="M40" s="121">
        <f t="shared" si="7"/>
        <v>-9.0126948690781652E-3</v>
      </c>
    </row>
    <row r="41" spans="1:13" x14ac:dyDescent="0.2">
      <c r="A41" s="89" t="s">
        <v>176</v>
      </c>
      <c r="B41" s="90"/>
      <c r="C41" s="90"/>
      <c r="D41" s="119">
        <v>0.30062091910260286</v>
      </c>
      <c r="E41" s="119">
        <v>0.2998511620806778</v>
      </c>
      <c r="F41" s="119">
        <v>0.25297737385212538</v>
      </c>
      <c r="G41" s="119">
        <v>0.30012541707091983</v>
      </c>
      <c r="H41" s="119">
        <v>0.30153299682183587</v>
      </c>
      <c r="I41" s="119">
        <v>0.52259766458470736</v>
      </c>
      <c r="J41" s="119">
        <v>0.30428868618979038</v>
      </c>
      <c r="K41" s="119">
        <v>0.48661157963483542</v>
      </c>
      <c r="L41" s="119">
        <v>0.31557644601122864</v>
      </c>
      <c r="M41" s="120">
        <v>0.57685800054580183</v>
      </c>
    </row>
    <row r="42" spans="1:13" x14ac:dyDescent="0.2">
      <c r="A42" s="103" t="s">
        <v>177</v>
      </c>
      <c r="B42" s="103"/>
      <c r="C42" s="103"/>
      <c r="D42" s="104">
        <v>0</v>
      </c>
      <c r="E42" s="104">
        <f>(E41-D41)/D41</f>
        <v>-2.5605570770753129E-3</v>
      </c>
      <c r="F42" s="104">
        <f t="shared" ref="F42:M42" si="8">(F41-E41)/E41</f>
        <v>-0.15632351698520544</v>
      </c>
      <c r="G42" s="104">
        <f t="shared" si="8"/>
        <v>0.18637256961309998</v>
      </c>
      <c r="H42" s="104">
        <f t="shared" si="8"/>
        <v>4.6899718279556166E-3</v>
      </c>
      <c r="I42" s="104">
        <f t="shared" si="8"/>
        <v>0.73313590914725002</v>
      </c>
      <c r="J42" s="104">
        <f t="shared" si="8"/>
        <v>-0.41773814387096536</v>
      </c>
      <c r="K42" s="104">
        <f t="shared" si="8"/>
        <v>0.59917736583649039</v>
      </c>
      <c r="L42" s="104">
        <f t="shared" si="8"/>
        <v>-0.35148184051015702</v>
      </c>
      <c r="M42" s="105">
        <f t="shared" si="8"/>
        <v>0.82795011426574094</v>
      </c>
    </row>
    <row r="43" spans="1:13" x14ac:dyDescent="0.2">
      <c r="A43" s="95"/>
      <c r="B43" s="96"/>
      <c r="C43" s="90"/>
      <c r="D43" s="97"/>
      <c r="E43" s="97"/>
      <c r="F43" s="97"/>
      <c r="G43" s="97"/>
      <c r="H43" s="97"/>
      <c r="I43" s="97"/>
      <c r="J43" s="97"/>
      <c r="K43" s="97"/>
      <c r="L43" s="97"/>
      <c r="M43" s="97"/>
    </row>
  </sheetData>
  <mergeCells count="3">
    <mergeCell ref="C2:F2"/>
    <mergeCell ref="G3:M11"/>
    <mergeCell ref="C11:F11"/>
  </mergeCells>
  <conditionalFormatting sqref="D14:M14">
    <cfRule type="colorScale" priority="9">
      <colorScale>
        <cfvo type="min"/>
        <cfvo type="max"/>
        <color rgb="FFFCFCFF"/>
        <color rgb="FF63BE7B"/>
      </colorScale>
    </cfRule>
  </conditionalFormatting>
  <conditionalFormatting sqref="D14:M42">
    <cfRule type="colorScale" priority="1">
      <colorScale>
        <cfvo type="min"/>
        <cfvo type="percentile" val="50"/>
        <cfvo type="max"/>
        <color rgb="FFF8696B"/>
        <color rgb="FFFCFCFF"/>
        <color rgb="FF63BE7B"/>
      </colorScale>
    </cfRule>
  </conditionalFormatting>
  <conditionalFormatting sqref="D15:M15">
    <cfRule type="colorScale" priority="8">
      <colorScale>
        <cfvo type="min"/>
        <cfvo type="max"/>
        <color rgb="FFFCFCFF"/>
        <color rgb="FF63BE7B"/>
      </colorScale>
    </cfRule>
  </conditionalFormatting>
  <conditionalFormatting sqref="D16:M17">
    <cfRule type="colorScale" priority="22">
      <colorScale>
        <cfvo type="min"/>
        <cfvo type="max"/>
        <color rgb="FFFCFCFF"/>
        <color rgb="FF63BE7B"/>
      </colorScale>
    </cfRule>
  </conditionalFormatting>
  <conditionalFormatting sqref="D17:M17">
    <cfRule type="colorScale" priority="3">
      <colorScale>
        <cfvo type="min"/>
        <cfvo type="max"/>
        <color rgb="FFFCFCFF"/>
        <color rgb="FF63BE7B"/>
      </colorScale>
    </cfRule>
    <cfRule type="colorScale" priority="7">
      <colorScale>
        <cfvo type="min"/>
        <cfvo type="percentile" val="50"/>
        <cfvo type="max"/>
        <color rgb="FFF8696B"/>
        <color rgb="FFFFEB84"/>
        <color rgb="FF63BE7B"/>
      </colorScale>
    </cfRule>
  </conditionalFormatting>
  <conditionalFormatting sqref="D18:M19">
    <cfRule type="colorScale" priority="6">
      <colorScale>
        <cfvo type="min"/>
        <cfvo type="max"/>
        <color rgb="FFFCFCFF"/>
        <color rgb="FF63BE7B"/>
      </colorScale>
    </cfRule>
  </conditionalFormatting>
  <conditionalFormatting sqref="D20:M20">
    <cfRule type="colorScale" priority="5">
      <colorScale>
        <cfvo type="min"/>
        <cfvo type="max"/>
        <color rgb="FFFCFCFF"/>
        <color rgb="FF63BE7B"/>
      </colorScale>
    </cfRule>
  </conditionalFormatting>
  <conditionalFormatting sqref="D21:M21">
    <cfRule type="colorScale" priority="4">
      <colorScale>
        <cfvo type="min"/>
        <cfvo type="max"/>
        <color rgb="FFFCFCFF"/>
        <color rgb="FF63BE7B"/>
      </colorScale>
    </cfRule>
  </conditionalFormatting>
  <conditionalFormatting sqref="D22:M22">
    <cfRule type="colorScale" priority="2">
      <colorScale>
        <cfvo type="min"/>
        <cfvo type="max"/>
        <color rgb="FFFCFCFF"/>
        <color rgb="FF63BE7B"/>
      </colorScale>
    </cfRule>
    <cfRule type="colorScale" priority="21">
      <colorScale>
        <cfvo type="min"/>
        <cfvo type="num" val="0"/>
        <cfvo type="max"/>
        <color rgb="FFF8696B"/>
        <color rgb="FFFCFCFF"/>
        <color rgb="FF63BE7B"/>
      </colorScale>
    </cfRule>
  </conditionalFormatting>
  <conditionalFormatting sqref="D23:M23">
    <cfRule type="colorScale" priority="20">
      <colorScale>
        <cfvo type="min"/>
        <cfvo type="num" val="0"/>
        <cfvo type="max"/>
        <color rgb="FFF8696B"/>
        <color rgb="FFFCFCFF"/>
        <color rgb="FF63BE7B"/>
      </colorScale>
    </cfRule>
  </conditionalFormatting>
  <conditionalFormatting sqref="D24:M24">
    <cfRule type="colorScale" priority="19">
      <colorScale>
        <cfvo type="min"/>
        <cfvo type="num" val="0"/>
        <cfvo type="max"/>
        <color rgb="FFF8696B"/>
        <color rgb="FFFCFCFF"/>
        <color rgb="FF63BE7B"/>
      </colorScale>
    </cfRule>
  </conditionalFormatting>
  <conditionalFormatting sqref="D25:M25">
    <cfRule type="colorScale" priority="18">
      <colorScale>
        <cfvo type="min"/>
        <cfvo type="num" val="0"/>
        <cfvo type="max"/>
        <color rgb="FFF8696B"/>
        <color rgb="FFFCFCFF"/>
        <color rgb="FF63BE7B"/>
      </colorScale>
    </cfRule>
  </conditionalFormatting>
  <conditionalFormatting sqref="D26:M26">
    <cfRule type="colorScale" priority="17">
      <colorScale>
        <cfvo type="min"/>
        <cfvo type="max"/>
        <color rgb="FFFCFCFF"/>
        <color theme="4" tint="0.39997558519241921"/>
      </colorScale>
    </cfRule>
  </conditionalFormatting>
  <conditionalFormatting sqref="D27:M28">
    <cfRule type="colorScale" priority="15">
      <colorScale>
        <cfvo type="min"/>
        <cfvo type="max"/>
        <color rgb="FFFCFCFF"/>
        <color theme="5"/>
      </colorScale>
    </cfRule>
  </conditionalFormatting>
  <conditionalFormatting sqref="D29:M29">
    <cfRule type="colorScale" priority="16">
      <colorScale>
        <cfvo type="min"/>
        <cfvo type="max"/>
        <color rgb="FFFCFCFF"/>
        <color rgb="FFF8696B"/>
      </colorScale>
    </cfRule>
  </conditionalFormatting>
  <conditionalFormatting sqref="D30:M30">
    <cfRule type="colorScale" priority="10">
      <colorScale>
        <cfvo type="min"/>
        <cfvo type="max"/>
        <color rgb="FFFCFCFF"/>
        <color rgb="FF63BE7B"/>
      </colorScale>
    </cfRule>
  </conditionalFormatting>
  <conditionalFormatting sqref="D31:M31">
    <cfRule type="colorScale" priority="14">
      <colorScale>
        <cfvo type="min"/>
        <cfvo type="max"/>
        <color rgb="FFFCFCFF"/>
        <color theme="9" tint="0.59999389629810485"/>
      </colorScale>
    </cfRule>
  </conditionalFormatting>
  <conditionalFormatting sqref="D32:M32">
    <cfRule type="colorScale" priority="13">
      <colorScale>
        <cfvo type="min"/>
        <cfvo type="max"/>
        <color rgb="FFFCFCFF"/>
        <color theme="9" tint="0.59999389629810485"/>
      </colorScale>
    </cfRule>
  </conditionalFormatting>
  <conditionalFormatting sqref="D37:M40">
    <cfRule type="colorScale" priority="11">
      <colorScale>
        <cfvo type="min"/>
        <cfvo type="max"/>
        <color rgb="FFFCFCFF"/>
        <color theme="9" tint="0.59999389629810485"/>
      </colorScale>
    </cfRule>
  </conditionalFormatting>
  <conditionalFormatting sqref="D42:M42">
    <cfRule type="colorScale" priority="12">
      <colorScale>
        <cfvo type="min"/>
        <cfvo type="num" val="0"/>
        <cfvo type="max"/>
        <color rgb="FFF8696B"/>
        <color rgb="FFFCFCFF"/>
        <color rgb="FF63BE7B"/>
      </colorScale>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FB9EB79A-B590-4A39-8E6A-504BA6A65FEE}">
          <x14:colorSeries rgb="FF376092"/>
          <x14:colorNegative rgb="FFD00000"/>
          <x14:colorAxis rgb="FF000000"/>
          <x14:colorMarkers rgb="FFD00000"/>
          <x14:colorFirst rgb="FFD00000"/>
          <x14:colorLast rgb="FFD00000"/>
          <x14:colorHigh rgb="FFD00000"/>
          <x14:colorLow rgb="FFD00000"/>
          <x14:sparklines>
            <x14:sparkline>
              <xm:f>'BDL''s Overview'!D41:M41</xm:f>
              <xm:sqref>C41</xm:sqref>
            </x14:sparkline>
            <x14:sparkline>
              <xm:f>'BDL''s Overview'!D42:M42</xm:f>
              <xm:sqref>C42</xm:sqref>
            </x14:sparkline>
            <x14:sparkline>
              <xm:f>'BDL''s Overview'!D43:M43</xm:f>
              <xm:sqref>C43</xm:sqref>
            </x14:sparkline>
          </x14:sparklines>
        </x14:sparklineGroup>
        <x14:sparklineGroup type="column" displayEmptyCellsAs="gap" xr2:uid="{C50723C9-C4DA-43D4-B9E3-EAAB73A4992A}">
          <x14:colorSeries rgb="FF376092"/>
          <x14:colorNegative rgb="FFD00000"/>
          <x14:colorAxis rgb="FF000000"/>
          <x14:colorMarkers rgb="FFD00000"/>
          <x14:colorFirst rgb="FFD00000"/>
          <x14:colorLast rgb="FFD00000"/>
          <x14:colorHigh rgb="FFD00000"/>
          <x14:colorLow rgb="FFD00000"/>
          <x14:sparklines>
            <x14:sparkline>
              <xm:f>'BDL''s Overview'!D34:M34</xm:f>
              <xm:sqref>C34</xm:sqref>
            </x14:sparkline>
            <x14:sparkline>
              <xm:f>'BDL''s Overview'!D35:M35</xm:f>
              <xm:sqref>C35</xm:sqref>
            </x14:sparkline>
            <x14:sparkline>
              <xm:f>'BDL''s Overview'!D36:M36</xm:f>
              <xm:sqref>C36</xm:sqref>
            </x14:sparkline>
            <x14:sparkline>
              <xm:f>'BDL''s Overview'!D37:M37</xm:f>
              <xm:sqref>C37</xm:sqref>
            </x14:sparkline>
            <x14:sparkline>
              <xm:f>'BDL''s Overview'!D38:M38</xm:f>
              <xm:sqref>C38</xm:sqref>
            </x14:sparkline>
            <x14:sparkline>
              <xm:f>'BDL''s Overview'!D39:M39</xm:f>
              <xm:sqref>C39</xm:sqref>
            </x14:sparkline>
            <x14:sparkline>
              <xm:f>'BDL''s Overview'!D40:M40</xm:f>
              <xm:sqref>C40</xm:sqref>
            </x14:sparkline>
          </x14:sparklines>
        </x14:sparklineGroup>
        <x14:sparklineGroup type="column" displayEmptyCellsAs="gap" xr2:uid="{E34A53DE-E0C7-48BE-9D5E-F32070896816}">
          <x14:colorSeries rgb="FF376092"/>
          <x14:colorNegative rgb="FFD00000"/>
          <x14:colorAxis rgb="FF000000"/>
          <x14:colorMarkers rgb="FFD00000"/>
          <x14:colorFirst rgb="FFD00000"/>
          <x14:colorLast rgb="FFD00000"/>
          <x14:colorHigh rgb="FFD00000"/>
          <x14:colorLow rgb="FFD00000"/>
          <x14:sparklines>
            <x14:sparkline>
              <xm:f>'BDL''s Overview'!D33:M33</xm:f>
              <xm:sqref>C33</xm:sqref>
            </x14:sparkline>
          </x14:sparklines>
        </x14:sparklineGroup>
        <x14:sparklineGroup type="column" displayEmptyCellsAs="gap" xr2:uid="{1454AD73-6DEF-45AD-BB21-3BE840B42A48}">
          <x14:colorSeries rgb="FF376092"/>
          <x14:colorNegative rgb="FFD00000"/>
          <x14:colorAxis rgb="FF000000"/>
          <x14:colorMarkers rgb="FFD00000"/>
          <x14:colorFirst rgb="FFD00000"/>
          <x14:colorLast rgb="FFD00000"/>
          <x14:colorHigh rgb="FFD00000"/>
          <x14:colorLow rgb="FFD00000"/>
          <x14:sparklines>
            <x14:sparkline>
              <xm:f>'BDL''s Overview'!D30:M30</xm:f>
              <xm:sqref>C30</xm:sqref>
            </x14:sparkline>
            <x14:sparkline>
              <xm:f>'BDL''s Overview'!D31:M31</xm:f>
              <xm:sqref>C31</xm:sqref>
            </x14:sparkline>
            <x14:sparkline>
              <xm:f>'BDL''s Overview'!D32:M32</xm:f>
              <xm:sqref>C32</xm:sqref>
            </x14:sparkline>
          </x14:sparklines>
        </x14:sparklineGroup>
        <x14:sparklineGroup type="column" displayEmptyCellsAs="gap" xr2:uid="{3E36FE25-C622-493C-9B2D-8F571CEC2CD8}">
          <x14:colorSeries rgb="FF376092"/>
          <x14:colorNegative rgb="FFD00000"/>
          <x14:colorAxis rgb="FF000000"/>
          <x14:colorMarkers rgb="FFD00000"/>
          <x14:colorFirst rgb="FFD00000"/>
          <x14:colorLast rgb="FFD00000"/>
          <x14:colorHigh rgb="FFD00000"/>
          <x14:colorLow rgb="FFD00000"/>
          <x14:sparklines>
            <x14:sparkline>
              <xm:f>'BDL''s Overview'!D26:M26</xm:f>
              <xm:sqref>C26</xm:sqref>
            </x14:sparkline>
            <x14:sparkline>
              <xm:f>'BDL''s Overview'!D27:M27</xm:f>
              <xm:sqref>C27</xm:sqref>
            </x14:sparkline>
            <x14:sparkline>
              <xm:f>'BDL''s Overview'!D28:M28</xm:f>
              <xm:sqref>C28</xm:sqref>
            </x14:sparkline>
            <x14:sparkline>
              <xm:f>'BDL''s Overview'!D29:M29</xm:f>
              <xm:sqref>C29</xm:sqref>
            </x14:sparkline>
          </x14:sparklines>
        </x14:sparklineGroup>
        <x14:sparklineGroup type="column" displayEmptyCellsAs="gap" xr2:uid="{4E553730-67D9-4CC1-BD78-66754F32B767}">
          <x14:colorSeries rgb="FF376092"/>
          <x14:colorNegative rgb="FFD00000"/>
          <x14:colorAxis rgb="FF000000"/>
          <x14:colorMarkers rgb="FFD00000"/>
          <x14:colorFirst rgb="FFD00000"/>
          <x14:colorLast rgb="FFD00000"/>
          <x14:colorHigh rgb="FFD00000"/>
          <x14:colorLow rgb="FFD00000"/>
          <x14:sparklines>
            <x14:sparkline>
              <xm:f>'BDL''s Overview'!D14:M14</xm:f>
              <xm:sqref>C14</xm:sqref>
            </x14:sparkline>
            <x14:sparkline>
              <xm:f>'BDL''s Overview'!D15:M15</xm:f>
              <xm:sqref>C15</xm:sqref>
            </x14:sparkline>
            <x14:sparkline>
              <xm:f>'BDL''s Overview'!D18:M18</xm:f>
              <xm:sqref>C18</xm:sqref>
            </x14:sparkline>
            <x14:sparkline>
              <xm:f>'BDL''s Overview'!D19:M19</xm:f>
              <xm:sqref>C19</xm:sqref>
            </x14:sparkline>
            <x14:sparkline>
              <xm:f>'BDL''s Overview'!D20:M20</xm:f>
              <xm:sqref>C20</xm:sqref>
            </x14:sparkline>
            <x14:sparkline>
              <xm:f>'BDL''s Overview'!D21:M21</xm:f>
              <xm:sqref>C21</xm:sqref>
            </x14:sparkline>
          </x14:sparklines>
        </x14:sparklineGroup>
        <x14:sparklineGroup type="column" displayEmptyCellsAs="gap" xr2:uid="{498220D7-3BB5-4A56-A9D9-F5FE2C492488}">
          <x14:colorSeries rgb="FF376092"/>
          <x14:colorNegative rgb="FFD00000"/>
          <x14:colorAxis rgb="FF000000"/>
          <x14:colorMarkers rgb="FFD00000"/>
          <x14:colorFirst rgb="FFD00000"/>
          <x14:colorLast rgb="FFD00000"/>
          <x14:colorHigh rgb="FFD00000"/>
          <x14:colorLow rgb="FFD00000"/>
          <x14:sparklines>
            <x14:sparkline>
              <xm:f>'BDL''s Overview'!D22:M22</xm:f>
              <xm:sqref>C22</xm:sqref>
            </x14:sparkline>
            <x14:sparkline>
              <xm:f>'BDL''s Overview'!D23:M23</xm:f>
              <xm:sqref>C23</xm:sqref>
            </x14:sparkline>
            <x14:sparkline>
              <xm:f>'BDL''s Overview'!D24:M24</xm:f>
              <xm:sqref>C24</xm:sqref>
            </x14:sparkline>
            <x14:sparkline>
              <xm:f>'BDL''s Overview'!D25:M25</xm:f>
              <xm:sqref>C25</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AF32F-2EFD-4671-9620-5D6F18E2719C}">
  <dimension ref="A1"/>
  <sheetViews>
    <sheetView showGridLines="0" workbookViewId="0">
      <selection sqref="A1:XFD1048576"/>
    </sheetView>
  </sheetViews>
  <sheetFormatPr baseColWidth="10" defaultColWidth="8.83203125" defaultRowHeight="15"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239A7-3AC7-43F6-B17B-3A769FF68045}">
  <dimension ref="A1:AN298"/>
  <sheetViews>
    <sheetView showGridLines="0" zoomScale="50" workbookViewId="0">
      <selection activeCell="L60" sqref="L60"/>
    </sheetView>
  </sheetViews>
  <sheetFormatPr baseColWidth="10" defaultColWidth="10.5" defaultRowHeight="13" x14ac:dyDescent="0.15"/>
  <cols>
    <col min="1" max="1" width="30.5" style="126" bestFit="1" customWidth="1"/>
    <col min="2" max="5" width="11.1640625" style="126" bestFit="1" customWidth="1"/>
    <col min="6" max="6" width="11.5" style="126" bestFit="1" customWidth="1"/>
    <col min="7" max="7" width="11.1640625" style="126" bestFit="1" customWidth="1"/>
    <col min="8" max="10" width="11.5" style="126" bestFit="1" customWidth="1"/>
    <col min="11" max="11" width="11.5" style="126" customWidth="1"/>
    <col min="12" max="12" width="146.6640625" style="126" bestFit="1" customWidth="1"/>
    <col min="13" max="16384" width="10.5" style="126"/>
  </cols>
  <sheetData>
    <row r="1" spans="1:33" ht="26" thickBot="1" x14ac:dyDescent="0.3">
      <c r="A1" s="173" t="s">
        <v>178</v>
      </c>
      <c r="B1" s="174"/>
      <c r="C1" s="174"/>
      <c r="D1" s="174"/>
      <c r="E1" s="174"/>
      <c r="F1" s="174"/>
      <c r="G1" s="174"/>
      <c r="H1" s="174"/>
      <c r="I1" s="174"/>
      <c r="J1" s="174"/>
      <c r="K1" s="175"/>
      <c r="L1" s="125"/>
      <c r="M1" s="125"/>
      <c r="N1" s="125"/>
      <c r="O1" s="125"/>
      <c r="P1" s="125"/>
      <c r="Q1" s="125"/>
      <c r="R1" s="125"/>
      <c r="S1" s="125"/>
      <c r="T1" s="125"/>
      <c r="U1" s="125"/>
      <c r="V1" s="125"/>
      <c r="W1" s="125"/>
      <c r="X1" s="125"/>
      <c r="Y1" s="125"/>
      <c r="Z1" s="125"/>
      <c r="AA1" s="125"/>
      <c r="AB1" s="125"/>
      <c r="AC1" s="125"/>
      <c r="AD1" s="125"/>
      <c r="AE1" s="125"/>
      <c r="AF1" s="125"/>
      <c r="AG1" s="125"/>
    </row>
    <row r="2" spans="1:33" ht="17" thickBot="1" x14ac:dyDescent="0.25">
      <c r="A2" s="176" t="s">
        <v>257</v>
      </c>
      <c r="B2" s="177"/>
      <c r="C2" s="177"/>
      <c r="D2" s="177"/>
      <c r="E2" s="177"/>
      <c r="F2" s="177"/>
      <c r="G2" s="177"/>
      <c r="H2" s="177"/>
      <c r="I2" s="177"/>
      <c r="J2" s="177"/>
      <c r="K2" s="178"/>
      <c r="L2" s="125"/>
      <c r="M2" s="125"/>
      <c r="N2" s="125"/>
      <c r="O2" s="125"/>
      <c r="P2" s="125"/>
      <c r="Q2" s="125"/>
      <c r="R2" s="125"/>
      <c r="S2" s="125"/>
      <c r="T2" s="125"/>
      <c r="U2" s="125"/>
      <c r="V2" s="125"/>
      <c r="W2" s="125"/>
      <c r="X2" s="125"/>
      <c r="Y2" s="125"/>
      <c r="Z2" s="125"/>
      <c r="AA2" s="125"/>
      <c r="AB2" s="125"/>
      <c r="AC2" s="125"/>
      <c r="AD2" s="125"/>
      <c r="AE2" s="125"/>
      <c r="AF2" s="125"/>
      <c r="AG2" s="125"/>
    </row>
    <row r="3" spans="1:33" ht="16" x14ac:dyDescent="0.2">
      <c r="A3" s="127"/>
      <c r="B3" s="128" t="s">
        <v>259</v>
      </c>
      <c r="C3" s="128" t="s">
        <v>260</v>
      </c>
      <c r="D3" s="128" t="s">
        <v>261</v>
      </c>
      <c r="E3" s="128" t="s">
        <v>262</v>
      </c>
      <c r="F3" s="128" t="s">
        <v>263</v>
      </c>
      <c r="G3" s="128" t="s">
        <v>264</v>
      </c>
      <c r="H3" s="128" t="s">
        <v>265</v>
      </c>
      <c r="I3" s="128" t="s">
        <v>266</v>
      </c>
      <c r="J3" s="128" t="s">
        <v>267</v>
      </c>
      <c r="K3" s="129" t="s">
        <v>268</v>
      </c>
      <c r="L3" s="125"/>
      <c r="M3" s="125"/>
      <c r="N3" s="125"/>
      <c r="O3" s="125"/>
      <c r="P3" s="125"/>
      <c r="Q3" s="125"/>
      <c r="R3" s="125"/>
      <c r="S3" s="125"/>
      <c r="T3" s="125"/>
      <c r="U3" s="125"/>
      <c r="V3" s="125"/>
      <c r="W3" s="125"/>
      <c r="X3" s="125"/>
      <c r="Y3" s="125"/>
      <c r="Z3" s="125"/>
      <c r="AA3" s="125"/>
      <c r="AB3" s="125"/>
      <c r="AC3" s="125"/>
      <c r="AD3" s="125"/>
      <c r="AE3" s="125"/>
      <c r="AF3" s="125"/>
    </row>
    <row r="4" spans="1:33" ht="16" x14ac:dyDescent="0.2">
      <c r="A4" s="130" t="s">
        <v>179</v>
      </c>
      <c r="B4" s="131"/>
      <c r="C4" s="131">
        <v>0.1980650982161245</v>
      </c>
      <c r="D4" s="131">
        <v>-6.1191580274299939E-2</v>
      </c>
      <c r="E4" s="131">
        <v>-0.33094646438224784</v>
      </c>
      <c r="F4" s="131">
        <v>1.1572482773225534E-2</v>
      </c>
      <c r="G4" s="131">
        <v>-0.3836263676095939</v>
      </c>
      <c r="H4" s="131">
        <v>0.47218041969734981</v>
      </c>
      <c r="I4" s="131">
        <v>-0.11642294313906443</v>
      </c>
      <c r="J4" s="131">
        <v>-4.8248767770417533E-2</v>
      </c>
      <c r="K4" s="131">
        <v>0.41184241626148022</v>
      </c>
      <c r="L4" s="125"/>
      <c r="M4" s="125"/>
      <c r="N4" s="125"/>
      <c r="O4" s="125"/>
      <c r="P4" s="125"/>
      <c r="Q4" s="125"/>
      <c r="R4" s="125"/>
      <c r="S4" s="125"/>
      <c r="T4" s="125"/>
      <c r="U4" s="125"/>
      <c r="V4" s="125"/>
      <c r="W4" s="125"/>
      <c r="X4" s="125"/>
      <c r="Y4" s="125"/>
      <c r="Z4" s="125"/>
      <c r="AA4" s="125"/>
      <c r="AB4" s="125"/>
      <c r="AC4" s="125"/>
      <c r="AD4" s="125"/>
      <c r="AE4" s="125"/>
      <c r="AF4" s="125"/>
    </row>
    <row r="5" spans="1:33" ht="16" x14ac:dyDescent="0.2">
      <c r="A5" s="130" t="s">
        <v>180</v>
      </c>
      <c r="B5" s="131"/>
      <c r="C5" s="131">
        <v>0.18926071011835321</v>
      </c>
      <c r="D5" s="131">
        <v>-0.11825229960578199</v>
      </c>
      <c r="E5" s="131">
        <v>-0.30998047719109989</v>
      </c>
      <c r="F5" s="131">
        <v>-0.5171990525762582</v>
      </c>
      <c r="G5" s="131">
        <v>0.36146132339235759</v>
      </c>
      <c r="H5" s="131">
        <v>0.23694183104607713</v>
      </c>
      <c r="I5" s="131">
        <v>-6.2189814630345341E-2</v>
      </c>
      <c r="J5" s="131">
        <v>7.5174907707269423E-2</v>
      </c>
      <c r="K5" s="131">
        <v>0.63178924259055957</v>
      </c>
      <c r="L5" s="125"/>
      <c r="M5" s="125"/>
      <c r="N5" s="125"/>
      <c r="O5" s="125"/>
      <c r="P5" s="125"/>
      <c r="Q5" s="125"/>
      <c r="R5" s="125"/>
      <c r="S5" s="125"/>
      <c r="T5" s="125"/>
      <c r="U5" s="125"/>
      <c r="V5" s="125"/>
      <c r="W5" s="125"/>
      <c r="X5" s="125"/>
      <c r="Y5" s="125"/>
      <c r="Z5" s="125"/>
      <c r="AA5" s="125"/>
      <c r="AB5" s="125"/>
      <c r="AC5" s="125"/>
      <c r="AD5" s="125"/>
      <c r="AE5" s="125"/>
      <c r="AF5" s="125"/>
    </row>
    <row r="6" spans="1:33" ht="16" x14ac:dyDescent="0.2">
      <c r="A6" s="130" t="s">
        <v>181</v>
      </c>
      <c r="B6" s="131">
        <f t="shared" ref="B6:K6" si="0">B25*(1-B11)</f>
        <v>0.49925844965156119</v>
      </c>
      <c r="C6" s="131">
        <f t="shared" si="0"/>
        <v>0.34461065807496843</v>
      </c>
      <c r="D6" s="131">
        <f t="shared" si="0"/>
        <v>0.28231778065060081</v>
      </c>
      <c r="E6" s="131">
        <f t="shared" si="0"/>
        <v>0.22264349992287147</v>
      </c>
      <c r="F6" s="131">
        <f t="shared" si="0"/>
        <v>0.17701331428356051</v>
      </c>
      <c r="G6" s="131">
        <f t="shared" si="0"/>
        <v>0.13828834460022649</v>
      </c>
      <c r="H6" s="131">
        <f t="shared" si="0"/>
        <v>0.1589423512315582</v>
      </c>
      <c r="I6" s="131">
        <f t="shared" si="0"/>
        <v>0.10604305957802254</v>
      </c>
      <c r="J6" s="131">
        <f t="shared" si="0"/>
        <v>0.14515656816589109</v>
      </c>
      <c r="K6" s="131">
        <f t="shared" si="0"/>
        <v>0.10180570463934352</v>
      </c>
      <c r="L6" s="125"/>
      <c r="M6" s="125"/>
      <c r="N6" s="125"/>
      <c r="O6" s="125"/>
      <c r="P6" s="125"/>
      <c r="Q6" s="125"/>
      <c r="R6" s="125"/>
      <c r="S6" s="125"/>
      <c r="T6" s="125"/>
      <c r="U6" s="125"/>
      <c r="V6" s="125"/>
      <c r="W6" s="125"/>
      <c r="X6" s="125"/>
      <c r="Y6" s="125"/>
      <c r="Z6" s="125"/>
      <c r="AA6" s="125"/>
      <c r="AB6" s="125"/>
      <c r="AC6" s="125"/>
      <c r="AD6" s="125"/>
      <c r="AE6" s="125"/>
      <c r="AF6" s="125"/>
    </row>
    <row r="7" spans="1:33" ht="16" x14ac:dyDescent="0.2">
      <c r="A7" s="130" t="s">
        <v>182</v>
      </c>
      <c r="B7" s="131"/>
      <c r="C7" s="131">
        <v>0.21007000501507944</v>
      </c>
      <c r="D7" s="131">
        <v>-4.6202147167861529E-2</v>
      </c>
      <c r="E7" s="131">
        <v>-0.25573062065106777</v>
      </c>
      <c r="F7" s="131">
        <v>0.67211567683424245</v>
      </c>
      <c r="G7" s="131">
        <v>-0.54864691646179886</v>
      </c>
      <c r="H7" s="131">
        <v>0.64677644964394743</v>
      </c>
      <c r="I7" s="131">
        <v>-0.17693995611410351</v>
      </c>
      <c r="J7" s="131">
        <v>-2.3251450283802044E-2</v>
      </c>
      <c r="K7" s="131">
        <v>-3.2257548106171541E-3</v>
      </c>
      <c r="L7" s="125"/>
      <c r="M7" s="125"/>
      <c r="N7" s="125"/>
      <c r="O7" s="125"/>
      <c r="P7" s="125"/>
      <c r="Q7" s="125"/>
      <c r="R7" s="125"/>
      <c r="S7" s="125"/>
      <c r="T7" s="125"/>
      <c r="U7" s="125"/>
      <c r="V7" s="125"/>
      <c r="W7" s="125"/>
      <c r="X7" s="125"/>
      <c r="Y7" s="125"/>
      <c r="Z7" s="125"/>
      <c r="AA7" s="125"/>
      <c r="AB7" s="125"/>
      <c r="AC7" s="125"/>
      <c r="AD7" s="125"/>
      <c r="AE7" s="125"/>
      <c r="AF7" s="125"/>
      <c r="AG7" s="125"/>
    </row>
    <row r="8" spans="1:33" ht="16" x14ac:dyDescent="0.2">
      <c r="A8" s="130" t="s">
        <v>183</v>
      </c>
      <c r="B8" s="131"/>
      <c r="C8" s="131">
        <v>-4.5716595147812344E-2</v>
      </c>
      <c r="D8" s="131">
        <v>-3.6110661302175773E-2</v>
      </c>
      <c r="E8" s="131">
        <v>-0.13239513065053965</v>
      </c>
      <c r="F8" s="131">
        <v>0.1058730655227369</v>
      </c>
      <c r="G8" s="131">
        <v>-0.54087143915415159</v>
      </c>
      <c r="H8" s="131">
        <v>1.0826097160291033</v>
      </c>
      <c r="I8" s="131">
        <v>-0.32133198106829008</v>
      </c>
      <c r="J8" s="131">
        <v>0.7190327936903278</v>
      </c>
      <c r="K8" s="131">
        <v>-9.5951607645219372E-2</v>
      </c>
      <c r="L8" s="125"/>
      <c r="M8" s="125"/>
      <c r="N8" s="125"/>
      <c r="O8" s="125"/>
      <c r="P8" s="125"/>
      <c r="Q8" s="125"/>
      <c r="R8" s="125"/>
      <c r="S8" s="125"/>
      <c r="T8" s="125"/>
      <c r="U8" s="125"/>
      <c r="V8" s="125"/>
      <c r="W8" s="125"/>
      <c r="X8" s="125"/>
      <c r="Y8" s="125"/>
      <c r="Z8" s="125"/>
      <c r="AA8" s="125"/>
      <c r="AB8" s="125"/>
      <c r="AC8" s="125"/>
      <c r="AD8" s="125"/>
      <c r="AE8" s="125"/>
      <c r="AF8" s="125"/>
      <c r="AG8" s="125"/>
    </row>
    <row r="9" spans="1:33" ht="16" x14ac:dyDescent="0.2">
      <c r="A9" s="130" t="s">
        <v>184</v>
      </c>
      <c r="B9" s="131"/>
      <c r="C9" s="131">
        <v>-6.7625028910990093E-2</v>
      </c>
      <c r="D9" s="131">
        <v>7.7853680876238673E-3</v>
      </c>
      <c r="E9" s="131">
        <v>-0.19985231188700048</v>
      </c>
      <c r="F9" s="131">
        <v>0.26576587235855054</v>
      </c>
      <c r="G9" s="131">
        <v>-0.51809684053094007</v>
      </c>
      <c r="H9" s="131">
        <v>0.93944213834038393</v>
      </c>
      <c r="I9" s="131">
        <v>-0.29556137859300402</v>
      </c>
      <c r="J9" s="131">
        <v>0.73981315841780937</v>
      </c>
      <c r="K9" s="131">
        <v>-0.10293613618188058</v>
      </c>
      <c r="L9" s="125"/>
      <c r="M9" s="125"/>
      <c r="N9" s="125"/>
      <c r="O9" s="125"/>
      <c r="P9" s="125"/>
      <c r="Q9" s="125"/>
      <c r="R9" s="125"/>
      <c r="S9" s="125"/>
      <c r="T9" s="125"/>
      <c r="U9" s="125"/>
      <c r="V9" s="125"/>
      <c r="W9" s="125"/>
      <c r="X9" s="125"/>
      <c r="Y9" s="125"/>
      <c r="Z9" s="125"/>
      <c r="AA9" s="125"/>
      <c r="AB9" s="125"/>
      <c r="AC9" s="125"/>
      <c r="AD9" s="125"/>
      <c r="AE9" s="125"/>
      <c r="AF9" s="125"/>
      <c r="AG9" s="125"/>
    </row>
    <row r="10" spans="1:33" ht="16" x14ac:dyDescent="0.2">
      <c r="A10" s="130" t="s">
        <v>185</v>
      </c>
      <c r="B10" s="131"/>
      <c r="C10" s="131">
        <v>-7.0012428241699731E-2</v>
      </c>
      <c r="D10" s="131">
        <v>-0.14973908616520282</v>
      </c>
      <c r="E10" s="131">
        <v>-5.0744704737669455E-2</v>
      </c>
      <c r="F10" s="131">
        <v>0.27170227864070018</v>
      </c>
      <c r="G10" s="131">
        <v>-0.16479632959265911</v>
      </c>
      <c r="H10" s="131">
        <v>0.12924059089896822</v>
      </c>
      <c r="I10" s="131">
        <v>0.12654483302655795</v>
      </c>
      <c r="J10" s="131">
        <v>0.12831884227110923</v>
      </c>
      <c r="K10" s="131">
        <v>0.63979106330161351</v>
      </c>
      <c r="L10" s="125"/>
      <c r="M10" s="125"/>
      <c r="N10" s="125"/>
      <c r="O10" s="125"/>
      <c r="P10" s="125"/>
      <c r="Q10" s="125"/>
      <c r="R10" s="125"/>
      <c r="S10" s="125"/>
      <c r="T10" s="125"/>
      <c r="U10" s="125"/>
      <c r="V10" s="125"/>
      <c r="W10" s="125"/>
      <c r="X10" s="125"/>
      <c r="Y10" s="125"/>
      <c r="Z10" s="125"/>
      <c r="AA10" s="125"/>
      <c r="AB10" s="125"/>
      <c r="AC10" s="125"/>
      <c r="AD10" s="125"/>
      <c r="AE10" s="125"/>
      <c r="AF10" s="125"/>
      <c r="AG10" s="125"/>
    </row>
    <row r="11" spans="1:33" ht="16" x14ac:dyDescent="0.2">
      <c r="A11" s="130" t="s">
        <v>186</v>
      </c>
      <c r="B11" s="131">
        <v>0.30062091910260269</v>
      </c>
      <c r="C11" s="131">
        <v>0.29985116208067764</v>
      </c>
      <c r="D11" s="131">
        <v>0.25298216382019906</v>
      </c>
      <c r="E11" s="131">
        <v>0.30012541707091994</v>
      </c>
      <c r="F11" s="131">
        <v>0.30153299682183604</v>
      </c>
      <c r="G11" s="131">
        <v>0.52259766458470736</v>
      </c>
      <c r="H11" s="131">
        <v>0.30428259956393849</v>
      </c>
      <c r="I11" s="131">
        <v>0.48661157963483542</v>
      </c>
      <c r="J11" s="131">
        <v>0.31558159651384837</v>
      </c>
      <c r="K11" s="131">
        <v>0.57686849574266807</v>
      </c>
      <c r="L11" s="125"/>
      <c r="M11" s="125"/>
      <c r="N11" s="125"/>
      <c r="O11" s="125"/>
      <c r="P11" s="125"/>
      <c r="Q11" s="125"/>
      <c r="R11" s="125"/>
      <c r="S11" s="125"/>
      <c r="T11" s="125"/>
      <c r="U11" s="125"/>
      <c r="V11" s="125"/>
      <c r="W11" s="125"/>
      <c r="X11" s="125"/>
      <c r="Y11" s="125"/>
      <c r="Z11" s="125"/>
      <c r="AA11" s="125"/>
      <c r="AB11" s="125"/>
      <c r="AC11" s="125"/>
      <c r="AD11" s="125"/>
      <c r="AE11" s="125"/>
      <c r="AF11" s="125"/>
      <c r="AG11" s="125"/>
    </row>
    <row r="12" spans="1:33" ht="16" x14ac:dyDescent="0.2">
      <c r="A12" s="130"/>
      <c r="B12" s="132"/>
      <c r="C12" s="132"/>
      <c r="D12" s="132"/>
      <c r="E12" s="132"/>
      <c r="F12" s="132"/>
      <c r="G12" s="132"/>
      <c r="H12" s="132"/>
      <c r="I12" s="132"/>
      <c r="J12" s="132"/>
      <c r="K12" s="132"/>
      <c r="L12" s="125"/>
      <c r="M12" s="125"/>
      <c r="N12" s="125"/>
      <c r="O12" s="125"/>
      <c r="P12" s="125"/>
      <c r="Q12" s="125"/>
      <c r="R12" s="125"/>
      <c r="S12" s="125"/>
      <c r="T12" s="125"/>
      <c r="U12" s="125"/>
      <c r="V12" s="125"/>
      <c r="W12" s="125"/>
      <c r="X12" s="125"/>
      <c r="Y12" s="125"/>
      <c r="Z12" s="125"/>
      <c r="AA12" s="125"/>
      <c r="AB12" s="125"/>
      <c r="AC12" s="125"/>
      <c r="AD12" s="125"/>
      <c r="AE12" s="125"/>
      <c r="AF12" s="125"/>
      <c r="AG12" s="125"/>
    </row>
    <row r="13" spans="1:33" ht="16" x14ac:dyDescent="0.2">
      <c r="A13" s="130" t="s">
        <v>255</v>
      </c>
      <c r="B13" s="133">
        <v>0.35687561906069493</v>
      </c>
      <c r="C13" s="133">
        <v>0.36045160049277414</v>
      </c>
      <c r="D13" s="133">
        <v>0.36620673118842095</v>
      </c>
      <c r="E13" s="133">
        <v>0.40737615456041176</v>
      </c>
      <c r="F13" s="133">
        <v>0.67338729157742505</v>
      </c>
      <c r="G13" s="133">
        <v>0.49310258339603708</v>
      </c>
      <c r="H13" s="133">
        <v>0.55158301980549451</v>
      </c>
      <c r="I13" s="133">
        <v>0.51380458666580975</v>
      </c>
      <c r="J13" s="133">
        <v>0.52729943273905999</v>
      </c>
      <c r="K13" s="133">
        <v>0.37227844127890464</v>
      </c>
      <c r="L13" s="125"/>
      <c r="M13" s="125"/>
      <c r="N13" s="125"/>
      <c r="O13" s="125"/>
      <c r="P13" s="125"/>
      <c r="Q13" s="125"/>
      <c r="R13" s="125"/>
      <c r="S13" s="125"/>
      <c r="T13" s="125"/>
      <c r="U13" s="125"/>
      <c r="V13" s="125"/>
      <c r="W13" s="125"/>
      <c r="X13" s="125"/>
      <c r="Y13" s="125"/>
      <c r="Z13" s="125"/>
      <c r="AA13" s="125"/>
      <c r="AB13" s="125"/>
      <c r="AC13" s="125"/>
      <c r="AD13" s="125"/>
      <c r="AE13" s="125"/>
      <c r="AF13" s="125"/>
      <c r="AG13" s="125"/>
    </row>
    <row r="14" spans="1:33" ht="16" x14ac:dyDescent="0.2">
      <c r="A14" s="130" t="s">
        <v>187</v>
      </c>
      <c r="B14" s="133">
        <v>0.1262932852141338</v>
      </c>
      <c r="C14" s="133">
        <v>0.11651816593064329</v>
      </c>
      <c r="D14" s="133">
        <v>0.14581480512686382</v>
      </c>
      <c r="E14" s="133">
        <v>0.20298434521967185</v>
      </c>
      <c r="F14" s="133">
        <v>0.24358507763610063</v>
      </c>
      <c r="G14" s="133">
        <v>0.18054510492433742</v>
      </c>
      <c r="H14" s="133">
        <v>0.25817775253780106</v>
      </c>
      <c r="I14" s="133">
        <v>0.16438163566174849</v>
      </c>
      <c r="J14" s="133">
        <v>0.22666801728795241</v>
      </c>
      <c r="K14" s="133">
        <v>0.14121463057353398</v>
      </c>
      <c r="L14" s="125"/>
      <c r="M14" s="125"/>
      <c r="N14" s="125"/>
      <c r="O14" s="125"/>
      <c r="P14" s="125"/>
      <c r="Q14" s="125"/>
      <c r="R14" s="125"/>
      <c r="S14" s="125"/>
      <c r="T14" s="125"/>
      <c r="U14" s="125"/>
      <c r="V14" s="125"/>
      <c r="W14" s="125"/>
      <c r="X14" s="125"/>
      <c r="Y14" s="125"/>
      <c r="Z14" s="125"/>
      <c r="AA14" s="125"/>
      <c r="AB14" s="125"/>
      <c r="AC14" s="125"/>
      <c r="AD14" s="125"/>
      <c r="AE14" s="125"/>
      <c r="AF14" s="125"/>
      <c r="AG14" s="125"/>
    </row>
    <row r="15" spans="1:33" ht="16" x14ac:dyDescent="0.2">
      <c r="A15" s="130" t="s">
        <v>188</v>
      </c>
      <c r="B15" s="133">
        <v>0.20625631319322546</v>
      </c>
      <c r="C15" s="133">
        <v>0.1642873806434714</v>
      </c>
      <c r="D15" s="133">
        <v>0.16867643212137073</v>
      </c>
      <c r="E15" s="133">
        <v>0.21873360809291864</v>
      </c>
      <c r="F15" s="133">
        <v>0.23912434337025371</v>
      </c>
      <c r="G15" s="133">
        <v>0.17812055848173231</v>
      </c>
      <c r="H15" s="133">
        <v>0.25197700007098772</v>
      </c>
      <c r="I15" s="133">
        <v>0.19354138965770731</v>
      </c>
      <c r="J15" s="133">
        <v>0.34957033360345752</v>
      </c>
      <c r="K15" s="133">
        <v>0.22384119818836784</v>
      </c>
      <c r="L15" s="125"/>
      <c r="M15" s="125"/>
      <c r="N15" s="125"/>
      <c r="O15" s="125"/>
      <c r="P15" s="125"/>
      <c r="Q15" s="125"/>
      <c r="R15" s="125"/>
      <c r="S15" s="125"/>
      <c r="T15" s="125"/>
      <c r="U15" s="125"/>
      <c r="V15" s="125"/>
      <c r="W15" s="125"/>
      <c r="X15" s="125"/>
      <c r="Y15" s="125"/>
      <c r="Z15" s="125"/>
      <c r="AA15" s="125"/>
      <c r="AB15" s="125"/>
      <c r="AC15" s="125"/>
      <c r="AD15" s="125"/>
      <c r="AE15" s="125"/>
      <c r="AF15" s="125"/>
      <c r="AG15" s="125"/>
    </row>
    <row r="16" spans="1:33" ht="16" x14ac:dyDescent="0.2">
      <c r="A16" s="130" t="s">
        <v>189</v>
      </c>
      <c r="B16" s="133">
        <v>0.13780413655130488</v>
      </c>
      <c r="C16" s="133">
        <v>0.10724386181041295</v>
      </c>
      <c r="D16" s="133">
        <v>0.11512337605719773</v>
      </c>
      <c r="E16" s="133">
        <v>0.13768061641715668</v>
      </c>
      <c r="F16" s="133">
        <v>0.17227774431779741</v>
      </c>
      <c r="G16" s="133">
        <v>0.13469296045481147</v>
      </c>
      <c r="H16" s="133">
        <v>0.17744374245758526</v>
      </c>
      <c r="I16" s="133">
        <v>0.14146839185503277</v>
      </c>
      <c r="J16" s="133">
        <v>0.25860599000540241</v>
      </c>
      <c r="K16" s="133">
        <v>0.16431443476181218</v>
      </c>
      <c r="L16" s="125"/>
      <c r="M16" s="125"/>
      <c r="N16" s="125"/>
      <c r="O16" s="125"/>
      <c r="P16" s="125"/>
      <c r="Q16" s="125"/>
      <c r="R16" s="125"/>
      <c r="S16" s="125"/>
      <c r="T16" s="125"/>
      <c r="U16" s="125"/>
      <c r="V16" s="125"/>
      <c r="W16" s="125"/>
      <c r="X16" s="125"/>
      <c r="Y16" s="125"/>
      <c r="Z16" s="125"/>
      <c r="AA16" s="125"/>
      <c r="AB16" s="125"/>
      <c r="AC16" s="125"/>
      <c r="AD16" s="125"/>
      <c r="AE16" s="125"/>
      <c r="AF16" s="125"/>
      <c r="AG16" s="125"/>
    </row>
    <row r="17" spans="1:33" ht="16" x14ac:dyDescent="0.2">
      <c r="A17" s="130"/>
      <c r="B17" s="132"/>
      <c r="C17" s="132"/>
      <c r="D17" s="132"/>
      <c r="E17" s="132"/>
      <c r="F17" s="132"/>
      <c r="G17" s="132"/>
      <c r="H17" s="132"/>
      <c r="I17" s="132"/>
      <c r="J17" s="132"/>
      <c r="K17" s="132"/>
      <c r="L17" s="125"/>
      <c r="M17" s="125"/>
      <c r="N17" s="125"/>
      <c r="O17" s="125"/>
      <c r="P17" s="125"/>
      <c r="Q17" s="125"/>
      <c r="R17" s="125"/>
      <c r="S17" s="125"/>
      <c r="T17" s="125"/>
      <c r="U17" s="125"/>
      <c r="V17" s="125"/>
      <c r="W17" s="125"/>
      <c r="X17" s="125"/>
      <c r="Y17" s="125"/>
      <c r="Z17" s="125"/>
      <c r="AA17" s="125"/>
      <c r="AB17" s="125"/>
      <c r="AC17" s="125"/>
      <c r="AD17" s="125"/>
      <c r="AE17" s="125"/>
      <c r="AF17" s="125"/>
      <c r="AG17" s="125"/>
    </row>
    <row r="18" spans="1:33" ht="16" x14ac:dyDescent="0.2">
      <c r="A18" s="130" t="s">
        <v>269</v>
      </c>
      <c r="B18" s="134">
        <v>7.5355292236168321</v>
      </c>
      <c r="C18" s="134">
        <v>7.4917628854923635</v>
      </c>
      <c r="D18" s="134">
        <v>13.384631095557406</v>
      </c>
      <c r="E18" s="134">
        <v>14.432016483139941</v>
      </c>
      <c r="F18" s="134">
        <v>12.117854510026193</v>
      </c>
      <c r="G18" s="134">
        <v>11.608401196259894</v>
      </c>
      <c r="H18" s="134">
        <v>15.994269289607036</v>
      </c>
      <c r="I18" s="134">
        <v>21.599923125530296</v>
      </c>
      <c r="J18" s="134">
        <v>30.776014135490811</v>
      </c>
      <c r="K18" s="134">
        <v>21.045785822555494</v>
      </c>
      <c r="L18" s="125"/>
      <c r="M18" s="125"/>
      <c r="N18" s="125"/>
      <c r="O18" s="125"/>
      <c r="P18" s="125"/>
      <c r="Q18" s="125"/>
      <c r="R18" s="125"/>
      <c r="S18" s="125"/>
      <c r="T18" s="125"/>
      <c r="U18" s="125"/>
      <c r="V18" s="125"/>
      <c r="W18" s="125"/>
      <c r="X18" s="125"/>
      <c r="Y18" s="125"/>
      <c r="Z18" s="125"/>
      <c r="AA18" s="125"/>
      <c r="AB18" s="125"/>
      <c r="AC18" s="125"/>
      <c r="AD18" s="125"/>
      <c r="AE18" s="125"/>
      <c r="AF18" s="125"/>
      <c r="AG18" s="125"/>
    </row>
    <row r="19" spans="1:33" ht="16" x14ac:dyDescent="0.2">
      <c r="A19" s="130" t="s">
        <v>270</v>
      </c>
      <c r="B19" s="134">
        <v>28.473093275488068</v>
      </c>
      <c r="C19" s="134">
        <v>27.830900640980087</v>
      </c>
      <c r="D19" s="134">
        <v>31.097024659916766</v>
      </c>
      <c r="E19" s="134">
        <v>31.404594438639442</v>
      </c>
      <c r="F19" s="134">
        <v>26.525136645581281</v>
      </c>
      <c r="G19" s="134">
        <v>31.392896380046444</v>
      </c>
      <c r="H19" s="134">
        <v>29.867267085861776</v>
      </c>
      <c r="I19" s="134">
        <v>33.949109860217078</v>
      </c>
      <c r="J19" s="134">
        <v>31.572869756944808</v>
      </c>
      <c r="K19" s="134">
        <v>28.132251998119418</v>
      </c>
      <c r="L19" s="125"/>
      <c r="M19" s="125"/>
      <c r="N19" s="125"/>
      <c r="O19" s="125"/>
      <c r="P19" s="125"/>
      <c r="Q19" s="125"/>
      <c r="R19" s="125"/>
      <c r="S19" s="125"/>
      <c r="T19" s="125"/>
      <c r="U19" s="125"/>
      <c r="V19" s="125"/>
      <c r="W19" s="125"/>
      <c r="X19" s="125"/>
      <c r="Y19" s="125"/>
      <c r="Z19" s="125"/>
      <c r="AA19" s="125"/>
      <c r="AB19" s="125"/>
      <c r="AC19" s="125"/>
      <c r="AD19" s="125"/>
      <c r="AE19" s="125"/>
      <c r="AF19" s="125"/>
      <c r="AG19" s="125"/>
    </row>
    <row r="20" spans="1:33" ht="16" x14ac:dyDescent="0.2">
      <c r="A20" s="130" t="s">
        <v>271</v>
      </c>
      <c r="B20" s="134">
        <v>8.844076950857314</v>
      </c>
      <c r="C20" s="134">
        <v>10.198851059618859</v>
      </c>
      <c r="D20" s="134">
        <v>8.5018064795513322</v>
      </c>
      <c r="E20" s="134">
        <v>7.5713598183199098</v>
      </c>
      <c r="F20" s="134">
        <v>8.821558559331379</v>
      </c>
      <c r="G20" s="134">
        <v>11.143814145443235</v>
      </c>
      <c r="H20" s="134">
        <v>10.867633468046099</v>
      </c>
      <c r="I20" s="134">
        <v>13.421459487949402</v>
      </c>
      <c r="J20" s="134">
        <v>17.210126194768531</v>
      </c>
      <c r="K20" s="134">
        <v>17.60935715883274</v>
      </c>
      <c r="L20" s="125"/>
      <c r="M20" s="125"/>
      <c r="N20" s="125"/>
      <c r="O20" s="125"/>
      <c r="P20" s="125"/>
      <c r="Q20" s="125"/>
      <c r="R20" s="125"/>
      <c r="S20" s="125"/>
      <c r="T20" s="125"/>
      <c r="U20" s="125"/>
      <c r="V20" s="125"/>
      <c r="W20" s="125"/>
      <c r="X20" s="125"/>
      <c r="Y20" s="125"/>
      <c r="Z20" s="125"/>
      <c r="AA20" s="125"/>
      <c r="AB20" s="125"/>
      <c r="AC20" s="125"/>
      <c r="AD20" s="125"/>
      <c r="AE20" s="125"/>
      <c r="AF20" s="125"/>
      <c r="AG20" s="125"/>
    </row>
    <row r="21" spans="1:33" ht="16" x14ac:dyDescent="0.2">
      <c r="A21" s="130" t="s">
        <v>190</v>
      </c>
      <c r="B21" s="134">
        <v>0.55760920840438777</v>
      </c>
      <c r="C21" s="134">
        <v>0.5681918691049479</v>
      </c>
      <c r="D21" s="134">
        <v>0.63131927507485541</v>
      </c>
      <c r="E21" s="134">
        <v>0.76018302681539507</v>
      </c>
      <c r="F21" s="134">
        <v>0.73930422348421709</v>
      </c>
      <c r="G21" s="134">
        <v>0.76373734201187315</v>
      </c>
      <c r="H21" s="134">
        <v>0.99461726007045814</v>
      </c>
      <c r="I21" s="134">
        <v>0.99726575996045996</v>
      </c>
      <c r="J21" s="134">
        <v>0.9498241463513456</v>
      </c>
      <c r="K21" s="134">
        <v>0.88607005997931054</v>
      </c>
      <c r="L21" s="125"/>
      <c r="M21" s="125"/>
      <c r="N21" s="125"/>
      <c r="O21" s="125"/>
      <c r="P21" s="125"/>
      <c r="Q21" s="125"/>
      <c r="R21" s="125"/>
      <c r="S21" s="125"/>
      <c r="T21" s="125"/>
      <c r="U21" s="125"/>
      <c r="V21" s="125"/>
      <c r="W21" s="125"/>
      <c r="X21" s="125"/>
      <c r="Y21" s="125"/>
      <c r="Z21" s="125"/>
      <c r="AA21" s="125"/>
      <c r="AB21" s="125"/>
      <c r="AC21" s="125"/>
      <c r="AD21" s="125"/>
      <c r="AE21" s="125"/>
      <c r="AF21" s="125"/>
      <c r="AG21" s="125"/>
    </row>
    <row r="22" spans="1:33" ht="16" x14ac:dyDescent="0.2">
      <c r="A22" s="130" t="s">
        <v>191</v>
      </c>
      <c r="B22" s="134">
        <v>7.2274620258694217E-2</v>
      </c>
      <c r="C22" s="134">
        <v>2.4741356063745123E-2</v>
      </c>
      <c r="D22" s="134">
        <v>1.4330527072768526E-2</v>
      </c>
      <c r="E22" s="134">
        <v>5.8216274591187788E-3</v>
      </c>
      <c r="F22" s="134">
        <v>1.0125890916170058E-2</v>
      </c>
      <c r="G22" s="134">
        <v>8.4063761785581059E-3</v>
      </c>
      <c r="H22" s="134">
        <v>6.7146154048621882E-3</v>
      </c>
      <c r="I22" s="134">
        <v>5.9127824201820889E-3</v>
      </c>
      <c r="J22" s="134">
        <v>5.3594309327656556E-3</v>
      </c>
      <c r="K22" s="134">
        <v>5.7976888645965676E-3</v>
      </c>
      <c r="L22" s="125"/>
      <c r="M22" s="125"/>
      <c r="N22" s="125"/>
      <c r="O22" s="125"/>
      <c r="P22" s="125"/>
      <c r="Q22" s="125"/>
      <c r="R22" s="125"/>
      <c r="S22" s="125"/>
      <c r="T22" s="125"/>
      <c r="U22" s="125"/>
      <c r="V22" s="125"/>
      <c r="W22" s="125"/>
      <c r="X22" s="125"/>
      <c r="Y22" s="125"/>
      <c r="Z22" s="125"/>
      <c r="AA22" s="125"/>
      <c r="AB22" s="125"/>
      <c r="AC22" s="125"/>
      <c r="AD22" s="125"/>
      <c r="AE22" s="125"/>
      <c r="AF22" s="125"/>
      <c r="AG22" s="125"/>
    </row>
    <row r="23" spans="1:33" ht="16" x14ac:dyDescent="0.2">
      <c r="A23" s="130" t="s">
        <v>192</v>
      </c>
      <c r="B23" s="131">
        <v>3.7975569021449239E-2</v>
      </c>
      <c r="C23" s="131">
        <v>1.3523703555241188E-2</v>
      </c>
      <c r="D23" s="131">
        <v>9.1423093229723654E-3</v>
      </c>
      <c r="E23" s="131">
        <v>3.8666663182594968E-3</v>
      </c>
      <c r="F23" s="131">
        <v>7.0370045598035771E-3</v>
      </c>
      <c r="G23" s="131">
        <v>6.8362801958426651E-3</v>
      </c>
      <c r="H23" s="131">
        <v>5.5412748721901956E-3</v>
      </c>
      <c r="I23" s="131">
        <v>4.8037070920011133E-3</v>
      </c>
      <c r="J23" s="131">
        <v>4.3184514612922545E-3</v>
      </c>
      <c r="K23" s="131">
        <v>4.7374539890954435E-3</v>
      </c>
      <c r="L23" s="125"/>
      <c r="M23" s="125"/>
      <c r="N23" s="125"/>
      <c r="O23" s="125"/>
      <c r="P23" s="125"/>
      <c r="Q23" s="125"/>
      <c r="R23" s="125"/>
      <c r="S23" s="125"/>
      <c r="T23" s="125"/>
      <c r="U23" s="125"/>
      <c r="V23" s="125"/>
      <c r="W23" s="125"/>
      <c r="X23" s="125"/>
      <c r="Y23" s="125"/>
      <c r="Z23" s="125"/>
      <c r="AA23" s="125"/>
      <c r="AB23" s="125"/>
      <c r="AC23" s="125"/>
      <c r="AD23" s="125"/>
      <c r="AE23" s="125"/>
      <c r="AF23" s="125"/>
      <c r="AG23" s="125"/>
    </row>
    <row r="24" spans="1:33" ht="16" x14ac:dyDescent="0.2">
      <c r="A24" s="130" t="s">
        <v>193</v>
      </c>
      <c r="B24" s="135">
        <v>1857.8912133891199</v>
      </c>
      <c r="C24" s="135">
        <v>177.08863536638862</v>
      </c>
      <c r="D24" s="135">
        <v>3594.7899159663875</v>
      </c>
      <c r="E24" s="135">
        <v>5677.6707317073133</v>
      </c>
      <c r="F24" s="135">
        <v>630.11402157164775</v>
      </c>
      <c r="G24" s="135">
        <v>5409.4666666666635</v>
      </c>
      <c r="H24" s="135">
        <v>3992.1071428571436</v>
      </c>
      <c r="I24" s="135">
        <v>4530.3206106870248</v>
      </c>
      <c r="J24" s="135">
        <v>1553.5848214285718</v>
      </c>
      <c r="K24" s="135">
        <v>2118.7626582278476</v>
      </c>
      <c r="L24" s="125"/>
      <c r="M24" s="125"/>
      <c r="N24" s="125"/>
      <c r="O24" s="125"/>
      <c r="P24" s="125"/>
      <c r="Q24" s="125"/>
      <c r="R24" s="125"/>
      <c r="S24" s="125"/>
      <c r="T24" s="125"/>
      <c r="U24" s="125"/>
      <c r="V24" s="125"/>
      <c r="W24" s="125"/>
      <c r="X24" s="125"/>
      <c r="Y24" s="125"/>
      <c r="Z24" s="125"/>
      <c r="AA24" s="125"/>
      <c r="AB24" s="125"/>
      <c r="AC24" s="125"/>
      <c r="AD24" s="125"/>
      <c r="AE24" s="125"/>
      <c r="AF24" s="125"/>
      <c r="AG24" s="125"/>
    </row>
    <row r="25" spans="1:33" ht="16" x14ac:dyDescent="0.2">
      <c r="A25" s="130" t="s">
        <v>272</v>
      </c>
      <c r="B25" s="131">
        <v>0.71385956956411323</v>
      </c>
      <c r="C25" s="131">
        <v>0.49219628657682307</v>
      </c>
      <c r="D25" s="131">
        <v>0.37792642555143657</v>
      </c>
      <c r="E25" s="131">
        <v>0.31811913927646157</v>
      </c>
      <c r="F25" s="131">
        <v>0.25343117638788187</v>
      </c>
      <c r="G25" s="131">
        <v>0.28966834542174863</v>
      </c>
      <c r="H25" s="131">
        <v>0.22845820893934285</v>
      </c>
      <c r="I25" s="131">
        <v>0.20655522285172673</v>
      </c>
      <c r="J25" s="131">
        <v>0.21208747080224907</v>
      </c>
      <c r="K25" s="131">
        <v>0.24060062560935974</v>
      </c>
      <c r="L25" s="125"/>
      <c r="M25" s="125"/>
      <c r="N25" s="125"/>
      <c r="O25" s="125"/>
      <c r="P25" s="125"/>
      <c r="Q25" s="125"/>
      <c r="R25" s="125"/>
      <c r="S25" s="125"/>
      <c r="T25" s="125"/>
      <c r="U25" s="125"/>
      <c r="V25" s="125"/>
      <c r="W25" s="125"/>
      <c r="X25" s="125"/>
      <c r="Y25" s="125"/>
      <c r="Z25" s="125"/>
      <c r="AA25" s="125"/>
      <c r="AB25" s="125"/>
      <c r="AC25" s="125"/>
      <c r="AD25" s="125"/>
      <c r="AE25" s="125"/>
      <c r="AF25" s="125"/>
      <c r="AG25" s="125"/>
    </row>
    <row r="26" spans="1:33" ht="16" x14ac:dyDescent="0.2">
      <c r="A26" s="130" t="s">
        <v>273</v>
      </c>
      <c r="B26" s="131">
        <v>0.86142635983750571</v>
      </c>
      <c r="C26" s="131">
        <v>0.64758134780871501</v>
      </c>
      <c r="D26" s="131">
        <v>0.52290218167238744</v>
      </c>
      <c r="E26" s="131">
        <v>0.45525964533146857</v>
      </c>
      <c r="F26" s="131">
        <v>0.36487869467962508</v>
      </c>
      <c r="G26" s="131">
        <v>0.40174506318710246</v>
      </c>
      <c r="H26" s="131">
        <v>0.3109036423725014</v>
      </c>
      <c r="I26" s="131">
        <v>0.28885024391597219</v>
      </c>
      <c r="J26" s="131">
        <v>0.29796907570018932</v>
      </c>
      <c r="K26" s="131">
        <v>0.30729720066441246</v>
      </c>
      <c r="L26" s="125"/>
      <c r="M26" s="125"/>
      <c r="N26" s="125"/>
      <c r="O26" s="125"/>
      <c r="P26" s="125"/>
      <c r="Q26" s="125"/>
      <c r="R26" s="125"/>
      <c r="S26" s="125"/>
      <c r="T26" s="125"/>
      <c r="U26" s="125"/>
      <c r="V26" s="125"/>
      <c r="W26" s="125"/>
      <c r="X26" s="125"/>
      <c r="Y26" s="125"/>
      <c r="Z26" s="125"/>
      <c r="AA26" s="125"/>
      <c r="AB26" s="125"/>
      <c r="AC26" s="125"/>
      <c r="AD26" s="125"/>
      <c r="AE26" s="125"/>
      <c r="AF26" s="125"/>
      <c r="AG26" s="125"/>
    </row>
    <row r="27" spans="1:33" ht="16" x14ac:dyDescent="0.2">
      <c r="A27" s="130" t="s">
        <v>274</v>
      </c>
      <c r="B27" s="131">
        <v>0.8131384336147508</v>
      </c>
      <c r="C27" s="131">
        <v>0.86122419621664259</v>
      </c>
      <c r="D27" s="131">
        <v>0.62167349236392144</v>
      </c>
      <c r="E27" s="131">
        <v>0.43497380931567969</v>
      </c>
      <c r="F27" s="131">
        <v>0.58406395852416682</v>
      </c>
      <c r="G27" s="131">
        <v>0.33695350963508924</v>
      </c>
      <c r="H27" s="131">
        <v>0.35092210514725558</v>
      </c>
      <c r="I27" s="131">
        <v>0.30161267491853716</v>
      </c>
      <c r="J27" s="131">
        <v>0.236349560981506</v>
      </c>
      <c r="K27" s="131">
        <v>0.27883731605353851</v>
      </c>
      <c r="L27" s="125"/>
      <c r="M27" s="125"/>
      <c r="N27" s="125"/>
      <c r="O27" s="125"/>
      <c r="P27" s="125"/>
      <c r="Q27" s="125"/>
      <c r="R27" s="125"/>
      <c r="S27" s="125"/>
      <c r="T27" s="125"/>
      <c r="U27" s="125"/>
      <c r="V27" s="125"/>
      <c r="W27" s="125"/>
      <c r="X27" s="125"/>
      <c r="Y27" s="125"/>
      <c r="Z27" s="125"/>
      <c r="AA27" s="125"/>
      <c r="AB27" s="125"/>
      <c r="AC27" s="125"/>
      <c r="AD27" s="125"/>
      <c r="AE27" s="125"/>
      <c r="AF27" s="125"/>
      <c r="AG27" s="125"/>
    </row>
    <row r="28" spans="1:33" ht="16" x14ac:dyDescent="0.2">
      <c r="A28" s="130"/>
      <c r="B28" s="131"/>
      <c r="C28" s="131"/>
      <c r="D28" s="131"/>
      <c r="E28" s="131"/>
      <c r="F28" s="131"/>
      <c r="G28" s="131"/>
      <c r="H28" s="131"/>
      <c r="I28" s="131"/>
      <c r="J28" s="131"/>
      <c r="K28" s="131"/>
      <c r="L28" s="125"/>
      <c r="M28" s="125"/>
      <c r="N28" s="125"/>
      <c r="O28" s="125"/>
      <c r="P28" s="125"/>
      <c r="Q28" s="125"/>
      <c r="R28" s="125"/>
      <c r="S28" s="125"/>
      <c r="T28" s="125"/>
      <c r="U28" s="125"/>
      <c r="V28" s="125"/>
      <c r="W28" s="125"/>
      <c r="X28" s="125"/>
      <c r="Y28" s="125"/>
      <c r="Z28" s="125"/>
      <c r="AA28" s="125"/>
      <c r="AB28" s="125"/>
      <c r="AC28" s="125"/>
      <c r="AD28" s="125"/>
      <c r="AE28" s="125"/>
      <c r="AF28" s="125"/>
      <c r="AG28" s="125"/>
    </row>
    <row r="29" spans="1:33" ht="16" x14ac:dyDescent="0.2">
      <c r="A29" s="130" t="s">
        <v>194</v>
      </c>
      <c r="B29" s="135">
        <v>1476.7099999999998</v>
      </c>
      <c r="C29" s="135">
        <v>3159.39</v>
      </c>
      <c r="D29" s="135">
        <v>1730.1200000000001</v>
      </c>
      <c r="E29" s="135">
        <v>3288.93</v>
      </c>
      <c r="F29" s="135">
        <v>1860.63</v>
      </c>
      <c r="G29" s="135">
        <v>3430.45</v>
      </c>
      <c r="H29" s="135">
        <v>3076.57</v>
      </c>
      <c r="I29" s="135">
        <v>4158.34</v>
      </c>
      <c r="J29" s="135">
        <v>2399.4900000000002</v>
      </c>
      <c r="K29" s="135">
        <v>3584.37</v>
      </c>
      <c r="L29" s="125"/>
      <c r="M29" s="125"/>
      <c r="N29" s="125"/>
      <c r="O29" s="125"/>
      <c r="P29" s="125"/>
      <c r="Q29" s="125"/>
      <c r="R29" s="125"/>
      <c r="S29" s="125"/>
      <c r="T29" s="125"/>
      <c r="U29" s="125"/>
      <c r="V29" s="125"/>
      <c r="W29" s="125"/>
      <c r="X29" s="125"/>
      <c r="Y29" s="125"/>
      <c r="Z29" s="125"/>
      <c r="AA29" s="125"/>
      <c r="AB29" s="125"/>
      <c r="AC29" s="125"/>
      <c r="AD29" s="125"/>
      <c r="AE29" s="125"/>
      <c r="AF29" s="125"/>
      <c r="AG29" s="125"/>
    </row>
    <row r="30" spans="1:33" ht="16" x14ac:dyDescent="0.2">
      <c r="A30" s="130" t="s">
        <v>195</v>
      </c>
      <c r="B30" s="131"/>
      <c r="C30" s="131">
        <v>0.98019361096030799</v>
      </c>
      <c r="D30" s="131">
        <v>-0.3166618919559987</v>
      </c>
      <c r="E30" s="131">
        <v>0.57855565072352699</v>
      </c>
      <c r="F30" s="131">
        <v>-0.39635206798963929</v>
      </c>
      <c r="G30" s="131">
        <v>0.74560034061879055</v>
      </c>
      <c r="H30" s="131">
        <v>-0.11450058945485586</v>
      </c>
      <c r="I30" s="131">
        <v>0.32456784682434758</v>
      </c>
      <c r="J30" s="131">
        <v>-0.42538079041739063</v>
      </c>
      <c r="K30" s="131">
        <v>0.54831393805843498</v>
      </c>
      <c r="L30" s="125"/>
      <c r="M30" s="125"/>
      <c r="N30" s="125"/>
      <c r="O30" s="125"/>
      <c r="P30" s="125"/>
      <c r="Q30" s="125"/>
      <c r="R30" s="125"/>
      <c r="S30" s="125"/>
      <c r="T30" s="125"/>
      <c r="U30" s="125"/>
      <c r="V30" s="125"/>
      <c r="W30" s="125"/>
      <c r="X30" s="125"/>
      <c r="Y30" s="125"/>
      <c r="Z30" s="125"/>
      <c r="AA30" s="125"/>
      <c r="AB30" s="125"/>
      <c r="AC30" s="125"/>
      <c r="AD30" s="125"/>
      <c r="AE30" s="125"/>
      <c r="AF30" s="125"/>
      <c r="AG30" s="125"/>
    </row>
    <row r="31" spans="1:33" ht="16" x14ac:dyDescent="0.2">
      <c r="A31" s="130" t="s">
        <v>196</v>
      </c>
      <c r="B31" s="131"/>
      <c r="C31" s="131">
        <v>1.1394789769148987</v>
      </c>
      <c r="D31" s="131">
        <v>-0.45238796096714862</v>
      </c>
      <c r="E31" s="131">
        <v>0.90098374679212978</v>
      </c>
      <c r="F31" s="131">
        <v>-0.43427497696819328</v>
      </c>
      <c r="G31" s="131">
        <v>0.8437034767793703</v>
      </c>
      <c r="H31" s="131">
        <v>-0.10315847775073228</v>
      </c>
      <c r="I31" s="131">
        <v>0.35161559788985786</v>
      </c>
      <c r="J31" s="131">
        <v>-0.42296926177272653</v>
      </c>
      <c r="K31" s="131">
        <v>0.49380493354837873</v>
      </c>
      <c r="L31" s="125"/>
      <c r="M31" s="125"/>
      <c r="N31" s="125"/>
      <c r="O31" s="125"/>
      <c r="P31" s="125"/>
      <c r="Q31" s="125"/>
      <c r="R31" s="125"/>
      <c r="S31" s="125"/>
      <c r="T31" s="125"/>
      <c r="U31" s="125"/>
      <c r="V31" s="125"/>
      <c r="W31" s="125"/>
      <c r="X31" s="125"/>
      <c r="Y31" s="125"/>
      <c r="Z31" s="125"/>
      <c r="AA31" s="125"/>
      <c r="AB31" s="125"/>
      <c r="AC31" s="125"/>
      <c r="AD31" s="125"/>
      <c r="AE31" s="125"/>
      <c r="AF31" s="125"/>
      <c r="AG31" s="125"/>
    </row>
    <row r="32" spans="1:33" ht="16" x14ac:dyDescent="0.2">
      <c r="A32" s="130" t="s">
        <v>275</v>
      </c>
      <c r="B32" s="136">
        <v>9.0001474924455829E-2</v>
      </c>
      <c r="C32" s="136">
        <v>0.1613407142237043</v>
      </c>
      <c r="D32" s="136">
        <v>8.6396967027611155E-2</v>
      </c>
      <c r="E32" s="136">
        <v>0.16332819187026432</v>
      </c>
      <c r="F32" s="136">
        <v>8.6158466787432914E-2</v>
      </c>
      <c r="G32" s="136">
        <v>0.15196673649722309</v>
      </c>
      <c r="H32" s="136">
        <v>0.1414208043128112</v>
      </c>
      <c r="I32" s="136">
        <v>0.16494849450196808</v>
      </c>
      <c r="J32" s="136">
        <v>7.9040755157764292E-2</v>
      </c>
      <c r="K32" s="136">
        <v>0.11980386815581584</v>
      </c>
      <c r="L32" s="125"/>
      <c r="M32" s="125"/>
      <c r="N32" s="125"/>
      <c r="O32" s="125"/>
      <c r="P32" s="125"/>
      <c r="Q32" s="125"/>
      <c r="R32" s="125"/>
      <c r="S32" s="125"/>
      <c r="T32" s="125"/>
      <c r="U32" s="125"/>
      <c r="V32" s="125"/>
      <c r="W32" s="125"/>
      <c r="X32" s="125"/>
      <c r="Y32" s="125"/>
      <c r="Z32" s="125"/>
      <c r="AA32" s="125"/>
      <c r="AB32" s="125"/>
      <c r="AC32" s="125"/>
      <c r="AD32" s="125"/>
      <c r="AE32" s="125"/>
      <c r="AF32" s="125"/>
      <c r="AG32" s="125"/>
    </row>
    <row r="33" spans="1:40" ht="16" x14ac:dyDescent="0.2">
      <c r="A33" s="130" t="s">
        <v>197</v>
      </c>
      <c r="B33" s="136">
        <v>0.17918491994788521</v>
      </c>
      <c r="C33" s="136">
        <v>0.29176309656591221</v>
      </c>
      <c r="D33" s="136">
        <v>0.17546621189781625</v>
      </c>
      <c r="E33" s="136">
        <v>0.2287539130480227</v>
      </c>
      <c r="F33" s="136">
        <v>0.13239715388084383</v>
      </c>
      <c r="G33" s="136">
        <v>0.21402382895494704</v>
      </c>
      <c r="H33" s="136">
        <v>0.15100366861050338</v>
      </c>
      <c r="I33" s="136">
        <v>0.17214271508690984</v>
      </c>
      <c r="J33" s="136">
        <v>8.6246259243729972E-2</v>
      </c>
      <c r="K33" s="136">
        <v>0.14524470370071391</v>
      </c>
      <c r="L33" s="125"/>
      <c r="M33" s="125"/>
      <c r="N33" s="125"/>
      <c r="O33" s="125"/>
      <c r="P33" s="125"/>
      <c r="Q33" s="125"/>
      <c r="R33" s="125"/>
      <c r="S33" s="125"/>
      <c r="T33" s="125"/>
      <c r="U33" s="125"/>
      <c r="V33" s="125"/>
      <c r="W33" s="125"/>
      <c r="X33" s="125"/>
      <c r="Y33" s="125"/>
      <c r="Z33" s="125"/>
      <c r="AA33" s="125"/>
      <c r="AB33" s="125"/>
      <c r="AC33" s="125"/>
      <c r="AD33" s="125"/>
      <c r="AE33" s="125"/>
      <c r="AF33" s="125"/>
      <c r="AG33" s="125"/>
    </row>
    <row r="34" spans="1:40" ht="16" x14ac:dyDescent="0.2">
      <c r="A34" s="130" t="s">
        <v>198</v>
      </c>
      <c r="B34" s="136">
        <v>4.7184262030854249</v>
      </c>
      <c r="C34" s="136">
        <v>21.574200837376221</v>
      </c>
      <c r="D34" s="136">
        <v>19.192766914691124</v>
      </c>
      <c r="E34" s="136">
        <v>59.160500084473732</v>
      </c>
      <c r="F34" s="136">
        <v>18.814419225634182</v>
      </c>
      <c r="G34" s="136">
        <v>31.307059222806718</v>
      </c>
      <c r="H34" s="136">
        <v>27.250708924103421</v>
      </c>
      <c r="I34" s="136">
        <v>35.835389583505837</v>
      </c>
      <c r="J34" s="136">
        <v>19.97157083199486</v>
      </c>
      <c r="K34" s="136">
        <v>30.658810414841945</v>
      </c>
      <c r="L34" s="125"/>
      <c r="M34" s="125"/>
      <c r="N34" s="125"/>
      <c r="O34" s="125"/>
      <c r="P34" s="125"/>
      <c r="Q34" s="125"/>
      <c r="R34" s="125"/>
      <c r="S34" s="125"/>
      <c r="T34" s="125"/>
      <c r="U34" s="125"/>
      <c r="V34" s="125"/>
      <c r="W34" s="125"/>
      <c r="X34" s="125"/>
      <c r="Y34" s="125"/>
      <c r="Z34" s="125"/>
      <c r="AA34" s="125"/>
      <c r="AB34" s="125"/>
      <c r="AC34" s="125"/>
      <c r="AD34" s="125"/>
      <c r="AE34" s="125"/>
      <c r="AF34" s="125"/>
      <c r="AG34" s="125"/>
    </row>
    <row r="35" spans="1:40" ht="16" x14ac:dyDescent="0.2">
      <c r="A35" s="130" t="s">
        <v>199</v>
      </c>
      <c r="B35" s="134">
        <v>1107.9707112970711</v>
      </c>
      <c r="C35" s="134">
        <v>188.18429135585785</v>
      </c>
      <c r="D35" s="134">
        <v>2897.4873949579837</v>
      </c>
      <c r="E35" s="134">
        <v>6003.6585365853662</v>
      </c>
      <c r="F35" s="134">
        <v>522.54853620955316</v>
      </c>
      <c r="G35" s="134">
        <v>5055.7619047619046</v>
      </c>
      <c r="H35" s="134">
        <v>3412.0214285714287</v>
      </c>
      <c r="I35" s="134">
        <v>4613.4503816793895</v>
      </c>
      <c r="J35" s="134">
        <v>1008.7767857142856</v>
      </c>
      <c r="K35" s="134">
        <v>1687.9177215189873</v>
      </c>
      <c r="L35" s="125"/>
      <c r="M35" s="125"/>
      <c r="N35" s="125"/>
      <c r="O35" s="125"/>
      <c r="P35" s="125"/>
      <c r="Q35" s="125"/>
      <c r="R35" s="125"/>
      <c r="S35" s="125"/>
      <c r="T35" s="125"/>
      <c r="U35" s="125"/>
      <c r="V35" s="125"/>
      <c r="W35" s="125"/>
      <c r="X35" s="125"/>
      <c r="Y35" s="125"/>
      <c r="Z35" s="125"/>
      <c r="AA35" s="125"/>
      <c r="AB35" s="125"/>
      <c r="AC35" s="125"/>
      <c r="AD35" s="125"/>
      <c r="AE35" s="125"/>
      <c r="AF35" s="125"/>
      <c r="AG35" s="125"/>
    </row>
    <row r="36" spans="1:40" ht="17" thickBot="1" x14ac:dyDescent="0.25">
      <c r="A36" s="137" t="s">
        <v>200</v>
      </c>
      <c r="B36" s="138">
        <v>10.078507315873599</v>
      </c>
      <c r="C36" s="138">
        <v>37.364986187845304</v>
      </c>
      <c r="D36" s="138">
        <v>4.5440206481215952</v>
      </c>
      <c r="E36" s="138">
        <v>16.456950841244478</v>
      </c>
      <c r="F36" s="138">
        <v>8.3493304893944789</v>
      </c>
      <c r="G36" s="138">
        <v>14.224556669236701</v>
      </c>
      <c r="H36" s="138">
        <v>17.125425860894179</v>
      </c>
      <c r="I36" s="138">
        <v>25.532979351032449</v>
      </c>
      <c r="J36" s="138">
        <v>28.463545839533019</v>
      </c>
      <c r="K36" s="138">
        <v>14.471530048483482</v>
      </c>
      <c r="L36" s="125"/>
      <c r="M36" s="125"/>
      <c r="N36" s="125"/>
      <c r="O36" s="125"/>
      <c r="P36" s="125"/>
      <c r="Q36" s="125"/>
      <c r="R36" s="125"/>
      <c r="S36" s="125"/>
      <c r="T36" s="125"/>
      <c r="U36" s="125"/>
      <c r="V36" s="125"/>
      <c r="W36" s="125"/>
      <c r="X36" s="125"/>
      <c r="Y36" s="125"/>
      <c r="Z36" s="125"/>
      <c r="AA36" s="125"/>
      <c r="AB36" s="125"/>
      <c r="AC36" s="125"/>
      <c r="AD36" s="125"/>
      <c r="AE36" s="125"/>
      <c r="AF36" s="125"/>
      <c r="AG36" s="125"/>
    </row>
    <row r="37" spans="1:40" ht="16" x14ac:dyDescent="0.2">
      <c r="A37" s="139"/>
      <c r="B37" s="139"/>
      <c r="C37" s="139"/>
      <c r="D37" s="139"/>
      <c r="E37" s="139"/>
      <c r="F37" s="139"/>
      <c r="G37" s="139"/>
      <c r="H37" s="139"/>
      <c r="I37" s="139"/>
      <c r="J37" s="139"/>
      <c r="K37" s="139"/>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row>
    <row r="38" spans="1:40" x14ac:dyDescent="0.1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row>
    <row r="39" spans="1:40" x14ac:dyDescent="0.1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row>
    <row r="40" spans="1:40"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row>
    <row r="41" spans="1:40"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row>
    <row r="42" spans="1:40" x14ac:dyDescent="0.1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row>
    <row r="43" spans="1:40" x14ac:dyDescent="0.1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row>
    <row r="44" spans="1:40" x14ac:dyDescent="0.1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row>
    <row r="45" spans="1:40" x14ac:dyDescent="0.1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row>
    <row r="46" spans="1:40"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row>
    <row r="47" spans="1:40" x14ac:dyDescent="0.1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row>
    <row r="48" spans="1:40" x14ac:dyDescent="0.1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row>
    <row r="49" spans="1:40" x14ac:dyDescent="0.1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row>
    <row r="50" spans="1:40" x14ac:dyDescent="0.1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row>
    <row r="51" spans="1:40" x14ac:dyDescent="0.1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row>
    <row r="52" spans="1:40" x14ac:dyDescent="0.1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row>
    <row r="53" spans="1:40" x14ac:dyDescent="0.1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row>
    <row r="54" spans="1:40" x14ac:dyDescent="0.1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row>
    <row r="55" spans="1:40" x14ac:dyDescent="0.1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row>
    <row r="56" spans="1:40" x14ac:dyDescent="0.1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row>
    <row r="57" spans="1:40" x14ac:dyDescent="0.1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row>
    <row r="58" spans="1:40" x14ac:dyDescent="0.1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row>
    <row r="59" spans="1:40" x14ac:dyDescent="0.1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row>
    <row r="60" spans="1:40" x14ac:dyDescent="0.1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row>
    <row r="61" spans="1:40" x14ac:dyDescent="0.1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row>
    <row r="62" spans="1:40" x14ac:dyDescent="0.1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row>
    <row r="63" spans="1:40" x14ac:dyDescent="0.1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row>
    <row r="64" spans="1:40" x14ac:dyDescent="0.1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row>
    <row r="65" spans="1:40" x14ac:dyDescent="0.1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row>
    <row r="66" spans="1:40" x14ac:dyDescent="0.1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row>
    <row r="67" spans="1:40" x14ac:dyDescent="0.1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row>
    <row r="68" spans="1:40" x14ac:dyDescent="0.1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row>
    <row r="69" spans="1:40" x14ac:dyDescent="0.1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row>
    <row r="70" spans="1:40" x14ac:dyDescent="0.1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row>
    <row r="71" spans="1:40" x14ac:dyDescent="0.1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row>
    <row r="72" spans="1:40" x14ac:dyDescent="0.1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row>
    <row r="73" spans="1:40" x14ac:dyDescent="0.1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row>
    <row r="74" spans="1:40" x14ac:dyDescent="0.1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row>
    <row r="75" spans="1:40" x14ac:dyDescent="0.1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row>
    <row r="76" spans="1:40" x14ac:dyDescent="0.1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row>
    <row r="77" spans="1:40" x14ac:dyDescent="0.1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row>
    <row r="78" spans="1:40" x14ac:dyDescent="0.1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row>
    <row r="79" spans="1:40" x14ac:dyDescent="0.1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row>
    <row r="80" spans="1:40" x14ac:dyDescent="0.1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row>
    <row r="81" spans="1:40" x14ac:dyDescent="0.1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row>
    <row r="82" spans="1:40" x14ac:dyDescent="0.1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row>
    <row r="83" spans="1:40" x14ac:dyDescent="0.1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row>
    <row r="84" spans="1:40" x14ac:dyDescent="0.1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row>
    <row r="85" spans="1:40" x14ac:dyDescent="0.1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row>
    <row r="86" spans="1:40" x14ac:dyDescent="0.1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row>
    <row r="87" spans="1:40" x14ac:dyDescent="0.1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row>
    <row r="88" spans="1:40" x14ac:dyDescent="0.1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row>
    <row r="89" spans="1:40" x14ac:dyDescent="0.1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row>
    <row r="90" spans="1:40" x14ac:dyDescent="0.1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row>
    <row r="91" spans="1:40" x14ac:dyDescent="0.1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row>
    <row r="92" spans="1:40" x14ac:dyDescent="0.1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row>
    <row r="93" spans="1:40" x14ac:dyDescent="0.1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row>
    <row r="94" spans="1:40" x14ac:dyDescent="0.1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row>
    <row r="95" spans="1:40" x14ac:dyDescent="0.1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row>
    <row r="96" spans="1:40" x14ac:dyDescent="0.1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row>
    <row r="97" spans="1:40" x14ac:dyDescent="0.1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row>
    <row r="98" spans="1:40" x14ac:dyDescent="0.1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row>
    <row r="99" spans="1:40" x14ac:dyDescent="0.1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row>
    <row r="100" spans="1:40" x14ac:dyDescent="0.1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row>
    <row r="101" spans="1:40" x14ac:dyDescent="0.1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row>
    <row r="102" spans="1:40" x14ac:dyDescent="0.1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row>
    <row r="103" spans="1:40" x14ac:dyDescent="0.1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row>
    <row r="104" spans="1:40" x14ac:dyDescent="0.1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row>
    <row r="105" spans="1:40" x14ac:dyDescent="0.1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row>
    <row r="106" spans="1:40" x14ac:dyDescent="0.1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row>
    <row r="107" spans="1:40" x14ac:dyDescent="0.1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row>
    <row r="108" spans="1:40" x14ac:dyDescent="0.1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row>
    <row r="109" spans="1:40" x14ac:dyDescent="0.1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row>
    <row r="110" spans="1:40" x14ac:dyDescent="0.1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row>
    <row r="111" spans="1:40" x14ac:dyDescent="0.1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row>
    <row r="112" spans="1:40" x14ac:dyDescent="0.1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row>
    <row r="113" spans="1:40" x14ac:dyDescent="0.1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row>
    <row r="114" spans="1:40" x14ac:dyDescent="0.1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row>
    <row r="115" spans="1:40" x14ac:dyDescent="0.1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row>
    <row r="116" spans="1:40" x14ac:dyDescent="0.1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row>
    <row r="117" spans="1:40" x14ac:dyDescent="0.1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row>
    <row r="118" spans="1:40" x14ac:dyDescent="0.1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row>
    <row r="119" spans="1:40" x14ac:dyDescent="0.1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row>
    <row r="120" spans="1:40" x14ac:dyDescent="0.1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row>
    <row r="121" spans="1:40" x14ac:dyDescent="0.1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row>
    <row r="122" spans="1:40" x14ac:dyDescent="0.1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row>
    <row r="123" spans="1:40" x14ac:dyDescent="0.1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row>
    <row r="124" spans="1:40" x14ac:dyDescent="0.1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row>
    <row r="125" spans="1:40" x14ac:dyDescent="0.1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row>
    <row r="126" spans="1:40" x14ac:dyDescent="0.1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row>
    <row r="127" spans="1:40" x14ac:dyDescent="0.1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row>
    <row r="128" spans="1:40" x14ac:dyDescent="0.1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row>
    <row r="129" spans="1:40" x14ac:dyDescent="0.1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row>
    <row r="130" spans="1:40" x14ac:dyDescent="0.1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row>
    <row r="131" spans="1:40" x14ac:dyDescent="0.1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row>
    <row r="132" spans="1:40" x14ac:dyDescent="0.1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row>
    <row r="133" spans="1:40" x14ac:dyDescent="0.1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row>
    <row r="134" spans="1:40" x14ac:dyDescent="0.1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row>
    <row r="135" spans="1:40" x14ac:dyDescent="0.1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row>
    <row r="136" spans="1:40" x14ac:dyDescent="0.1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row>
    <row r="137" spans="1:40" x14ac:dyDescent="0.1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row>
    <row r="138" spans="1:40" x14ac:dyDescent="0.1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row>
    <row r="139" spans="1:40" x14ac:dyDescent="0.1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row>
    <row r="140" spans="1:40" x14ac:dyDescent="0.1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row>
    <row r="141" spans="1:40" x14ac:dyDescent="0.1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row>
    <row r="142" spans="1:40" x14ac:dyDescent="0.1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row>
    <row r="143" spans="1:40" x14ac:dyDescent="0.1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row>
    <row r="144" spans="1:40" x14ac:dyDescent="0.1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row>
    <row r="145" spans="1:40" x14ac:dyDescent="0.1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row>
    <row r="146" spans="1:40" x14ac:dyDescent="0.1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row>
    <row r="147" spans="1:40" x14ac:dyDescent="0.1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row>
    <row r="148" spans="1:40" x14ac:dyDescent="0.1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row>
    <row r="149" spans="1:40" x14ac:dyDescent="0.1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row>
    <row r="150" spans="1:40" x14ac:dyDescent="0.1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row>
    <row r="151" spans="1:40" x14ac:dyDescent="0.1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row>
    <row r="152" spans="1:40" x14ac:dyDescent="0.1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row>
    <row r="153" spans="1:40" x14ac:dyDescent="0.1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row>
    <row r="154" spans="1:40" x14ac:dyDescent="0.1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row>
    <row r="155" spans="1:40" x14ac:dyDescent="0.1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row>
    <row r="156" spans="1:40" x14ac:dyDescent="0.1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row>
    <row r="157" spans="1:40" x14ac:dyDescent="0.1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row>
    <row r="158" spans="1:40" x14ac:dyDescent="0.1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row>
    <row r="159" spans="1:40" x14ac:dyDescent="0.1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row>
    <row r="160" spans="1:40" x14ac:dyDescent="0.1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row>
    <row r="161" spans="1:40" x14ac:dyDescent="0.1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row>
    <row r="162" spans="1:40" x14ac:dyDescent="0.1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row>
    <row r="163" spans="1:40" x14ac:dyDescent="0.1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row>
    <row r="164" spans="1:40" x14ac:dyDescent="0.1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row>
    <row r="165" spans="1:40" x14ac:dyDescent="0.1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row>
    <row r="166" spans="1:40" x14ac:dyDescent="0.1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row>
    <row r="167" spans="1:40" x14ac:dyDescent="0.1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row>
    <row r="168" spans="1:40" x14ac:dyDescent="0.1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row>
    <row r="169" spans="1:40" x14ac:dyDescent="0.1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row>
    <row r="170" spans="1:40" x14ac:dyDescent="0.1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row>
    <row r="171" spans="1:40" x14ac:dyDescent="0.1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row>
    <row r="172" spans="1:40" x14ac:dyDescent="0.1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row>
    <row r="173" spans="1:40" x14ac:dyDescent="0.1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row>
    <row r="174" spans="1:40" x14ac:dyDescent="0.1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row>
    <row r="175" spans="1:40" x14ac:dyDescent="0.1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row>
    <row r="176" spans="1:40" x14ac:dyDescent="0.1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row>
    <row r="177" spans="1:40" x14ac:dyDescent="0.1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row>
    <row r="178" spans="1:40" x14ac:dyDescent="0.1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row>
    <row r="179" spans="1:40" x14ac:dyDescent="0.1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row>
    <row r="180" spans="1:40" x14ac:dyDescent="0.1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row>
    <row r="181" spans="1:40" x14ac:dyDescent="0.1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row>
    <row r="182" spans="1:40" x14ac:dyDescent="0.1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row>
    <row r="183" spans="1:40" x14ac:dyDescent="0.1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row>
    <row r="184" spans="1:40" x14ac:dyDescent="0.1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row>
    <row r="185" spans="1:40" x14ac:dyDescent="0.1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row>
    <row r="186" spans="1:40" x14ac:dyDescent="0.1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row>
    <row r="187" spans="1:40" x14ac:dyDescent="0.1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row>
    <row r="188" spans="1:40" x14ac:dyDescent="0.1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row>
    <row r="189" spans="1:40" x14ac:dyDescent="0.1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row>
    <row r="190" spans="1:40" x14ac:dyDescent="0.1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row>
    <row r="191" spans="1:40" x14ac:dyDescent="0.1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row>
    <row r="192" spans="1:40" x14ac:dyDescent="0.1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row>
    <row r="193" spans="1:40" x14ac:dyDescent="0.1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row>
    <row r="194" spans="1:40" x14ac:dyDescent="0.1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row>
    <row r="195" spans="1:40" x14ac:dyDescent="0.1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row>
    <row r="196" spans="1:40" x14ac:dyDescent="0.1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row>
    <row r="197" spans="1:40" x14ac:dyDescent="0.1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row>
    <row r="198" spans="1:40" x14ac:dyDescent="0.1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row>
    <row r="199" spans="1:40" x14ac:dyDescent="0.1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row>
    <row r="200" spans="1:40" x14ac:dyDescent="0.1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row>
    <row r="201" spans="1:40" x14ac:dyDescent="0.1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row>
    <row r="202" spans="1:40" x14ac:dyDescent="0.1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row>
    <row r="203" spans="1:40" x14ac:dyDescent="0.1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row>
    <row r="204" spans="1:40" x14ac:dyDescent="0.1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row>
    <row r="205" spans="1:40" x14ac:dyDescent="0.1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row>
    <row r="206" spans="1:40" x14ac:dyDescent="0.1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row>
    <row r="207" spans="1:40" x14ac:dyDescent="0.1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row>
    <row r="208" spans="1:40" x14ac:dyDescent="0.1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row>
    <row r="209" spans="1:40" x14ac:dyDescent="0.1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row>
    <row r="210" spans="1:40" x14ac:dyDescent="0.1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row>
    <row r="211" spans="1:40" x14ac:dyDescent="0.1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row>
    <row r="212" spans="1:40" x14ac:dyDescent="0.1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row>
    <row r="213" spans="1:40" x14ac:dyDescent="0.1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row>
    <row r="214" spans="1:40" x14ac:dyDescent="0.1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row>
    <row r="215" spans="1:40" x14ac:dyDescent="0.1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row>
    <row r="216" spans="1:40" x14ac:dyDescent="0.1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row>
    <row r="217" spans="1:40" x14ac:dyDescent="0.1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row>
    <row r="218" spans="1:40" x14ac:dyDescent="0.1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row>
    <row r="219" spans="1:40" x14ac:dyDescent="0.1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row>
    <row r="220" spans="1:40" x14ac:dyDescent="0.1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row>
    <row r="221" spans="1:40" x14ac:dyDescent="0.1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row>
    <row r="222" spans="1:40" x14ac:dyDescent="0.1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row>
    <row r="223" spans="1:40" x14ac:dyDescent="0.1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row>
    <row r="224" spans="1:40" x14ac:dyDescent="0.1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row>
    <row r="225" spans="1:40" x14ac:dyDescent="0.1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row>
    <row r="226" spans="1:40" x14ac:dyDescent="0.1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row>
    <row r="227" spans="1:40" x14ac:dyDescent="0.1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row>
    <row r="228" spans="1:40" x14ac:dyDescent="0.1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row>
    <row r="229" spans="1:40" x14ac:dyDescent="0.1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row>
    <row r="230" spans="1:40" x14ac:dyDescent="0.1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row>
    <row r="231" spans="1:40" x14ac:dyDescent="0.1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row>
    <row r="232" spans="1:40" x14ac:dyDescent="0.1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row>
    <row r="233" spans="1:40" x14ac:dyDescent="0.1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row>
    <row r="234" spans="1:40" x14ac:dyDescent="0.1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row>
    <row r="235" spans="1:40" x14ac:dyDescent="0.1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row>
    <row r="236" spans="1:40" x14ac:dyDescent="0.1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row>
    <row r="237" spans="1:40" x14ac:dyDescent="0.1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row>
    <row r="238" spans="1:40" x14ac:dyDescent="0.1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row>
    <row r="239" spans="1:40" x14ac:dyDescent="0.1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row>
    <row r="240" spans="1:40" x14ac:dyDescent="0.1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row>
    <row r="241" spans="1:40" x14ac:dyDescent="0.1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row>
    <row r="242" spans="1:40" x14ac:dyDescent="0.1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row>
    <row r="243" spans="1:40" x14ac:dyDescent="0.1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row>
    <row r="244" spans="1:40" x14ac:dyDescent="0.1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row>
    <row r="245" spans="1:40" x14ac:dyDescent="0.1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row>
    <row r="246" spans="1:40" x14ac:dyDescent="0.1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row>
    <row r="247" spans="1:40" x14ac:dyDescent="0.1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row>
    <row r="248" spans="1:40" x14ac:dyDescent="0.1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row>
    <row r="249" spans="1:40" x14ac:dyDescent="0.1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row>
    <row r="250" spans="1:40" x14ac:dyDescent="0.1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row>
    <row r="251" spans="1:40" x14ac:dyDescent="0.1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row>
    <row r="252" spans="1:40" x14ac:dyDescent="0.1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row>
    <row r="253" spans="1:40" x14ac:dyDescent="0.1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row>
    <row r="254" spans="1:40" x14ac:dyDescent="0.1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row>
    <row r="255" spans="1:40" x14ac:dyDescent="0.1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row>
    <row r="256" spans="1:40" x14ac:dyDescent="0.1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row>
    <row r="257" spans="1:40" x14ac:dyDescent="0.1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row>
    <row r="258" spans="1:40" x14ac:dyDescent="0.1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row>
    <row r="259" spans="1:40" x14ac:dyDescent="0.1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row>
    <row r="260" spans="1:40" x14ac:dyDescent="0.1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row>
    <row r="261" spans="1:40" x14ac:dyDescent="0.1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row>
    <row r="262" spans="1:40" x14ac:dyDescent="0.1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row>
    <row r="263" spans="1:40" x14ac:dyDescent="0.1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row>
    <row r="264" spans="1:40" x14ac:dyDescent="0.1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row>
    <row r="265" spans="1:40" x14ac:dyDescent="0.1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row>
    <row r="266" spans="1:40" x14ac:dyDescent="0.1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row>
    <row r="267" spans="1:40" x14ac:dyDescent="0.1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row>
    <row r="268" spans="1:40" x14ac:dyDescent="0.1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row>
    <row r="269" spans="1:40" x14ac:dyDescent="0.1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row>
    <row r="270" spans="1:40" x14ac:dyDescent="0.1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row>
    <row r="271" spans="1:40" x14ac:dyDescent="0.1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row>
    <row r="272" spans="1:40" x14ac:dyDescent="0.1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row>
    <row r="273" spans="1:40" x14ac:dyDescent="0.1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row>
    <row r="274" spans="1:40" x14ac:dyDescent="0.1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row>
    <row r="275" spans="1:40" x14ac:dyDescent="0.1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row>
    <row r="276" spans="1:40" x14ac:dyDescent="0.1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row>
    <row r="277" spans="1:40" x14ac:dyDescent="0.1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row>
    <row r="278" spans="1:40" x14ac:dyDescent="0.1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row>
    <row r="279" spans="1:40" x14ac:dyDescent="0.1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row>
    <row r="280" spans="1:40" x14ac:dyDescent="0.1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row>
    <row r="281" spans="1:40" x14ac:dyDescent="0.1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row>
    <row r="282" spans="1:40" x14ac:dyDescent="0.1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row>
    <row r="283" spans="1:40" x14ac:dyDescent="0.1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row>
    <row r="284" spans="1:40" x14ac:dyDescent="0.1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row>
    <row r="285" spans="1:40" x14ac:dyDescent="0.1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row>
    <row r="286" spans="1:40" x14ac:dyDescent="0.1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row>
    <row r="287" spans="1:40" x14ac:dyDescent="0.1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row>
    <row r="288" spans="1:40" x14ac:dyDescent="0.1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row>
    <row r="289" spans="1:40" x14ac:dyDescent="0.1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row>
    <row r="290" spans="1:40" x14ac:dyDescent="0.1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row>
    <row r="291" spans="1:40" x14ac:dyDescent="0.1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row>
    <row r="292" spans="1:40" x14ac:dyDescent="0.1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row>
    <row r="293" spans="1:40" x14ac:dyDescent="0.1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row>
    <row r="294" spans="1:40" x14ac:dyDescent="0.1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row>
    <row r="295" spans="1:40" x14ac:dyDescent="0.1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row>
    <row r="296" spans="1:40" x14ac:dyDescent="0.1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row>
    <row r="297" spans="1:40" x14ac:dyDescent="0.1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row>
    <row r="298" spans="1:40" x14ac:dyDescent="0.1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row>
  </sheetData>
  <mergeCells count="2">
    <mergeCell ref="A1:K1"/>
    <mergeCell ref="A2:K2"/>
  </mergeCells>
  <conditionalFormatting sqref="B4:K36">
    <cfRule type="colorScale" priority="1">
      <colorScale>
        <cfvo type="min"/>
        <cfvo type="max"/>
        <color rgb="FFFCFCFF"/>
        <color rgb="FF63BE7B"/>
      </colorScale>
    </cfRule>
    <cfRule type="colorScale" priority="2">
      <colorScale>
        <cfvo type="min"/>
        <cfvo type="percentile" val="50"/>
        <cfvo type="max"/>
        <color rgb="FFF8696B"/>
        <color rgb="FFFCFCFF"/>
        <color rgb="FF63BE7B"/>
      </colorScale>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87D39-7BD8-4EC8-9914-6C9A0028A15D}">
  <dimension ref="A1:K93"/>
  <sheetViews>
    <sheetView showGridLines="0" workbookViewId="0"/>
  </sheetViews>
  <sheetFormatPr baseColWidth="10" defaultColWidth="8.83203125" defaultRowHeight="15" x14ac:dyDescent="0.2"/>
  <cols>
    <col min="1" max="1" width="27.6640625" style="141" bestFit="1" customWidth="1"/>
    <col min="2" max="11" width="13.5" style="141" bestFit="1" customWidth="1"/>
    <col min="12" max="16384" width="8.83203125" style="141"/>
  </cols>
  <sheetData>
    <row r="1" spans="1:11" s="140" customFormat="1" x14ac:dyDescent="0.2">
      <c r="A1" s="140" t="s">
        <v>201</v>
      </c>
      <c r="B1" s="140" t="s">
        <v>257</v>
      </c>
      <c r="E1" s="179" t="str">
        <f>IF(B2&lt;&gt;B3, "A NEW VERSION OF THE WORKSHEET IS AVAILABLE", "")</f>
        <v/>
      </c>
      <c r="F1" s="179"/>
      <c r="G1" s="179"/>
      <c r="H1" s="179"/>
      <c r="I1" s="179"/>
      <c r="J1" s="179"/>
      <c r="K1" s="179"/>
    </row>
    <row r="2" spans="1:11" x14ac:dyDescent="0.2">
      <c r="A2" s="140" t="s">
        <v>203</v>
      </c>
      <c r="B2" s="141">
        <v>2.1</v>
      </c>
    </row>
    <row r="3" spans="1:11" x14ac:dyDescent="0.2">
      <c r="A3" s="140" t="s">
        <v>204</v>
      </c>
      <c r="B3" s="141">
        <v>2.1</v>
      </c>
    </row>
    <row r="4" spans="1:11" x14ac:dyDescent="0.2">
      <c r="A4" s="140"/>
    </row>
    <row r="5" spans="1:11" x14ac:dyDescent="0.2">
      <c r="A5" s="140" t="s">
        <v>205</v>
      </c>
    </row>
    <row r="6" spans="1:11" x14ac:dyDescent="0.2">
      <c r="A6" s="141" t="s">
        <v>206</v>
      </c>
      <c r="B6" s="141">
        <f>IF(B9&gt;0, B9/B8, 0)</f>
        <v>36.663713592233016</v>
      </c>
    </row>
    <row r="7" spans="1:11" x14ac:dyDescent="0.2">
      <c r="A7" s="141" t="s">
        <v>207</v>
      </c>
      <c r="B7">
        <v>5</v>
      </c>
    </row>
    <row r="8" spans="1:11" x14ac:dyDescent="0.2">
      <c r="A8" s="141" t="s">
        <v>208</v>
      </c>
      <c r="B8">
        <v>1977.6</v>
      </c>
    </row>
    <row r="9" spans="1:11" x14ac:dyDescent="0.2">
      <c r="A9" s="141" t="s">
        <v>209</v>
      </c>
      <c r="B9">
        <v>72506.16</v>
      </c>
    </row>
    <row r="15" spans="1:11" x14ac:dyDescent="0.2">
      <c r="A15" s="140" t="s">
        <v>210</v>
      </c>
    </row>
    <row r="16" spans="1:11" s="144" customFormat="1" x14ac:dyDescent="0.2">
      <c r="A16" s="142" t="s">
        <v>211</v>
      </c>
      <c r="B16" s="143">
        <v>42460</v>
      </c>
      <c r="C16" s="143">
        <v>42825</v>
      </c>
      <c r="D16" s="143">
        <v>43190</v>
      </c>
      <c r="E16" s="143">
        <v>43555</v>
      </c>
      <c r="F16" s="143">
        <v>43921</v>
      </c>
      <c r="G16" s="143">
        <v>44286</v>
      </c>
      <c r="H16" s="143">
        <v>44651</v>
      </c>
      <c r="I16" s="143">
        <v>45016</v>
      </c>
      <c r="J16" s="143">
        <v>45382</v>
      </c>
      <c r="K16" s="143">
        <v>45747</v>
      </c>
    </row>
    <row r="17" spans="1:11" s="145" customFormat="1" x14ac:dyDescent="0.2">
      <c r="A17" s="145" t="s">
        <v>212</v>
      </c>
      <c r="B17">
        <v>4078.76</v>
      </c>
      <c r="C17">
        <v>4886.62</v>
      </c>
      <c r="D17">
        <v>4587.6000000000004</v>
      </c>
      <c r="E17">
        <v>3069.35</v>
      </c>
      <c r="F17">
        <v>3104.87</v>
      </c>
      <c r="G17">
        <v>1913.76</v>
      </c>
      <c r="H17">
        <v>2817.4</v>
      </c>
      <c r="I17">
        <v>2489.39</v>
      </c>
      <c r="J17">
        <v>2369.2800000000002</v>
      </c>
      <c r="K17">
        <v>3345.05</v>
      </c>
    </row>
    <row r="18" spans="1:11" s="145" customFormat="1" x14ac:dyDescent="0.2">
      <c r="A18" s="141" t="s">
        <v>213</v>
      </c>
      <c r="B18">
        <v>2623.15</v>
      </c>
      <c r="C18">
        <v>3125.23</v>
      </c>
      <c r="D18">
        <v>2907.59</v>
      </c>
      <c r="E18">
        <v>1818.97</v>
      </c>
      <c r="F18">
        <v>1014.09</v>
      </c>
      <c r="G18">
        <v>970.08</v>
      </c>
      <c r="H18">
        <v>1263.3699999999999</v>
      </c>
      <c r="I18">
        <v>1210.33</v>
      </c>
      <c r="J18">
        <v>1119.96</v>
      </c>
      <c r="K18">
        <v>2099.7600000000002</v>
      </c>
    </row>
    <row r="19" spans="1:11" s="145" customFormat="1" x14ac:dyDescent="0.2">
      <c r="A19" s="141" t="s">
        <v>214</v>
      </c>
      <c r="B19">
        <v>137.86000000000001</v>
      </c>
      <c r="C19">
        <v>124.38</v>
      </c>
      <c r="D19">
        <v>53.7</v>
      </c>
      <c r="E19">
        <v>165.87</v>
      </c>
      <c r="F19">
        <v>-503.66</v>
      </c>
      <c r="G19">
        <v>128.91</v>
      </c>
      <c r="H19">
        <v>84.36</v>
      </c>
      <c r="I19">
        <v>19.04</v>
      </c>
      <c r="J19">
        <v>222.63</v>
      </c>
      <c r="K19">
        <v>421.86</v>
      </c>
    </row>
    <row r="20" spans="1:11" s="145" customFormat="1" x14ac:dyDescent="0.2">
      <c r="A20" s="141" t="s">
        <v>215</v>
      </c>
      <c r="B20">
        <v>30.18</v>
      </c>
      <c r="C20">
        <v>24.34</v>
      </c>
      <c r="D20">
        <v>27.33</v>
      </c>
      <c r="E20">
        <v>26.04</v>
      </c>
      <c r="F20">
        <v>27.21</v>
      </c>
      <c r="G20">
        <v>23.28</v>
      </c>
      <c r="H20">
        <v>25.36</v>
      </c>
      <c r="I20">
        <v>24.49</v>
      </c>
      <c r="J20">
        <v>27.45</v>
      </c>
      <c r="K20"/>
    </row>
    <row r="21" spans="1:11" s="145" customFormat="1" x14ac:dyDescent="0.2">
      <c r="A21" s="141" t="s">
        <v>216</v>
      </c>
      <c r="B21">
        <v>331.6</v>
      </c>
      <c r="C21">
        <v>378.51</v>
      </c>
      <c r="D21">
        <v>39.47</v>
      </c>
      <c r="E21">
        <v>51.27</v>
      </c>
      <c r="F21">
        <v>59.38</v>
      </c>
      <c r="G21">
        <v>49.57</v>
      </c>
      <c r="H21">
        <v>54.84</v>
      </c>
      <c r="I21">
        <v>87.58</v>
      </c>
      <c r="J21">
        <v>96.65</v>
      </c>
      <c r="K21"/>
    </row>
    <row r="22" spans="1:11" s="145" customFormat="1" x14ac:dyDescent="0.2">
      <c r="A22" s="141" t="s">
        <v>217</v>
      </c>
      <c r="B22">
        <v>326.25</v>
      </c>
      <c r="C22">
        <v>448.45</v>
      </c>
      <c r="D22">
        <v>529.46</v>
      </c>
      <c r="E22">
        <v>534.33000000000004</v>
      </c>
      <c r="F22">
        <v>534.13</v>
      </c>
      <c r="G22">
        <v>501.12</v>
      </c>
      <c r="H22">
        <v>570.72</v>
      </c>
      <c r="I22">
        <v>532.62</v>
      </c>
      <c r="J22">
        <v>600.21</v>
      </c>
      <c r="K22">
        <v>548.79999999999995</v>
      </c>
    </row>
    <row r="23" spans="1:11" s="145" customFormat="1" x14ac:dyDescent="0.2">
      <c r="A23" s="141" t="s">
        <v>218</v>
      </c>
      <c r="B23">
        <v>53.04</v>
      </c>
      <c r="C23">
        <v>81.489999999999995</v>
      </c>
      <c r="D23">
        <v>254.64</v>
      </c>
      <c r="E23">
        <v>122.77</v>
      </c>
      <c r="F23">
        <v>132.18</v>
      </c>
      <c r="G23">
        <v>104.31</v>
      </c>
      <c r="H23">
        <v>115.13</v>
      </c>
      <c r="I23">
        <v>99.62</v>
      </c>
      <c r="J23">
        <v>98.19</v>
      </c>
      <c r="K23"/>
    </row>
    <row r="24" spans="1:11" s="145" customFormat="1" x14ac:dyDescent="0.2">
      <c r="A24" s="141" t="s">
        <v>219</v>
      </c>
      <c r="B24">
        <v>337.28</v>
      </c>
      <c r="C24">
        <v>383.6</v>
      </c>
      <c r="D24">
        <v>213.87</v>
      </c>
      <c r="E24">
        <v>58.81</v>
      </c>
      <c r="F24">
        <v>77.92</v>
      </c>
      <c r="G24">
        <v>48.79</v>
      </c>
      <c r="H24">
        <v>144.94999999999999</v>
      </c>
      <c r="I24">
        <v>144.58000000000001</v>
      </c>
      <c r="J24">
        <v>112.41</v>
      </c>
      <c r="K24">
        <v>645.98</v>
      </c>
    </row>
    <row r="25" spans="1:11" s="145" customFormat="1" x14ac:dyDescent="0.2">
      <c r="A25" s="145" t="s">
        <v>220</v>
      </c>
      <c r="B25">
        <v>384.76</v>
      </c>
      <c r="C25">
        <v>299.94</v>
      </c>
      <c r="D25">
        <v>172.56</v>
      </c>
      <c r="E25">
        <v>135.99</v>
      </c>
      <c r="F25">
        <v>88.05</v>
      </c>
      <c r="G25">
        <v>94.61</v>
      </c>
      <c r="H25">
        <v>77.63</v>
      </c>
      <c r="I25">
        <v>155.4</v>
      </c>
      <c r="J25">
        <v>361.83</v>
      </c>
      <c r="K25">
        <v>350.4</v>
      </c>
    </row>
    <row r="26" spans="1:11" s="145" customFormat="1" x14ac:dyDescent="0.2">
      <c r="A26" s="145" t="s">
        <v>221</v>
      </c>
      <c r="B26">
        <v>53.22</v>
      </c>
      <c r="C26">
        <v>62.02</v>
      </c>
      <c r="D26">
        <v>63.48</v>
      </c>
      <c r="E26">
        <v>82.5</v>
      </c>
      <c r="F26">
        <v>96.44</v>
      </c>
      <c r="G26">
        <v>94.54</v>
      </c>
      <c r="H26">
        <v>90.35</v>
      </c>
      <c r="I26">
        <v>77.260000000000005</v>
      </c>
      <c r="J26">
        <v>67.040000000000006</v>
      </c>
      <c r="K26">
        <v>70.7</v>
      </c>
    </row>
    <row r="27" spans="1:11" s="145" customFormat="1" x14ac:dyDescent="0.2">
      <c r="A27" s="145" t="s">
        <v>222</v>
      </c>
      <c r="B27">
        <v>5.39</v>
      </c>
      <c r="C27">
        <v>4.49</v>
      </c>
      <c r="D27">
        <v>4.2</v>
      </c>
      <c r="E27">
        <v>5.15</v>
      </c>
      <c r="F27">
        <v>5.46</v>
      </c>
      <c r="G27">
        <v>4.71</v>
      </c>
      <c r="H27">
        <v>4.75</v>
      </c>
      <c r="I27">
        <v>5.55</v>
      </c>
      <c r="J27">
        <v>3.6</v>
      </c>
      <c r="K27">
        <v>3.31</v>
      </c>
    </row>
    <row r="28" spans="1:11" s="145" customFormat="1" x14ac:dyDescent="0.2">
      <c r="A28" s="145" t="s">
        <v>223</v>
      </c>
      <c r="B28">
        <v>841.27</v>
      </c>
      <c r="C28">
        <v>802.81</v>
      </c>
      <c r="D28">
        <v>773.82</v>
      </c>
      <c r="E28">
        <v>671.37</v>
      </c>
      <c r="F28">
        <v>742.45</v>
      </c>
      <c r="G28">
        <v>340.88</v>
      </c>
      <c r="H28">
        <v>709.92</v>
      </c>
      <c r="I28">
        <v>481.8</v>
      </c>
      <c r="J28">
        <v>828.23</v>
      </c>
      <c r="K28">
        <v>748.76</v>
      </c>
    </row>
    <row r="29" spans="1:11" s="145" customFormat="1" x14ac:dyDescent="0.2">
      <c r="A29" s="145" t="s">
        <v>224</v>
      </c>
      <c r="B29">
        <v>279.2</v>
      </c>
      <c r="C29">
        <v>278.75</v>
      </c>
      <c r="D29">
        <v>245.68</v>
      </c>
      <c r="E29">
        <v>248.78</v>
      </c>
      <c r="F29">
        <v>207.55</v>
      </c>
      <c r="G29">
        <v>83.11</v>
      </c>
      <c r="H29">
        <v>209.99</v>
      </c>
      <c r="I29">
        <v>129.63</v>
      </c>
      <c r="J29">
        <v>215.52</v>
      </c>
      <c r="K29">
        <v>199.12</v>
      </c>
    </row>
    <row r="30" spans="1:11" s="145" customFormat="1" x14ac:dyDescent="0.2">
      <c r="A30" s="145" t="s">
        <v>225</v>
      </c>
      <c r="B30">
        <v>562.07000000000005</v>
      </c>
      <c r="C30">
        <v>524.05999999999995</v>
      </c>
      <c r="D30">
        <v>528.15</v>
      </c>
      <c r="E30">
        <v>422.59</v>
      </c>
      <c r="F30">
        <v>534.9</v>
      </c>
      <c r="G30">
        <v>257.77</v>
      </c>
      <c r="H30">
        <v>499.92</v>
      </c>
      <c r="I30">
        <v>352.17</v>
      </c>
      <c r="J30">
        <v>612.72</v>
      </c>
      <c r="K30">
        <v>549.65</v>
      </c>
    </row>
    <row r="31" spans="1:11" s="145" customFormat="1" x14ac:dyDescent="0.2">
      <c r="A31" s="145" t="s">
        <v>226</v>
      </c>
      <c r="B31">
        <v>168.97</v>
      </c>
      <c r="C31">
        <v>157.13999999999999</v>
      </c>
      <c r="D31">
        <v>133.61000000000001</v>
      </c>
      <c r="E31">
        <v>126.83</v>
      </c>
      <c r="F31">
        <v>161.29</v>
      </c>
      <c r="G31">
        <v>134.71</v>
      </c>
      <c r="H31">
        <v>152.12</v>
      </c>
      <c r="I31">
        <v>171.37</v>
      </c>
      <c r="J31">
        <v>193.36</v>
      </c>
      <c r="K31">
        <v>317.07</v>
      </c>
    </row>
    <row r="32" spans="1:11" s="145" customFormat="1" x14ac:dyDescent="0.2"/>
    <row r="33" spans="1:11" x14ac:dyDescent="0.2">
      <c r="A33" s="145"/>
    </row>
    <row r="34" spans="1:11" x14ac:dyDescent="0.2">
      <c r="A34" s="145"/>
    </row>
    <row r="35" spans="1:11" x14ac:dyDescent="0.2">
      <c r="A35" s="145"/>
    </row>
    <row r="36" spans="1:11" x14ac:dyDescent="0.2">
      <c r="A36" s="145"/>
    </row>
    <row r="37" spans="1:11" x14ac:dyDescent="0.2">
      <c r="A37" s="145"/>
    </row>
    <row r="38" spans="1:11" x14ac:dyDescent="0.2">
      <c r="A38" s="145"/>
    </row>
    <row r="39" spans="1:11" x14ac:dyDescent="0.2">
      <c r="A39" s="145"/>
    </row>
    <row r="40" spans="1:11" x14ac:dyDescent="0.2">
      <c r="A40" s="140" t="s">
        <v>227</v>
      </c>
    </row>
    <row r="41" spans="1:11" s="144" customFormat="1" x14ac:dyDescent="0.2">
      <c r="A41" s="142" t="s">
        <v>211</v>
      </c>
      <c r="B41" s="143">
        <v>44926</v>
      </c>
      <c r="C41" s="143">
        <v>45016</v>
      </c>
      <c r="D41" s="143">
        <v>45107</v>
      </c>
      <c r="E41" s="143">
        <v>45199</v>
      </c>
      <c r="F41" s="143">
        <v>45291</v>
      </c>
      <c r="G41" s="143">
        <v>45382</v>
      </c>
      <c r="H41" s="143">
        <v>45473</v>
      </c>
      <c r="I41" s="143">
        <v>45565</v>
      </c>
      <c r="J41" s="143">
        <v>45657</v>
      </c>
      <c r="K41" s="143">
        <v>45747</v>
      </c>
    </row>
    <row r="42" spans="1:11" s="145" customFormat="1" x14ac:dyDescent="0.2">
      <c r="A42" s="145" t="s">
        <v>212</v>
      </c>
      <c r="B42">
        <v>461.55</v>
      </c>
      <c r="C42">
        <v>798.26</v>
      </c>
      <c r="D42">
        <v>297.72000000000003</v>
      </c>
      <c r="E42">
        <v>615.80999999999995</v>
      </c>
      <c r="F42">
        <v>601.62</v>
      </c>
      <c r="G42">
        <v>854.12</v>
      </c>
      <c r="H42">
        <v>191.17</v>
      </c>
      <c r="I42">
        <v>544.77</v>
      </c>
      <c r="J42">
        <v>832.14</v>
      </c>
      <c r="K42">
        <v>1776.98</v>
      </c>
    </row>
    <row r="43" spans="1:11" s="145" customFormat="1" x14ac:dyDescent="0.2">
      <c r="A43" s="145" t="s">
        <v>228</v>
      </c>
      <c r="B43">
        <v>372.65</v>
      </c>
      <c r="C43">
        <v>614.83000000000004</v>
      </c>
      <c r="D43">
        <v>330.36</v>
      </c>
      <c r="E43">
        <v>481.78</v>
      </c>
      <c r="F43">
        <v>482.88</v>
      </c>
      <c r="G43">
        <v>537.72</v>
      </c>
      <c r="H43">
        <v>243.49</v>
      </c>
      <c r="I43">
        <v>445.93</v>
      </c>
      <c r="J43">
        <v>705.27</v>
      </c>
      <c r="K43">
        <v>1478.01</v>
      </c>
    </row>
    <row r="44" spans="1:11" s="145" customFormat="1" x14ac:dyDescent="0.2">
      <c r="A44" s="145" t="s">
        <v>220</v>
      </c>
      <c r="B44">
        <v>36.47</v>
      </c>
      <c r="C44">
        <v>37.17</v>
      </c>
      <c r="D44">
        <v>107.45</v>
      </c>
      <c r="E44">
        <v>78.3</v>
      </c>
      <c r="F44">
        <v>87.6</v>
      </c>
      <c r="G44">
        <v>88.49</v>
      </c>
      <c r="H44">
        <v>80.38</v>
      </c>
      <c r="I44">
        <v>86.03</v>
      </c>
      <c r="J44">
        <v>84.42</v>
      </c>
      <c r="K44">
        <v>99.57</v>
      </c>
    </row>
    <row r="45" spans="1:11" s="145" customFormat="1" x14ac:dyDescent="0.2">
      <c r="A45" s="145" t="s">
        <v>221</v>
      </c>
      <c r="B45">
        <v>18.61</v>
      </c>
      <c r="C45">
        <v>13.94</v>
      </c>
      <c r="D45">
        <v>16.89</v>
      </c>
      <c r="E45">
        <v>17.43</v>
      </c>
      <c r="F45">
        <v>16.47</v>
      </c>
      <c r="G45">
        <v>16.25</v>
      </c>
      <c r="H45">
        <v>15.67</v>
      </c>
      <c r="I45">
        <v>17.670000000000002</v>
      </c>
      <c r="J45">
        <v>17.7</v>
      </c>
      <c r="K45">
        <v>19.649999999999999</v>
      </c>
    </row>
    <row r="46" spans="1:11" s="145" customFormat="1" x14ac:dyDescent="0.2">
      <c r="A46" s="145" t="s">
        <v>222</v>
      </c>
      <c r="B46">
        <v>0.83</v>
      </c>
      <c r="C46">
        <v>0.85</v>
      </c>
      <c r="D46">
        <v>0.78</v>
      </c>
      <c r="E46">
        <v>0.78</v>
      </c>
      <c r="F46">
        <v>0.77</v>
      </c>
      <c r="G46">
        <v>0.77</v>
      </c>
      <c r="H46">
        <v>1.1599999999999999</v>
      </c>
      <c r="I46">
        <v>0.73</v>
      </c>
      <c r="J46">
        <v>0.71</v>
      </c>
      <c r="K46">
        <v>0.71</v>
      </c>
    </row>
    <row r="47" spans="1:11" s="145" customFormat="1" x14ac:dyDescent="0.2">
      <c r="A47" s="145" t="s">
        <v>223</v>
      </c>
      <c r="B47">
        <v>105.93</v>
      </c>
      <c r="C47">
        <v>205.81</v>
      </c>
      <c r="D47">
        <v>57.14</v>
      </c>
      <c r="E47">
        <v>194.12</v>
      </c>
      <c r="F47">
        <v>189.1</v>
      </c>
      <c r="G47">
        <v>387.87</v>
      </c>
      <c r="H47">
        <v>11.23</v>
      </c>
      <c r="I47">
        <v>166.47</v>
      </c>
      <c r="J47">
        <v>192.88</v>
      </c>
      <c r="K47">
        <v>378.18</v>
      </c>
    </row>
    <row r="48" spans="1:11" s="145" customFormat="1" x14ac:dyDescent="0.2">
      <c r="A48" s="145" t="s">
        <v>224</v>
      </c>
      <c r="B48">
        <v>22.18</v>
      </c>
      <c r="C48">
        <v>53.05</v>
      </c>
      <c r="D48">
        <v>15.32</v>
      </c>
      <c r="E48">
        <v>47.02</v>
      </c>
      <c r="F48">
        <v>54.07</v>
      </c>
      <c r="G48">
        <v>99.1</v>
      </c>
      <c r="H48">
        <v>4.0199999999999996</v>
      </c>
      <c r="I48">
        <v>43.94</v>
      </c>
      <c r="J48">
        <v>45.76</v>
      </c>
      <c r="K48">
        <v>105.4</v>
      </c>
    </row>
    <row r="49" spans="1:11" s="145" customFormat="1" x14ac:dyDescent="0.2">
      <c r="A49" s="145" t="s">
        <v>225</v>
      </c>
      <c r="B49">
        <v>83.74</v>
      </c>
      <c r="C49">
        <v>152.76</v>
      </c>
      <c r="D49">
        <v>41.82</v>
      </c>
      <c r="E49">
        <v>147.09</v>
      </c>
      <c r="F49">
        <v>135.03</v>
      </c>
      <c r="G49">
        <v>288.77999999999997</v>
      </c>
      <c r="H49">
        <v>7.22</v>
      </c>
      <c r="I49">
        <v>122.53</v>
      </c>
      <c r="J49">
        <v>147.13</v>
      </c>
      <c r="K49">
        <v>272.77</v>
      </c>
    </row>
    <row r="50" spans="1:11" x14ac:dyDescent="0.2">
      <c r="A50" s="145" t="s">
        <v>152</v>
      </c>
      <c r="B50">
        <v>88.9</v>
      </c>
      <c r="C50">
        <v>183.43</v>
      </c>
      <c r="D50">
        <v>-32.64</v>
      </c>
      <c r="E50">
        <v>134.03</v>
      </c>
      <c r="F50">
        <v>118.74</v>
      </c>
      <c r="G50">
        <v>316.39999999999998</v>
      </c>
      <c r="H50">
        <v>-52.32</v>
      </c>
      <c r="I50">
        <v>98.84</v>
      </c>
      <c r="J50">
        <v>126.87</v>
      </c>
      <c r="K50">
        <v>298.97000000000003</v>
      </c>
    </row>
    <row r="51" spans="1:11" x14ac:dyDescent="0.2">
      <c r="A51" s="145"/>
    </row>
    <row r="52" spans="1:11" x14ac:dyDescent="0.2">
      <c r="A52" s="145"/>
    </row>
    <row r="53" spans="1:11" x14ac:dyDescent="0.2">
      <c r="A53" s="145"/>
    </row>
    <row r="54" spans="1:11" x14ac:dyDescent="0.2">
      <c r="A54" s="145"/>
    </row>
    <row r="55" spans="1:11" x14ac:dyDescent="0.2">
      <c r="A55" s="140" t="s">
        <v>229</v>
      </c>
    </row>
    <row r="56" spans="1:11" s="144" customFormat="1" x14ac:dyDescent="0.2">
      <c r="A56" s="142" t="s">
        <v>211</v>
      </c>
      <c r="B56" s="143">
        <v>42460</v>
      </c>
      <c r="C56" s="143">
        <v>42825</v>
      </c>
      <c r="D56" s="143">
        <v>43190</v>
      </c>
      <c r="E56" s="143">
        <v>43555</v>
      </c>
      <c r="F56" s="143">
        <v>43921</v>
      </c>
      <c r="G56" s="143">
        <v>44286</v>
      </c>
      <c r="H56" s="143">
        <v>44651</v>
      </c>
      <c r="I56" s="143">
        <v>45016</v>
      </c>
      <c r="J56" s="143">
        <v>45382</v>
      </c>
      <c r="K56" s="143">
        <v>45747</v>
      </c>
    </row>
    <row r="57" spans="1:11" x14ac:dyDescent="0.2">
      <c r="A57" s="145" t="s">
        <v>230</v>
      </c>
      <c r="B57">
        <v>97.75</v>
      </c>
      <c r="C57">
        <v>122.19</v>
      </c>
      <c r="D57">
        <v>183.28</v>
      </c>
      <c r="E57">
        <v>183.28</v>
      </c>
      <c r="F57">
        <v>183.28</v>
      </c>
      <c r="G57">
        <v>183.28</v>
      </c>
      <c r="H57">
        <v>183.28</v>
      </c>
      <c r="I57">
        <v>183.28</v>
      </c>
      <c r="J57">
        <v>183.28</v>
      </c>
      <c r="K57">
        <v>183.28</v>
      </c>
    </row>
    <row r="58" spans="1:11" x14ac:dyDescent="0.2">
      <c r="A58" s="145" t="s">
        <v>231</v>
      </c>
      <c r="B58">
        <v>1753.49</v>
      </c>
      <c r="C58">
        <v>2072.79</v>
      </c>
      <c r="D58">
        <v>1773.1</v>
      </c>
      <c r="E58">
        <v>2085.2600000000002</v>
      </c>
      <c r="F58">
        <v>2423.5500000000002</v>
      </c>
      <c r="G58">
        <v>2501.4699999999998</v>
      </c>
      <c r="H58">
        <v>2847.28</v>
      </c>
      <c r="I58">
        <v>3028.22</v>
      </c>
      <c r="J58">
        <v>3453.54</v>
      </c>
      <c r="K58">
        <v>3825.67</v>
      </c>
    </row>
    <row r="59" spans="1:11" x14ac:dyDescent="0.2">
      <c r="A59" s="145" t="s">
        <v>232</v>
      </c>
      <c r="B59">
        <v>3.71</v>
      </c>
      <c r="C59">
        <v>3.58</v>
      </c>
      <c r="D59">
        <v>3.69</v>
      </c>
      <c r="E59">
        <v>5.39</v>
      </c>
      <c r="F59">
        <v>14.51</v>
      </c>
      <c r="G59">
        <v>11.29</v>
      </c>
      <c r="H59">
        <v>10.11</v>
      </c>
      <c r="I59">
        <v>9.27</v>
      </c>
      <c r="J59">
        <v>8.08</v>
      </c>
      <c r="K59">
        <v>2.12</v>
      </c>
    </row>
    <row r="60" spans="1:11" x14ac:dyDescent="0.2">
      <c r="A60" s="145" t="s">
        <v>233</v>
      </c>
      <c r="B60">
        <v>7785.68</v>
      </c>
      <c r="C60">
        <v>6208.42</v>
      </c>
      <c r="D60">
        <v>4696.99</v>
      </c>
      <c r="E60">
        <v>3249.51</v>
      </c>
      <c r="F60">
        <v>3128.46</v>
      </c>
      <c r="G60">
        <v>3333.68</v>
      </c>
      <c r="H60">
        <v>3594.91</v>
      </c>
      <c r="I60">
        <v>5534.78</v>
      </c>
      <c r="J60">
        <v>6781.18</v>
      </c>
      <c r="K60">
        <v>7731.41</v>
      </c>
    </row>
    <row r="61" spans="1:11" s="140" customFormat="1" x14ac:dyDescent="0.2">
      <c r="A61" s="140" t="s">
        <v>234</v>
      </c>
      <c r="B61">
        <v>9640.6299999999992</v>
      </c>
      <c r="C61">
        <v>8406.98</v>
      </c>
      <c r="D61">
        <v>6657.06</v>
      </c>
      <c r="E61">
        <v>5523.44</v>
      </c>
      <c r="F61">
        <v>5749.8</v>
      </c>
      <c r="G61">
        <v>6029.72</v>
      </c>
      <c r="H61">
        <v>6635.58</v>
      </c>
      <c r="I61">
        <v>8755.5499999999993</v>
      </c>
      <c r="J61">
        <v>10426.08</v>
      </c>
      <c r="K61">
        <v>11742.48</v>
      </c>
    </row>
    <row r="62" spans="1:11" x14ac:dyDescent="0.2">
      <c r="A62" s="145" t="s">
        <v>235</v>
      </c>
      <c r="B62">
        <v>696.77</v>
      </c>
      <c r="C62">
        <v>757.13</v>
      </c>
      <c r="D62">
        <v>868.38</v>
      </c>
      <c r="E62">
        <v>956.97</v>
      </c>
      <c r="F62">
        <v>932.37</v>
      </c>
      <c r="G62">
        <v>914.99</v>
      </c>
      <c r="H62">
        <v>873.85</v>
      </c>
      <c r="I62">
        <v>808.54</v>
      </c>
      <c r="J62">
        <v>823.62</v>
      </c>
      <c r="K62">
        <v>970.26</v>
      </c>
    </row>
    <row r="63" spans="1:11" x14ac:dyDescent="0.2">
      <c r="A63" s="145" t="s">
        <v>236</v>
      </c>
      <c r="B63">
        <v>126.21</v>
      </c>
      <c r="C63">
        <v>135.88</v>
      </c>
      <c r="D63">
        <v>129.84</v>
      </c>
      <c r="E63">
        <v>47.03</v>
      </c>
      <c r="F63">
        <v>42.06</v>
      </c>
      <c r="G63">
        <v>21.5</v>
      </c>
      <c r="H63">
        <v>40.729999999999997</v>
      </c>
      <c r="I63">
        <v>74.349999999999994</v>
      </c>
      <c r="J63">
        <v>72.87</v>
      </c>
      <c r="K63">
        <v>117.15</v>
      </c>
    </row>
    <row r="64" spans="1:11" x14ac:dyDescent="0.2">
      <c r="A64" s="145" t="s">
        <v>237</v>
      </c>
      <c r="B64">
        <v>2.95</v>
      </c>
      <c r="C64">
        <v>2.95</v>
      </c>
      <c r="D64">
        <v>238.99</v>
      </c>
      <c r="E64">
        <v>3.72</v>
      </c>
      <c r="F64">
        <v>3.9</v>
      </c>
      <c r="G64">
        <v>4.5199999999999996</v>
      </c>
      <c r="H64"/>
      <c r="I64"/>
      <c r="J64"/>
      <c r="K64">
        <v>3.91</v>
      </c>
    </row>
    <row r="65" spans="1:11" x14ac:dyDescent="0.2">
      <c r="A65" s="145" t="s">
        <v>238</v>
      </c>
      <c r="B65">
        <v>8814.7000000000007</v>
      </c>
      <c r="C65">
        <v>7511.02</v>
      </c>
      <c r="D65">
        <v>5419.85</v>
      </c>
      <c r="E65">
        <v>4515.72</v>
      </c>
      <c r="F65">
        <v>4771.47</v>
      </c>
      <c r="G65">
        <v>5088.71</v>
      </c>
      <c r="H65">
        <v>5721</v>
      </c>
      <c r="I65">
        <v>7872.66</v>
      </c>
      <c r="J65">
        <v>9529.59</v>
      </c>
      <c r="K65">
        <v>10651.16</v>
      </c>
    </row>
    <row r="66" spans="1:11" s="140" customFormat="1" x14ac:dyDescent="0.2">
      <c r="A66" s="140" t="s">
        <v>234</v>
      </c>
      <c r="B66">
        <v>9640.6299999999992</v>
      </c>
      <c r="C66">
        <v>8406.98</v>
      </c>
      <c r="D66">
        <v>6657.06</v>
      </c>
      <c r="E66">
        <v>5523.44</v>
      </c>
      <c r="F66">
        <v>5749.8</v>
      </c>
      <c r="G66">
        <v>6029.72</v>
      </c>
      <c r="H66">
        <v>6635.58</v>
      </c>
      <c r="I66">
        <v>8755.5499999999993</v>
      </c>
      <c r="J66">
        <v>10426.08</v>
      </c>
      <c r="K66">
        <v>11742.48</v>
      </c>
    </row>
    <row r="67" spans="1:11" s="145" customFormat="1" x14ac:dyDescent="0.2">
      <c r="A67" s="145" t="s">
        <v>239</v>
      </c>
      <c r="B67">
        <v>144.86000000000001</v>
      </c>
      <c r="C67">
        <v>154.55000000000001</v>
      </c>
      <c r="D67">
        <v>770.41</v>
      </c>
      <c r="E67">
        <v>525.92999999999995</v>
      </c>
      <c r="F67">
        <v>338.37</v>
      </c>
      <c r="G67">
        <v>322.69</v>
      </c>
      <c r="H67">
        <v>304.16000000000003</v>
      </c>
      <c r="I67">
        <v>184.57</v>
      </c>
      <c r="J67">
        <v>310.45</v>
      </c>
      <c r="K67">
        <v>826.36</v>
      </c>
    </row>
    <row r="68" spans="1:11" x14ac:dyDescent="0.2">
      <c r="A68" s="145" t="s">
        <v>240</v>
      </c>
      <c r="B68">
        <v>2057.66</v>
      </c>
      <c r="C68">
        <v>2267.3000000000002</v>
      </c>
      <c r="D68">
        <v>1984.56</v>
      </c>
      <c r="E68">
        <v>1719.55</v>
      </c>
      <c r="F68">
        <v>921.05</v>
      </c>
      <c r="G68">
        <v>1464.97</v>
      </c>
      <c r="H68">
        <v>1726.15</v>
      </c>
      <c r="I68">
        <v>1905.56</v>
      </c>
      <c r="J68">
        <v>2068.5</v>
      </c>
      <c r="K68">
        <v>2645.11</v>
      </c>
    </row>
    <row r="69" spans="1:11" x14ac:dyDescent="0.2">
      <c r="A69" s="141" t="s">
        <v>241</v>
      </c>
      <c r="B69">
        <v>3242.49</v>
      </c>
      <c r="C69">
        <v>1738.01</v>
      </c>
      <c r="D69">
        <v>356.79</v>
      </c>
      <c r="E69">
        <v>371.32</v>
      </c>
      <c r="F69">
        <v>663.49</v>
      </c>
      <c r="G69">
        <v>1560.95</v>
      </c>
      <c r="H69">
        <v>1899.53</v>
      </c>
      <c r="I69">
        <v>3858.86</v>
      </c>
      <c r="J69">
        <v>4228.4799999999996</v>
      </c>
      <c r="K69">
        <v>4190.37</v>
      </c>
    </row>
    <row r="70" spans="1:11" x14ac:dyDescent="0.2">
      <c r="A70" s="141" t="s">
        <v>242</v>
      </c>
      <c r="B70">
        <v>977500</v>
      </c>
      <c r="C70">
        <v>1221875</v>
      </c>
      <c r="D70">
        <v>183281250</v>
      </c>
      <c r="E70">
        <v>183281250</v>
      </c>
      <c r="F70">
        <v>183281250</v>
      </c>
      <c r="G70">
        <v>183281250</v>
      </c>
      <c r="H70">
        <v>183281250</v>
      </c>
      <c r="I70">
        <v>183281250</v>
      </c>
      <c r="J70">
        <v>183281250</v>
      </c>
      <c r="K70"/>
    </row>
    <row r="71" spans="1:11" x14ac:dyDescent="0.2">
      <c r="A71" s="141" t="s">
        <v>243</v>
      </c>
    </row>
    <row r="72" spans="1:11" x14ac:dyDescent="0.2">
      <c r="A72" s="141" t="s">
        <v>244</v>
      </c>
      <c r="B72">
        <v>1000</v>
      </c>
      <c r="C72">
        <v>1000</v>
      </c>
      <c r="D72">
        <v>10</v>
      </c>
      <c r="E72">
        <v>10</v>
      </c>
      <c r="F72">
        <v>10</v>
      </c>
      <c r="G72">
        <v>10</v>
      </c>
      <c r="H72">
        <v>10</v>
      </c>
      <c r="I72">
        <v>10</v>
      </c>
      <c r="J72">
        <v>10</v>
      </c>
      <c r="K72">
        <v>5</v>
      </c>
    </row>
    <row r="74" spans="1:11" x14ac:dyDescent="0.2">
      <c r="A74" s="145"/>
    </row>
    <row r="75" spans="1:11" x14ac:dyDescent="0.2">
      <c r="A75" s="145"/>
    </row>
    <row r="76" spans="1:11" x14ac:dyDescent="0.2">
      <c r="A76" s="145"/>
    </row>
    <row r="77" spans="1:11" x14ac:dyDescent="0.2">
      <c r="A77" s="145"/>
    </row>
    <row r="78" spans="1:11" x14ac:dyDescent="0.2">
      <c r="A78" s="145"/>
    </row>
    <row r="79" spans="1:11" x14ac:dyDescent="0.2">
      <c r="A79" s="145"/>
    </row>
    <row r="80" spans="1:11" x14ac:dyDescent="0.2">
      <c r="A80" s="140" t="s">
        <v>245</v>
      </c>
    </row>
    <row r="81" spans="1:11" s="144" customFormat="1" x14ac:dyDescent="0.2">
      <c r="A81" s="142" t="s">
        <v>211</v>
      </c>
      <c r="B81" s="143">
        <v>42460</v>
      </c>
      <c r="C81" s="143">
        <v>42825</v>
      </c>
      <c r="D81" s="143">
        <v>43190</v>
      </c>
      <c r="E81" s="143">
        <v>43555</v>
      </c>
      <c r="F81" s="143">
        <v>43921</v>
      </c>
      <c r="G81" s="143">
        <v>44286</v>
      </c>
      <c r="H81" s="143">
        <v>44651</v>
      </c>
      <c r="I81" s="143">
        <v>45016</v>
      </c>
      <c r="J81" s="143">
        <v>45382</v>
      </c>
      <c r="K81" s="143">
        <v>45747</v>
      </c>
    </row>
    <row r="82" spans="1:11" s="140" customFormat="1" x14ac:dyDescent="0.2">
      <c r="A82" s="145" t="s">
        <v>246</v>
      </c>
      <c r="B82">
        <v>284.27999999999997</v>
      </c>
      <c r="C82">
        <v>-419.89</v>
      </c>
      <c r="D82">
        <v>-341.5</v>
      </c>
      <c r="E82">
        <v>83.52</v>
      </c>
      <c r="F82">
        <v>504.22</v>
      </c>
      <c r="G82">
        <v>1068.01</v>
      </c>
      <c r="H82">
        <v>529.66</v>
      </c>
      <c r="I82">
        <v>2130.25</v>
      </c>
      <c r="J82">
        <v>411.72</v>
      </c>
      <c r="K82">
        <v>167.39</v>
      </c>
    </row>
    <row r="83" spans="1:11" s="145" customFormat="1" x14ac:dyDescent="0.2">
      <c r="A83" s="145" t="s">
        <v>247</v>
      </c>
      <c r="B83">
        <v>148.59</v>
      </c>
      <c r="C83">
        <v>2.68</v>
      </c>
      <c r="D83">
        <v>1047.02</v>
      </c>
      <c r="E83">
        <v>169.78</v>
      </c>
      <c r="F83">
        <v>-33.18</v>
      </c>
      <c r="G83">
        <v>-733.78</v>
      </c>
      <c r="H83">
        <v>-573.01</v>
      </c>
      <c r="I83">
        <v>-1171.03</v>
      </c>
      <c r="J83">
        <v>-722.4</v>
      </c>
      <c r="K83">
        <v>-407.13</v>
      </c>
    </row>
    <row r="84" spans="1:11" s="145" customFormat="1" x14ac:dyDescent="0.2">
      <c r="A84" s="145" t="s">
        <v>248</v>
      </c>
      <c r="B84">
        <v>-324.27</v>
      </c>
      <c r="C84">
        <v>-166.17</v>
      </c>
      <c r="D84">
        <v>-768.64</v>
      </c>
      <c r="E84">
        <v>-268.13</v>
      </c>
      <c r="F84">
        <v>-190.87</v>
      </c>
      <c r="G84">
        <v>-172.64</v>
      </c>
      <c r="H84">
        <v>-148.52000000000001</v>
      </c>
      <c r="I84">
        <v>-171.38</v>
      </c>
      <c r="J84">
        <v>-148.36000000000001</v>
      </c>
      <c r="K84">
        <v>-220.25</v>
      </c>
    </row>
    <row r="85" spans="1:11" s="140" customFormat="1" x14ac:dyDescent="0.2">
      <c r="A85" s="145" t="s">
        <v>249</v>
      </c>
      <c r="B85">
        <v>108.6</v>
      </c>
      <c r="C85">
        <v>-583.38</v>
      </c>
      <c r="D85">
        <v>-63.12</v>
      </c>
      <c r="E85">
        <v>-14.83</v>
      </c>
      <c r="F85">
        <v>280.17</v>
      </c>
      <c r="G85">
        <v>161.59</v>
      </c>
      <c r="H85">
        <v>-191.87</v>
      </c>
      <c r="I85">
        <v>787.84</v>
      </c>
      <c r="J85">
        <v>-459.04</v>
      </c>
      <c r="K85">
        <v>-459.99</v>
      </c>
    </row>
    <row r="86" spans="1:11" x14ac:dyDescent="0.2">
      <c r="A86" s="145"/>
    </row>
    <row r="87" spans="1:11" x14ac:dyDescent="0.2">
      <c r="A87" s="145"/>
    </row>
    <row r="88" spans="1:11" x14ac:dyDescent="0.2">
      <c r="A88" s="145"/>
    </row>
    <row r="89" spans="1:11" x14ac:dyDescent="0.2">
      <c r="A89" s="145"/>
      <c r="E89">
        <v>141.65</v>
      </c>
      <c r="F89">
        <v>92.58</v>
      </c>
      <c r="G89">
        <v>166.28</v>
      </c>
      <c r="H89">
        <v>274.64999999999998</v>
      </c>
      <c r="I89">
        <v>494.35</v>
      </c>
      <c r="J89">
        <v>875.95</v>
      </c>
      <c r="K89">
        <v>1281.4000000000001</v>
      </c>
    </row>
    <row r="90" spans="1:11" s="140" customFormat="1" x14ac:dyDescent="0.2">
      <c r="A90" s="140" t="s">
        <v>250</v>
      </c>
      <c r="B90"/>
      <c r="C90"/>
      <c r="D90">
        <v>198.33</v>
      </c>
      <c r="E90" s="141"/>
      <c r="F90" s="141"/>
      <c r="G90" s="141"/>
      <c r="H90" s="141"/>
      <c r="I90" s="141"/>
      <c r="J90" s="141"/>
      <c r="K90" s="141"/>
    </row>
    <row r="91" spans="1:11" x14ac:dyDescent="0.2">
      <c r="E91" s="140"/>
      <c r="F91" s="140"/>
      <c r="G91" s="140"/>
      <c r="H91" s="140"/>
      <c r="I91" s="140"/>
      <c r="J91" s="140"/>
      <c r="K91" s="140"/>
    </row>
    <row r="92" spans="1:11" s="140" customFormat="1" x14ac:dyDescent="0.2">
      <c r="A92" s="140" t="s">
        <v>251</v>
      </c>
      <c r="E92" s="146">
        <v>36.659999999999997</v>
      </c>
      <c r="F92" s="146">
        <v>36.659999999999997</v>
      </c>
      <c r="G92" s="146">
        <v>36.659999999999997</v>
      </c>
      <c r="H92" s="146">
        <v>36.659999999999997</v>
      </c>
      <c r="I92" s="146">
        <v>36.659999999999997</v>
      </c>
      <c r="J92" s="146">
        <v>36.659999999999997</v>
      </c>
      <c r="K92" s="146">
        <v>36.659999999999997</v>
      </c>
    </row>
    <row r="93" spans="1:11" x14ac:dyDescent="0.2">
      <c r="A93" s="141" t="s">
        <v>252</v>
      </c>
      <c r="B93" s="146">
        <v>0.2</v>
      </c>
      <c r="C93" s="146">
        <v>0.24</v>
      </c>
      <c r="D93" s="146">
        <v>36.659999999999997</v>
      </c>
    </row>
  </sheetData>
  <mergeCells count="1">
    <mergeCell ref="E1:K1"/>
  </mergeCells>
  <conditionalFormatting sqref="E1:K1">
    <cfRule type="cellIs" dxfId="1" priority="1" operator="notEqual">
      <formula>""</formula>
    </cfRule>
  </conditionalFormatting>
  <hyperlinks>
    <hyperlink ref="E1:K1" r:id="rId1" display="https://www.screener.in/excel/" xr:uid="{D79EA0FB-C785-456F-AA04-6948A9DB91A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18399-5B00-467E-ACA4-18BA9294F457}">
  <dimension ref="A1:M43"/>
  <sheetViews>
    <sheetView showGridLines="0" zoomScale="70" workbookViewId="0">
      <selection activeCell="F15" sqref="F15"/>
    </sheetView>
  </sheetViews>
  <sheetFormatPr baseColWidth="10" defaultColWidth="8.83203125" defaultRowHeight="15" x14ac:dyDescent="0.2"/>
  <cols>
    <col min="1" max="1" width="20.6640625" customWidth="1"/>
    <col min="2" max="2" width="13.5" customWidth="1"/>
    <col min="3" max="3" width="7.83203125" customWidth="1"/>
    <col min="4" max="4" width="12.1640625" bestFit="1" customWidth="1"/>
    <col min="5" max="5" width="11.1640625" bestFit="1" customWidth="1"/>
    <col min="6" max="8" width="12.1640625" bestFit="1" customWidth="1"/>
    <col min="9" max="9" width="11.1640625" bestFit="1" customWidth="1"/>
    <col min="10" max="12" width="12.1640625" bestFit="1" customWidth="1"/>
    <col min="13" max="13" width="12" bestFit="1" customWidth="1"/>
  </cols>
  <sheetData>
    <row r="1" spans="1:13" s="70" customFormat="1" x14ac:dyDescent="0.2"/>
    <row r="2" spans="1:13" x14ac:dyDescent="0.2">
      <c r="A2" s="73" t="s">
        <v>56</v>
      </c>
      <c r="B2" s="74"/>
      <c r="C2" s="160"/>
      <c r="D2" s="161"/>
      <c r="E2" s="161"/>
      <c r="F2" s="162"/>
      <c r="G2" s="75" t="s">
        <v>139</v>
      </c>
      <c r="H2" s="75"/>
      <c r="I2" s="75"/>
      <c r="J2" s="75"/>
      <c r="K2" s="75"/>
      <c r="L2" s="75"/>
      <c r="M2" s="75"/>
    </row>
    <row r="3" spans="1:13" s="70" customFormat="1" ht="15" customHeight="1" x14ac:dyDescent="0.2">
      <c r="A3" s="76" t="s">
        <v>140</v>
      </c>
      <c r="B3"/>
      <c r="C3" s="77" t="s">
        <v>258</v>
      </c>
      <c r="D3"/>
      <c r="E3"/>
      <c r="F3" s="38"/>
      <c r="G3" s="163" t="s">
        <v>304</v>
      </c>
      <c r="H3" s="164"/>
      <c r="I3" s="164"/>
      <c r="J3" s="164"/>
      <c r="K3" s="164"/>
      <c r="L3" s="164"/>
      <c r="M3" s="165"/>
    </row>
    <row r="4" spans="1:13" s="70" customFormat="1" x14ac:dyDescent="0.2">
      <c r="A4" s="76" t="s">
        <v>141</v>
      </c>
      <c r="B4"/>
      <c r="C4" t="s">
        <v>299</v>
      </c>
      <c r="D4" s="79"/>
      <c r="E4" s="79"/>
      <c r="F4" s="80"/>
      <c r="G4" s="155"/>
      <c r="H4" s="166"/>
      <c r="I4" s="166"/>
      <c r="J4" s="166"/>
      <c r="K4" s="166"/>
      <c r="L4" s="166"/>
      <c r="M4" s="167"/>
    </row>
    <row r="5" spans="1:13" x14ac:dyDescent="0.2">
      <c r="A5" s="76" t="s">
        <v>142</v>
      </c>
      <c r="C5" t="s">
        <v>300</v>
      </c>
      <c r="F5" s="38"/>
      <c r="G5" s="155"/>
      <c r="H5" s="166"/>
      <c r="I5" s="166"/>
      <c r="J5" s="166"/>
      <c r="K5" s="166"/>
      <c r="L5" s="166"/>
      <c r="M5" s="167"/>
    </row>
    <row r="6" spans="1:13" s="70" customFormat="1" x14ac:dyDescent="0.2">
      <c r="A6" s="76" t="s">
        <v>143</v>
      </c>
      <c r="B6"/>
      <c r="C6" t="s">
        <v>301</v>
      </c>
      <c r="D6"/>
      <c r="E6"/>
      <c r="F6" s="38"/>
      <c r="G6" s="155"/>
      <c r="H6" s="166"/>
      <c r="I6" s="166"/>
      <c r="J6" s="166"/>
      <c r="K6" s="166"/>
      <c r="L6" s="166"/>
      <c r="M6" s="167"/>
    </row>
    <row r="7" spans="1:13" x14ac:dyDescent="0.2">
      <c r="A7" s="76" t="s">
        <v>144</v>
      </c>
      <c r="C7" t="s">
        <v>302</v>
      </c>
      <c r="F7" s="38"/>
      <c r="G7" s="155"/>
      <c r="H7" s="166"/>
      <c r="I7" s="166"/>
      <c r="J7" s="166"/>
      <c r="K7" s="166"/>
      <c r="L7" s="166"/>
      <c r="M7" s="167"/>
    </row>
    <row r="8" spans="1:13" x14ac:dyDescent="0.2">
      <c r="A8" s="76" t="s">
        <v>145</v>
      </c>
      <c r="C8" t="s">
        <v>303</v>
      </c>
      <c r="F8" s="38"/>
      <c r="G8" s="155"/>
      <c r="H8" s="166"/>
      <c r="I8" s="166"/>
      <c r="J8" s="166"/>
      <c r="K8" s="166"/>
      <c r="L8" s="166"/>
      <c r="M8" s="167"/>
    </row>
    <row r="9" spans="1:13" x14ac:dyDescent="0.2">
      <c r="A9" s="76" t="s">
        <v>146</v>
      </c>
      <c r="C9" s="150">
        <v>34120</v>
      </c>
      <c r="F9" s="38"/>
      <c r="G9" s="155"/>
      <c r="H9" s="166"/>
      <c r="I9" s="166"/>
      <c r="J9" s="166"/>
      <c r="K9" s="166"/>
      <c r="L9" s="166"/>
      <c r="M9" s="167"/>
    </row>
    <row r="10" spans="1:13" x14ac:dyDescent="0.2">
      <c r="A10" s="76" t="s">
        <v>147</v>
      </c>
      <c r="C10" s="154" t="s">
        <v>305</v>
      </c>
      <c r="F10" s="38"/>
      <c r="G10" s="155"/>
      <c r="H10" s="166"/>
      <c r="I10" s="166"/>
      <c r="J10" s="166"/>
      <c r="K10" s="166"/>
      <c r="L10" s="166"/>
      <c r="M10" s="167"/>
    </row>
    <row r="11" spans="1:13" x14ac:dyDescent="0.2">
      <c r="A11" s="83" t="s">
        <v>149</v>
      </c>
      <c r="B11" s="84"/>
      <c r="C11" s="171">
        <v>2025</v>
      </c>
      <c r="D11" s="171"/>
      <c r="E11" s="171"/>
      <c r="F11" s="172"/>
      <c r="G11" s="168"/>
      <c r="H11" s="169"/>
      <c r="I11" s="169"/>
      <c r="J11" s="169"/>
      <c r="K11" s="169"/>
      <c r="L11" s="169"/>
      <c r="M11" s="170"/>
    </row>
    <row r="13" spans="1:13" x14ac:dyDescent="0.2">
      <c r="A13" s="85" t="s">
        <v>150</v>
      </c>
      <c r="B13" s="86"/>
      <c r="C13" s="86"/>
      <c r="D13" s="87" t="s">
        <v>259</v>
      </c>
      <c r="E13" s="87" t="s">
        <v>260</v>
      </c>
      <c r="F13" s="87" t="s">
        <v>261</v>
      </c>
      <c r="G13" s="87" t="s">
        <v>262</v>
      </c>
      <c r="H13" s="87" t="s">
        <v>263</v>
      </c>
      <c r="I13" s="87" t="s">
        <v>264</v>
      </c>
      <c r="J13" s="87" t="s">
        <v>265</v>
      </c>
      <c r="K13" s="87" t="s">
        <v>266</v>
      </c>
      <c r="L13" s="87" t="s">
        <v>267</v>
      </c>
      <c r="M13" s="88" t="s">
        <v>268</v>
      </c>
    </row>
    <row r="14" spans="1:13" x14ac:dyDescent="0.2">
      <c r="A14" s="89" t="s">
        <v>151</v>
      </c>
      <c r="B14" s="90"/>
      <c r="C14" s="90"/>
      <c r="D14" s="90">
        <v>2437.98</v>
      </c>
      <c r="E14" s="90">
        <v>2583.39</v>
      </c>
      <c r="F14" s="90">
        <v>3018.4</v>
      </c>
      <c r="G14" s="90">
        <v>3563.14</v>
      </c>
      <c r="H14" s="90">
        <v>3927.27</v>
      </c>
      <c r="I14" s="90">
        <v>3311.87</v>
      </c>
      <c r="J14" s="90">
        <v>4396.12</v>
      </c>
      <c r="K14" s="90">
        <v>5158.25</v>
      </c>
      <c r="L14" s="90">
        <v>5654.09</v>
      </c>
      <c r="M14" s="91">
        <v>8141.73</v>
      </c>
    </row>
    <row r="15" spans="1:13" x14ac:dyDescent="0.2">
      <c r="A15" s="95" t="s">
        <v>253</v>
      </c>
      <c r="B15" s="96"/>
      <c r="C15" s="96"/>
      <c r="D15" s="97">
        <v>1857.73</v>
      </c>
      <c r="E15" s="97">
        <v>1952.09</v>
      </c>
      <c r="F15" s="97">
        <v>2250.9700000000003</v>
      </c>
      <c r="G15" s="97">
        <v>2677.83</v>
      </c>
      <c r="H15" s="97">
        <v>2942.77</v>
      </c>
      <c r="I15" s="97">
        <v>2584.29</v>
      </c>
      <c r="J15" s="97">
        <v>3402.47</v>
      </c>
      <c r="K15" s="97">
        <v>3904.7799999999997</v>
      </c>
      <c r="L15" s="97">
        <v>4307.24</v>
      </c>
      <c r="M15" s="97">
        <v>5865.07</v>
      </c>
    </row>
    <row r="16" spans="1:13" x14ac:dyDescent="0.2">
      <c r="A16" s="70" t="s">
        <v>152</v>
      </c>
      <c r="B16" s="90"/>
      <c r="C16" s="90"/>
      <c r="D16" s="92">
        <v>265.42000000000007</v>
      </c>
      <c r="E16" s="92">
        <v>244.57000000000016</v>
      </c>
      <c r="F16" s="92">
        <v>442</v>
      </c>
      <c r="G16" s="92">
        <v>602.61999999999989</v>
      </c>
      <c r="H16" s="92">
        <v>882.72000000000025</v>
      </c>
      <c r="I16" s="92">
        <v>780.04000000000042</v>
      </c>
      <c r="J16" s="92">
        <v>1106.3600000000001</v>
      </c>
      <c r="K16" s="92">
        <v>1135.9499999999994</v>
      </c>
      <c r="L16" s="92">
        <v>1158.3500000000013</v>
      </c>
      <c r="M16" s="92">
        <v>1567.6899999999996</v>
      </c>
    </row>
    <row r="17" spans="1:13" x14ac:dyDescent="0.2">
      <c r="A17" t="s">
        <v>153</v>
      </c>
      <c r="B17" s="90"/>
      <c r="C17" s="90"/>
      <c r="D17" s="93">
        <f t="shared" ref="D17:M17" si="0">D16/D14</f>
        <v>0.10886881762770821</v>
      </c>
      <c r="E17" s="93">
        <f t="shared" si="0"/>
        <v>9.4670181428278419E-2</v>
      </c>
      <c r="F17" s="93">
        <f t="shared" si="0"/>
        <v>0.14643519745560563</v>
      </c>
      <c r="G17" s="93">
        <f t="shared" si="0"/>
        <v>0.16912610787114735</v>
      </c>
      <c r="H17" s="93">
        <f t="shared" si="0"/>
        <v>0.22476682275473808</v>
      </c>
      <c r="I17" s="93">
        <f t="shared" si="0"/>
        <v>0.23552856845226428</v>
      </c>
      <c r="J17" s="93">
        <f t="shared" si="0"/>
        <v>0.2516673794163945</v>
      </c>
      <c r="K17" s="93">
        <f t="shared" si="0"/>
        <v>0.22022003586487654</v>
      </c>
      <c r="L17" s="93">
        <f t="shared" si="0"/>
        <v>0.20486939542879601</v>
      </c>
      <c r="M17" s="94">
        <f t="shared" si="0"/>
        <v>0.19254998630512185</v>
      </c>
    </row>
    <row r="18" spans="1:13" x14ac:dyDescent="0.2">
      <c r="A18" s="95" t="s">
        <v>154</v>
      </c>
      <c r="B18" s="96"/>
      <c r="C18" s="96"/>
      <c r="D18" s="97">
        <v>275.26</v>
      </c>
      <c r="E18" s="97">
        <v>243.7</v>
      </c>
      <c r="F18" s="97">
        <v>463.17</v>
      </c>
      <c r="G18" s="97">
        <v>647.12</v>
      </c>
      <c r="H18" s="97">
        <v>920.3</v>
      </c>
      <c r="I18" s="97">
        <v>844.27</v>
      </c>
      <c r="J18" s="97">
        <v>1132.4000000000001</v>
      </c>
      <c r="K18" s="97">
        <v>1175.8499999999999</v>
      </c>
      <c r="L18" s="97">
        <v>1370.76</v>
      </c>
      <c r="M18" s="98">
        <v>1623.5900000000001</v>
      </c>
    </row>
    <row r="19" spans="1:13" x14ac:dyDescent="0.2">
      <c r="A19" s="95" t="s">
        <v>155</v>
      </c>
      <c r="B19" s="96"/>
      <c r="C19" s="96"/>
      <c r="D19" s="99">
        <f>D18/D14</f>
        <v>0.11290494589783345</v>
      </c>
      <c r="E19" s="99">
        <f t="shared" ref="E19:M19" si="1">E18/E14</f>
        <v>9.4333414621872808E-2</v>
      </c>
      <c r="F19" s="99">
        <f t="shared" si="1"/>
        <v>0.15344884707129605</v>
      </c>
      <c r="G19" s="99">
        <f t="shared" si="1"/>
        <v>0.1816150923062243</v>
      </c>
      <c r="H19" s="99">
        <f t="shared" si="1"/>
        <v>0.23433581088135014</v>
      </c>
      <c r="I19" s="99">
        <f t="shared" si="1"/>
        <v>0.2549224456273948</v>
      </c>
      <c r="J19" s="99">
        <f t="shared" si="1"/>
        <v>0.25759078460096635</v>
      </c>
      <c r="K19" s="99">
        <f t="shared" si="1"/>
        <v>0.22795521737023214</v>
      </c>
      <c r="L19" s="99">
        <f t="shared" si="1"/>
        <v>0.24243689081708991</v>
      </c>
      <c r="M19" s="99">
        <f t="shared" si="1"/>
        <v>0.19941584896576037</v>
      </c>
    </row>
    <row r="20" spans="1:13" x14ac:dyDescent="0.2">
      <c r="A20" s="89" t="s">
        <v>156</v>
      </c>
      <c r="B20" s="90"/>
      <c r="C20" s="90"/>
      <c r="D20" s="90">
        <v>96.890000000000043</v>
      </c>
      <c r="E20" s="90">
        <v>57.770000000000152</v>
      </c>
      <c r="F20" s="90">
        <v>196.23000000000002</v>
      </c>
      <c r="G20" s="90">
        <v>317.96999999999991</v>
      </c>
      <c r="H20" s="90">
        <v>278.7900000000003</v>
      </c>
      <c r="I20" s="90">
        <v>230.52000000000046</v>
      </c>
      <c r="J20" s="90">
        <v>418.0800000000001</v>
      </c>
      <c r="K20" s="90">
        <v>353.02999999999946</v>
      </c>
      <c r="L20" s="90">
        <v>400.06000000000131</v>
      </c>
      <c r="M20" s="90">
        <v>217.11999999999966</v>
      </c>
    </row>
    <row r="21" spans="1:13" x14ac:dyDescent="0.2">
      <c r="A21" s="89" t="s">
        <v>157</v>
      </c>
      <c r="B21" s="90"/>
      <c r="C21" s="90"/>
      <c r="D21" s="100">
        <v>1.4724924012158063</v>
      </c>
      <c r="E21" s="100">
        <v>0.8760994843797415</v>
      </c>
      <c r="F21" s="100">
        <v>2.9740830554713549</v>
      </c>
      <c r="G21" s="100">
        <v>4.8191876326159422</v>
      </c>
      <c r="H21" s="100">
        <v>4.2253713246438362</v>
      </c>
      <c r="I21" s="100">
        <v>3.4937859957562964</v>
      </c>
      <c r="J21" s="100">
        <v>6.3364655956350422</v>
      </c>
      <c r="K21" s="100">
        <v>5.350560775992717</v>
      </c>
      <c r="L21" s="100">
        <v>6.0633525310700405</v>
      </c>
      <c r="M21" s="101">
        <v>3.290694149742341</v>
      </c>
    </row>
    <row r="22" spans="1:13" x14ac:dyDescent="0.2">
      <c r="A22" s="102" t="s">
        <v>158</v>
      </c>
      <c r="B22" s="103"/>
      <c r="C22" s="103"/>
      <c r="D22" s="104">
        <v>0</v>
      </c>
      <c r="E22" s="104">
        <f t="shared" ref="E22:M22" si="2">(E14-D14)/D14</f>
        <v>5.9643639406393757E-2</v>
      </c>
      <c r="F22" s="104">
        <f t="shared" si="2"/>
        <v>0.16838727408560081</v>
      </c>
      <c r="G22" s="104">
        <f t="shared" si="2"/>
        <v>0.18047309833024111</v>
      </c>
      <c r="H22" s="104">
        <f t="shared" si="2"/>
        <v>0.10219357083920366</v>
      </c>
      <c r="I22" s="104">
        <f t="shared" si="2"/>
        <v>-0.15669918289295109</v>
      </c>
      <c r="J22" s="104">
        <f t="shared" si="2"/>
        <v>0.32738301926102176</v>
      </c>
      <c r="K22" s="104">
        <f t="shared" si="2"/>
        <v>0.17336423937472137</v>
      </c>
      <c r="L22" s="104">
        <f t="shared" si="2"/>
        <v>9.6125624000387752E-2</v>
      </c>
      <c r="M22" s="105">
        <f t="shared" si="2"/>
        <v>0.43997177264599596</v>
      </c>
    </row>
    <row r="23" spans="1:13" x14ac:dyDescent="0.2">
      <c r="A23" s="95" t="s">
        <v>254</v>
      </c>
      <c r="B23" s="96"/>
      <c r="C23" s="90"/>
      <c r="D23" s="108">
        <f t="shared" ref="D23:M23" si="3">D15/D14</f>
        <v>0.76199558651014365</v>
      </c>
      <c r="E23" s="108">
        <f t="shared" si="3"/>
        <v>0.75563116680021214</v>
      </c>
      <c r="F23" s="108">
        <f t="shared" si="3"/>
        <v>0.74574940365756703</v>
      </c>
      <c r="G23" s="108">
        <f t="shared" si="3"/>
        <v>0.75153656606251795</v>
      </c>
      <c r="H23" s="108">
        <f t="shared" si="3"/>
        <v>0.7493169555441821</v>
      </c>
      <c r="I23" s="108">
        <f t="shared" si="3"/>
        <v>0.78031142526729613</v>
      </c>
      <c r="J23" s="108">
        <f t="shared" si="3"/>
        <v>0.77397113818549079</v>
      </c>
      <c r="K23" s="108">
        <f t="shared" si="3"/>
        <v>0.75699704357097852</v>
      </c>
      <c r="L23" s="108">
        <f t="shared" si="3"/>
        <v>0.76179190638988759</v>
      </c>
      <c r="M23" s="109">
        <f t="shared" si="3"/>
        <v>0.72037146896298454</v>
      </c>
    </row>
    <row r="24" spans="1:13" x14ac:dyDescent="0.2">
      <c r="A24" s="89" t="s">
        <v>159</v>
      </c>
      <c r="B24" s="90"/>
      <c r="C24" s="90"/>
      <c r="D24" s="106">
        <f t="shared" ref="D24:M24" si="4">D20/D14</f>
        <v>3.9741917489068836E-2</v>
      </c>
      <c r="E24" s="106">
        <f t="shared" si="4"/>
        <v>2.2362090121894159E-2</v>
      </c>
      <c r="F24" s="106">
        <f t="shared" si="4"/>
        <v>6.5011264245958128E-2</v>
      </c>
      <c r="G24" s="106">
        <f t="shared" si="4"/>
        <v>8.923870518699796E-2</v>
      </c>
      <c r="H24" s="106">
        <f t="shared" si="4"/>
        <v>7.0988243741836016E-2</v>
      </c>
      <c r="I24" s="106">
        <f t="shared" si="4"/>
        <v>6.960418132354243E-2</v>
      </c>
      <c r="J24" s="106">
        <f t="shared" si="4"/>
        <v>9.5102044530176635E-2</v>
      </c>
      <c r="K24" s="106">
        <f t="shared" si="4"/>
        <v>6.8439877865555068E-2</v>
      </c>
      <c r="L24" s="106">
        <f t="shared" si="4"/>
        <v>7.0755859917334407E-2</v>
      </c>
      <c r="M24" s="107">
        <f t="shared" si="4"/>
        <v>2.6667550999603239E-2</v>
      </c>
    </row>
    <row r="25" spans="1:13" x14ac:dyDescent="0.2">
      <c r="A25" s="95" t="s">
        <v>160</v>
      </c>
      <c r="B25" s="96"/>
      <c r="C25" s="90"/>
      <c r="D25" s="108">
        <v>0</v>
      </c>
      <c r="E25" s="108">
        <f t="shared" ref="E25:M25" si="5">(E21-D21)/D21</f>
        <v>-0.40502274670051647</v>
      </c>
      <c r="F25" s="108">
        <f t="shared" si="5"/>
        <v>2.3946864579847777</v>
      </c>
      <c r="G25" s="108">
        <f t="shared" si="5"/>
        <v>0.62039443510166581</v>
      </c>
      <c r="H25" s="108">
        <f t="shared" si="5"/>
        <v>-0.12321917161996278</v>
      </c>
      <c r="I25" s="108">
        <f t="shared" si="5"/>
        <v>-0.17314107392661079</v>
      </c>
      <c r="J25" s="108">
        <f t="shared" si="5"/>
        <v>0.81363872982821139</v>
      </c>
      <c r="K25" s="108">
        <f t="shared" si="5"/>
        <v>-0.1555922311519341</v>
      </c>
      <c r="L25" s="108">
        <f t="shared" si="5"/>
        <v>0.13321814010141314</v>
      </c>
      <c r="M25" s="109">
        <f t="shared" si="5"/>
        <v>-0.45728140778883425</v>
      </c>
    </row>
    <row r="26" spans="1:13" x14ac:dyDescent="0.2">
      <c r="A26" s="95" t="s">
        <v>161</v>
      </c>
      <c r="B26" s="96"/>
      <c r="C26" s="90"/>
      <c r="D26" s="97">
        <v>33.17</v>
      </c>
      <c r="E26" s="97">
        <v>35.39</v>
      </c>
      <c r="F26" s="97">
        <v>129.03</v>
      </c>
      <c r="G26" s="97">
        <v>494.27</v>
      </c>
      <c r="H26" s="97">
        <v>655.88</v>
      </c>
      <c r="I26" s="97">
        <v>539.17999999999995</v>
      </c>
      <c r="J26" s="97">
        <v>563.36</v>
      </c>
      <c r="K26" s="97">
        <v>256.91000000000003</v>
      </c>
      <c r="L26" s="97">
        <v>156.94999999999999</v>
      </c>
      <c r="M26" s="98">
        <v>154.22999999999999</v>
      </c>
    </row>
    <row r="27" spans="1:13" x14ac:dyDescent="0.2">
      <c r="A27" s="89" t="s">
        <v>162</v>
      </c>
      <c r="B27" s="90"/>
      <c r="C27" s="90"/>
      <c r="D27" s="110">
        <v>719.28</v>
      </c>
      <c r="E27" s="110">
        <v>792.07999999999993</v>
      </c>
      <c r="F27" s="110">
        <v>846.03</v>
      </c>
      <c r="G27" s="110">
        <v>988.81000000000006</v>
      </c>
      <c r="H27" s="110">
        <v>844.36999999999989</v>
      </c>
      <c r="I27" s="110">
        <v>647.63</v>
      </c>
      <c r="J27" s="110">
        <v>1024.4100000000001</v>
      </c>
      <c r="K27" s="110">
        <v>1233.7800000000002</v>
      </c>
      <c r="L27" s="110">
        <v>1165.07</v>
      </c>
      <c r="M27" s="111">
        <v>2895.8</v>
      </c>
    </row>
    <row r="28" spans="1:13" x14ac:dyDescent="0.2">
      <c r="A28" s="89" t="s">
        <v>163</v>
      </c>
      <c r="B28" s="90"/>
      <c r="C28" s="90"/>
      <c r="D28" s="112">
        <f>D27/D14</f>
        <v>0.29503113233086409</v>
      </c>
      <c r="E28" s="112">
        <f t="shared" ref="E28:M28" si="6">E27/E14</f>
        <v>0.30660488737666397</v>
      </c>
      <c r="F28" s="112">
        <f t="shared" si="6"/>
        <v>0.28029088258680096</v>
      </c>
      <c r="G28" s="112">
        <f t="shared" si="6"/>
        <v>0.27751084717412172</v>
      </c>
      <c r="H28" s="112">
        <f t="shared" si="6"/>
        <v>0.21500176967715484</v>
      </c>
      <c r="I28" s="112">
        <f t="shared" si="6"/>
        <v>0.19554813443764399</v>
      </c>
      <c r="J28" s="112">
        <f t="shared" si="6"/>
        <v>0.23302594105711402</v>
      </c>
      <c r="K28" s="112">
        <f t="shared" si="6"/>
        <v>0.23918577036785735</v>
      </c>
      <c r="L28" s="112">
        <f t="shared" si="6"/>
        <v>0.20605791559738171</v>
      </c>
      <c r="M28" s="112">
        <f t="shared" si="6"/>
        <v>0.35567379414448774</v>
      </c>
    </row>
    <row r="29" spans="1:13" x14ac:dyDescent="0.2">
      <c r="A29" s="113" t="s">
        <v>164</v>
      </c>
      <c r="B29" s="114"/>
      <c r="C29" s="103"/>
      <c r="D29" s="114">
        <v>0</v>
      </c>
      <c r="E29" s="114">
        <v>0</v>
      </c>
      <c r="F29" s="114">
        <v>0</v>
      </c>
      <c r="G29" s="114">
        <v>0</v>
      </c>
      <c r="H29" s="114">
        <v>1670.06</v>
      </c>
      <c r="I29" s="114">
        <v>1619.98</v>
      </c>
      <c r="J29" s="114">
        <v>2106.1</v>
      </c>
      <c r="K29" s="114">
        <v>2553.7399999999998</v>
      </c>
      <c r="L29" s="114">
        <v>4206.8599999999997</v>
      </c>
      <c r="M29" s="115">
        <v>4371.82</v>
      </c>
    </row>
    <row r="30" spans="1:13" x14ac:dyDescent="0.2">
      <c r="A30" s="95" t="s">
        <v>165</v>
      </c>
      <c r="B30" s="96"/>
      <c r="C30" s="90"/>
      <c r="D30" s="96">
        <v>37.051367781155015</v>
      </c>
      <c r="E30" s="96">
        <v>39.177888989990898</v>
      </c>
      <c r="F30" s="96">
        <v>45.747196120036371</v>
      </c>
      <c r="G30" s="96">
        <v>54.003334343740519</v>
      </c>
      <c r="H30" s="96">
        <v>59.522127917550769</v>
      </c>
      <c r="I30" s="96">
        <v>50.19505910882085</v>
      </c>
      <c r="J30" s="96">
        <v>66.628069111852071</v>
      </c>
      <c r="K30" s="96">
        <v>78.178993634434676</v>
      </c>
      <c r="L30" s="96">
        <v>85.693998181267048</v>
      </c>
      <c r="M30" s="116">
        <v>123.39693846620186</v>
      </c>
    </row>
    <row r="31" spans="1:13" x14ac:dyDescent="0.2">
      <c r="A31" s="89" t="s">
        <v>166</v>
      </c>
      <c r="B31" s="90"/>
      <c r="C31" s="90"/>
      <c r="D31" s="100">
        <v>1.4724924012158063</v>
      </c>
      <c r="E31" s="100">
        <v>0.8760994843797415</v>
      </c>
      <c r="F31" s="100">
        <v>2.9740830554713549</v>
      </c>
      <c r="G31" s="100">
        <v>4.8191876326159422</v>
      </c>
      <c r="H31" s="100">
        <v>4.2253713246438362</v>
      </c>
      <c r="I31" s="100">
        <v>3.4937859957562964</v>
      </c>
      <c r="J31" s="100">
        <v>6.3364655956350422</v>
      </c>
      <c r="K31" s="100">
        <v>5.350560775992717</v>
      </c>
      <c r="L31" s="100">
        <v>6.0633525310700405</v>
      </c>
      <c r="M31" s="101">
        <v>3.290694149742341</v>
      </c>
    </row>
    <row r="32" spans="1:13" x14ac:dyDescent="0.2">
      <c r="A32" s="102" t="s">
        <v>167</v>
      </c>
      <c r="B32" s="103"/>
      <c r="C32" s="103"/>
      <c r="D32" s="117">
        <v>0.50410334346504559</v>
      </c>
      <c r="E32" s="117">
        <v>0.53670003033060365</v>
      </c>
      <c r="F32" s="117">
        <v>1.9555926038193392</v>
      </c>
      <c r="G32" s="117">
        <v>7.4912094574113359</v>
      </c>
      <c r="H32" s="117">
        <v>9.9405880569869645</v>
      </c>
      <c r="I32" s="117">
        <v>8.1718702637162757</v>
      </c>
      <c r="J32" s="117">
        <v>8.5383449530160647</v>
      </c>
      <c r="K32" s="117">
        <v>3.893755683540467</v>
      </c>
      <c r="L32" s="117">
        <v>2.3787511367080931</v>
      </c>
      <c r="M32" s="118">
        <v>2.3375265231888447</v>
      </c>
    </row>
    <row r="33" spans="1:13" x14ac:dyDescent="0.2">
      <c r="A33" s="89" t="s">
        <v>168</v>
      </c>
      <c r="B33" s="90"/>
      <c r="C33" s="90"/>
      <c r="D33" s="119">
        <v>0</v>
      </c>
      <c r="E33" s="119">
        <v>0</v>
      </c>
      <c r="F33" s="119">
        <v>0</v>
      </c>
      <c r="G33" s="119">
        <v>0</v>
      </c>
      <c r="H33" s="119">
        <v>1.4884272256535029</v>
      </c>
      <c r="I33" s="119">
        <v>1.1353700160495646</v>
      </c>
      <c r="J33" s="119">
        <v>1.0828444654673337</v>
      </c>
      <c r="K33" s="119">
        <v>1.2531909568699424</v>
      </c>
      <c r="L33" s="119">
        <v>1.9380735635572919</v>
      </c>
      <c r="M33" s="120">
        <v>2.0790964213529901</v>
      </c>
    </row>
    <row r="34" spans="1:13" x14ac:dyDescent="0.2">
      <c r="A34" s="95" t="s">
        <v>169</v>
      </c>
      <c r="B34" s="96"/>
      <c r="C34" s="90"/>
      <c r="D34" s="121">
        <v>-0.1205042505267747</v>
      </c>
      <c r="E34" s="121">
        <v>-0.14521953221173575</v>
      </c>
      <c r="F34" s="121">
        <v>-0.27858021892609625</v>
      </c>
      <c r="G34" s="121">
        <v>-0.76379960440103845</v>
      </c>
      <c r="H34" s="121">
        <v>1.1020102140606325</v>
      </c>
      <c r="I34" s="121">
        <v>1.2801591907802008</v>
      </c>
      <c r="J34" s="121">
        <v>1.3623631225715291</v>
      </c>
      <c r="K34" s="121">
        <v>1.9533358846791684</v>
      </c>
      <c r="L34" s="121">
        <v>2.95449969360063</v>
      </c>
      <c r="M34" s="122">
        <v>2.5976939991007582</v>
      </c>
    </row>
    <row r="35" spans="1:13" x14ac:dyDescent="0.2">
      <c r="A35" s="89" t="s">
        <v>170</v>
      </c>
      <c r="B35" s="90"/>
      <c r="C35" s="90"/>
      <c r="D35" s="119">
        <v>86.716916090411758</v>
      </c>
      <c r="E35" s="119">
        <v>126.40117015752087</v>
      </c>
      <c r="F35" s="119">
        <v>78.205616878153194</v>
      </c>
      <c r="G35" s="119">
        <v>59.927112620687517</v>
      </c>
      <c r="H35" s="119">
        <v>69.648316654112335</v>
      </c>
      <c r="I35" s="119">
        <v>166.63585025160475</v>
      </c>
      <c r="J35" s="119">
        <v>83.216738423268254</v>
      </c>
      <c r="K35" s="119">
        <v>82.253060646404123</v>
      </c>
      <c r="L35" s="119">
        <v>74.026703494475598</v>
      </c>
      <c r="M35" s="120">
        <v>201.88749539425234</v>
      </c>
    </row>
    <row r="36" spans="1:13" x14ac:dyDescent="0.2">
      <c r="A36" s="95" t="s">
        <v>171</v>
      </c>
      <c r="B36" s="96"/>
      <c r="C36" s="90"/>
      <c r="D36" s="121">
        <v>11.025815256617193</v>
      </c>
      <c r="E36" s="121">
        <v>9.0690463181423073</v>
      </c>
      <c r="F36" s="121">
        <v>15.858026722329576</v>
      </c>
      <c r="G36" s="121">
        <v>30.257006763837285</v>
      </c>
      <c r="H36" s="121">
        <v>34.613558728376255</v>
      </c>
      <c r="I36" s="121">
        <v>53.847770442169015</v>
      </c>
      <c r="J36" s="121">
        <v>35.778331285315453</v>
      </c>
      <c r="K36" s="121">
        <v>28.501463350001721</v>
      </c>
      <c r="L36" s="121">
        <v>27.289064285187784</v>
      </c>
      <c r="M36" s="122">
        <v>41.695051480204498</v>
      </c>
    </row>
    <row r="37" spans="1:13" x14ac:dyDescent="0.2">
      <c r="A37" s="113" t="s">
        <v>172</v>
      </c>
      <c r="B37" s="114"/>
      <c r="C37" s="103"/>
      <c r="D37" s="123">
        <v>0.12714722517486193</v>
      </c>
      <c r="E37" s="123">
        <v>7.1737240779833789E-2</v>
      </c>
      <c r="F37" s="123">
        <v>0.20277350087317744</v>
      </c>
      <c r="G37" s="123">
        <v>0.25242926550442973</v>
      </c>
      <c r="H37" s="123">
        <v>0.24846929226491299</v>
      </c>
      <c r="I37" s="123">
        <v>0.16156094278926045</v>
      </c>
      <c r="J37" s="123">
        <v>0.21495447230548548</v>
      </c>
      <c r="K37" s="123">
        <v>0.17324159996859317</v>
      </c>
      <c r="L37" s="123">
        <v>0.18430508974311785</v>
      </c>
      <c r="M37" s="124">
        <v>0.10325526096778012</v>
      </c>
    </row>
    <row r="38" spans="1:13" x14ac:dyDescent="0.2">
      <c r="A38" s="95" t="s">
        <v>173</v>
      </c>
      <c r="B38" s="96"/>
      <c r="C38" s="90"/>
      <c r="D38" s="121">
        <v>0</v>
      </c>
      <c r="E38" s="121">
        <f>(E30-D30)/D30</f>
        <v>5.7393865225063803E-2</v>
      </c>
      <c r="F38" s="121">
        <f t="shared" ref="F38:M40" si="7">(F30-E30)/E30</f>
        <v>0.16767894594126265</v>
      </c>
      <c r="G38" s="121">
        <f t="shared" si="7"/>
        <v>0.18047309833024111</v>
      </c>
      <c r="H38" s="121">
        <f t="shared" si="7"/>
        <v>0.10219357083920372</v>
      </c>
      <c r="I38" s="121">
        <f t="shared" si="7"/>
        <v>-0.15669918289295112</v>
      </c>
      <c r="J38" s="121">
        <f t="shared" si="7"/>
        <v>0.32738301926102176</v>
      </c>
      <c r="K38" s="121">
        <f t="shared" si="7"/>
        <v>0.17336423937472142</v>
      </c>
      <c r="L38" s="121">
        <f t="shared" si="7"/>
        <v>9.6125624000387724E-2</v>
      </c>
      <c r="M38" s="121">
        <f t="shared" si="7"/>
        <v>0.43997177264599591</v>
      </c>
    </row>
    <row r="39" spans="1:13" x14ac:dyDescent="0.2">
      <c r="A39" s="95" t="s">
        <v>174</v>
      </c>
      <c r="B39" s="96"/>
      <c r="C39" s="90"/>
      <c r="D39" s="121">
        <v>0</v>
      </c>
      <c r="E39" s="121">
        <f>(E31-D31)/D31</f>
        <v>-0.40502274670051647</v>
      </c>
      <c r="F39" s="121">
        <f t="shared" si="7"/>
        <v>2.3946864579847777</v>
      </c>
      <c r="G39" s="121">
        <f t="shared" si="7"/>
        <v>0.62039443510166581</v>
      </c>
      <c r="H39" s="121">
        <f t="shared" si="7"/>
        <v>-0.12321917161996278</v>
      </c>
      <c r="I39" s="121">
        <f t="shared" si="7"/>
        <v>-0.17314107392661079</v>
      </c>
      <c r="J39" s="121">
        <f t="shared" si="7"/>
        <v>0.81363872982821139</v>
      </c>
      <c r="K39" s="121">
        <f t="shared" si="7"/>
        <v>-0.1555922311519341</v>
      </c>
      <c r="L39" s="121">
        <f t="shared" si="7"/>
        <v>0.13321814010141314</v>
      </c>
      <c r="M39" s="121">
        <f t="shared" si="7"/>
        <v>-0.45728140778883425</v>
      </c>
    </row>
    <row r="40" spans="1:13" x14ac:dyDescent="0.2">
      <c r="A40" s="95" t="s">
        <v>175</v>
      </c>
      <c r="B40" s="96"/>
      <c r="C40" s="90"/>
      <c r="D40" s="121">
        <v>0</v>
      </c>
      <c r="E40" s="121">
        <f>(E32-D32)/D32</f>
        <v>6.4662707137585776E-2</v>
      </c>
      <c r="F40" s="121">
        <f t="shared" si="7"/>
        <v>2.6437348487100087</v>
      </c>
      <c r="G40" s="121">
        <f t="shared" si="7"/>
        <v>2.830659536541889</v>
      </c>
      <c r="H40" s="121">
        <f t="shared" si="7"/>
        <v>0.32696704230481316</v>
      </c>
      <c r="I40" s="121">
        <f t="shared" si="7"/>
        <v>-0.17792888943099358</v>
      </c>
      <c r="J40" s="121">
        <f t="shared" si="7"/>
        <v>4.4845877072591869E-2</v>
      </c>
      <c r="K40" s="121">
        <f t="shared" si="7"/>
        <v>-0.54396833285998281</v>
      </c>
      <c r="L40" s="121">
        <f t="shared" si="7"/>
        <v>-0.38908567202522293</v>
      </c>
      <c r="M40" s="121">
        <f t="shared" si="7"/>
        <v>-1.7330359987257168E-2</v>
      </c>
    </row>
    <row r="41" spans="1:13" x14ac:dyDescent="0.2">
      <c r="A41" s="89" t="s">
        <v>176</v>
      </c>
      <c r="B41" s="90"/>
      <c r="C41" s="90"/>
      <c r="D41" s="119">
        <v>0.16978016307152441</v>
      </c>
      <c r="E41" s="119">
        <v>0.28544227107495235</v>
      </c>
      <c r="F41" s="119">
        <v>0.16811904397900426</v>
      </c>
      <c r="G41" s="119">
        <v>0.20632289940273305</v>
      </c>
      <c r="H41" s="119">
        <v>0.28280591470819344</v>
      </c>
      <c r="I41" s="119">
        <v>0.34177925497474859</v>
      </c>
      <c r="J41" s="119">
        <v>0.18834891410357052</v>
      </c>
      <c r="K41" s="119">
        <v>0.22417893544733863</v>
      </c>
      <c r="L41" s="119">
        <v>0.1982771573095608</v>
      </c>
      <c r="M41" s="120">
        <v>0.37568798633516803</v>
      </c>
    </row>
    <row r="42" spans="1:13" x14ac:dyDescent="0.2">
      <c r="A42" s="103" t="s">
        <v>177</v>
      </c>
      <c r="B42" s="103"/>
      <c r="C42" s="103"/>
      <c r="D42" s="104">
        <v>0</v>
      </c>
      <c r="E42" s="104">
        <f>(E41-D41)/D41</f>
        <v>0.68124630057459779</v>
      </c>
      <c r="F42" s="104">
        <f t="shared" ref="F42:M42" si="8">(F41-E41)/E41</f>
        <v>-0.41102260941982549</v>
      </c>
      <c r="G42" s="104">
        <f t="shared" si="8"/>
        <v>0.22724287813877836</v>
      </c>
      <c r="H42" s="104">
        <f t="shared" si="8"/>
        <v>0.37069571786197603</v>
      </c>
      <c r="I42" s="104">
        <f t="shared" si="8"/>
        <v>0.20852937367807667</v>
      </c>
      <c r="J42" s="104">
        <f t="shared" si="8"/>
        <v>-0.44891648231404169</v>
      </c>
      <c r="K42" s="104">
        <f t="shared" si="8"/>
        <v>0.19023216308040763</v>
      </c>
      <c r="L42" s="104">
        <f t="shared" si="8"/>
        <v>-0.11554064205939794</v>
      </c>
      <c r="M42" s="105">
        <f t="shared" si="8"/>
        <v>0.89476181438603164</v>
      </c>
    </row>
    <row r="43" spans="1:13" x14ac:dyDescent="0.2">
      <c r="A43" s="95"/>
      <c r="B43" s="96"/>
      <c r="C43" s="90"/>
      <c r="D43" s="97"/>
      <c r="E43" s="97"/>
      <c r="F43" s="97"/>
      <c r="G43" s="97"/>
      <c r="H43" s="97"/>
      <c r="I43" s="97"/>
      <c r="J43" s="97"/>
      <c r="K43" s="97"/>
      <c r="L43" s="97"/>
      <c r="M43" s="97"/>
    </row>
  </sheetData>
  <mergeCells count="3">
    <mergeCell ref="C2:F2"/>
    <mergeCell ref="G3:M11"/>
    <mergeCell ref="C11:F11"/>
  </mergeCells>
  <conditionalFormatting sqref="D14:M14">
    <cfRule type="colorScale" priority="9">
      <colorScale>
        <cfvo type="min"/>
        <cfvo type="max"/>
        <color rgb="FFFCFCFF"/>
        <color rgb="FF63BE7B"/>
      </colorScale>
    </cfRule>
  </conditionalFormatting>
  <conditionalFormatting sqref="D14:M42">
    <cfRule type="colorScale" priority="1">
      <colorScale>
        <cfvo type="min"/>
        <cfvo type="percentile" val="50"/>
        <cfvo type="max"/>
        <color rgb="FFF8696B"/>
        <color rgb="FFFCFCFF"/>
        <color rgb="FF63BE7B"/>
      </colorScale>
    </cfRule>
  </conditionalFormatting>
  <conditionalFormatting sqref="D15:M15">
    <cfRule type="colorScale" priority="8">
      <colorScale>
        <cfvo type="min"/>
        <cfvo type="max"/>
        <color rgb="FFFCFCFF"/>
        <color rgb="FF63BE7B"/>
      </colorScale>
    </cfRule>
  </conditionalFormatting>
  <conditionalFormatting sqref="D16:M17">
    <cfRule type="colorScale" priority="22">
      <colorScale>
        <cfvo type="min"/>
        <cfvo type="max"/>
        <color rgb="FFFCFCFF"/>
        <color rgb="FF63BE7B"/>
      </colorScale>
    </cfRule>
  </conditionalFormatting>
  <conditionalFormatting sqref="D17:M17">
    <cfRule type="colorScale" priority="3">
      <colorScale>
        <cfvo type="min"/>
        <cfvo type="max"/>
        <color rgb="FFFCFCFF"/>
        <color rgb="FF63BE7B"/>
      </colorScale>
    </cfRule>
    <cfRule type="colorScale" priority="7">
      <colorScale>
        <cfvo type="min"/>
        <cfvo type="percentile" val="50"/>
        <cfvo type="max"/>
        <color rgb="FFF8696B"/>
        <color rgb="FFFFEB84"/>
        <color rgb="FF63BE7B"/>
      </colorScale>
    </cfRule>
  </conditionalFormatting>
  <conditionalFormatting sqref="D18:M19">
    <cfRule type="colorScale" priority="6">
      <colorScale>
        <cfvo type="min"/>
        <cfvo type="max"/>
        <color rgb="FFFCFCFF"/>
        <color rgb="FF63BE7B"/>
      </colorScale>
    </cfRule>
  </conditionalFormatting>
  <conditionalFormatting sqref="D20:M20">
    <cfRule type="colorScale" priority="5">
      <colorScale>
        <cfvo type="min"/>
        <cfvo type="max"/>
        <color rgb="FFFCFCFF"/>
        <color rgb="FF63BE7B"/>
      </colorScale>
    </cfRule>
  </conditionalFormatting>
  <conditionalFormatting sqref="D21:M21">
    <cfRule type="colorScale" priority="4">
      <colorScale>
        <cfvo type="min"/>
        <cfvo type="max"/>
        <color rgb="FFFCFCFF"/>
        <color rgb="FF63BE7B"/>
      </colorScale>
    </cfRule>
  </conditionalFormatting>
  <conditionalFormatting sqref="D22:M22">
    <cfRule type="colorScale" priority="2">
      <colorScale>
        <cfvo type="min"/>
        <cfvo type="max"/>
        <color rgb="FFFCFCFF"/>
        <color rgb="FF63BE7B"/>
      </colorScale>
    </cfRule>
    <cfRule type="colorScale" priority="21">
      <colorScale>
        <cfvo type="min"/>
        <cfvo type="num" val="0"/>
        <cfvo type="max"/>
        <color rgb="FFF8696B"/>
        <color rgb="FFFCFCFF"/>
        <color rgb="FF63BE7B"/>
      </colorScale>
    </cfRule>
  </conditionalFormatting>
  <conditionalFormatting sqref="D23:M23">
    <cfRule type="colorScale" priority="20">
      <colorScale>
        <cfvo type="min"/>
        <cfvo type="num" val="0"/>
        <cfvo type="max"/>
        <color rgb="FFF8696B"/>
        <color rgb="FFFCFCFF"/>
        <color rgb="FF63BE7B"/>
      </colorScale>
    </cfRule>
  </conditionalFormatting>
  <conditionalFormatting sqref="D24:M24">
    <cfRule type="colorScale" priority="19">
      <colorScale>
        <cfvo type="min"/>
        <cfvo type="num" val="0"/>
        <cfvo type="max"/>
        <color rgb="FFF8696B"/>
        <color rgb="FFFCFCFF"/>
        <color rgb="FF63BE7B"/>
      </colorScale>
    </cfRule>
  </conditionalFormatting>
  <conditionalFormatting sqref="D25:M25">
    <cfRule type="colorScale" priority="18">
      <colorScale>
        <cfvo type="min"/>
        <cfvo type="num" val="0"/>
        <cfvo type="max"/>
        <color rgb="FFF8696B"/>
        <color rgb="FFFCFCFF"/>
        <color rgb="FF63BE7B"/>
      </colorScale>
    </cfRule>
  </conditionalFormatting>
  <conditionalFormatting sqref="D26:M26">
    <cfRule type="colorScale" priority="17">
      <colorScale>
        <cfvo type="min"/>
        <cfvo type="max"/>
        <color rgb="FFFCFCFF"/>
        <color theme="4" tint="0.39997558519241921"/>
      </colorScale>
    </cfRule>
  </conditionalFormatting>
  <conditionalFormatting sqref="D27:M28">
    <cfRule type="colorScale" priority="15">
      <colorScale>
        <cfvo type="min"/>
        <cfvo type="max"/>
        <color rgb="FFFCFCFF"/>
        <color theme="5"/>
      </colorScale>
    </cfRule>
  </conditionalFormatting>
  <conditionalFormatting sqref="D29:M29">
    <cfRule type="colorScale" priority="16">
      <colorScale>
        <cfvo type="min"/>
        <cfvo type="max"/>
        <color rgb="FFFCFCFF"/>
        <color rgb="FFF8696B"/>
      </colorScale>
    </cfRule>
  </conditionalFormatting>
  <conditionalFormatting sqref="D30:M30">
    <cfRule type="colorScale" priority="10">
      <colorScale>
        <cfvo type="min"/>
        <cfvo type="max"/>
        <color rgb="FFFCFCFF"/>
        <color rgb="FF63BE7B"/>
      </colorScale>
    </cfRule>
  </conditionalFormatting>
  <conditionalFormatting sqref="D31:M31">
    <cfRule type="colorScale" priority="14">
      <colorScale>
        <cfvo type="min"/>
        <cfvo type="max"/>
        <color rgb="FFFCFCFF"/>
        <color theme="9" tint="0.59999389629810485"/>
      </colorScale>
    </cfRule>
  </conditionalFormatting>
  <conditionalFormatting sqref="D32:M32">
    <cfRule type="colorScale" priority="13">
      <colorScale>
        <cfvo type="min"/>
        <cfvo type="max"/>
        <color rgb="FFFCFCFF"/>
        <color theme="9" tint="0.59999389629810485"/>
      </colorScale>
    </cfRule>
  </conditionalFormatting>
  <conditionalFormatting sqref="D37:M40">
    <cfRule type="colorScale" priority="11">
      <colorScale>
        <cfvo type="min"/>
        <cfvo type="max"/>
        <color rgb="FFFCFCFF"/>
        <color theme="9" tint="0.59999389629810485"/>
      </colorScale>
    </cfRule>
  </conditionalFormatting>
  <conditionalFormatting sqref="D42:M42">
    <cfRule type="colorScale" priority="12">
      <colorScale>
        <cfvo type="min"/>
        <cfvo type="num" val="0"/>
        <cfvo type="max"/>
        <color rgb="FFF8696B"/>
        <color rgb="FFFCFCFF"/>
        <color rgb="FF63BE7B"/>
      </colorScale>
    </cfRule>
  </conditionalFormatting>
  <hyperlinks>
    <hyperlink ref="C10" r:id="rId1" xr:uid="{EFF33A6E-CCC4-4CE9-9F67-3F62E49575A6}"/>
  </hyperlink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2044E469-55CA-4E0D-BE12-401385795473}">
          <x14:colorSeries rgb="FF376092"/>
          <x14:colorNegative rgb="FFD00000"/>
          <x14:colorAxis rgb="FF000000"/>
          <x14:colorMarkers rgb="FFD00000"/>
          <x14:colorFirst rgb="FFD00000"/>
          <x14:colorLast rgb="FFD00000"/>
          <x14:colorHigh rgb="FFD00000"/>
          <x14:colorLow rgb="FFD00000"/>
          <x14:sparklines>
            <x14:sparkline>
              <xm:f>'JBLF''s Overview'!D41:M41</xm:f>
              <xm:sqref>C41</xm:sqref>
            </x14:sparkline>
            <x14:sparkline>
              <xm:f>'JBLF''s Overview'!D42:M42</xm:f>
              <xm:sqref>C42</xm:sqref>
            </x14:sparkline>
            <x14:sparkline>
              <xm:f>'JBLF''s Overview'!D43:M43</xm:f>
              <xm:sqref>C43</xm:sqref>
            </x14:sparkline>
          </x14:sparklines>
        </x14:sparklineGroup>
        <x14:sparklineGroup type="column" displayEmptyCellsAs="gap" xr2:uid="{02897712-C701-4414-97DE-5BE333351546}">
          <x14:colorSeries rgb="FF376092"/>
          <x14:colorNegative rgb="FFD00000"/>
          <x14:colorAxis rgb="FF000000"/>
          <x14:colorMarkers rgb="FFD00000"/>
          <x14:colorFirst rgb="FFD00000"/>
          <x14:colorLast rgb="FFD00000"/>
          <x14:colorHigh rgb="FFD00000"/>
          <x14:colorLow rgb="FFD00000"/>
          <x14:sparklines>
            <x14:sparkline>
              <xm:f>'JBLF''s Overview'!D34:M34</xm:f>
              <xm:sqref>C34</xm:sqref>
            </x14:sparkline>
            <x14:sparkline>
              <xm:f>'JBLF''s Overview'!D35:M35</xm:f>
              <xm:sqref>C35</xm:sqref>
            </x14:sparkline>
            <x14:sparkline>
              <xm:f>'JBLF''s Overview'!D36:M36</xm:f>
              <xm:sqref>C36</xm:sqref>
            </x14:sparkline>
            <x14:sparkline>
              <xm:f>'JBLF''s Overview'!D37:M37</xm:f>
              <xm:sqref>C37</xm:sqref>
            </x14:sparkline>
            <x14:sparkline>
              <xm:f>'JBLF''s Overview'!D38:M38</xm:f>
              <xm:sqref>C38</xm:sqref>
            </x14:sparkline>
            <x14:sparkline>
              <xm:f>'JBLF''s Overview'!D39:M39</xm:f>
              <xm:sqref>C39</xm:sqref>
            </x14:sparkline>
            <x14:sparkline>
              <xm:f>'JBLF''s Overview'!D40:M40</xm:f>
              <xm:sqref>C40</xm:sqref>
            </x14:sparkline>
          </x14:sparklines>
        </x14:sparklineGroup>
        <x14:sparklineGroup type="column" displayEmptyCellsAs="gap" xr2:uid="{16A9FAD4-EB54-4A52-B2FB-8A2D4C54BD2A}">
          <x14:colorSeries rgb="FF376092"/>
          <x14:colorNegative rgb="FFD00000"/>
          <x14:colorAxis rgb="FF000000"/>
          <x14:colorMarkers rgb="FFD00000"/>
          <x14:colorFirst rgb="FFD00000"/>
          <x14:colorLast rgb="FFD00000"/>
          <x14:colorHigh rgb="FFD00000"/>
          <x14:colorLow rgb="FFD00000"/>
          <x14:sparklines>
            <x14:sparkline>
              <xm:f>'JBLF''s Overview'!D33:M33</xm:f>
              <xm:sqref>C33</xm:sqref>
            </x14:sparkline>
          </x14:sparklines>
        </x14:sparklineGroup>
        <x14:sparklineGroup type="column" displayEmptyCellsAs="gap" xr2:uid="{6C5E4E61-38D4-4870-BEBF-42ABFFEED5B4}">
          <x14:colorSeries rgb="FF376092"/>
          <x14:colorNegative rgb="FFD00000"/>
          <x14:colorAxis rgb="FF000000"/>
          <x14:colorMarkers rgb="FFD00000"/>
          <x14:colorFirst rgb="FFD00000"/>
          <x14:colorLast rgb="FFD00000"/>
          <x14:colorHigh rgb="FFD00000"/>
          <x14:colorLow rgb="FFD00000"/>
          <x14:sparklines>
            <x14:sparkline>
              <xm:f>'JBLF''s Overview'!D30:M30</xm:f>
              <xm:sqref>C30</xm:sqref>
            </x14:sparkline>
            <x14:sparkline>
              <xm:f>'JBLF''s Overview'!D31:M31</xm:f>
              <xm:sqref>C31</xm:sqref>
            </x14:sparkline>
            <x14:sparkline>
              <xm:f>'JBLF''s Overview'!D32:M32</xm:f>
              <xm:sqref>C32</xm:sqref>
            </x14:sparkline>
          </x14:sparklines>
        </x14:sparklineGroup>
        <x14:sparklineGroup type="column" displayEmptyCellsAs="gap" xr2:uid="{4D9A0854-24A0-405C-9A2B-9B2C046DEE12}">
          <x14:colorSeries rgb="FF376092"/>
          <x14:colorNegative rgb="FFD00000"/>
          <x14:colorAxis rgb="FF000000"/>
          <x14:colorMarkers rgb="FFD00000"/>
          <x14:colorFirst rgb="FFD00000"/>
          <x14:colorLast rgb="FFD00000"/>
          <x14:colorHigh rgb="FFD00000"/>
          <x14:colorLow rgb="FFD00000"/>
          <x14:sparklines>
            <x14:sparkline>
              <xm:f>'JBLF''s Overview'!D26:M26</xm:f>
              <xm:sqref>C26</xm:sqref>
            </x14:sparkline>
            <x14:sparkline>
              <xm:f>'JBLF''s Overview'!D27:M27</xm:f>
              <xm:sqref>C27</xm:sqref>
            </x14:sparkline>
            <x14:sparkline>
              <xm:f>'JBLF''s Overview'!D28:M28</xm:f>
              <xm:sqref>C28</xm:sqref>
            </x14:sparkline>
            <x14:sparkline>
              <xm:f>'JBLF''s Overview'!D29:M29</xm:f>
              <xm:sqref>C29</xm:sqref>
            </x14:sparkline>
          </x14:sparklines>
        </x14:sparklineGroup>
        <x14:sparklineGroup type="column" displayEmptyCellsAs="gap" xr2:uid="{F4906693-AA8C-4379-A575-0426FAF8631C}">
          <x14:colorSeries rgb="FF376092"/>
          <x14:colorNegative rgb="FFD00000"/>
          <x14:colorAxis rgb="FF000000"/>
          <x14:colorMarkers rgb="FFD00000"/>
          <x14:colorFirst rgb="FFD00000"/>
          <x14:colorLast rgb="FFD00000"/>
          <x14:colorHigh rgb="FFD00000"/>
          <x14:colorLow rgb="FFD00000"/>
          <x14:sparklines>
            <x14:sparkline>
              <xm:f>'JBLF''s Overview'!D14:M14</xm:f>
              <xm:sqref>C14</xm:sqref>
            </x14:sparkline>
            <x14:sparkline>
              <xm:f>'JBLF''s Overview'!D15:M15</xm:f>
              <xm:sqref>C15</xm:sqref>
            </x14:sparkline>
            <x14:sparkline>
              <xm:f>'JBLF''s Overview'!D18:M18</xm:f>
              <xm:sqref>C18</xm:sqref>
            </x14:sparkline>
            <x14:sparkline>
              <xm:f>'JBLF''s Overview'!D19:M19</xm:f>
              <xm:sqref>C19</xm:sqref>
            </x14:sparkline>
            <x14:sparkline>
              <xm:f>'JBLF''s Overview'!D20:M20</xm:f>
              <xm:sqref>C20</xm:sqref>
            </x14:sparkline>
            <x14:sparkline>
              <xm:f>'JBLF''s Overview'!D21:M21</xm:f>
              <xm:sqref>C21</xm:sqref>
            </x14:sparkline>
          </x14:sparklines>
        </x14:sparklineGroup>
        <x14:sparklineGroup type="column" displayEmptyCellsAs="gap" xr2:uid="{68002660-7904-47C8-A5B5-158883FF1E6F}">
          <x14:colorSeries rgb="FF376092"/>
          <x14:colorNegative rgb="FFD00000"/>
          <x14:colorAxis rgb="FF000000"/>
          <x14:colorMarkers rgb="FFD00000"/>
          <x14:colorFirst rgb="FFD00000"/>
          <x14:colorLast rgb="FFD00000"/>
          <x14:colorHigh rgb="FFD00000"/>
          <x14:colorLow rgb="FFD00000"/>
          <x14:sparklines>
            <x14:sparkline>
              <xm:f>'JBLF''s Overview'!D22:M22</xm:f>
              <xm:sqref>C22</xm:sqref>
            </x14:sparkline>
            <x14:sparkline>
              <xm:f>'JBLF''s Overview'!D23:M23</xm:f>
              <xm:sqref>C23</xm:sqref>
            </x14:sparkline>
            <x14:sparkline>
              <xm:f>'JBLF''s Overview'!D24:M24</xm:f>
              <xm:sqref>C24</xm:sqref>
            </x14:sparkline>
            <x14:sparkline>
              <xm:f>'JBLF''s Overview'!D25:M25</xm:f>
              <xm:sqref>C25</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B581B-C456-41E3-BA09-C55FA55741C3}">
  <dimension ref="A1"/>
  <sheetViews>
    <sheetView showGridLines="0" workbookViewId="0">
      <selection sqref="A1:XFD1048576"/>
    </sheetView>
  </sheetViews>
  <sheetFormatPr baseColWidth="10" defaultColWidth="8.83203125" defaultRowHeight="15"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B64D9-B773-4648-9460-9A24E87EF585}">
  <dimension ref="A1:AN298"/>
  <sheetViews>
    <sheetView showGridLines="0" topLeftCell="A20" workbookViewId="0">
      <selection activeCell="B4" sqref="B4:K36"/>
    </sheetView>
  </sheetViews>
  <sheetFormatPr baseColWidth="10" defaultColWidth="10.5" defaultRowHeight="13" x14ac:dyDescent="0.15"/>
  <cols>
    <col min="1" max="1" width="30.5" style="126" bestFit="1" customWidth="1"/>
    <col min="2" max="5" width="11.1640625" style="126" bestFit="1" customWidth="1"/>
    <col min="6" max="6" width="11.5" style="126" bestFit="1" customWidth="1"/>
    <col min="7" max="7" width="11.1640625" style="126" bestFit="1" customWidth="1"/>
    <col min="8" max="10" width="11.5" style="126" bestFit="1" customWidth="1"/>
    <col min="11" max="11" width="11.5" style="126" customWidth="1"/>
    <col min="12" max="12" width="146.6640625" style="126" bestFit="1" customWidth="1"/>
    <col min="13" max="16384" width="10.5" style="126"/>
  </cols>
  <sheetData>
    <row r="1" spans="1:33" ht="26" thickBot="1" x14ac:dyDescent="0.3">
      <c r="A1" s="173" t="s">
        <v>178</v>
      </c>
      <c r="B1" s="174"/>
      <c r="C1" s="174"/>
      <c r="D1" s="174"/>
      <c r="E1" s="174"/>
      <c r="F1" s="174"/>
      <c r="G1" s="174"/>
      <c r="H1" s="174"/>
      <c r="I1" s="174"/>
      <c r="J1" s="174"/>
      <c r="K1" s="175"/>
      <c r="L1" s="125"/>
      <c r="M1" s="125"/>
      <c r="N1" s="125"/>
      <c r="O1" s="125"/>
      <c r="P1" s="125"/>
      <c r="Q1" s="125"/>
      <c r="R1" s="125"/>
      <c r="S1" s="125"/>
      <c r="T1" s="125"/>
      <c r="U1" s="125"/>
      <c r="V1" s="125"/>
      <c r="W1" s="125"/>
      <c r="X1" s="125"/>
      <c r="Y1" s="125"/>
      <c r="Z1" s="125"/>
      <c r="AA1" s="125"/>
      <c r="AB1" s="125"/>
      <c r="AC1" s="125"/>
      <c r="AD1" s="125"/>
      <c r="AE1" s="125"/>
      <c r="AF1" s="125"/>
      <c r="AG1" s="125"/>
    </row>
    <row r="2" spans="1:33" ht="17" thickBot="1" x14ac:dyDescent="0.25">
      <c r="A2" s="176" t="s">
        <v>258</v>
      </c>
      <c r="B2" s="177"/>
      <c r="C2" s="177"/>
      <c r="D2" s="177"/>
      <c r="E2" s="177"/>
      <c r="F2" s="177"/>
      <c r="G2" s="177"/>
      <c r="H2" s="177"/>
      <c r="I2" s="177"/>
      <c r="J2" s="177"/>
      <c r="K2" s="178"/>
      <c r="L2" s="125"/>
      <c r="M2" s="125"/>
      <c r="N2" s="125"/>
      <c r="O2" s="125"/>
      <c r="P2" s="125"/>
      <c r="Q2" s="125"/>
      <c r="R2" s="125"/>
      <c r="S2" s="125"/>
      <c r="T2" s="125"/>
      <c r="U2" s="125"/>
      <c r="V2" s="125"/>
      <c r="W2" s="125"/>
      <c r="X2" s="125"/>
      <c r="Y2" s="125"/>
      <c r="Z2" s="125"/>
      <c r="AA2" s="125"/>
      <c r="AB2" s="125"/>
      <c r="AC2" s="125"/>
      <c r="AD2" s="125"/>
      <c r="AE2" s="125"/>
      <c r="AF2" s="125"/>
      <c r="AG2" s="125"/>
    </row>
    <row r="3" spans="1:33" ht="16" x14ac:dyDescent="0.2">
      <c r="A3" s="127"/>
      <c r="B3" s="128" t="s">
        <v>259</v>
      </c>
      <c r="C3" s="128" t="s">
        <v>260</v>
      </c>
      <c r="D3" s="128" t="s">
        <v>261</v>
      </c>
      <c r="E3" s="128" t="s">
        <v>262</v>
      </c>
      <c r="F3" s="128" t="s">
        <v>263</v>
      </c>
      <c r="G3" s="128" t="s">
        <v>264</v>
      </c>
      <c r="H3" s="128" t="s">
        <v>265</v>
      </c>
      <c r="I3" s="128" t="s">
        <v>266</v>
      </c>
      <c r="J3" s="128" t="s">
        <v>267</v>
      </c>
      <c r="K3" s="129" t="s">
        <v>268</v>
      </c>
      <c r="L3" s="125"/>
      <c r="M3" s="125"/>
      <c r="N3" s="125"/>
      <c r="O3" s="125"/>
      <c r="P3" s="125"/>
      <c r="Q3" s="125"/>
      <c r="R3" s="125"/>
      <c r="S3" s="125"/>
      <c r="T3" s="125"/>
      <c r="U3" s="125"/>
      <c r="V3" s="125"/>
      <c r="W3" s="125"/>
      <c r="X3" s="125"/>
      <c r="Y3" s="125"/>
      <c r="Z3" s="125"/>
      <c r="AA3" s="125"/>
      <c r="AB3" s="125"/>
      <c r="AC3" s="125"/>
      <c r="AD3" s="125"/>
      <c r="AE3" s="125"/>
      <c r="AF3" s="125"/>
    </row>
    <row r="4" spans="1:33" ht="16" x14ac:dyDescent="0.2">
      <c r="A4" s="130" t="s">
        <v>179</v>
      </c>
      <c r="B4" s="131"/>
      <c r="C4" s="131">
        <v>5.9643639406393723E-2</v>
      </c>
      <c r="D4" s="131">
        <v>0.16838727408560072</v>
      </c>
      <c r="E4" s="131">
        <v>0.18047309833024117</v>
      </c>
      <c r="F4" s="131">
        <v>0.10219357083920366</v>
      </c>
      <c r="G4" s="131">
        <v>-0.15669918289295115</v>
      </c>
      <c r="H4" s="131">
        <v>0.32738301926102165</v>
      </c>
      <c r="I4" s="131">
        <v>0.17336423937472145</v>
      </c>
      <c r="J4" s="131">
        <v>9.6125624000387822E-2</v>
      </c>
      <c r="K4" s="131">
        <v>0.43997177264599596</v>
      </c>
      <c r="L4" s="125"/>
      <c r="M4" s="125"/>
      <c r="N4" s="125"/>
      <c r="O4" s="125"/>
      <c r="P4" s="125"/>
      <c r="Q4" s="125"/>
      <c r="R4" s="125"/>
      <c r="S4" s="125"/>
      <c r="T4" s="125"/>
      <c r="U4" s="125"/>
      <c r="V4" s="125"/>
      <c r="W4" s="125"/>
      <c r="X4" s="125"/>
      <c r="Y4" s="125"/>
      <c r="Z4" s="125"/>
      <c r="AA4" s="125"/>
      <c r="AB4" s="125"/>
      <c r="AC4" s="125"/>
      <c r="AD4" s="125"/>
      <c r="AE4" s="125"/>
      <c r="AF4" s="125"/>
    </row>
    <row r="5" spans="1:33" ht="16" x14ac:dyDescent="0.2">
      <c r="A5" s="130" t="s">
        <v>180</v>
      </c>
      <c r="B5" s="131"/>
      <c r="C5" s="131">
        <v>7.6826787670161156E-2</v>
      </c>
      <c r="D5" s="131">
        <v>0.10233858146571606</v>
      </c>
      <c r="E5" s="131">
        <v>0.14716167701815186</v>
      </c>
      <c r="F5" s="131">
        <v>2.9635813066930083E-2</v>
      </c>
      <c r="G5" s="131">
        <v>-0.16808846554038759</v>
      </c>
      <c r="H5" s="131">
        <v>0.30094574493689108</v>
      </c>
      <c r="I5" s="131">
        <v>0.22332482121519104</v>
      </c>
      <c r="J5" s="131">
        <v>0.11742305918752849</v>
      </c>
      <c r="K5" s="131">
        <v>0.4624539076955847</v>
      </c>
      <c r="L5" s="125"/>
      <c r="M5" s="125"/>
      <c r="N5" s="125"/>
      <c r="O5" s="125"/>
      <c r="P5" s="125"/>
      <c r="Q5" s="125"/>
      <c r="R5" s="125"/>
      <c r="S5" s="125"/>
      <c r="T5" s="125"/>
      <c r="U5" s="125"/>
      <c r="V5" s="125"/>
      <c r="W5" s="125"/>
      <c r="X5" s="125"/>
      <c r="Y5" s="125"/>
      <c r="Z5" s="125"/>
      <c r="AA5" s="125"/>
      <c r="AB5" s="125"/>
      <c r="AC5" s="125"/>
      <c r="AD5" s="125"/>
      <c r="AE5" s="125"/>
      <c r="AF5" s="125"/>
    </row>
    <row r="6" spans="1:33" ht="16" x14ac:dyDescent="0.2">
      <c r="A6" s="130" t="s">
        <v>181</v>
      </c>
      <c r="B6" s="131">
        <f t="shared" ref="B6:K6" si="0">B25*(1-B11)</f>
        <v>0.59266037543334993</v>
      </c>
      <c r="C6" s="131">
        <f t="shared" si="0"/>
        <v>0.351702660721677</v>
      </c>
      <c r="D6" s="131">
        <f t="shared" si="0"/>
        <v>0.31438979619332674</v>
      </c>
      <c r="E6" s="131">
        <f t="shared" si="0"/>
        <v>0.25210819230202702</v>
      </c>
      <c r="F6" s="131">
        <f t="shared" si="0"/>
        <v>0.18145341338923607</v>
      </c>
      <c r="G6" s="131">
        <f t="shared" si="0"/>
        <v>0.19017181761290769</v>
      </c>
      <c r="H6" s="131">
        <f t="shared" si="0"/>
        <v>0.18519060229990264</v>
      </c>
      <c r="I6" s="131">
        <f t="shared" si="0"/>
        <v>0.16022759475949733</v>
      </c>
      <c r="J6" s="131">
        <f t="shared" si="0"/>
        <v>0.1701110524197014</v>
      </c>
      <c r="K6" s="131">
        <f t="shared" si="0"/>
        <v>0.15285763769599786</v>
      </c>
      <c r="L6" s="125"/>
      <c r="M6" s="125"/>
      <c r="N6" s="125"/>
      <c r="O6" s="125"/>
      <c r="P6" s="125"/>
      <c r="Q6" s="125"/>
      <c r="R6" s="125"/>
      <c r="S6" s="125"/>
      <c r="T6" s="125"/>
      <c r="U6" s="125"/>
      <c r="V6" s="125"/>
      <c r="W6" s="125"/>
      <c r="X6" s="125"/>
      <c r="Y6" s="125"/>
      <c r="Z6" s="125"/>
      <c r="AA6" s="125"/>
      <c r="AB6" s="125"/>
      <c r="AC6" s="125"/>
      <c r="AD6" s="125"/>
      <c r="AE6" s="125"/>
      <c r="AF6" s="125"/>
    </row>
    <row r="7" spans="1:33" ht="16" x14ac:dyDescent="0.2">
      <c r="A7" s="130" t="s">
        <v>182</v>
      </c>
      <c r="B7" s="131"/>
      <c r="C7" s="131">
        <v>5.0793172312445733E-2</v>
      </c>
      <c r="D7" s="131">
        <v>0.15310769482964437</v>
      </c>
      <c r="E7" s="131">
        <v>0.18963380231633464</v>
      </c>
      <c r="F7" s="131">
        <v>9.8938319460159851E-2</v>
      </c>
      <c r="G7" s="131">
        <v>-0.12181719944134273</v>
      </c>
      <c r="H7" s="131">
        <v>0.31659759547109645</v>
      </c>
      <c r="I7" s="131">
        <v>0.14763098572507616</v>
      </c>
      <c r="J7" s="131">
        <v>0.10306854675551502</v>
      </c>
      <c r="K7" s="131">
        <v>0.36167708323659697</v>
      </c>
      <c r="L7" s="125"/>
      <c r="M7" s="125"/>
      <c r="N7" s="125"/>
      <c r="O7" s="125"/>
      <c r="P7" s="125"/>
      <c r="Q7" s="125"/>
      <c r="R7" s="125"/>
      <c r="S7" s="125"/>
      <c r="T7" s="125"/>
      <c r="U7" s="125"/>
      <c r="V7" s="125"/>
      <c r="W7" s="125"/>
      <c r="X7" s="125"/>
      <c r="Y7" s="125"/>
      <c r="Z7" s="125"/>
      <c r="AA7" s="125"/>
      <c r="AB7" s="125"/>
      <c r="AC7" s="125"/>
      <c r="AD7" s="125"/>
      <c r="AE7" s="125"/>
      <c r="AF7" s="125"/>
      <c r="AG7" s="125"/>
    </row>
    <row r="8" spans="1:33" ht="16" x14ac:dyDescent="0.2">
      <c r="A8" s="130" t="s">
        <v>183</v>
      </c>
      <c r="B8" s="131"/>
      <c r="C8" s="131">
        <v>-0.39960549585090377</v>
      </c>
      <c r="D8" s="131">
        <v>2.4333295570408913</v>
      </c>
      <c r="E8" s="131">
        <v>0.61575265623968822</v>
      </c>
      <c r="F8" s="131">
        <v>-0.17744603508485224</v>
      </c>
      <c r="G8" s="131">
        <v>-0.23985798699041605</v>
      </c>
      <c r="H8" s="131">
        <v>0.83969690041479983</v>
      </c>
      <c r="I8" s="131">
        <v>-0.13231900010652387</v>
      </c>
      <c r="J8" s="131">
        <v>-7.5706422769179493E-3</v>
      </c>
      <c r="K8" s="131">
        <v>-0.39284167989609131</v>
      </c>
      <c r="L8" s="125"/>
      <c r="M8" s="125"/>
      <c r="N8" s="125"/>
      <c r="O8" s="125"/>
      <c r="P8" s="125"/>
      <c r="Q8" s="125"/>
      <c r="R8" s="125"/>
      <c r="S8" s="125"/>
      <c r="T8" s="125"/>
      <c r="U8" s="125"/>
      <c r="V8" s="125"/>
      <c r="W8" s="125"/>
      <c r="X8" s="125"/>
      <c r="Y8" s="125"/>
      <c r="Z8" s="125"/>
      <c r="AA8" s="125"/>
      <c r="AB8" s="125"/>
      <c r="AC8" s="125"/>
      <c r="AD8" s="125"/>
      <c r="AE8" s="125"/>
      <c r="AF8" s="125"/>
      <c r="AG8" s="125"/>
    </row>
    <row r="9" spans="1:33" ht="16" x14ac:dyDescent="0.2">
      <c r="A9" s="130" t="s">
        <v>184</v>
      </c>
      <c r="B9" s="131"/>
      <c r="C9" s="131">
        <v>-0.40375683765094306</v>
      </c>
      <c r="D9" s="131">
        <v>2.3967457157694216</v>
      </c>
      <c r="E9" s="131">
        <v>0.62039443510166592</v>
      </c>
      <c r="F9" s="131">
        <v>-0.12321917161996299</v>
      </c>
      <c r="G9" s="131">
        <v>-0.17314107392661071</v>
      </c>
      <c r="H9" s="131">
        <v>0.81363872982821128</v>
      </c>
      <c r="I9" s="131">
        <v>-0.1555922311519341</v>
      </c>
      <c r="J9" s="131">
        <v>0.1332181401014132</v>
      </c>
      <c r="K9" s="131">
        <v>-0.4572814077888343</v>
      </c>
      <c r="L9" s="125"/>
      <c r="M9" s="125"/>
      <c r="N9" s="125"/>
      <c r="O9" s="125"/>
      <c r="P9" s="125"/>
      <c r="Q9" s="125"/>
      <c r="R9" s="125"/>
      <c r="S9" s="125"/>
      <c r="T9" s="125"/>
      <c r="U9" s="125"/>
      <c r="V9" s="125"/>
      <c r="W9" s="125"/>
      <c r="X9" s="125"/>
      <c r="Y9" s="125"/>
      <c r="Z9" s="125"/>
      <c r="AA9" s="125"/>
      <c r="AB9" s="125"/>
      <c r="AC9" s="125"/>
      <c r="AD9" s="125"/>
      <c r="AE9" s="125"/>
      <c r="AF9" s="125"/>
      <c r="AG9" s="125"/>
    </row>
    <row r="10" spans="1:33" ht="16" x14ac:dyDescent="0.2">
      <c r="A10" s="130" t="s">
        <v>185</v>
      </c>
      <c r="B10" s="131"/>
      <c r="C10" s="131">
        <v>2.431610942249085E-3</v>
      </c>
      <c r="D10" s="131">
        <v>1.0006064281382661</v>
      </c>
      <c r="E10" s="131">
        <v>1</v>
      </c>
      <c r="F10" s="131">
        <v>0.20006062443164607</v>
      </c>
      <c r="G10" s="131">
        <v>0</v>
      </c>
      <c r="H10" s="131">
        <v>0</v>
      </c>
      <c r="I10" s="131">
        <v>0</v>
      </c>
      <c r="J10" s="131">
        <v>0</v>
      </c>
      <c r="K10" s="131">
        <v>0</v>
      </c>
      <c r="L10" s="125"/>
      <c r="M10" s="125"/>
      <c r="N10" s="125"/>
      <c r="O10" s="125"/>
      <c r="P10" s="125"/>
      <c r="Q10" s="125"/>
      <c r="R10" s="125"/>
      <c r="S10" s="125"/>
      <c r="T10" s="125"/>
      <c r="U10" s="125"/>
      <c r="V10" s="125"/>
      <c r="W10" s="125"/>
      <c r="X10" s="125"/>
      <c r="Y10" s="125"/>
      <c r="Z10" s="125"/>
      <c r="AA10" s="125"/>
      <c r="AB10" s="125"/>
      <c r="AC10" s="125"/>
      <c r="AD10" s="125"/>
      <c r="AE10" s="125"/>
      <c r="AF10" s="125"/>
      <c r="AG10" s="125"/>
    </row>
    <row r="11" spans="1:33" ht="16" x14ac:dyDescent="0.2">
      <c r="A11" s="130" t="s">
        <v>186</v>
      </c>
      <c r="B11" s="131">
        <v>0.16978016307152433</v>
      </c>
      <c r="C11" s="131">
        <v>0.28544227107495163</v>
      </c>
      <c r="D11" s="131">
        <v>0.16811904397900423</v>
      </c>
      <c r="E11" s="131">
        <v>0.20750385256470744</v>
      </c>
      <c r="F11" s="131">
        <v>0.28401305642239649</v>
      </c>
      <c r="G11" s="131">
        <v>0.34348429637341599</v>
      </c>
      <c r="H11" s="131">
        <v>0.18938959050899346</v>
      </c>
      <c r="I11" s="131">
        <v>0.22428688779990405</v>
      </c>
      <c r="J11" s="131">
        <v>0.19792031195320639</v>
      </c>
      <c r="K11" s="131">
        <v>0.36468312453942581</v>
      </c>
      <c r="L11" s="125"/>
      <c r="M11" s="125"/>
      <c r="N11" s="125"/>
      <c r="O11" s="125"/>
      <c r="P11" s="125"/>
      <c r="Q11" s="125"/>
      <c r="R11" s="125"/>
      <c r="S11" s="125"/>
      <c r="T11" s="125"/>
      <c r="U11" s="125"/>
      <c r="V11" s="125"/>
      <c r="W11" s="125"/>
      <c r="X11" s="125"/>
      <c r="Y11" s="125"/>
      <c r="Z11" s="125"/>
      <c r="AA11" s="125"/>
      <c r="AB11" s="125"/>
      <c r="AC11" s="125"/>
      <c r="AD11" s="125"/>
      <c r="AE11" s="125"/>
      <c r="AF11" s="125"/>
      <c r="AG11" s="125"/>
    </row>
    <row r="12" spans="1:33" ht="16" x14ac:dyDescent="0.2">
      <c r="A12" s="130"/>
      <c r="B12" s="132"/>
      <c r="C12" s="132"/>
      <c r="D12" s="132"/>
      <c r="E12" s="132"/>
      <c r="F12" s="132"/>
      <c r="G12" s="132"/>
      <c r="H12" s="132"/>
      <c r="I12" s="132"/>
      <c r="J12" s="132"/>
      <c r="K12" s="132"/>
      <c r="L12" s="125"/>
      <c r="M12" s="125"/>
      <c r="N12" s="125"/>
      <c r="O12" s="125"/>
      <c r="P12" s="125"/>
      <c r="Q12" s="125"/>
      <c r="R12" s="125"/>
      <c r="S12" s="125"/>
      <c r="T12" s="125"/>
      <c r="U12" s="125"/>
      <c r="V12" s="125"/>
      <c r="W12" s="125"/>
      <c r="X12" s="125"/>
      <c r="Y12" s="125"/>
      <c r="Z12" s="125"/>
      <c r="AA12" s="125"/>
      <c r="AB12" s="125"/>
      <c r="AC12" s="125"/>
      <c r="AD12" s="125"/>
      <c r="AE12" s="125"/>
      <c r="AF12" s="125"/>
      <c r="AG12" s="125"/>
    </row>
    <row r="13" spans="1:33" ht="16" x14ac:dyDescent="0.2">
      <c r="A13" s="130" t="s">
        <v>255</v>
      </c>
      <c r="B13" s="133">
        <v>0.76199558651014365</v>
      </c>
      <c r="C13" s="133">
        <v>0.75563116680021214</v>
      </c>
      <c r="D13" s="133">
        <v>0.74574940365756703</v>
      </c>
      <c r="E13" s="133">
        <v>0.75153656606251795</v>
      </c>
      <c r="F13" s="133">
        <v>0.7493169555441821</v>
      </c>
      <c r="G13" s="133">
        <v>0.78031142526729613</v>
      </c>
      <c r="H13" s="133">
        <v>0.77397113818549079</v>
      </c>
      <c r="I13" s="133">
        <v>0.75699704357097852</v>
      </c>
      <c r="J13" s="133">
        <v>0.76179190638988759</v>
      </c>
      <c r="K13" s="133">
        <v>0.72037146896298454</v>
      </c>
      <c r="L13" s="125"/>
      <c r="M13" s="125"/>
      <c r="N13" s="125"/>
      <c r="O13" s="125"/>
      <c r="P13" s="125"/>
      <c r="Q13" s="125"/>
      <c r="R13" s="125"/>
      <c r="S13" s="125"/>
      <c r="T13" s="125"/>
      <c r="U13" s="125"/>
      <c r="V13" s="125"/>
      <c r="W13" s="125"/>
      <c r="X13" s="125"/>
      <c r="Y13" s="125"/>
      <c r="Z13" s="125"/>
      <c r="AA13" s="125"/>
      <c r="AB13" s="125"/>
      <c r="AC13" s="125"/>
      <c r="AD13" s="125"/>
      <c r="AE13" s="125"/>
      <c r="AF13" s="125"/>
      <c r="AG13" s="125"/>
    </row>
    <row r="14" spans="1:33" ht="16" x14ac:dyDescent="0.2">
      <c r="A14" s="130" t="s">
        <v>187</v>
      </c>
      <c r="B14" s="133">
        <v>0.10886881762770821</v>
      </c>
      <c r="C14" s="133">
        <v>9.4670181428278419E-2</v>
      </c>
      <c r="D14" s="133">
        <v>0.14643519745560563</v>
      </c>
      <c r="E14" s="133">
        <v>0.16912610787114735</v>
      </c>
      <c r="F14" s="133">
        <v>0.22476682275473808</v>
      </c>
      <c r="G14" s="133">
        <v>0.23552856845226428</v>
      </c>
      <c r="H14" s="133">
        <v>0.2516673794163945</v>
      </c>
      <c r="I14" s="133">
        <v>0.22022003586487654</v>
      </c>
      <c r="J14" s="133">
        <v>0.20486939542879601</v>
      </c>
      <c r="K14" s="133">
        <v>0.19254998630512185</v>
      </c>
      <c r="L14" s="125"/>
      <c r="M14" s="125"/>
      <c r="N14" s="125"/>
      <c r="O14" s="125"/>
      <c r="P14" s="125"/>
      <c r="Q14" s="125"/>
      <c r="R14" s="125"/>
      <c r="S14" s="125"/>
      <c r="T14" s="125"/>
      <c r="U14" s="125"/>
      <c r="V14" s="125"/>
      <c r="W14" s="125"/>
      <c r="X14" s="125"/>
      <c r="Y14" s="125"/>
      <c r="Z14" s="125"/>
      <c r="AA14" s="125"/>
      <c r="AB14" s="125"/>
      <c r="AC14" s="125"/>
      <c r="AD14" s="125"/>
      <c r="AE14" s="125"/>
      <c r="AF14" s="125"/>
      <c r="AG14" s="125"/>
    </row>
    <row r="15" spans="1:33" ht="16" x14ac:dyDescent="0.2">
      <c r="A15" s="130" t="s">
        <v>188</v>
      </c>
      <c r="B15" s="133">
        <v>6.0304022182298474E-2</v>
      </c>
      <c r="C15" s="133">
        <v>3.4168282760249191E-2</v>
      </c>
      <c r="D15" s="133">
        <v>0.10040418764908561</v>
      </c>
      <c r="E15" s="133">
        <v>0.13742653951290151</v>
      </c>
      <c r="F15" s="133">
        <v>0.10255979344430108</v>
      </c>
      <c r="G15" s="133">
        <v>9.2446261477654765E-2</v>
      </c>
      <c r="H15" s="133">
        <v>0.12812662074738637</v>
      </c>
      <c r="I15" s="133">
        <v>9.4747249551688936E-2</v>
      </c>
      <c r="J15" s="133">
        <v>8.5783919251374019E-2</v>
      </c>
      <c r="K15" s="133">
        <v>3.617044534761036E-2</v>
      </c>
      <c r="L15" s="125"/>
      <c r="M15" s="125"/>
      <c r="N15" s="125"/>
      <c r="O15" s="125"/>
      <c r="P15" s="125"/>
      <c r="Q15" s="125"/>
      <c r="R15" s="125"/>
      <c r="S15" s="125"/>
      <c r="T15" s="125"/>
      <c r="U15" s="125"/>
      <c r="V15" s="125"/>
      <c r="W15" s="125"/>
      <c r="X15" s="125"/>
      <c r="Y15" s="125"/>
      <c r="Z15" s="125"/>
      <c r="AA15" s="125"/>
      <c r="AB15" s="125"/>
      <c r="AC15" s="125"/>
      <c r="AD15" s="125"/>
      <c r="AE15" s="125"/>
      <c r="AF15" s="125"/>
      <c r="AG15" s="125"/>
    </row>
    <row r="16" spans="1:33" ht="16" x14ac:dyDescent="0.2">
      <c r="A16" s="130" t="s">
        <v>189</v>
      </c>
      <c r="B16" s="133">
        <v>3.9741917489068836E-2</v>
      </c>
      <c r="C16" s="133">
        <v>2.2362090121894159E-2</v>
      </c>
      <c r="D16" s="133">
        <v>6.5011264245958128E-2</v>
      </c>
      <c r="E16" s="133">
        <v>8.923870518699796E-2</v>
      </c>
      <c r="F16" s="133">
        <v>7.0988243741836016E-2</v>
      </c>
      <c r="G16" s="133">
        <v>6.960418132354243E-2</v>
      </c>
      <c r="H16" s="133">
        <v>9.5102044530176635E-2</v>
      </c>
      <c r="I16" s="133">
        <v>6.8439877865555068E-2</v>
      </c>
      <c r="J16" s="133">
        <v>7.0755859917334407E-2</v>
      </c>
      <c r="K16" s="133">
        <v>2.6667550999603239E-2</v>
      </c>
      <c r="L16" s="125"/>
      <c r="M16" s="125"/>
      <c r="N16" s="125"/>
      <c r="O16" s="125"/>
      <c r="P16" s="125"/>
      <c r="Q16" s="125"/>
      <c r="R16" s="125"/>
      <c r="S16" s="125"/>
      <c r="T16" s="125"/>
      <c r="U16" s="125"/>
      <c r="V16" s="125"/>
      <c r="W16" s="125"/>
      <c r="X16" s="125"/>
      <c r="Y16" s="125"/>
      <c r="Z16" s="125"/>
      <c r="AA16" s="125"/>
      <c r="AB16" s="125"/>
      <c r="AC16" s="125"/>
      <c r="AD16" s="125"/>
      <c r="AE16" s="125"/>
      <c r="AF16" s="125"/>
      <c r="AG16" s="125"/>
    </row>
    <row r="17" spans="1:33" ht="16" x14ac:dyDescent="0.2">
      <c r="A17" s="130"/>
      <c r="B17" s="132"/>
      <c r="C17" s="132"/>
      <c r="D17" s="132"/>
      <c r="E17" s="132"/>
      <c r="F17" s="132"/>
      <c r="G17" s="132"/>
      <c r="H17" s="132"/>
      <c r="I17" s="132"/>
      <c r="J17" s="132"/>
      <c r="K17" s="132"/>
      <c r="L17" s="125"/>
      <c r="M17" s="125"/>
      <c r="N17" s="125"/>
      <c r="O17" s="125"/>
      <c r="P17" s="125"/>
      <c r="Q17" s="125"/>
      <c r="R17" s="125"/>
      <c r="S17" s="125"/>
      <c r="T17" s="125"/>
      <c r="U17" s="125"/>
      <c r="V17" s="125"/>
      <c r="W17" s="125"/>
      <c r="X17" s="125"/>
      <c r="Y17" s="125"/>
      <c r="Z17" s="125"/>
      <c r="AA17" s="125"/>
      <c r="AB17" s="125"/>
      <c r="AC17" s="125"/>
      <c r="AD17" s="125"/>
      <c r="AE17" s="125"/>
      <c r="AF17" s="125"/>
      <c r="AG17" s="125"/>
    </row>
    <row r="18" spans="1:33" ht="16" x14ac:dyDescent="0.2">
      <c r="A18" s="130" t="s">
        <v>269</v>
      </c>
      <c r="B18" s="134">
        <v>7.5355292236168321</v>
      </c>
      <c r="C18" s="134">
        <v>7.4917628854923635</v>
      </c>
      <c r="D18" s="134">
        <v>13.384631095557406</v>
      </c>
      <c r="E18" s="134">
        <v>14.432016483139941</v>
      </c>
      <c r="F18" s="134">
        <v>12.117854510026193</v>
      </c>
      <c r="G18" s="134">
        <v>11.608401196259894</v>
      </c>
      <c r="H18" s="134">
        <v>15.994269289607036</v>
      </c>
      <c r="I18" s="134">
        <v>21.599923125530296</v>
      </c>
      <c r="J18" s="134">
        <v>30.776014135490811</v>
      </c>
      <c r="K18" s="134">
        <v>21.045785822555494</v>
      </c>
      <c r="L18" s="125"/>
      <c r="M18" s="125"/>
      <c r="N18" s="125"/>
      <c r="O18" s="125"/>
      <c r="P18" s="125"/>
      <c r="Q18" s="125"/>
      <c r="R18" s="125"/>
      <c r="S18" s="125"/>
      <c r="T18" s="125"/>
      <c r="U18" s="125"/>
      <c r="V18" s="125"/>
      <c r="W18" s="125"/>
      <c r="X18" s="125"/>
      <c r="Y18" s="125"/>
      <c r="Z18" s="125"/>
      <c r="AA18" s="125"/>
      <c r="AB18" s="125"/>
      <c r="AC18" s="125"/>
      <c r="AD18" s="125"/>
      <c r="AE18" s="125"/>
      <c r="AF18" s="125"/>
      <c r="AG18" s="125"/>
    </row>
    <row r="19" spans="1:33" ht="16" x14ac:dyDescent="0.2">
      <c r="A19" s="130" t="s">
        <v>270</v>
      </c>
      <c r="B19" s="134">
        <v>28.473093275488068</v>
      </c>
      <c r="C19" s="134">
        <v>27.830900640980087</v>
      </c>
      <c r="D19" s="134">
        <v>31.097024659916766</v>
      </c>
      <c r="E19" s="134">
        <v>31.404594438639442</v>
      </c>
      <c r="F19" s="134">
        <v>26.525136645581281</v>
      </c>
      <c r="G19" s="134">
        <v>31.392896380046444</v>
      </c>
      <c r="H19" s="134">
        <v>29.867267085861776</v>
      </c>
      <c r="I19" s="134">
        <v>33.949109860217078</v>
      </c>
      <c r="J19" s="134">
        <v>31.572869756944808</v>
      </c>
      <c r="K19" s="134">
        <v>28.132251998119418</v>
      </c>
      <c r="L19" s="125"/>
      <c r="M19" s="125"/>
      <c r="N19" s="125"/>
      <c r="O19" s="125"/>
      <c r="P19" s="125"/>
      <c r="Q19" s="125"/>
      <c r="R19" s="125"/>
      <c r="S19" s="125"/>
      <c r="T19" s="125"/>
      <c r="U19" s="125"/>
      <c r="V19" s="125"/>
      <c r="W19" s="125"/>
      <c r="X19" s="125"/>
      <c r="Y19" s="125"/>
      <c r="Z19" s="125"/>
      <c r="AA19" s="125"/>
      <c r="AB19" s="125"/>
      <c r="AC19" s="125"/>
      <c r="AD19" s="125"/>
      <c r="AE19" s="125"/>
      <c r="AF19" s="125"/>
      <c r="AG19" s="125"/>
    </row>
    <row r="20" spans="1:33" ht="16" x14ac:dyDescent="0.2">
      <c r="A20" s="130" t="s">
        <v>271</v>
      </c>
      <c r="B20" s="134">
        <v>8.844076950857314</v>
      </c>
      <c r="C20" s="134">
        <v>10.198851059618859</v>
      </c>
      <c r="D20" s="134">
        <v>8.5018064795513322</v>
      </c>
      <c r="E20" s="134">
        <v>7.5713598183199098</v>
      </c>
      <c r="F20" s="134">
        <v>8.821558559331379</v>
      </c>
      <c r="G20" s="134">
        <v>11.143814145443235</v>
      </c>
      <c r="H20" s="134">
        <v>10.867633468046099</v>
      </c>
      <c r="I20" s="134">
        <v>13.421459487949402</v>
      </c>
      <c r="J20" s="134">
        <v>17.210126194768531</v>
      </c>
      <c r="K20" s="134">
        <v>17.60935715883274</v>
      </c>
      <c r="L20" s="125"/>
      <c r="M20" s="125"/>
      <c r="N20" s="125"/>
      <c r="O20" s="125"/>
      <c r="P20" s="125"/>
      <c r="Q20" s="125"/>
      <c r="R20" s="125"/>
      <c r="S20" s="125"/>
      <c r="T20" s="125"/>
      <c r="U20" s="125"/>
      <c r="V20" s="125"/>
      <c r="W20" s="125"/>
      <c r="X20" s="125"/>
      <c r="Y20" s="125"/>
      <c r="Z20" s="125"/>
      <c r="AA20" s="125"/>
      <c r="AB20" s="125"/>
      <c r="AC20" s="125"/>
      <c r="AD20" s="125"/>
      <c r="AE20" s="125"/>
      <c r="AF20" s="125"/>
      <c r="AG20" s="125"/>
    </row>
    <row r="21" spans="1:33" ht="16" x14ac:dyDescent="0.2">
      <c r="A21" s="130" t="s">
        <v>190</v>
      </c>
      <c r="B21" s="134">
        <v>0.55760920840438777</v>
      </c>
      <c r="C21" s="134">
        <v>0.5681918691049479</v>
      </c>
      <c r="D21" s="134">
        <v>0.63131927507485541</v>
      </c>
      <c r="E21" s="134">
        <v>0.76018302681539507</v>
      </c>
      <c r="F21" s="134">
        <v>0.73930422348421709</v>
      </c>
      <c r="G21" s="134">
        <v>0.76373734201187315</v>
      </c>
      <c r="H21" s="134">
        <v>0.99461726007045814</v>
      </c>
      <c r="I21" s="134">
        <v>0.99726575996045996</v>
      </c>
      <c r="J21" s="134">
        <v>0.9498241463513456</v>
      </c>
      <c r="K21" s="134">
        <v>0.88607005997931054</v>
      </c>
      <c r="L21" s="125"/>
      <c r="M21" s="125"/>
      <c r="N21" s="125"/>
      <c r="O21" s="125"/>
      <c r="P21" s="125"/>
      <c r="Q21" s="125"/>
      <c r="R21" s="125"/>
      <c r="S21" s="125"/>
      <c r="T21" s="125"/>
      <c r="U21" s="125"/>
      <c r="V21" s="125"/>
      <c r="W21" s="125"/>
      <c r="X21" s="125"/>
      <c r="Y21" s="125"/>
      <c r="Z21" s="125"/>
      <c r="AA21" s="125"/>
      <c r="AB21" s="125"/>
      <c r="AC21" s="125"/>
      <c r="AD21" s="125"/>
      <c r="AE21" s="125"/>
      <c r="AF21" s="125"/>
      <c r="AG21" s="125"/>
    </row>
    <row r="22" spans="1:33" ht="16" x14ac:dyDescent="0.2">
      <c r="A22" s="130" t="s">
        <v>191</v>
      </c>
      <c r="B22" s="134">
        <v>7.2274620258694217E-2</v>
      </c>
      <c r="C22" s="134">
        <v>2.4741356063745123E-2</v>
      </c>
      <c r="D22" s="134">
        <v>1.4330527072768526E-2</v>
      </c>
      <c r="E22" s="134">
        <v>5.8216274591187788E-3</v>
      </c>
      <c r="F22" s="134">
        <v>1.0125890916170058E-2</v>
      </c>
      <c r="G22" s="134">
        <v>8.4063761785581059E-3</v>
      </c>
      <c r="H22" s="134">
        <v>6.7146154048621882E-3</v>
      </c>
      <c r="I22" s="134">
        <v>5.9127824201820889E-3</v>
      </c>
      <c r="J22" s="134">
        <v>5.3594309327656556E-3</v>
      </c>
      <c r="K22" s="134">
        <v>5.7976888645965676E-3</v>
      </c>
      <c r="L22" s="125"/>
      <c r="M22" s="125"/>
      <c r="N22" s="125"/>
      <c r="O22" s="125"/>
      <c r="P22" s="125"/>
      <c r="Q22" s="125"/>
      <c r="R22" s="125"/>
      <c r="S22" s="125"/>
      <c r="T22" s="125"/>
      <c r="U22" s="125"/>
      <c r="V22" s="125"/>
      <c r="W22" s="125"/>
      <c r="X22" s="125"/>
      <c r="Y22" s="125"/>
      <c r="Z22" s="125"/>
      <c r="AA22" s="125"/>
      <c r="AB22" s="125"/>
      <c r="AC22" s="125"/>
      <c r="AD22" s="125"/>
      <c r="AE22" s="125"/>
      <c r="AF22" s="125"/>
      <c r="AG22" s="125"/>
    </row>
    <row r="23" spans="1:33" ht="16" x14ac:dyDescent="0.2">
      <c r="A23" s="130" t="s">
        <v>192</v>
      </c>
      <c r="B23" s="131">
        <v>3.7975569021449239E-2</v>
      </c>
      <c r="C23" s="131">
        <v>1.3523703555241188E-2</v>
      </c>
      <c r="D23" s="131">
        <v>9.1423093229723654E-3</v>
      </c>
      <c r="E23" s="131">
        <v>3.8666663182594968E-3</v>
      </c>
      <c r="F23" s="131">
        <v>7.0370045598035771E-3</v>
      </c>
      <c r="G23" s="131">
        <v>6.8362801958426651E-3</v>
      </c>
      <c r="H23" s="131">
        <v>5.5412748721901956E-3</v>
      </c>
      <c r="I23" s="131">
        <v>4.8037070920011133E-3</v>
      </c>
      <c r="J23" s="131">
        <v>4.3184514612922545E-3</v>
      </c>
      <c r="K23" s="131">
        <v>4.7374539890954435E-3</v>
      </c>
      <c r="L23" s="125"/>
      <c r="M23" s="125"/>
      <c r="N23" s="125"/>
      <c r="O23" s="125"/>
      <c r="P23" s="125"/>
      <c r="Q23" s="125"/>
      <c r="R23" s="125"/>
      <c r="S23" s="125"/>
      <c r="T23" s="125"/>
      <c r="U23" s="125"/>
      <c r="V23" s="125"/>
      <c r="W23" s="125"/>
      <c r="X23" s="125"/>
      <c r="Y23" s="125"/>
      <c r="Z23" s="125"/>
      <c r="AA23" s="125"/>
      <c r="AB23" s="125"/>
      <c r="AC23" s="125"/>
      <c r="AD23" s="125"/>
      <c r="AE23" s="125"/>
      <c r="AF23" s="125"/>
      <c r="AG23" s="125"/>
    </row>
    <row r="24" spans="1:33" ht="16" x14ac:dyDescent="0.2">
      <c r="A24" s="130" t="s">
        <v>193</v>
      </c>
      <c r="B24" s="135">
        <v>1857.8912133891199</v>
      </c>
      <c r="C24" s="135">
        <v>177.08863536638862</v>
      </c>
      <c r="D24" s="135">
        <v>3594.7899159663875</v>
      </c>
      <c r="E24" s="135">
        <v>5677.6707317073133</v>
      </c>
      <c r="F24" s="135">
        <v>630.11402157164775</v>
      </c>
      <c r="G24" s="135">
        <v>5409.4666666666635</v>
      </c>
      <c r="H24" s="135">
        <v>3992.1071428571436</v>
      </c>
      <c r="I24" s="135">
        <v>4530.3206106870248</v>
      </c>
      <c r="J24" s="135">
        <v>1553.5848214285718</v>
      </c>
      <c r="K24" s="135">
        <v>2118.7626582278476</v>
      </c>
      <c r="L24" s="125"/>
      <c r="M24" s="125"/>
      <c r="N24" s="125"/>
      <c r="O24" s="125"/>
      <c r="P24" s="125"/>
      <c r="Q24" s="125"/>
      <c r="R24" s="125"/>
      <c r="S24" s="125"/>
      <c r="T24" s="125"/>
      <c r="U24" s="125"/>
      <c r="V24" s="125"/>
      <c r="W24" s="125"/>
      <c r="X24" s="125"/>
      <c r="Y24" s="125"/>
      <c r="Z24" s="125"/>
      <c r="AA24" s="125"/>
      <c r="AB24" s="125"/>
      <c r="AC24" s="125"/>
      <c r="AD24" s="125"/>
      <c r="AE24" s="125"/>
      <c r="AF24" s="125"/>
      <c r="AG24" s="125"/>
    </row>
    <row r="25" spans="1:33" ht="16" x14ac:dyDescent="0.2">
      <c r="A25" s="130" t="s">
        <v>272</v>
      </c>
      <c r="B25" s="131">
        <v>0.71385956956411323</v>
      </c>
      <c r="C25" s="131">
        <v>0.49219628657682307</v>
      </c>
      <c r="D25" s="131">
        <v>0.37792642555143657</v>
      </c>
      <c r="E25" s="131">
        <v>0.31811913927646157</v>
      </c>
      <c r="F25" s="131">
        <v>0.25343117638788187</v>
      </c>
      <c r="G25" s="131">
        <v>0.28966834542174863</v>
      </c>
      <c r="H25" s="131">
        <v>0.22845820893934285</v>
      </c>
      <c r="I25" s="131">
        <v>0.20655522285172673</v>
      </c>
      <c r="J25" s="131">
        <v>0.21208747080224907</v>
      </c>
      <c r="K25" s="131">
        <v>0.24060062560935974</v>
      </c>
      <c r="L25" s="125"/>
      <c r="M25" s="125"/>
      <c r="N25" s="125"/>
      <c r="O25" s="125"/>
      <c r="P25" s="125"/>
      <c r="Q25" s="125"/>
      <c r="R25" s="125"/>
      <c r="S25" s="125"/>
      <c r="T25" s="125"/>
      <c r="U25" s="125"/>
      <c r="V25" s="125"/>
      <c r="W25" s="125"/>
      <c r="X25" s="125"/>
      <c r="Y25" s="125"/>
      <c r="Z25" s="125"/>
      <c r="AA25" s="125"/>
      <c r="AB25" s="125"/>
      <c r="AC25" s="125"/>
      <c r="AD25" s="125"/>
      <c r="AE25" s="125"/>
      <c r="AF25" s="125"/>
      <c r="AG25" s="125"/>
    </row>
    <row r="26" spans="1:33" ht="16" x14ac:dyDescent="0.2">
      <c r="A26" s="130" t="s">
        <v>273</v>
      </c>
      <c r="B26" s="131">
        <v>0.86142635983750571</v>
      </c>
      <c r="C26" s="131">
        <v>0.64758134780871501</v>
      </c>
      <c r="D26" s="131">
        <v>0.52290218167238744</v>
      </c>
      <c r="E26" s="131">
        <v>0.45525964533146857</v>
      </c>
      <c r="F26" s="131">
        <v>0.36487869467962508</v>
      </c>
      <c r="G26" s="131">
        <v>0.40174506318710246</v>
      </c>
      <c r="H26" s="131">
        <v>0.3109036423725014</v>
      </c>
      <c r="I26" s="131">
        <v>0.28885024391597219</v>
      </c>
      <c r="J26" s="131">
        <v>0.29796907570018932</v>
      </c>
      <c r="K26" s="131">
        <v>0.30729720066441246</v>
      </c>
      <c r="L26" s="125"/>
      <c r="M26" s="125"/>
      <c r="N26" s="125"/>
      <c r="O26" s="125"/>
      <c r="P26" s="125"/>
      <c r="Q26" s="125"/>
      <c r="R26" s="125"/>
      <c r="S26" s="125"/>
      <c r="T26" s="125"/>
      <c r="U26" s="125"/>
      <c r="V26" s="125"/>
      <c r="W26" s="125"/>
      <c r="X26" s="125"/>
      <c r="Y26" s="125"/>
      <c r="Z26" s="125"/>
      <c r="AA26" s="125"/>
      <c r="AB26" s="125"/>
      <c r="AC26" s="125"/>
      <c r="AD26" s="125"/>
      <c r="AE26" s="125"/>
      <c r="AF26" s="125"/>
      <c r="AG26" s="125"/>
    </row>
    <row r="27" spans="1:33" ht="16" x14ac:dyDescent="0.2">
      <c r="A27" s="130" t="s">
        <v>274</v>
      </c>
      <c r="B27" s="131">
        <v>0.8131384336147508</v>
      </c>
      <c r="C27" s="131">
        <v>0.86122419621664259</v>
      </c>
      <c r="D27" s="131">
        <v>0.62167349236392144</v>
      </c>
      <c r="E27" s="131">
        <v>0.43497380931567969</v>
      </c>
      <c r="F27" s="131">
        <v>0.58406395852416682</v>
      </c>
      <c r="G27" s="131">
        <v>0.33695350963508924</v>
      </c>
      <c r="H27" s="131">
        <v>0.35092210514725558</v>
      </c>
      <c r="I27" s="131">
        <v>0.30161267491853716</v>
      </c>
      <c r="J27" s="131">
        <v>0.236349560981506</v>
      </c>
      <c r="K27" s="131">
        <v>0.27883731605353851</v>
      </c>
      <c r="L27" s="125"/>
      <c r="M27" s="125"/>
      <c r="N27" s="125"/>
      <c r="O27" s="125"/>
      <c r="P27" s="125"/>
      <c r="Q27" s="125"/>
      <c r="R27" s="125"/>
      <c r="S27" s="125"/>
      <c r="T27" s="125"/>
      <c r="U27" s="125"/>
      <c r="V27" s="125"/>
      <c r="W27" s="125"/>
      <c r="X27" s="125"/>
      <c r="Y27" s="125"/>
      <c r="Z27" s="125"/>
      <c r="AA27" s="125"/>
      <c r="AB27" s="125"/>
      <c r="AC27" s="125"/>
      <c r="AD27" s="125"/>
      <c r="AE27" s="125"/>
      <c r="AF27" s="125"/>
      <c r="AG27" s="125"/>
    </row>
    <row r="28" spans="1:33" ht="16" x14ac:dyDescent="0.2">
      <c r="A28" s="130"/>
      <c r="B28" s="131"/>
      <c r="C28" s="131"/>
      <c r="D28" s="131"/>
      <c r="E28" s="131"/>
      <c r="F28" s="131"/>
      <c r="G28" s="131"/>
      <c r="H28" s="131"/>
      <c r="I28" s="131"/>
      <c r="J28" s="131"/>
      <c r="K28" s="131"/>
      <c r="L28" s="125"/>
      <c r="M28" s="125"/>
      <c r="N28" s="125"/>
      <c r="O28" s="125"/>
      <c r="P28" s="125"/>
      <c r="Q28" s="125"/>
      <c r="R28" s="125"/>
      <c r="S28" s="125"/>
      <c r="T28" s="125"/>
      <c r="U28" s="125"/>
      <c r="V28" s="125"/>
      <c r="W28" s="125"/>
      <c r="X28" s="125"/>
      <c r="Y28" s="125"/>
      <c r="Z28" s="125"/>
      <c r="AA28" s="125"/>
      <c r="AB28" s="125"/>
      <c r="AC28" s="125"/>
      <c r="AD28" s="125"/>
      <c r="AE28" s="125"/>
      <c r="AF28" s="125"/>
      <c r="AG28" s="125"/>
    </row>
    <row r="29" spans="1:33" ht="16" x14ac:dyDescent="0.2">
      <c r="A29" s="130" t="s">
        <v>194</v>
      </c>
      <c r="B29" s="135">
        <v>1476.7099999999998</v>
      </c>
      <c r="C29" s="135">
        <v>3159.39</v>
      </c>
      <c r="D29" s="135">
        <v>1730.1200000000001</v>
      </c>
      <c r="E29" s="135">
        <v>3288.93</v>
      </c>
      <c r="F29" s="135">
        <v>1860.63</v>
      </c>
      <c r="G29" s="135">
        <v>3430.45</v>
      </c>
      <c r="H29" s="135">
        <v>3076.57</v>
      </c>
      <c r="I29" s="135">
        <v>4158.34</v>
      </c>
      <c r="J29" s="135">
        <v>2399.4900000000002</v>
      </c>
      <c r="K29" s="135">
        <v>3584.37</v>
      </c>
      <c r="L29" s="125"/>
      <c r="M29" s="125"/>
      <c r="N29" s="125"/>
      <c r="O29" s="125"/>
      <c r="P29" s="125"/>
      <c r="Q29" s="125"/>
      <c r="R29" s="125"/>
      <c r="S29" s="125"/>
      <c r="T29" s="125"/>
      <c r="U29" s="125"/>
      <c r="V29" s="125"/>
      <c r="W29" s="125"/>
      <c r="X29" s="125"/>
      <c r="Y29" s="125"/>
      <c r="Z29" s="125"/>
      <c r="AA29" s="125"/>
      <c r="AB29" s="125"/>
      <c r="AC29" s="125"/>
      <c r="AD29" s="125"/>
      <c r="AE29" s="125"/>
      <c r="AF29" s="125"/>
      <c r="AG29" s="125"/>
    </row>
    <row r="30" spans="1:33" ht="16" x14ac:dyDescent="0.2">
      <c r="A30" s="130" t="s">
        <v>195</v>
      </c>
      <c r="B30" s="131"/>
      <c r="C30" s="131">
        <v>0.98019361096030799</v>
      </c>
      <c r="D30" s="131">
        <v>-0.3166618919559987</v>
      </c>
      <c r="E30" s="131">
        <v>0.57855565072352699</v>
      </c>
      <c r="F30" s="131">
        <v>-0.39635206798963929</v>
      </c>
      <c r="G30" s="131">
        <v>0.74560034061879055</v>
      </c>
      <c r="H30" s="131">
        <v>-0.11450058945485586</v>
      </c>
      <c r="I30" s="131">
        <v>0.32456784682434758</v>
      </c>
      <c r="J30" s="131">
        <v>-0.42538079041739063</v>
      </c>
      <c r="K30" s="131">
        <v>0.54831393805843498</v>
      </c>
      <c r="L30" s="125"/>
      <c r="M30" s="125"/>
      <c r="N30" s="125"/>
      <c r="O30" s="125"/>
      <c r="P30" s="125"/>
      <c r="Q30" s="125"/>
      <c r="R30" s="125"/>
      <c r="S30" s="125"/>
      <c r="T30" s="125"/>
      <c r="U30" s="125"/>
      <c r="V30" s="125"/>
      <c r="W30" s="125"/>
      <c r="X30" s="125"/>
      <c r="Y30" s="125"/>
      <c r="Z30" s="125"/>
      <c r="AA30" s="125"/>
      <c r="AB30" s="125"/>
      <c r="AC30" s="125"/>
      <c r="AD30" s="125"/>
      <c r="AE30" s="125"/>
      <c r="AF30" s="125"/>
      <c r="AG30" s="125"/>
    </row>
    <row r="31" spans="1:33" ht="16" x14ac:dyDescent="0.2">
      <c r="A31" s="130" t="s">
        <v>196</v>
      </c>
      <c r="B31" s="131"/>
      <c r="C31" s="131">
        <v>1.1394789769148987</v>
      </c>
      <c r="D31" s="131">
        <v>-0.45238796096714862</v>
      </c>
      <c r="E31" s="131">
        <v>0.90098374679212978</v>
      </c>
      <c r="F31" s="131">
        <v>-0.43427497696819328</v>
      </c>
      <c r="G31" s="131">
        <v>0.8437034767793703</v>
      </c>
      <c r="H31" s="131">
        <v>-0.10315847775073228</v>
      </c>
      <c r="I31" s="131">
        <v>0.35161559788985786</v>
      </c>
      <c r="J31" s="131">
        <v>-0.42296926177272653</v>
      </c>
      <c r="K31" s="131">
        <v>0.49380493354837873</v>
      </c>
      <c r="L31" s="125"/>
      <c r="M31" s="125"/>
      <c r="N31" s="125"/>
      <c r="O31" s="125"/>
      <c r="P31" s="125"/>
      <c r="Q31" s="125"/>
      <c r="R31" s="125"/>
      <c r="S31" s="125"/>
      <c r="T31" s="125"/>
      <c r="U31" s="125"/>
      <c r="V31" s="125"/>
      <c r="W31" s="125"/>
      <c r="X31" s="125"/>
      <c r="Y31" s="125"/>
      <c r="Z31" s="125"/>
      <c r="AA31" s="125"/>
      <c r="AB31" s="125"/>
      <c r="AC31" s="125"/>
      <c r="AD31" s="125"/>
      <c r="AE31" s="125"/>
      <c r="AF31" s="125"/>
      <c r="AG31" s="125"/>
    </row>
    <row r="32" spans="1:33" ht="16" x14ac:dyDescent="0.2">
      <c r="A32" s="130" t="s">
        <v>275</v>
      </c>
      <c r="B32" s="136">
        <v>9.0001474924455829E-2</v>
      </c>
      <c r="C32" s="136">
        <v>0.1613407142237043</v>
      </c>
      <c r="D32" s="136">
        <v>8.6396967027611155E-2</v>
      </c>
      <c r="E32" s="136">
        <v>0.16332819187026432</v>
      </c>
      <c r="F32" s="136">
        <v>8.6158466787432914E-2</v>
      </c>
      <c r="G32" s="136">
        <v>0.15196673649722309</v>
      </c>
      <c r="H32" s="136">
        <v>0.1414208043128112</v>
      </c>
      <c r="I32" s="136">
        <v>0.16494849450196808</v>
      </c>
      <c r="J32" s="136">
        <v>7.9040755157764292E-2</v>
      </c>
      <c r="K32" s="136">
        <v>0.11980386815581584</v>
      </c>
      <c r="L32" s="125"/>
      <c r="M32" s="125"/>
      <c r="N32" s="125"/>
      <c r="O32" s="125"/>
      <c r="P32" s="125"/>
      <c r="Q32" s="125"/>
      <c r="R32" s="125"/>
      <c r="S32" s="125"/>
      <c r="T32" s="125"/>
      <c r="U32" s="125"/>
      <c r="V32" s="125"/>
      <c r="W32" s="125"/>
      <c r="X32" s="125"/>
      <c r="Y32" s="125"/>
      <c r="Z32" s="125"/>
      <c r="AA32" s="125"/>
      <c r="AB32" s="125"/>
      <c r="AC32" s="125"/>
      <c r="AD32" s="125"/>
      <c r="AE32" s="125"/>
      <c r="AF32" s="125"/>
      <c r="AG32" s="125"/>
    </row>
    <row r="33" spans="1:40" ht="16" x14ac:dyDescent="0.2">
      <c r="A33" s="130" t="s">
        <v>197</v>
      </c>
      <c r="B33" s="136">
        <v>0.17918491994788521</v>
      </c>
      <c r="C33" s="136">
        <v>0.29176309656591221</v>
      </c>
      <c r="D33" s="136">
        <v>0.17546621189781625</v>
      </c>
      <c r="E33" s="136">
        <v>0.2287539130480227</v>
      </c>
      <c r="F33" s="136">
        <v>0.13239715388084383</v>
      </c>
      <c r="G33" s="136">
        <v>0.21402382895494704</v>
      </c>
      <c r="H33" s="136">
        <v>0.15100366861050338</v>
      </c>
      <c r="I33" s="136">
        <v>0.17214271508690984</v>
      </c>
      <c r="J33" s="136">
        <v>8.6246259243729972E-2</v>
      </c>
      <c r="K33" s="136">
        <v>0.14524470370071391</v>
      </c>
      <c r="L33" s="125"/>
      <c r="M33" s="125"/>
      <c r="N33" s="125"/>
      <c r="O33" s="125"/>
      <c r="P33" s="125"/>
      <c r="Q33" s="125"/>
      <c r="R33" s="125"/>
      <c r="S33" s="125"/>
      <c r="T33" s="125"/>
      <c r="U33" s="125"/>
      <c r="V33" s="125"/>
      <c r="W33" s="125"/>
      <c r="X33" s="125"/>
      <c r="Y33" s="125"/>
      <c r="Z33" s="125"/>
      <c r="AA33" s="125"/>
      <c r="AB33" s="125"/>
      <c r="AC33" s="125"/>
      <c r="AD33" s="125"/>
      <c r="AE33" s="125"/>
      <c r="AF33" s="125"/>
      <c r="AG33" s="125"/>
    </row>
    <row r="34" spans="1:40" ht="16" x14ac:dyDescent="0.2">
      <c r="A34" s="130" t="s">
        <v>198</v>
      </c>
      <c r="B34" s="136">
        <v>4.7184262030854249</v>
      </c>
      <c r="C34" s="136">
        <v>21.574200837376221</v>
      </c>
      <c r="D34" s="136">
        <v>19.192766914691124</v>
      </c>
      <c r="E34" s="136">
        <v>59.160500084473732</v>
      </c>
      <c r="F34" s="136">
        <v>18.814419225634182</v>
      </c>
      <c r="G34" s="136">
        <v>31.307059222806718</v>
      </c>
      <c r="H34" s="136">
        <v>27.250708924103421</v>
      </c>
      <c r="I34" s="136">
        <v>35.835389583505837</v>
      </c>
      <c r="J34" s="136">
        <v>19.97157083199486</v>
      </c>
      <c r="K34" s="136">
        <v>30.658810414841945</v>
      </c>
      <c r="L34" s="125"/>
      <c r="M34" s="125"/>
      <c r="N34" s="125"/>
      <c r="O34" s="125"/>
      <c r="P34" s="125"/>
      <c r="Q34" s="125"/>
      <c r="R34" s="125"/>
      <c r="S34" s="125"/>
      <c r="T34" s="125"/>
      <c r="U34" s="125"/>
      <c r="V34" s="125"/>
      <c r="W34" s="125"/>
      <c r="X34" s="125"/>
      <c r="Y34" s="125"/>
      <c r="Z34" s="125"/>
      <c r="AA34" s="125"/>
      <c r="AB34" s="125"/>
      <c r="AC34" s="125"/>
      <c r="AD34" s="125"/>
      <c r="AE34" s="125"/>
      <c r="AF34" s="125"/>
      <c r="AG34" s="125"/>
    </row>
    <row r="35" spans="1:40" ht="16" x14ac:dyDescent="0.2">
      <c r="A35" s="130" t="s">
        <v>199</v>
      </c>
      <c r="B35" s="134">
        <v>1107.9707112970711</v>
      </c>
      <c r="C35" s="134">
        <v>188.18429135585785</v>
      </c>
      <c r="D35" s="134">
        <v>2897.4873949579837</v>
      </c>
      <c r="E35" s="134">
        <v>6003.6585365853662</v>
      </c>
      <c r="F35" s="134">
        <v>522.54853620955316</v>
      </c>
      <c r="G35" s="134">
        <v>5055.7619047619046</v>
      </c>
      <c r="H35" s="134">
        <v>3412.0214285714287</v>
      </c>
      <c r="I35" s="134">
        <v>4613.4503816793895</v>
      </c>
      <c r="J35" s="134">
        <v>1008.7767857142856</v>
      </c>
      <c r="K35" s="134">
        <v>1687.9177215189873</v>
      </c>
      <c r="L35" s="125"/>
      <c r="M35" s="125"/>
      <c r="N35" s="125"/>
      <c r="O35" s="125"/>
      <c r="P35" s="125"/>
      <c r="Q35" s="125"/>
      <c r="R35" s="125"/>
      <c r="S35" s="125"/>
      <c r="T35" s="125"/>
      <c r="U35" s="125"/>
      <c r="V35" s="125"/>
      <c r="W35" s="125"/>
      <c r="X35" s="125"/>
      <c r="Y35" s="125"/>
      <c r="Z35" s="125"/>
      <c r="AA35" s="125"/>
      <c r="AB35" s="125"/>
      <c r="AC35" s="125"/>
      <c r="AD35" s="125"/>
      <c r="AE35" s="125"/>
      <c r="AF35" s="125"/>
      <c r="AG35" s="125"/>
    </row>
    <row r="36" spans="1:40" ht="17" thickBot="1" x14ac:dyDescent="0.25">
      <c r="A36" s="137" t="s">
        <v>200</v>
      </c>
      <c r="B36" s="138">
        <v>10.078507315873599</v>
      </c>
      <c r="C36" s="138">
        <v>37.364986187845304</v>
      </c>
      <c r="D36" s="138">
        <v>4.5440206481215952</v>
      </c>
      <c r="E36" s="138">
        <v>16.456950841244478</v>
      </c>
      <c r="F36" s="138">
        <v>8.3493304893944789</v>
      </c>
      <c r="G36" s="138">
        <v>14.224556669236701</v>
      </c>
      <c r="H36" s="138">
        <v>17.125425860894179</v>
      </c>
      <c r="I36" s="138">
        <v>25.532979351032449</v>
      </c>
      <c r="J36" s="138">
        <v>28.463545839533019</v>
      </c>
      <c r="K36" s="138">
        <v>14.471530048483482</v>
      </c>
      <c r="L36" s="125"/>
      <c r="M36" s="125"/>
      <c r="N36" s="125"/>
      <c r="O36" s="125"/>
      <c r="P36" s="125"/>
      <c r="Q36" s="125"/>
      <c r="R36" s="125"/>
      <c r="S36" s="125"/>
      <c r="T36" s="125"/>
      <c r="U36" s="125"/>
      <c r="V36" s="125"/>
      <c r="W36" s="125"/>
      <c r="X36" s="125"/>
      <c r="Y36" s="125"/>
      <c r="Z36" s="125"/>
      <c r="AA36" s="125"/>
      <c r="AB36" s="125"/>
      <c r="AC36" s="125"/>
      <c r="AD36" s="125"/>
      <c r="AE36" s="125"/>
      <c r="AF36" s="125"/>
      <c r="AG36" s="125"/>
    </row>
    <row r="37" spans="1:40" ht="16" x14ac:dyDescent="0.2">
      <c r="A37" s="139"/>
      <c r="B37" s="139"/>
      <c r="C37" s="139"/>
      <c r="D37" s="139"/>
      <c r="E37" s="139"/>
      <c r="F37" s="139"/>
      <c r="G37" s="139"/>
      <c r="H37" s="139"/>
      <c r="I37" s="139"/>
      <c r="J37" s="139"/>
      <c r="K37" s="139"/>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row>
    <row r="38" spans="1:40" x14ac:dyDescent="0.1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row>
    <row r="39" spans="1:40" x14ac:dyDescent="0.1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row>
    <row r="40" spans="1:40"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row>
    <row r="41" spans="1:40"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row>
    <row r="42" spans="1:40" x14ac:dyDescent="0.1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row>
    <row r="43" spans="1:40" x14ac:dyDescent="0.1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row>
    <row r="44" spans="1:40" x14ac:dyDescent="0.1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row>
    <row r="45" spans="1:40" x14ac:dyDescent="0.1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row>
    <row r="46" spans="1:40"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row>
    <row r="47" spans="1:40" x14ac:dyDescent="0.1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row>
    <row r="48" spans="1:40" x14ac:dyDescent="0.1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row>
    <row r="49" spans="1:40" x14ac:dyDescent="0.1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row>
    <row r="50" spans="1:40" x14ac:dyDescent="0.1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row>
    <row r="51" spans="1:40" x14ac:dyDescent="0.1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row>
    <row r="52" spans="1:40" x14ac:dyDescent="0.1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row>
    <row r="53" spans="1:40" x14ac:dyDescent="0.1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row>
    <row r="54" spans="1:40" x14ac:dyDescent="0.1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row>
    <row r="55" spans="1:40" x14ac:dyDescent="0.1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row>
    <row r="56" spans="1:40" x14ac:dyDescent="0.1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row>
    <row r="57" spans="1:40" x14ac:dyDescent="0.1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row>
    <row r="58" spans="1:40" x14ac:dyDescent="0.1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row>
    <row r="59" spans="1:40" x14ac:dyDescent="0.1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row>
    <row r="60" spans="1:40" x14ac:dyDescent="0.1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row>
    <row r="61" spans="1:40" x14ac:dyDescent="0.1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row>
    <row r="62" spans="1:40" x14ac:dyDescent="0.1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row>
    <row r="63" spans="1:40" x14ac:dyDescent="0.1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row>
    <row r="64" spans="1:40" x14ac:dyDescent="0.1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row>
    <row r="65" spans="1:40" x14ac:dyDescent="0.1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row>
    <row r="66" spans="1:40" x14ac:dyDescent="0.1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row>
    <row r="67" spans="1:40" x14ac:dyDescent="0.1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row>
    <row r="68" spans="1:40" x14ac:dyDescent="0.1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row>
    <row r="69" spans="1:40" x14ac:dyDescent="0.1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row>
    <row r="70" spans="1:40" x14ac:dyDescent="0.1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row>
    <row r="71" spans="1:40" x14ac:dyDescent="0.1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row>
    <row r="72" spans="1:40" x14ac:dyDescent="0.1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row>
    <row r="73" spans="1:40" x14ac:dyDescent="0.1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row>
    <row r="74" spans="1:40" x14ac:dyDescent="0.1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row>
    <row r="75" spans="1:40" x14ac:dyDescent="0.1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row>
    <row r="76" spans="1:40" x14ac:dyDescent="0.1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row>
    <row r="77" spans="1:40" x14ac:dyDescent="0.1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row>
    <row r="78" spans="1:40" x14ac:dyDescent="0.1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row>
    <row r="79" spans="1:40" x14ac:dyDescent="0.1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row>
    <row r="80" spans="1:40" x14ac:dyDescent="0.1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row>
    <row r="81" spans="1:40" x14ac:dyDescent="0.1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row>
    <row r="82" spans="1:40" x14ac:dyDescent="0.1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row>
    <row r="83" spans="1:40" x14ac:dyDescent="0.1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row>
    <row r="84" spans="1:40" x14ac:dyDescent="0.1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row>
    <row r="85" spans="1:40" x14ac:dyDescent="0.1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row>
    <row r="86" spans="1:40" x14ac:dyDescent="0.1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row>
    <row r="87" spans="1:40" x14ac:dyDescent="0.1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row>
    <row r="88" spans="1:40" x14ac:dyDescent="0.1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row>
    <row r="89" spans="1:40" x14ac:dyDescent="0.1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row>
    <row r="90" spans="1:40" x14ac:dyDescent="0.1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row>
    <row r="91" spans="1:40" x14ac:dyDescent="0.1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row>
    <row r="92" spans="1:40" x14ac:dyDescent="0.1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row>
    <row r="93" spans="1:40" x14ac:dyDescent="0.1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row>
    <row r="94" spans="1:40" x14ac:dyDescent="0.1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row>
    <row r="95" spans="1:40" x14ac:dyDescent="0.1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row>
    <row r="96" spans="1:40" x14ac:dyDescent="0.1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row>
    <row r="97" spans="1:40" x14ac:dyDescent="0.1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row>
    <row r="98" spans="1:40" x14ac:dyDescent="0.1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row>
    <row r="99" spans="1:40" x14ac:dyDescent="0.1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row>
    <row r="100" spans="1:40" x14ac:dyDescent="0.1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row>
    <row r="101" spans="1:40" x14ac:dyDescent="0.1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row>
    <row r="102" spans="1:40" x14ac:dyDescent="0.1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row>
    <row r="103" spans="1:40" x14ac:dyDescent="0.1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row>
    <row r="104" spans="1:40" x14ac:dyDescent="0.1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row>
    <row r="105" spans="1:40" x14ac:dyDescent="0.1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row>
    <row r="106" spans="1:40" x14ac:dyDescent="0.1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row>
    <row r="107" spans="1:40" x14ac:dyDescent="0.1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row>
    <row r="108" spans="1:40" x14ac:dyDescent="0.1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row>
    <row r="109" spans="1:40" x14ac:dyDescent="0.1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row>
    <row r="110" spans="1:40" x14ac:dyDescent="0.1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row>
    <row r="111" spans="1:40" x14ac:dyDescent="0.1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row>
    <row r="112" spans="1:40" x14ac:dyDescent="0.1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row>
    <row r="113" spans="1:40" x14ac:dyDescent="0.1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row>
    <row r="114" spans="1:40" x14ac:dyDescent="0.1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row>
    <row r="115" spans="1:40" x14ac:dyDescent="0.1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row>
    <row r="116" spans="1:40" x14ac:dyDescent="0.1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row>
    <row r="117" spans="1:40" x14ac:dyDescent="0.1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row>
    <row r="118" spans="1:40" x14ac:dyDescent="0.1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row>
    <row r="119" spans="1:40" x14ac:dyDescent="0.1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row>
    <row r="120" spans="1:40" x14ac:dyDescent="0.1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row>
    <row r="121" spans="1:40" x14ac:dyDescent="0.1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row>
    <row r="122" spans="1:40" x14ac:dyDescent="0.1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row>
    <row r="123" spans="1:40" x14ac:dyDescent="0.1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row>
    <row r="124" spans="1:40" x14ac:dyDescent="0.1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row>
    <row r="125" spans="1:40" x14ac:dyDescent="0.1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row>
    <row r="126" spans="1:40" x14ac:dyDescent="0.1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row>
    <row r="127" spans="1:40" x14ac:dyDescent="0.1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row>
    <row r="128" spans="1:40" x14ac:dyDescent="0.1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row>
    <row r="129" spans="1:40" x14ac:dyDescent="0.1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row>
    <row r="130" spans="1:40" x14ac:dyDescent="0.1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row>
    <row r="131" spans="1:40" x14ac:dyDescent="0.1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row>
    <row r="132" spans="1:40" x14ac:dyDescent="0.1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row>
    <row r="133" spans="1:40" x14ac:dyDescent="0.1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row>
    <row r="134" spans="1:40" x14ac:dyDescent="0.1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row>
    <row r="135" spans="1:40" x14ac:dyDescent="0.1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row>
    <row r="136" spans="1:40" x14ac:dyDescent="0.1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row>
    <row r="137" spans="1:40" x14ac:dyDescent="0.1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row>
    <row r="138" spans="1:40" x14ac:dyDescent="0.1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row>
    <row r="139" spans="1:40" x14ac:dyDescent="0.1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row>
    <row r="140" spans="1:40" x14ac:dyDescent="0.1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row>
    <row r="141" spans="1:40" x14ac:dyDescent="0.1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row>
    <row r="142" spans="1:40" x14ac:dyDescent="0.1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row>
    <row r="143" spans="1:40" x14ac:dyDescent="0.1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row>
    <row r="144" spans="1:40" x14ac:dyDescent="0.1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row>
    <row r="145" spans="1:40" x14ac:dyDescent="0.1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row>
    <row r="146" spans="1:40" x14ac:dyDescent="0.1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row>
    <row r="147" spans="1:40" x14ac:dyDescent="0.1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row>
    <row r="148" spans="1:40" x14ac:dyDescent="0.1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row>
    <row r="149" spans="1:40" x14ac:dyDescent="0.1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row>
    <row r="150" spans="1:40" x14ac:dyDescent="0.1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row>
    <row r="151" spans="1:40" x14ac:dyDescent="0.1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row>
    <row r="152" spans="1:40" x14ac:dyDescent="0.1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row>
    <row r="153" spans="1:40" x14ac:dyDescent="0.1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row>
    <row r="154" spans="1:40" x14ac:dyDescent="0.1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row>
    <row r="155" spans="1:40" x14ac:dyDescent="0.1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row>
    <row r="156" spans="1:40" x14ac:dyDescent="0.1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row>
    <row r="157" spans="1:40" x14ac:dyDescent="0.1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row>
    <row r="158" spans="1:40" x14ac:dyDescent="0.1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row>
    <row r="159" spans="1:40" x14ac:dyDescent="0.1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row>
    <row r="160" spans="1:40" x14ac:dyDescent="0.1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row>
    <row r="161" spans="1:40" x14ac:dyDescent="0.1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row>
    <row r="162" spans="1:40" x14ac:dyDescent="0.1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row>
    <row r="163" spans="1:40" x14ac:dyDescent="0.1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row>
    <row r="164" spans="1:40" x14ac:dyDescent="0.1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row>
    <row r="165" spans="1:40" x14ac:dyDescent="0.1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row>
    <row r="166" spans="1:40" x14ac:dyDescent="0.1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row>
    <row r="167" spans="1:40" x14ac:dyDescent="0.1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row>
    <row r="168" spans="1:40" x14ac:dyDescent="0.1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row>
    <row r="169" spans="1:40" x14ac:dyDescent="0.1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row>
    <row r="170" spans="1:40" x14ac:dyDescent="0.1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row>
    <row r="171" spans="1:40" x14ac:dyDescent="0.1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row>
    <row r="172" spans="1:40" x14ac:dyDescent="0.1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row>
    <row r="173" spans="1:40" x14ac:dyDescent="0.1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row>
    <row r="174" spans="1:40" x14ac:dyDescent="0.1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row>
    <row r="175" spans="1:40" x14ac:dyDescent="0.1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row>
    <row r="176" spans="1:40" x14ac:dyDescent="0.1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row>
    <row r="177" spans="1:40" x14ac:dyDescent="0.1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row>
    <row r="178" spans="1:40" x14ac:dyDescent="0.1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row>
    <row r="179" spans="1:40" x14ac:dyDescent="0.1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row>
    <row r="180" spans="1:40" x14ac:dyDescent="0.1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row>
    <row r="181" spans="1:40" x14ac:dyDescent="0.1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row>
    <row r="182" spans="1:40" x14ac:dyDescent="0.1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row>
    <row r="183" spans="1:40" x14ac:dyDescent="0.1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row>
    <row r="184" spans="1:40" x14ac:dyDescent="0.1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row>
    <row r="185" spans="1:40" x14ac:dyDescent="0.1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row>
    <row r="186" spans="1:40" x14ac:dyDescent="0.1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row>
    <row r="187" spans="1:40" x14ac:dyDescent="0.1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row>
    <row r="188" spans="1:40" x14ac:dyDescent="0.1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row>
    <row r="189" spans="1:40" x14ac:dyDescent="0.1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row>
    <row r="190" spans="1:40" x14ac:dyDescent="0.1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row>
    <row r="191" spans="1:40" x14ac:dyDescent="0.1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row>
    <row r="192" spans="1:40" x14ac:dyDescent="0.1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row>
    <row r="193" spans="1:40" x14ac:dyDescent="0.1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row>
    <row r="194" spans="1:40" x14ac:dyDescent="0.1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row>
    <row r="195" spans="1:40" x14ac:dyDescent="0.1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row>
    <row r="196" spans="1:40" x14ac:dyDescent="0.1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row>
    <row r="197" spans="1:40" x14ac:dyDescent="0.1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row>
    <row r="198" spans="1:40" x14ac:dyDescent="0.1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row>
    <row r="199" spans="1:40" x14ac:dyDescent="0.1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row>
    <row r="200" spans="1:40" x14ac:dyDescent="0.1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row>
    <row r="201" spans="1:40" x14ac:dyDescent="0.1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row>
    <row r="202" spans="1:40" x14ac:dyDescent="0.1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row>
    <row r="203" spans="1:40" x14ac:dyDescent="0.1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row>
    <row r="204" spans="1:40" x14ac:dyDescent="0.1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row>
    <row r="205" spans="1:40" x14ac:dyDescent="0.1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row>
    <row r="206" spans="1:40" x14ac:dyDescent="0.1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row>
    <row r="207" spans="1:40" x14ac:dyDescent="0.1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row>
    <row r="208" spans="1:40" x14ac:dyDescent="0.1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row>
    <row r="209" spans="1:40" x14ac:dyDescent="0.1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row>
    <row r="210" spans="1:40" x14ac:dyDescent="0.1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row>
    <row r="211" spans="1:40" x14ac:dyDescent="0.1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row>
    <row r="212" spans="1:40" x14ac:dyDescent="0.1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row>
    <row r="213" spans="1:40" x14ac:dyDescent="0.1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row>
    <row r="214" spans="1:40" x14ac:dyDescent="0.1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row>
    <row r="215" spans="1:40" x14ac:dyDescent="0.1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row>
    <row r="216" spans="1:40" x14ac:dyDescent="0.1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row>
    <row r="217" spans="1:40" x14ac:dyDescent="0.1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row>
    <row r="218" spans="1:40" x14ac:dyDescent="0.1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row>
    <row r="219" spans="1:40" x14ac:dyDescent="0.1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row>
    <row r="220" spans="1:40" x14ac:dyDescent="0.1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row>
    <row r="221" spans="1:40" x14ac:dyDescent="0.1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row>
    <row r="222" spans="1:40" x14ac:dyDescent="0.1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row>
    <row r="223" spans="1:40" x14ac:dyDescent="0.1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row>
    <row r="224" spans="1:40" x14ac:dyDescent="0.1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row>
    <row r="225" spans="1:40" x14ac:dyDescent="0.1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row>
    <row r="226" spans="1:40" x14ac:dyDescent="0.1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row>
    <row r="227" spans="1:40" x14ac:dyDescent="0.1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row>
    <row r="228" spans="1:40" x14ac:dyDescent="0.1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row>
    <row r="229" spans="1:40" x14ac:dyDescent="0.1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row>
    <row r="230" spans="1:40" x14ac:dyDescent="0.1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row>
    <row r="231" spans="1:40" x14ac:dyDescent="0.1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row>
    <row r="232" spans="1:40" x14ac:dyDescent="0.1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row>
    <row r="233" spans="1:40" x14ac:dyDescent="0.1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row>
    <row r="234" spans="1:40" x14ac:dyDescent="0.1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row>
    <row r="235" spans="1:40" x14ac:dyDescent="0.1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row>
    <row r="236" spans="1:40" x14ac:dyDescent="0.1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row>
    <row r="237" spans="1:40" x14ac:dyDescent="0.1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row>
    <row r="238" spans="1:40" x14ac:dyDescent="0.1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row>
    <row r="239" spans="1:40" x14ac:dyDescent="0.1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row>
    <row r="240" spans="1:40" x14ac:dyDescent="0.1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row>
    <row r="241" spans="1:40" x14ac:dyDescent="0.1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row>
    <row r="242" spans="1:40" x14ac:dyDescent="0.1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row>
    <row r="243" spans="1:40" x14ac:dyDescent="0.1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row>
    <row r="244" spans="1:40" x14ac:dyDescent="0.1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row>
    <row r="245" spans="1:40" x14ac:dyDescent="0.1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row>
    <row r="246" spans="1:40" x14ac:dyDescent="0.1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row>
    <row r="247" spans="1:40" x14ac:dyDescent="0.1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row>
    <row r="248" spans="1:40" x14ac:dyDescent="0.1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row>
    <row r="249" spans="1:40" x14ac:dyDescent="0.1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row>
    <row r="250" spans="1:40" x14ac:dyDescent="0.1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row>
    <row r="251" spans="1:40" x14ac:dyDescent="0.1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row>
    <row r="252" spans="1:40" x14ac:dyDescent="0.1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row>
    <row r="253" spans="1:40" x14ac:dyDescent="0.1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row>
    <row r="254" spans="1:40" x14ac:dyDescent="0.1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row>
    <row r="255" spans="1:40" x14ac:dyDescent="0.1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row>
    <row r="256" spans="1:40" x14ac:dyDescent="0.1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row>
    <row r="257" spans="1:40" x14ac:dyDescent="0.1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row>
    <row r="258" spans="1:40" x14ac:dyDescent="0.1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row>
    <row r="259" spans="1:40" x14ac:dyDescent="0.1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row>
    <row r="260" spans="1:40" x14ac:dyDescent="0.1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row>
    <row r="261" spans="1:40" x14ac:dyDescent="0.1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row>
    <row r="262" spans="1:40" x14ac:dyDescent="0.1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row>
    <row r="263" spans="1:40" x14ac:dyDescent="0.1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row>
    <row r="264" spans="1:40" x14ac:dyDescent="0.1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row>
    <row r="265" spans="1:40" x14ac:dyDescent="0.1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row>
    <row r="266" spans="1:40" x14ac:dyDescent="0.1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row>
    <row r="267" spans="1:40" x14ac:dyDescent="0.1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row>
    <row r="268" spans="1:40" x14ac:dyDescent="0.1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row>
    <row r="269" spans="1:40" x14ac:dyDescent="0.1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row>
    <row r="270" spans="1:40" x14ac:dyDescent="0.1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row>
    <row r="271" spans="1:40" x14ac:dyDescent="0.1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row>
    <row r="272" spans="1:40" x14ac:dyDescent="0.1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row>
    <row r="273" spans="1:40" x14ac:dyDescent="0.1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row>
    <row r="274" spans="1:40" x14ac:dyDescent="0.1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row>
    <row r="275" spans="1:40" x14ac:dyDescent="0.1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row>
    <row r="276" spans="1:40" x14ac:dyDescent="0.1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row>
    <row r="277" spans="1:40" x14ac:dyDescent="0.1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row>
    <row r="278" spans="1:40" x14ac:dyDescent="0.1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row>
    <row r="279" spans="1:40" x14ac:dyDescent="0.1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row>
    <row r="280" spans="1:40" x14ac:dyDescent="0.1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row>
    <row r="281" spans="1:40" x14ac:dyDescent="0.1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row>
    <row r="282" spans="1:40" x14ac:dyDescent="0.1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row>
    <row r="283" spans="1:40" x14ac:dyDescent="0.1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row>
    <row r="284" spans="1:40" x14ac:dyDescent="0.1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row>
    <row r="285" spans="1:40" x14ac:dyDescent="0.1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row>
    <row r="286" spans="1:40" x14ac:dyDescent="0.1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row>
    <row r="287" spans="1:40" x14ac:dyDescent="0.1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row>
    <row r="288" spans="1:40" x14ac:dyDescent="0.1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row>
    <row r="289" spans="1:40" x14ac:dyDescent="0.1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row>
    <row r="290" spans="1:40" x14ac:dyDescent="0.1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row>
    <row r="291" spans="1:40" x14ac:dyDescent="0.1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row>
    <row r="292" spans="1:40" x14ac:dyDescent="0.1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row>
    <row r="293" spans="1:40" x14ac:dyDescent="0.1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row>
    <row r="294" spans="1:40" x14ac:dyDescent="0.1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row>
    <row r="295" spans="1:40" x14ac:dyDescent="0.1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row>
    <row r="296" spans="1:40" x14ac:dyDescent="0.1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row>
    <row r="297" spans="1:40" x14ac:dyDescent="0.1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row>
    <row r="298" spans="1:40" x14ac:dyDescent="0.1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row>
  </sheetData>
  <mergeCells count="2">
    <mergeCell ref="A1:K1"/>
    <mergeCell ref="A2:K2"/>
  </mergeCells>
  <conditionalFormatting sqref="B4:K36">
    <cfRule type="colorScale" priority="1">
      <colorScale>
        <cfvo type="min"/>
        <cfvo type="max"/>
        <color rgb="FFFCFCFF"/>
        <color rgb="FF63BE7B"/>
      </colorScale>
    </cfRule>
    <cfRule type="colorScale" priority="2">
      <colorScale>
        <cfvo type="min"/>
        <cfvo type="percentile" val="50"/>
        <cfvo type="max"/>
        <color rgb="FFF8696B"/>
        <color rgb="FFFCFCFF"/>
        <color rgb="FF63BE7B"/>
      </colorScale>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72B0-B9E5-4980-829A-9D5AEC554458}">
  <dimension ref="A1:K93"/>
  <sheetViews>
    <sheetView showGridLines="0" workbookViewId="0">
      <selection activeCell="E16" sqref="E16:K96"/>
    </sheetView>
  </sheetViews>
  <sheetFormatPr baseColWidth="10" defaultColWidth="8.83203125" defaultRowHeight="15" x14ac:dyDescent="0.2"/>
  <cols>
    <col min="1" max="1" width="27.6640625" style="141" bestFit="1" customWidth="1"/>
    <col min="2" max="11" width="13.5" style="141" bestFit="1" customWidth="1"/>
    <col min="12" max="16384" width="8.83203125" style="141"/>
  </cols>
  <sheetData>
    <row r="1" spans="1:11" s="140" customFormat="1" x14ac:dyDescent="0.2">
      <c r="A1" s="140" t="s">
        <v>201</v>
      </c>
      <c r="B1" s="140" t="s">
        <v>258</v>
      </c>
      <c r="E1" s="179" t="str">
        <f>IF(B2&lt;&gt;B3, "A NEW VERSION OF THE WORKSHEET IS AVAILABLE", "")</f>
        <v/>
      </c>
      <c r="F1" s="179"/>
      <c r="G1" s="179"/>
      <c r="H1" s="179"/>
      <c r="I1" s="179"/>
      <c r="J1" s="179"/>
      <c r="K1" s="179"/>
    </row>
    <row r="2" spans="1:11" x14ac:dyDescent="0.2">
      <c r="A2" s="140" t="s">
        <v>203</v>
      </c>
      <c r="B2" s="141">
        <v>2.1</v>
      </c>
    </row>
    <row r="3" spans="1:11" x14ac:dyDescent="0.2">
      <c r="A3" s="140" t="s">
        <v>204</v>
      </c>
      <c r="B3" s="141">
        <v>2.1</v>
      </c>
    </row>
    <row r="4" spans="1:11" x14ac:dyDescent="0.2">
      <c r="A4" s="140"/>
    </row>
    <row r="5" spans="1:11" x14ac:dyDescent="0.2">
      <c r="A5" s="140" t="s">
        <v>205</v>
      </c>
    </row>
    <row r="6" spans="1:11" x14ac:dyDescent="0.2">
      <c r="A6" s="141" t="s">
        <v>206</v>
      </c>
      <c r="B6" s="141">
        <f>IF(B9&gt;0, B9/B8, 0)</f>
        <v>66.106091120343635</v>
      </c>
    </row>
    <row r="7" spans="1:11" x14ac:dyDescent="0.2">
      <c r="A7" s="141" t="s">
        <v>207</v>
      </c>
      <c r="B7">
        <v>2</v>
      </c>
    </row>
    <row r="8" spans="1:11" x14ac:dyDescent="0.2">
      <c r="A8" s="141" t="s">
        <v>208</v>
      </c>
      <c r="B8">
        <v>710.05</v>
      </c>
    </row>
    <row r="9" spans="1:11" x14ac:dyDescent="0.2">
      <c r="A9" s="141" t="s">
        <v>209</v>
      </c>
      <c r="B9">
        <v>46938.63</v>
      </c>
    </row>
    <row r="15" spans="1:11" x14ac:dyDescent="0.2">
      <c r="A15" s="140" t="s">
        <v>210</v>
      </c>
    </row>
    <row r="16" spans="1:11" s="144" customFormat="1" x14ac:dyDescent="0.2">
      <c r="A16" s="142" t="s">
        <v>211</v>
      </c>
      <c r="B16" s="143">
        <v>42460</v>
      </c>
      <c r="C16" s="143">
        <v>42825</v>
      </c>
      <c r="D16" s="143">
        <v>43190</v>
      </c>
      <c r="E16" s="143">
        <v>43555</v>
      </c>
      <c r="F16" s="143">
        <v>43921</v>
      </c>
      <c r="G16" s="143">
        <v>44286</v>
      </c>
      <c r="H16" s="143">
        <v>44651</v>
      </c>
      <c r="I16" s="143">
        <v>45016</v>
      </c>
      <c r="J16" s="143">
        <v>45382</v>
      </c>
      <c r="K16" s="143">
        <v>45747</v>
      </c>
    </row>
    <row r="17" spans="1:11" s="145" customFormat="1" x14ac:dyDescent="0.2">
      <c r="A17" s="145" t="s">
        <v>212</v>
      </c>
      <c r="B17">
        <v>2437.98</v>
      </c>
      <c r="C17">
        <v>2583.39</v>
      </c>
      <c r="D17">
        <v>3018.4</v>
      </c>
      <c r="E17">
        <v>3563.14</v>
      </c>
      <c r="F17">
        <v>3927.27</v>
      </c>
      <c r="G17">
        <v>3311.87</v>
      </c>
      <c r="H17">
        <v>4396.12</v>
      </c>
      <c r="I17">
        <v>5158.25</v>
      </c>
      <c r="J17">
        <v>5654.09</v>
      </c>
      <c r="K17">
        <v>8141.73</v>
      </c>
    </row>
    <row r="18" spans="1:11" s="145" customFormat="1" x14ac:dyDescent="0.2">
      <c r="A18" s="141" t="s">
        <v>213</v>
      </c>
      <c r="B18">
        <v>580.25</v>
      </c>
      <c r="C18">
        <v>631.29999999999995</v>
      </c>
      <c r="D18">
        <v>767.43</v>
      </c>
      <c r="E18">
        <v>885.31</v>
      </c>
      <c r="F18">
        <v>984.5</v>
      </c>
      <c r="G18">
        <v>727.58</v>
      </c>
      <c r="H18">
        <v>993.65</v>
      </c>
      <c r="I18">
        <v>1253.47</v>
      </c>
      <c r="J18">
        <v>1346.85</v>
      </c>
      <c r="K18">
        <v>2276.66</v>
      </c>
    </row>
    <row r="19" spans="1:11" s="145" customFormat="1" x14ac:dyDescent="0.2">
      <c r="A19" s="141" t="s">
        <v>214</v>
      </c>
      <c r="B19">
        <v>0.19</v>
      </c>
      <c r="C19">
        <v>0.53</v>
      </c>
      <c r="D19">
        <v>1.47</v>
      </c>
      <c r="E19">
        <v>-0.8</v>
      </c>
      <c r="F19">
        <v>1.03</v>
      </c>
      <c r="G19">
        <v>1.34</v>
      </c>
      <c r="H19">
        <v>3.75</v>
      </c>
      <c r="I19">
        <v>5.66</v>
      </c>
      <c r="J19">
        <v>5.76</v>
      </c>
      <c r="K19">
        <v>8.81</v>
      </c>
    </row>
    <row r="20" spans="1:11" s="145" customFormat="1" x14ac:dyDescent="0.2">
      <c r="A20" s="141" t="s">
        <v>215</v>
      </c>
      <c r="B20">
        <v>139.94999999999999</v>
      </c>
      <c r="C20">
        <v>145.86000000000001</v>
      </c>
      <c r="D20">
        <v>160.31</v>
      </c>
      <c r="E20">
        <v>168.99</v>
      </c>
      <c r="F20">
        <v>172.62</v>
      </c>
      <c r="G20">
        <v>147.6</v>
      </c>
      <c r="H20">
        <v>200.66</v>
      </c>
      <c r="I20">
        <v>267.25</v>
      </c>
      <c r="J20">
        <v>309.61</v>
      </c>
      <c r="K20"/>
    </row>
    <row r="21" spans="1:11" s="145" customFormat="1" x14ac:dyDescent="0.2">
      <c r="A21" s="141" t="s">
        <v>216</v>
      </c>
      <c r="B21">
        <v>156.5</v>
      </c>
      <c r="C21">
        <v>174.48</v>
      </c>
      <c r="D21">
        <v>188.89</v>
      </c>
      <c r="E21">
        <v>233.07</v>
      </c>
      <c r="F21">
        <v>246.25</v>
      </c>
      <c r="G21">
        <v>261.89999999999998</v>
      </c>
      <c r="H21">
        <v>304.49</v>
      </c>
      <c r="I21">
        <v>365.27</v>
      </c>
      <c r="J21">
        <v>618.92999999999995</v>
      </c>
      <c r="K21"/>
    </row>
    <row r="22" spans="1:11" s="145" customFormat="1" x14ac:dyDescent="0.2">
      <c r="A22" s="141" t="s">
        <v>217</v>
      </c>
      <c r="B22">
        <v>576.77</v>
      </c>
      <c r="C22">
        <v>595.63</v>
      </c>
      <c r="D22">
        <v>615.21</v>
      </c>
      <c r="E22">
        <v>683.54</v>
      </c>
      <c r="F22">
        <v>797.84</v>
      </c>
      <c r="G22">
        <v>748.46</v>
      </c>
      <c r="H22">
        <v>770.3</v>
      </c>
      <c r="I22">
        <v>908.19</v>
      </c>
      <c r="J22">
        <v>1061.04</v>
      </c>
      <c r="K22">
        <v>1410.39</v>
      </c>
    </row>
    <row r="23" spans="1:11" s="145" customFormat="1" x14ac:dyDescent="0.2">
      <c r="A23" s="141" t="s">
        <v>218</v>
      </c>
      <c r="B23">
        <v>620.24</v>
      </c>
      <c r="C23">
        <v>726.91</v>
      </c>
      <c r="D23">
        <v>769.62</v>
      </c>
      <c r="E23">
        <v>893.84</v>
      </c>
      <c r="F23">
        <v>745.31</v>
      </c>
      <c r="G23">
        <v>570.78</v>
      </c>
      <c r="H23">
        <v>914.89</v>
      </c>
      <c r="I23">
        <v>1082.6300000000001</v>
      </c>
      <c r="J23">
        <v>1063.21</v>
      </c>
      <c r="K23"/>
    </row>
    <row r="24" spans="1:11" s="145" customFormat="1" x14ac:dyDescent="0.2">
      <c r="A24" s="141" t="s">
        <v>219</v>
      </c>
      <c r="B24">
        <v>99.04</v>
      </c>
      <c r="C24">
        <v>65.17</v>
      </c>
      <c r="D24">
        <v>76.41</v>
      </c>
      <c r="E24">
        <v>94.97</v>
      </c>
      <c r="F24">
        <v>99.06</v>
      </c>
      <c r="G24">
        <v>76.849999999999994</v>
      </c>
      <c r="H24">
        <v>109.52</v>
      </c>
      <c r="I24">
        <v>151.15</v>
      </c>
      <c r="J24">
        <v>101.86</v>
      </c>
      <c r="K24">
        <v>2895.8</v>
      </c>
    </row>
    <row r="25" spans="1:11" s="145" customFormat="1" x14ac:dyDescent="0.2">
      <c r="A25" s="145" t="s">
        <v>220</v>
      </c>
      <c r="B25">
        <v>9.84</v>
      </c>
      <c r="C25">
        <v>-0.87</v>
      </c>
      <c r="D25">
        <v>21.17</v>
      </c>
      <c r="E25">
        <v>44.5</v>
      </c>
      <c r="F25">
        <v>37.58</v>
      </c>
      <c r="G25">
        <v>64.23</v>
      </c>
      <c r="H25">
        <v>26.04</v>
      </c>
      <c r="I25">
        <v>39.9</v>
      </c>
      <c r="J25">
        <v>212.41</v>
      </c>
      <c r="K25">
        <v>55.9</v>
      </c>
    </row>
    <row r="26" spans="1:11" s="145" customFormat="1" x14ac:dyDescent="0.2">
      <c r="A26" s="145" t="s">
        <v>221</v>
      </c>
      <c r="B26">
        <v>128.24</v>
      </c>
      <c r="C26">
        <v>155.43</v>
      </c>
      <c r="D26">
        <v>160.11000000000001</v>
      </c>
      <c r="E26">
        <v>157.44999999999999</v>
      </c>
      <c r="F26">
        <v>352.28</v>
      </c>
      <c r="G26">
        <v>375.4</v>
      </c>
      <c r="H26">
        <v>393.05</v>
      </c>
      <c r="I26">
        <v>485.89</v>
      </c>
      <c r="J26">
        <v>597.96</v>
      </c>
      <c r="K26">
        <v>806.52</v>
      </c>
    </row>
    <row r="27" spans="1:11" s="145" customFormat="1" x14ac:dyDescent="0.2">
      <c r="A27" s="145" t="s">
        <v>222</v>
      </c>
      <c r="B27"/>
      <c r="C27"/>
      <c r="D27"/>
      <c r="E27"/>
      <c r="F27">
        <v>165.24</v>
      </c>
      <c r="G27">
        <v>162.69999999999999</v>
      </c>
      <c r="H27">
        <v>176.09</v>
      </c>
      <c r="I27">
        <v>201.23</v>
      </c>
      <c r="J27">
        <v>287.77</v>
      </c>
      <c r="K27">
        <v>522.58000000000004</v>
      </c>
    </row>
    <row r="28" spans="1:11" s="145" customFormat="1" x14ac:dyDescent="0.2">
      <c r="A28" s="145" t="s">
        <v>223</v>
      </c>
      <c r="B28">
        <v>147.02000000000001</v>
      </c>
      <c r="C28">
        <v>88.27</v>
      </c>
      <c r="D28">
        <v>303.06</v>
      </c>
      <c r="E28">
        <v>489.67</v>
      </c>
      <c r="F28">
        <v>402.78</v>
      </c>
      <c r="G28">
        <v>306.17</v>
      </c>
      <c r="H28">
        <v>563.26</v>
      </c>
      <c r="I28">
        <v>488.73</v>
      </c>
      <c r="J28">
        <v>485.03</v>
      </c>
      <c r="K28">
        <v>294.49</v>
      </c>
    </row>
    <row r="29" spans="1:11" s="145" customFormat="1" x14ac:dyDescent="0.2">
      <c r="A29" s="145" t="s">
        <v>224</v>
      </c>
      <c r="B29">
        <v>50.13</v>
      </c>
      <c r="C29">
        <v>30.5</v>
      </c>
      <c r="D29">
        <v>106.83</v>
      </c>
      <c r="E29">
        <v>171.7</v>
      </c>
      <c r="F29">
        <v>123.99</v>
      </c>
      <c r="G29">
        <v>75.650000000000006</v>
      </c>
      <c r="H29">
        <v>145.18</v>
      </c>
      <c r="I29">
        <v>135.69999999999999</v>
      </c>
      <c r="J29">
        <v>84.97</v>
      </c>
      <c r="K29">
        <v>77.37</v>
      </c>
    </row>
    <row r="30" spans="1:11" s="145" customFormat="1" x14ac:dyDescent="0.2">
      <c r="A30" s="145" t="s">
        <v>225</v>
      </c>
      <c r="B30">
        <v>96.89</v>
      </c>
      <c r="C30">
        <v>57.77</v>
      </c>
      <c r="D30">
        <v>196.23</v>
      </c>
      <c r="E30">
        <v>319.79000000000002</v>
      </c>
      <c r="F30">
        <v>279.98</v>
      </c>
      <c r="G30">
        <v>231.67</v>
      </c>
      <c r="H30">
        <v>420.39</v>
      </c>
      <c r="I30">
        <v>353.2</v>
      </c>
      <c r="J30">
        <v>399.34</v>
      </c>
      <c r="K30">
        <v>210.76</v>
      </c>
    </row>
    <row r="31" spans="1:11" s="145" customFormat="1" x14ac:dyDescent="0.2">
      <c r="A31" s="145" t="s">
        <v>226</v>
      </c>
      <c r="B31">
        <v>16.45</v>
      </c>
      <c r="C31">
        <v>16.489999999999998</v>
      </c>
      <c r="D31">
        <v>32.99</v>
      </c>
      <c r="E31">
        <v>65.98</v>
      </c>
      <c r="F31">
        <v>79.180000000000007</v>
      </c>
      <c r="G31">
        <v>79.180000000000007</v>
      </c>
      <c r="H31">
        <v>79.180000000000007</v>
      </c>
      <c r="I31">
        <v>79.180000000000007</v>
      </c>
      <c r="J31">
        <v>79.180000000000007</v>
      </c>
      <c r="K31">
        <v>79.180000000000007</v>
      </c>
    </row>
    <row r="32" spans="1:11" s="145" customFormat="1" x14ac:dyDescent="0.2"/>
    <row r="33" spans="1:11" x14ac:dyDescent="0.2">
      <c r="A33" s="145"/>
    </row>
    <row r="34" spans="1:11" x14ac:dyDescent="0.2">
      <c r="A34" s="145"/>
    </row>
    <row r="35" spans="1:11" x14ac:dyDescent="0.2">
      <c r="A35" s="145"/>
    </row>
    <row r="36" spans="1:11" x14ac:dyDescent="0.2">
      <c r="A36" s="145"/>
    </row>
    <row r="37" spans="1:11" x14ac:dyDescent="0.2">
      <c r="A37" s="145"/>
    </row>
    <row r="38" spans="1:11" x14ac:dyDescent="0.2">
      <c r="A38" s="145"/>
    </row>
    <row r="39" spans="1:11" x14ac:dyDescent="0.2">
      <c r="A39" s="145"/>
    </row>
    <row r="40" spans="1:11" x14ac:dyDescent="0.2">
      <c r="A40" s="140" t="s">
        <v>227</v>
      </c>
    </row>
    <row r="41" spans="1:11" s="144" customFormat="1" x14ac:dyDescent="0.2">
      <c r="A41" s="142" t="s">
        <v>211</v>
      </c>
      <c r="B41" s="143">
        <v>44926</v>
      </c>
      <c r="C41" s="143">
        <v>45016</v>
      </c>
      <c r="D41" s="143">
        <v>45107</v>
      </c>
      <c r="E41" s="143">
        <v>45199</v>
      </c>
      <c r="F41" s="143">
        <v>45291</v>
      </c>
      <c r="G41" s="143">
        <v>45382</v>
      </c>
      <c r="H41" s="143">
        <v>45473</v>
      </c>
      <c r="I41" s="143">
        <v>45565</v>
      </c>
      <c r="J41" s="143">
        <v>45657</v>
      </c>
      <c r="K41" s="143">
        <v>45747</v>
      </c>
    </row>
    <row r="42" spans="1:11" s="145" customFormat="1" x14ac:dyDescent="0.2">
      <c r="A42" s="145" t="s">
        <v>212</v>
      </c>
      <c r="B42">
        <v>1331.82</v>
      </c>
      <c r="C42">
        <v>1269.8499999999999</v>
      </c>
      <c r="D42">
        <v>1334.54</v>
      </c>
      <c r="E42">
        <v>1368.63</v>
      </c>
      <c r="F42">
        <v>1378.12</v>
      </c>
      <c r="G42">
        <v>1573.8</v>
      </c>
      <c r="H42">
        <v>1933.06</v>
      </c>
      <c r="I42">
        <v>1954.72</v>
      </c>
      <c r="J42">
        <v>2150.7600000000002</v>
      </c>
      <c r="K42">
        <v>2103.1799999999998</v>
      </c>
    </row>
    <row r="43" spans="1:11" s="145" customFormat="1" x14ac:dyDescent="0.2">
      <c r="A43" s="145" t="s">
        <v>228</v>
      </c>
      <c r="B43">
        <v>1045.5</v>
      </c>
      <c r="C43">
        <v>1051.78</v>
      </c>
      <c r="D43">
        <v>1099.53</v>
      </c>
      <c r="E43">
        <v>1091.45</v>
      </c>
      <c r="F43">
        <v>1098.01</v>
      </c>
      <c r="G43">
        <v>1262.45</v>
      </c>
      <c r="H43">
        <v>1552.63</v>
      </c>
      <c r="I43">
        <v>1558.39</v>
      </c>
      <c r="J43">
        <v>1749.02</v>
      </c>
      <c r="K43">
        <v>1714.61</v>
      </c>
    </row>
    <row r="44" spans="1:11" s="145" customFormat="1" x14ac:dyDescent="0.2">
      <c r="A44" s="145" t="s">
        <v>220</v>
      </c>
      <c r="B44">
        <v>9.57</v>
      </c>
      <c r="C44">
        <v>19.75</v>
      </c>
      <c r="D44">
        <v>9.34</v>
      </c>
      <c r="E44">
        <v>42.07</v>
      </c>
      <c r="F44">
        <v>19.670000000000002</v>
      </c>
      <c r="G44">
        <v>196.03</v>
      </c>
      <c r="H44">
        <v>14.35</v>
      </c>
      <c r="I44">
        <v>25.22</v>
      </c>
      <c r="J44">
        <v>6.44</v>
      </c>
      <c r="K44">
        <v>10.53</v>
      </c>
    </row>
    <row r="45" spans="1:11" s="145" customFormat="1" x14ac:dyDescent="0.2">
      <c r="A45" s="145" t="s">
        <v>221</v>
      </c>
      <c r="B45">
        <v>132.59</v>
      </c>
      <c r="C45">
        <v>131.55000000000001</v>
      </c>
      <c r="D45">
        <v>135.72</v>
      </c>
      <c r="E45">
        <v>141.88</v>
      </c>
      <c r="F45">
        <v>151.51</v>
      </c>
      <c r="G45">
        <v>168.85</v>
      </c>
      <c r="H45">
        <v>183.54</v>
      </c>
      <c r="I45">
        <v>201.43</v>
      </c>
      <c r="J45">
        <v>207.83</v>
      </c>
      <c r="K45">
        <v>213.72</v>
      </c>
    </row>
    <row r="46" spans="1:11" s="145" customFormat="1" x14ac:dyDescent="0.2">
      <c r="A46" s="145" t="s">
        <v>222</v>
      </c>
      <c r="B46">
        <v>51.84</v>
      </c>
      <c r="C46">
        <v>52.87</v>
      </c>
      <c r="D46">
        <v>54.31</v>
      </c>
      <c r="E46">
        <v>56.84</v>
      </c>
      <c r="F46">
        <v>62.43</v>
      </c>
      <c r="G46">
        <v>114.18</v>
      </c>
      <c r="H46">
        <v>134.38999999999999</v>
      </c>
      <c r="I46">
        <v>138.11000000000001</v>
      </c>
      <c r="J46">
        <v>133.44</v>
      </c>
      <c r="K46">
        <v>116.65</v>
      </c>
    </row>
    <row r="47" spans="1:11" s="145" customFormat="1" x14ac:dyDescent="0.2">
      <c r="A47" s="145" t="s">
        <v>223</v>
      </c>
      <c r="B47">
        <v>111.46</v>
      </c>
      <c r="C47">
        <v>53.4</v>
      </c>
      <c r="D47">
        <v>54.32</v>
      </c>
      <c r="E47">
        <v>120.53</v>
      </c>
      <c r="F47">
        <v>85.84</v>
      </c>
      <c r="G47">
        <v>224.35</v>
      </c>
      <c r="H47">
        <v>76.849999999999994</v>
      </c>
      <c r="I47">
        <v>82.01</v>
      </c>
      <c r="J47">
        <v>66.91</v>
      </c>
      <c r="K47">
        <v>68.73</v>
      </c>
    </row>
    <row r="48" spans="1:11" s="145" customFormat="1" x14ac:dyDescent="0.2">
      <c r="A48" s="145" t="s">
        <v>224</v>
      </c>
      <c r="B48">
        <v>31.1</v>
      </c>
      <c r="C48">
        <v>24.86</v>
      </c>
      <c r="D48">
        <v>25.4</v>
      </c>
      <c r="E48">
        <v>23.33</v>
      </c>
      <c r="F48">
        <v>20.13</v>
      </c>
      <c r="G48">
        <v>16.11</v>
      </c>
      <c r="H48">
        <v>18.82</v>
      </c>
      <c r="I48">
        <v>15.47</v>
      </c>
      <c r="J48">
        <v>23.67</v>
      </c>
      <c r="K48">
        <v>19.399999999999999</v>
      </c>
    </row>
    <row r="49" spans="1:11" s="145" customFormat="1" x14ac:dyDescent="0.2">
      <c r="A49" s="145" t="s">
        <v>225</v>
      </c>
      <c r="B49">
        <v>80.36</v>
      </c>
      <c r="C49">
        <v>28.54</v>
      </c>
      <c r="D49">
        <v>28.92</v>
      </c>
      <c r="E49">
        <v>97.2</v>
      </c>
      <c r="F49">
        <v>65.709999999999994</v>
      </c>
      <c r="G49">
        <v>207.52</v>
      </c>
      <c r="H49">
        <v>55.8</v>
      </c>
      <c r="I49">
        <v>64.05</v>
      </c>
      <c r="J49">
        <v>42.91</v>
      </c>
      <c r="K49">
        <v>48.01</v>
      </c>
    </row>
    <row r="50" spans="1:11" x14ac:dyDescent="0.2">
      <c r="A50" s="145" t="s">
        <v>152</v>
      </c>
      <c r="B50">
        <v>286.32</v>
      </c>
      <c r="C50">
        <v>218.07</v>
      </c>
      <c r="D50">
        <v>235.01</v>
      </c>
      <c r="E50">
        <v>277.18</v>
      </c>
      <c r="F50">
        <v>280.11</v>
      </c>
      <c r="G50">
        <v>311.35000000000002</v>
      </c>
      <c r="H50">
        <v>380.43</v>
      </c>
      <c r="I50">
        <v>396.33</v>
      </c>
      <c r="J50">
        <v>401.74</v>
      </c>
      <c r="K50">
        <v>388.57</v>
      </c>
    </row>
    <row r="51" spans="1:11" x14ac:dyDescent="0.2">
      <c r="A51" s="145"/>
    </row>
    <row r="52" spans="1:11" x14ac:dyDescent="0.2">
      <c r="A52" s="145"/>
    </row>
    <row r="53" spans="1:11" x14ac:dyDescent="0.2">
      <c r="A53" s="145"/>
    </row>
    <row r="54" spans="1:11" x14ac:dyDescent="0.2">
      <c r="A54" s="145"/>
    </row>
    <row r="55" spans="1:11" x14ac:dyDescent="0.2">
      <c r="A55" s="140" t="s">
        <v>229</v>
      </c>
    </row>
    <row r="56" spans="1:11" s="144" customFormat="1" x14ac:dyDescent="0.2">
      <c r="A56" s="142" t="s">
        <v>211</v>
      </c>
      <c r="B56" s="143">
        <v>42460</v>
      </c>
      <c r="C56" s="143">
        <v>42825</v>
      </c>
      <c r="D56" s="143">
        <v>43190</v>
      </c>
      <c r="E56" s="143">
        <v>43555</v>
      </c>
      <c r="F56" s="143">
        <v>43921</v>
      </c>
      <c r="G56" s="143">
        <v>44286</v>
      </c>
      <c r="H56" s="143">
        <v>44651</v>
      </c>
      <c r="I56" s="143">
        <v>45016</v>
      </c>
      <c r="J56" s="143">
        <v>45382</v>
      </c>
      <c r="K56" s="143">
        <v>45747</v>
      </c>
    </row>
    <row r="57" spans="1:11" x14ac:dyDescent="0.2">
      <c r="A57" s="145" t="s">
        <v>230</v>
      </c>
      <c r="B57">
        <v>65.8</v>
      </c>
      <c r="C57">
        <v>65.95</v>
      </c>
      <c r="D57">
        <v>65.98</v>
      </c>
      <c r="E57">
        <v>131.97</v>
      </c>
      <c r="F57">
        <v>131.97</v>
      </c>
      <c r="G57">
        <v>131.97</v>
      </c>
      <c r="H57">
        <v>131.97</v>
      </c>
      <c r="I57">
        <v>131.97</v>
      </c>
      <c r="J57">
        <v>131.97</v>
      </c>
      <c r="K57">
        <v>131.97</v>
      </c>
    </row>
    <row r="58" spans="1:11" x14ac:dyDescent="0.2">
      <c r="A58" s="145" t="s">
        <v>231</v>
      </c>
      <c r="B58">
        <v>696.23</v>
      </c>
      <c r="C58">
        <v>739.35</v>
      </c>
      <c r="D58">
        <v>901.75</v>
      </c>
      <c r="E58">
        <v>1127.67</v>
      </c>
      <c r="F58">
        <v>990.06</v>
      </c>
      <c r="G58">
        <v>1294.8599999999999</v>
      </c>
      <c r="H58">
        <v>1813</v>
      </c>
      <c r="I58">
        <v>1905.82</v>
      </c>
      <c r="J58">
        <v>2038.67</v>
      </c>
      <c r="K58">
        <v>1970.78</v>
      </c>
    </row>
    <row r="59" spans="1:11" x14ac:dyDescent="0.2">
      <c r="A59" s="145" t="s">
        <v>232</v>
      </c>
      <c r="B59"/>
      <c r="C59"/>
      <c r="D59"/>
      <c r="E59"/>
      <c r="F59">
        <v>1670.06</v>
      </c>
      <c r="G59">
        <v>1619.98</v>
      </c>
      <c r="H59">
        <v>2106.1</v>
      </c>
      <c r="I59">
        <v>2553.7399999999998</v>
      </c>
      <c r="J59">
        <v>4206.8599999999997</v>
      </c>
      <c r="K59">
        <v>4371.82</v>
      </c>
    </row>
    <row r="60" spans="1:11" x14ac:dyDescent="0.2">
      <c r="A60" s="145" t="s">
        <v>233</v>
      </c>
      <c r="B60">
        <v>460</v>
      </c>
      <c r="C60">
        <v>485.34</v>
      </c>
      <c r="D60">
        <v>529.01</v>
      </c>
      <c r="E60">
        <v>596.1</v>
      </c>
      <c r="F60">
        <v>577.79</v>
      </c>
      <c r="G60">
        <v>719.96</v>
      </c>
      <c r="H60">
        <v>730.6</v>
      </c>
      <c r="I60">
        <v>790.6</v>
      </c>
      <c r="J60">
        <v>1660.04</v>
      </c>
      <c r="K60">
        <v>2053.0100000000002</v>
      </c>
    </row>
    <row r="61" spans="1:11" s="140" customFormat="1" x14ac:dyDescent="0.2">
      <c r="A61" s="140" t="s">
        <v>234</v>
      </c>
      <c r="B61">
        <v>1222.03</v>
      </c>
      <c r="C61">
        <v>1290.6400000000001</v>
      </c>
      <c r="D61">
        <v>1496.74</v>
      </c>
      <c r="E61">
        <v>1855.74</v>
      </c>
      <c r="F61">
        <v>3369.88</v>
      </c>
      <c r="G61">
        <v>3766.77</v>
      </c>
      <c r="H61">
        <v>4781.67</v>
      </c>
      <c r="I61">
        <v>5382.13</v>
      </c>
      <c r="J61">
        <v>8037.54</v>
      </c>
      <c r="K61">
        <v>8527.58</v>
      </c>
    </row>
    <row r="62" spans="1:11" x14ac:dyDescent="0.2">
      <c r="A62" s="145" t="s">
        <v>235</v>
      </c>
      <c r="B62">
        <v>828.45</v>
      </c>
      <c r="C62">
        <v>800.15</v>
      </c>
      <c r="D62">
        <v>789.22</v>
      </c>
      <c r="E62">
        <v>809.46</v>
      </c>
      <c r="F62">
        <v>2188.7199999999998</v>
      </c>
      <c r="G62">
        <v>2145.5</v>
      </c>
      <c r="H62">
        <v>2736.6</v>
      </c>
      <c r="I62">
        <v>3488.23</v>
      </c>
      <c r="J62">
        <v>6183.85</v>
      </c>
      <c r="K62">
        <v>6510.61</v>
      </c>
    </row>
    <row r="63" spans="1:11" x14ac:dyDescent="0.2">
      <c r="A63" s="145" t="s">
        <v>236</v>
      </c>
      <c r="B63">
        <v>26.1</v>
      </c>
      <c r="C63">
        <v>60.77</v>
      </c>
      <c r="D63">
        <v>14.22</v>
      </c>
      <c r="E63">
        <v>15.72</v>
      </c>
      <c r="F63">
        <v>41.17</v>
      </c>
      <c r="G63">
        <v>28.55</v>
      </c>
      <c r="H63">
        <v>46.55</v>
      </c>
      <c r="I63">
        <v>183.79</v>
      </c>
      <c r="J63">
        <v>117.76</v>
      </c>
      <c r="K63">
        <v>179.07</v>
      </c>
    </row>
    <row r="64" spans="1:11" x14ac:dyDescent="0.2">
      <c r="A64" s="145" t="s">
        <v>237</v>
      </c>
      <c r="B64">
        <v>90.81</v>
      </c>
      <c r="C64">
        <v>93.57</v>
      </c>
      <c r="D64">
        <v>263.10000000000002</v>
      </c>
      <c r="E64">
        <v>180.8</v>
      </c>
      <c r="F64">
        <v>51.18</v>
      </c>
      <c r="G64">
        <v>516.74</v>
      </c>
      <c r="H64">
        <v>926.78</v>
      </c>
      <c r="I64">
        <v>821.81</v>
      </c>
      <c r="J64">
        <v>308.02999999999997</v>
      </c>
      <c r="K64">
        <v>176.02</v>
      </c>
    </row>
    <row r="65" spans="1:11" x14ac:dyDescent="0.2">
      <c r="A65" s="145" t="s">
        <v>238</v>
      </c>
      <c r="B65">
        <v>276.67</v>
      </c>
      <c r="C65">
        <v>336.15</v>
      </c>
      <c r="D65">
        <v>430.2</v>
      </c>
      <c r="E65">
        <v>849.76</v>
      </c>
      <c r="F65">
        <v>1088.81</v>
      </c>
      <c r="G65">
        <v>1075.98</v>
      </c>
      <c r="H65">
        <v>1071.74</v>
      </c>
      <c r="I65">
        <v>888.3</v>
      </c>
      <c r="J65">
        <v>1427.9</v>
      </c>
      <c r="K65">
        <v>1661.88</v>
      </c>
    </row>
    <row r="66" spans="1:11" s="140" customFormat="1" x14ac:dyDescent="0.2">
      <c r="A66" s="140" t="s">
        <v>234</v>
      </c>
      <c r="B66">
        <v>1222.03</v>
      </c>
      <c r="C66">
        <v>1290.6400000000001</v>
      </c>
      <c r="D66">
        <v>1496.74</v>
      </c>
      <c r="E66">
        <v>1855.74</v>
      </c>
      <c r="F66">
        <v>3369.88</v>
      </c>
      <c r="G66">
        <v>3766.77</v>
      </c>
      <c r="H66">
        <v>4781.67</v>
      </c>
      <c r="I66">
        <v>5382.13</v>
      </c>
      <c r="J66">
        <v>8037.54</v>
      </c>
      <c r="K66">
        <v>8527.58</v>
      </c>
    </row>
    <row r="67" spans="1:11" s="145" customFormat="1" x14ac:dyDescent="0.2">
      <c r="A67" s="145" t="s">
        <v>239</v>
      </c>
      <c r="B67">
        <v>12.48</v>
      </c>
      <c r="C67">
        <v>16.100000000000001</v>
      </c>
      <c r="D67">
        <v>15.65</v>
      </c>
      <c r="E67">
        <v>27.44</v>
      </c>
      <c r="F67">
        <v>16.64</v>
      </c>
      <c r="G67">
        <v>16.8</v>
      </c>
      <c r="H67">
        <v>22.05</v>
      </c>
      <c r="I67">
        <v>28.73</v>
      </c>
      <c r="J67">
        <v>265.07</v>
      </c>
      <c r="K67">
        <v>330.07</v>
      </c>
    </row>
    <row r="68" spans="1:11" x14ac:dyDescent="0.2">
      <c r="A68" s="145" t="s">
        <v>240</v>
      </c>
      <c r="B68">
        <v>55.17</v>
      </c>
      <c r="C68">
        <v>60.72</v>
      </c>
      <c r="D68">
        <v>64.209999999999994</v>
      </c>
      <c r="E68">
        <v>77.08</v>
      </c>
      <c r="F68">
        <v>94.72</v>
      </c>
      <c r="G68">
        <v>133.13</v>
      </c>
      <c r="H68">
        <v>161.18</v>
      </c>
      <c r="I68">
        <v>177</v>
      </c>
      <c r="J68">
        <v>409.89</v>
      </c>
      <c r="K68">
        <v>405.63</v>
      </c>
    </row>
    <row r="69" spans="1:11" x14ac:dyDescent="0.2">
      <c r="A69" s="141" t="s">
        <v>241</v>
      </c>
      <c r="B69">
        <v>33.17</v>
      </c>
      <c r="C69">
        <v>35.39</v>
      </c>
      <c r="D69">
        <v>129.03</v>
      </c>
      <c r="E69">
        <v>494.27</v>
      </c>
      <c r="F69">
        <v>655.88</v>
      </c>
      <c r="G69">
        <v>539.17999999999995</v>
      </c>
      <c r="H69">
        <v>563.36</v>
      </c>
      <c r="I69">
        <v>256.91000000000003</v>
      </c>
      <c r="J69">
        <v>156.94999999999999</v>
      </c>
      <c r="K69">
        <v>154.22999999999999</v>
      </c>
    </row>
    <row r="70" spans="1:11" x14ac:dyDescent="0.2">
      <c r="A70" s="141" t="s">
        <v>242</v>
      </c>
      <c r="B70">
        <v>65795106</v>
      </c>
      <c r="C70">
        <v>65949070</v>
      </c>
      <c r="D70">
        <v>65984520</v>
      </c>
      <c r="E70">
        <v>131969040</v>
      </c>
      <c r="F70">
        <v>131969040</v>
      </c>
      <c r="G70">
        <v>131969040</v>
      </c>
      <c r="H70">
        <v>131969040</v>
      </c>
      <c r="I70">
        <v>659845200</v>
      </c>
      <c r="J70">
        <v>659845200</v>
      </c>
      <c r="K70"/>
    </row>
    <row r="71" spans="1:11" x14ac:dyDescent="0.2">
      <c r="A71" s="141" t="s">
        <v>243</v>
      </c>
      <c r="E71">
        <v>65984520</v>
      </c>
      <c r="F71">
        <v>65984520</v>
      </c>
      <c r="G71">
        <v>65984520</v>
      </c>
      <c r="H71">
        <v>65984520</v>
      </c>
      <c r="I71">
        <v>65984520</v>
      </c>
    </row>
    <row r="72" spans="1:11" x14ac:dyDescent="0.2">
      <c r="A72" s="141" t="s">
        <v>244</v>
      </c>
      <c r="B72">
        <v>10</v>
      </c>
      <c r="C72">
        <v>10</v>
      </c>
      <c r="D72">
        <v>10</v>
      </c>
      <c r="E72">
        <v>10</v>
      </c>
      <c r="F72">
        <v>10</v>
      </c>
      <c r="G72">
        <v>10</v>
      </c>
      <c r="H72">
        <v>10</v>
      </c>
      <c r="I72">
        <v>2</v>
      </c>
      <c r="J72">
        <v>2</v>
      </c>
      <c r="K72">
        <v>2</v>
      </c>
    </row>
    <row r="74" spans="1:11" x14ac:dyDescent="0.2">
      <c r="A74" s="145"/>
    </row>
    <row r="75" spans="1:11" x14ac:dyDescent="0.2">
      <c r="A75" s="145"/>
    </row>
    <row r="76" spans="1:11" x14ac:dyDescent="0.2">
      <c r="A76" s="145"/>
    </row>
    <row r="77" spans="1:11" x14ac:dyDescent="0.2">
      <c r="A77" s="145"/>
    </row>
    <row r="78" spans="1:11" x14ac:dyDescent="0.2">
      <c r="A78" s="145"/>
    </row>
    <row r="79" spans="1:11" x14ac:dyDescent="0.2">
      <c r="A79" s="145"/>
    </row>
    <row r="80" spans="1:11" x14ac:dyDescent="0.2">
      <c r="A80" s="140" t="s">
        <v>245</v>
      </c>
    </row>
    <row r="81" spans="1:11" s="144" customFormat="1" x14ac:dyDescent="0.2">
      <c r="A81" s="142" t="s">
        <v>211</v>
      </c>
      <c r="B81" s="143">
        <v>42460</v>
      </c>
      <c r="C81" s="143">
        <v>42825</v>
      </c>
      <c r="D81" s="143">
        <v>43190</v>
      </c>
      <c r="E81" s="143">
        <v>43555</v>
      </c>
      <c r="F81" s="143">
        <v>43921</v>
      </c>
      <c r="G81" s="143">
        <v>44286</v>
      </c>
      <c r="H81" s="143">
        <v>44651</v>
      </c>
      <c r="I81" s="143">
        <v>45016</v>
      </c>
      <c r="J81" s="143">
        <v>45382</v>
      </c>
      <c r="K81" s="143">
        <v>45747</v>
      </c>
    </row>
    <row r="82" spans="1:11" s="140" customFormat="1" x14ac:dyDescent="0.2">
      <c r="A82" s="145" t="s">
        <v>246</v>
      </c>
      <c r="B82">
        <v>211.68</v>
      </c>
      <c r="C82">
        <v>203.59</v>
      </c>
      <c r="D82">
        <v>409.01</v>
      </c>
      <c r="E82">
        <v>423.52</v>
      </c>
      <c r="F82">
        <v>727.79</v>
      </c>
      <c r="G82">
        <v>750.64</v>
      </c>
      <c r="H82">
        <v>930.03</v>
      </c>
      <c r="I82">
        <v>1026.1600000000001</v>
      </c>
      <c r="J82">
        <v>1009.64</v>
      </c>
      <c r="K82">
        <v>1668</v>
      </c>
    </row>
    <row r="83" spans="1:11" s="145" customFormat="1" x14ac:dyDescent="0.2">
      <c r="A83" s="145" t="s">
        <v>247</v>
      </c>
      <c r="B83">
        <v>-199.75</v>
      </c>
      <c r="C83">
        <v>-188.3</v>
      </c>
      <c r="D83">
        <v>-331.94</v>
      </c>
      <c r="E83">
        <v>-457.49</v>
      </c>
      <c r="F83">
        <v>-98.71</v>
      </c>
      <c r="G83">
        <v>-602.14</v>
      </c>
      <c r="H83">
        <v>-654.16999999999996</v>
      </c>
      <c r="I83">
        <v>-594.86</v>
      </c>
      <c r="J83">
        <v>-1285.3699999999999</v>
      </c>
      <c r="K83">
        <v>-850.06</v>
      </c>
    </row>
    <row r="84" spans="1:11" s="145" customFormat="1" x14ac:dyDescent="0.2">
      <c r="A84" s="145" t="s">
        <v>248</v>
      </c>
      <c r="B84">
        <v>-17.670000000000002</v>
      </c>
      <c r="C84">
        <v>-14.82</v>
      </c>
      <c r="D84">
        <v>-34.72</v>
      </c>
      <c r="E84">
        <v>-16.7</v>
      </c>
      <c r="F84">
        <v>-461.43</v>
      </c>
      <c r="G84">
        <v>-288.74</v>
      </c>
      <c r="H84">
        <v>-306.62</v>
      </c>
      <c r="I84">
        <v>-426.43</v>
      </c>
      <c r="J84">
        <v>377.24</v>
      </c>
      <c r="K84">
        <v>-849.45</v>
      </c>
    </row>
    <row r="85" spans="1:11" s="140" customFormat="1" x14ac:dyDescent="0.2">
      <c r="A85" s="145" t="s">
        <v>249</v>
      </c>
      <c r="B85">
        <v>-5.74</v>
      </c>
      <c r="C85">
        <v>0.47</v>
      </c>
      <c r="D85">
        <v>42.35</v>
      </c>
      <c r="E85">
        <v>-50.68</v>
      </c>
      <c r="F85">
        <v>167.65</v>
      </c>
      <c r="G85">
        <v>-140.24</v>
      </c>
      <c r="H85">
        <v>-30.76</v>
      </c>
      <c r="I85">
        <v>4.88</v>
      </c>
      <c r="J85">
        <v>101.51</v>
      </c>
      <c r="K85">
        <v>-31.51</v>
      </c>
    </row>
    <row r="86" spans="1:11" x14ac:dyDescent="0.2">
      <c r="A86" s="145"/>
    </row>
    <row r="87" spans="1:11" x14ac:dyDescent="0.2">
      <c r="A87" s="145"/>
    </row>
    <row r="88" spans="1:11" x14ac:dyDescent="0.2">
      <c r="A88" s="145"/>
    </row>
    <row r="89" spans="1:11" x14ac:dyDescent="0.2">
      <c r="A89" s="145"/>
    </row>
    <row r="90" spans="1:11" s="140" customFormat="1" x14ac:dyDescent="0.2">
      <c r="A90" s="140" t="s">
        <v>250</v>
      </c>
      <c r="B90">
        <v>127.69</v>
      </c>
      <c r="C90">
        <v>110.74</v>
      </c>
      <c r="D90">
        <v>232.59</v>
      </c>
      <c r="E90">
        <v>288.8</v>
      </c>
      <c r="F90">
        <v>294.29000000000002</v>
      </c>
      <c r="G90">
        <v>582.19000000000005</v>
      </c>
      <c r="H90">
        <v>527.29999999999995</v>
      </c>
      <c r="I90">
        <v>440.1</v>
      </c>
      <c r="J90">
        <v>448.85</v>
      </c>
      <c r="K90">
        <v>664.35</v>
      </c>
    </row>
    <row r="92" spans="1:11" s="140" customFormat="1" x14ac:dyDescent="0.2">
      <c r="A92" s="140" t="s">
        <v>251</v>
      </c>
    </row>
    <row r="93" spans="1:11" x14ac:dyDescent="0.2">
      <c r="A93" s="141" t="s">
        <v>252</v>
      </c>
      <c r="B93" s="146">
        <v>65.8</v>
      </c>
      <c r="C93" s="146">
        <v>65.94</v>
      </c>
      <c r="D93" s="146">
        <v>65.98</v>
      </c>
      <c r="E93" s="146">
        <v>65.98</v>
      </c>
      <c r="F93" s="146">
        <v>65.98</v>
      </c>
      <c r="G93" s="146">
        <v>65.98</v>
      </c>
      <c r="H93" s="146">
        <v>65.98</v>
      </c>
      <c r="I93" s="146">
        <v>65.98</v>
      </c>
      <c r="J93" s="146">
        <v>65.98</v>
      </c>
      <c r="K93" s="146">
        <v>65.98</v>
      </c>
    </row>
  </sheetData>
  <mergeCells count="1">
    <mergeCell ref="E1:K1"/>
  </mergeCells>
  <conditionalFormatting sqref="E1:K1">
    <cfRule type="cellIs" dxfId="0" priority="1" operator="notEqual">
      <formula>""</formula>
    </cfRule>
  </conditionalFormatting>
  <hyperlinks>
    <hyperlink ref="E1:K1" r:id="rId1" display="https://www.screener.in/excel/" xr:uid="{6DE55FB5-13BF-482F-905A-EB9FFE742B1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7C2EB-4A66-49E4-8D82-673EB74D7BA0}">
  <sheetPr codeName="Sheet9"/>
  <dimension ref="A1:G42"/>
  <sheetViews>
    <sheetView showGridLines="0" topLeftCell="A9" workbookViewId="0"/>
  </sheetViews>
  <sheetFormatPr baseColWidth="10" defaultColWidth="8.83203125" defaultRowHeight="15" x14ac:dyDescent="0.2"/>
  <cols>
    <col min="1" max="1" width="18.83203125" customWidth="1"/>
    <col min="2" max="2" width="21.5" customWidth="1"/>
    <col min="3" max="3" width="19.33203125" customWidth="1"/>
    <col min="4" max="4" width="17" customWidth="1"/>
    <col min="5" max="5" width="13.5" customWidth="1"/>
    <col min="10" max="10" width="17.33203125" customWidth="1"/>
    <col min="11" max="11" width="18.83203125" customWidth="1"/>
    <col min="12" max="13" width="9.33203125" bestFit="1" customWidth="1"/>
  </cols>
  <sheetData>
    <row r="1" spans="1:7" x14ac:dyDescent="0.2">
      <c r="A1" s="9"/>
      <c r="B1" s="9"/>
      <c r="C1" s="9" t="s">
        <v>0</v>
      </c>
      <c r="D1" s="9" t="s">
        <v>1</v>
      </c>
      <c r="E1" s="9" t="s">
        <v>2</v>
      </c>
    </row>
    <row r="2" spans="1:7" x14ac:dyDescent="0.2">
      <c r="A2" s="185" t="s">
        <v>3</v>
      </c>
      <c r="B2" s="10" t="s">
        <v>4</v>
      </c>
      <c r="C2" s="11">
        <v>0.1123</v>
      </c>
      <c r="D2" s="11">
        <v>1.4590000000000001E-2</v>
      </c>
      <c r="E2" s="9">
        <f>(C2-0.06)/D2</f>
        <v>3.5846470185058257</v>
      </c>
      <c r="G2" t="s">
        <v>5</v>
      </c>
    </row>
    <row r="3" spans="1:7" x14ac:dyDescent="0.2">
      <c r="A3" s="186"/>
      <c r="B3" s="12" t="s">
        <v>6</v>
      </c>
      <c r="C3" s="11">
        <v>3.313E-2</v>
      </c>
      <c r="D3" s="11">
        <v>5.9800000000000001E-3</v>
      </c>
      <c r="E3" s="9">
        <f t="shared" ref="E3:E31" si="0">(C3-0.06)/D3</f>
        <v>-4.4933110367892972</v>
      </c>
    </row>
    <row r="4" spans="1:7" x14ac:dyDescent="0.2">
      <c r="A4" s="186"/>
      <c r="B4" s="13" t="s">
        <v>7</v>
      </c>
      <c r="C4" s="11">
        <v>-7.3700000000000002E-2</v>
      </c>
      <c r="D4" s="11">
        <v>4.0400000000000002E-3</v>
      </c>
      <c r="E4" s="9">
        <f t="shared" si="0"/>
        <v>-33.094059405940591</v>
      </c>
    </row>
    <row r="5" spans="1:7" x14ac:dyDescent="0.2">
      <c r="A5" s="186"/>
      <c r="B5" s="12" t="s">
        <v>8</v>
      </c>
      <c r="C5" s="11">
        <v>2.1800000000000001E-3</v>
      </c>
      <c r="D5" s="11">
        <v>4.5399999999999998E-3</v>
      </c>
      <c r="E5" s="9">
        <f t="shared" si="0"/>
        <v>-12.735682819383261</v>
      </c>
    </row>
    <row r="6" spans="1:7" x14ac:dyDescent="0.2">
      <c r="A6" s="187"/>
      <c r="B6" s="14" t="s">
        <v>9</v>
      </c>
      <c r="C6" s="11">
        <v>0.1053</v>
      </c>
      <c r="D6" s="11">
        <v>5.9779999999999998E-3</v>
      </c>
      <c r="E6" s="9">
        <f>(C6-0.06)/D6</f>
        <v>7.5777852124456357</v>
      </c>
    </row>
    <row r="7" spans="1:7" x14ac:dyDescent="0.2">
      <c r="A7" s="188" t="s">
        <v>10</v>
      </c>
      <c r="B7" s="15" t="s">
        <v>11</v>
      </c>
      <c r="C7" s="16">
        <v>-1.183E-2</v>
      </c>
      <c r="D7" s="16">
        <v>2.0555E-2</v>
      </c>
      <c r="E7" s="9">
        <f t="shared" si="0"/>
        <v>-3.4945268791048409</v>
      </c>
    </row>
    <row r="8" spans="1:7" x14ac:dyDescent="0.2">
      <c r="A8" s="189"/>
      <c r="B8" s="17" t="s">
        <v>12</v>
      </c>
      <c r="C8" s="16">
        <v>-0.14055999999999999</v>
      </c>
      <c r="D8" s="16">
        <v>2.1101000000000002E-2</v>
      </c>
      <c r="E8" s="9">
        <f t="shared" si="0"/>
        <v>-9.5047628074498824</v>
      </c>
    </row>
    <row r="9" spans="1:7" x14ac:dyDescent="0.2">
      <c r="A9" s="189"/>
      <c r="B9" s="15" t="s">
        <v>13</v>
      </c>
      <c r="C9" s="16">
        <v>-0.49391000000000002</v>
      </c>
      <c r="D9" s="16">
        <v>3.6613E-2</v>
      </c>
      <c r="E9" s="9">
        <f t="shared" si="0"/>
        <v>-15.128779395296753</v>
      </c>
    </row>
    <row r="10" spans="1:7" x14ac:dyDescent="0.2">
      <c r="A10" s="189"/>
      <c r="B10" s="17" t="s">
        <v>14</v>
      </c>
      <c r="C10" s="16">
        <v>-4.6859999999999999E-2</v>
      </c>
      <c r="D10" s="16">
        <v>1.4872E-2</v>
      </c>
      <c r="E10" s="9">
        <f t="shared" si="0"/>
        <v>-7.185314685314685</v>
      </c>
    </row>
    <row r="11" spans="1:7" x14ac:dyDescent="0.2">
      <c r="A11" s="190"/>
      <c r="B11" s="15" t="s">
        <v>15</v>
      </c>
      <c r="C11" s="16">
        <v>-8.7520000000000001E-2</v>
      </c>
      <c r="D11" s="16">
        <v>2.3657000000000001E-2</v>
      </c>
      <c r="E11" s="9">
        <f t="shared" si="0"/>
        <v>-6.2357864479857961</v>
      </c>
    </row>
    <row r="12" spans="1:7" x14ac:dyDescent="0.2">
      <c r="A12" s="191" t="s">
        <v>16</v>
      </c>
      <c r="B12" s="14" t="s">
        <v>17</v>
      </c>
      <c r="C12" s="16">
        <v>0.205735</v>
      </c>
      <c r="D12" s="16">
        <v>1.3009E-2</v>
      </c>
      <c r="E12" s="9">
        <f t="shared" si="0"/>
        <v>11.202628949189023</v>
      </c>
    </row>
    <row r="13" spans="1:7" x14ac:dyDescent="0.2">
      <c r="A13" s="192"/>
      <c r="B13" s="18" t="s">
        <v>18</v>
      </c>
      <c r="C13" s="16">
        <v>9.7545000000000007E-2</v>
      </c>
      <c r="D13" s="16">
        <v>1.5769999999999999E-2</v>
      </c>
      <c r="E13" s="9">
        <f t="shared" si="0"/>
        <v>2.3807863031071661</v>
      </c>
    </row>
    <row r="14" spans="1:7" x14ac:dyDescent="0.2">
      <c r="A14" s="192"/>
      <c r="B14" s="14" t="s">
        <v>19</v>
      </c>
      <c r="C14" s="11">
        <v>9.8860220535849752E-2</v>
      </c>
      <c r="D14" s="11">
        <v>2.1057304068999208E-2</v>
      </c>
      <c r="E14" s="9">
        <f t="shared" si="0"/>
        <v>1.8454508900339333</v>
      </c>
    </row>
    <row r="15" spans="1:7" x14ac:dyDescent="0.2">
      <c r="A15" s="192"/>
      <c r="B15" s="14" t="s">
        <v>20</v>
      </c>
      <c r="C15" s="11">
        <v>0.26951830788043285</v>
      </c>
      <c r="D15" s="11">
        <v>1.9452541206587747E-2</v>
      </c>
      <c r="E15" s="9">
        <f t="shared" si="0"/>
        <v>10.770742272453221</v>
      </c>
    </row>
    <row r="16" spans="1:7" x14ac:dyDescent="0.2">
      <c r="A16" s="193"/>
      <c r="B16" s="18" t="s">
        <v>21</v>
      </c>
      <c r="C16" s="16">
        <v>-6.0920000000000002E-2</v>
      </c>
      <c r="D16" s="16">
        <v>1.3325E-2</v>
      </c>
      <c r="E16" s="9">
        <f t="shared" si="0"/>
        <v>-9.0746716697936218</v>
      </c>
    </row>
    <row r="17" spans="1:5" x14ac:dyDescent="0.2">
      <c r="A17" s="188" t="s">
        <v>22</v>
      </c>
      <c r="B17" s="15" t="s">
        <v>23</v>
      </c>
      <c r="C17" s="11">
        <v>1.17E-2</v>
      </c>
      <c r="D17" s="11">
        <v>2.5300000000000001E-3</v>
      </c>
      <c r="E17" s="9">
        <f t="shared" si="0"/>
        <v>-19.09090909090909</v>
      </c>
    </row>
    <row r="18" spans="1:5" x14ac:dyDescent="0.2">
      <c r="A18" s="189"/>
      <c r="B18" s="17" t="s">
        <v>24</v>
      </c>
      <c r="C18" s="11">
        <v>6.1800000000000001E-2</v>
      </c>
      <c r="D18" s="11">
        <v>1.5599999999999999E-2</v>
      </c>
      <c r="E18" s="9">
        <f t="shared" si="0"/>
        <v>0.11538461538461559</v>
      </c>
    </row>
    <row r="19" spans="1:5" x14ac:dyDescent="0.2">
      <c r="A19" s="189"/>
      <c r="B19" s="15" t="s">
        <v>25</v>
      </c>
      <c r="C19" s="11">
        <v>0.21016060722111485</v>
      </c>
      <c r="D19" s="11">
        <v>1.6042448763194078E-2</v>
      </c>
      <c r="E19" s="9">
        <f t="shared" si="0"/>
        <v>9.3602048812913043</v>
      </c>
    </row>
    <row r="20" spans="1:5" x14ac:dyDescent="0.2">
      <c r="A20" s="189"/>
      <c r="B20" s="17" t="s">
        <v>26</v>
      </c>
      <c r="C20" s="11">
        <v>7.9098250869957143E-2</v>
      </c>
      <c r="D20" s="11">
        <v>1.9170286445287649E-2</v>
      </c>
      <c r="E20" s="9">
        <f t="shared" si="0"/>
        <v>0.9962423318224225</v>
      </c>
    </row>
    <row r="21" spans="1:5" x14ac:dyDescent="0.2">
      <c r="A21" s="190"/>
      <c r="B21" s="15" t="s">
        <v>27</v>
      </c>
      <c r="C21" s="11">
        <v>0.1903</v>
      </c>
      <c r="D21" s="11">
        <v>1.7170000000000001E-2</v>
      </c>
      <c r="E21" s="9">
        <f t="shared" si="0"/>
        <v>7.5888177052999408</v>
      </c>
    </row>
    <row r="22" spans="1:5" x14ac:dyDescent="0.2">
      <c r="A22" s="194" t="s">
        <v>28</v>
      </c>
      <c r="B22" s="14" t="s">
        <v>29</v>
      </c>
      <c r="C22" s="11"/>
      <c r="D22" s="11"/>
      <c r="E22" s="9"/>
    </row>
    <row r="23" spans="1:5" x14ac:dyDescent="0.2">
      <c r="A23" s="195"/>
      <c r="B23" s="18" t="s">
        <v>30</v>
      </c>
      <c r="C23" s="16">
        <v>0.41978300000000002</v>
      </c>
      <c r="D23" s="16">
        <v>1.4973E-2</v>
      </c>
      <c r="E23" s="9">
        <f t="shared" si="0"/>
        <v>24.028785146597208</v>
      </c>
    </row>
    <row r="24" spans="1:5" x14ac:dyDescent="0.2">
      <c r="A24" s="182" t="s">
        <v>31</v>
      </c>
      <c r="B24" s="14" t="s">
        <v>32</v>
      </c>
      <c r="C24" s="11">
        <v>5.33E-2</v>
      </c>
      <c r="D24" s="11">
        <v>1.3299999999999999E-2</v>
      </c>
      <c r="E24" s="9">
        <f t="shared" si="0"/>
        <v>-0.50375939849624041</v>
      </c>
    </row>
    <row r="25" spans="1:5" x14ac:dyDescent="0.2">
      <c r="A25" s="183"/>
      <c r="B25" s="18" t="s">
        <v>33</v>
      </c>
      <c r="C25" s="11">
        <v>-3.0599999999999999E-2</v>
      </c>
      <c r="D25" s="11">
        <v>1.2699999999999999E-2</v>
      </c>
      <c r="E25" s="9">
        <f t="shared" si="0"/>
        <v>-7.1338582677165361</v>
      </c>
    </row>
    <row r="26" spans="1:5" x14ac:dyDescent="0.2">
      <c r="A26" s="183"/>
      <c r="B26" s="14" t="s">
        <v>34</v>
      </c>
      <c r="C26" s="16">
        <v>-4.0550000000000003E-2</v>
      </c>
      <c r="D26" s="16">
        <v>1.1684E-2</v>
      </c>
      <c r="E26" s="9">
        <f t="shared" si="0"/>
        <v>-8.6057856898322491</v>
      </c>
    </row>
    <row r="27" spans="1:5" x14ac:dyDescent="0.2">
      <c r="A27" s="184"/>
      <c r="B27" s="18" t="s">
        <v>35</v>
      </c>
      <c r="C27" s="16">
        <v>-0.12970999999999999</v>
      </c>
      <c r="D27" s="16">
        <v>2.3327000000000001E-2</v>
      </c>
      <c r="E27" s="9">
        <f t="shared" si="0"/>
        <v>-8.1326360012003249</v>
      </c>
    </row>
    <row r="28" spans="1:5" x14ac:dyDescent="0.2">
      <c r="A28" s="185" t="s">
        <v>36</v>
      </c>
      <c r="B28" s="13" t="s">
        <v>37</v>
      </c>
      <c r="C28" s="16">
        <v>-0.31934000000000001</v>
      </c>
      <c r="D28" s="16">
        <v>2.3434E-2</v>
      </c>
      <c r="E28" s="9">
        <f t="shared" si="0"/>
        <v>-16.187590680208245</v>
      </c>
    </row>
    <row r="29" spans="1:5" x14ac:dyDescent="0.2">
      <c r="A29" s="186"/>
      <c r="B29" s="12" t="s">
        <v>38</v>
      </c>
      <c r="C29" s="16">
        <v>2.8111000000000001E-2</v>
      </c>
      <c r="D29" s="16">
        <v>2.3025E-2</v>
      </c>
      <c r="E29" s="9">
        <f t="shared" si="0"/>
        <v>-1.3849728555917482</v>
      </c>
    </row>
    <row r="30" spans="1:5" x14ac:dyDescent="0.2">
      <c r="A30" s="186"/>
      <c r="B30" s="13" t="s">
        <v>39</v>
      </c>
      <c r="C30" s="16">
        <v>-8.9929999999999996E-2</v>
      </c>
      <c r="D30" s="16">
        <v>2.7061000000000002E-2</v>
      </c>
      <c r="E30" s="9">
        <f t="shared" si="0"/>
        <v>-5.5404456598056244</v>
      </c>
    </row>
    <row r="31" spans="1:5" x14ac:dyDescent="0.2">
      <c r="A31" s="187"/>
      <c r="B31" s="12" t="s">
        <v>40</v>
      </c>
      <c r="C31" s="16">
        <v>-0.34432000000000001</v>
      </c>
      <c r="D31" s="16">
        <v>2.4170000000000001E-2</v>
      </c>
      <c r="E31" s="9">
        <f t="shared" si="0"/>
        <v>-16.728175424079438</v>
      </c>
    </row>
    <row r="32" spans="1:5" x14ac:dyDescent="0.2">
      <c r="A32" s="182" t="s">
        <v>41</v>
      </c>
      <c r="B32" s="17" t="s">
        <v>42</v>
      </c>
      <c r="C32" s="16">
        <v>-6.8419999999999995E-2</v>
      </c>
      <c r="D32" s="16">
        <v>1.3962E-2</v>
      </c>
      <c r="E32" s="9">
        <f>(C32-0.06)/D32</f>
        <v>-9.1978226615098109</v>
      </c>
    </row>
    <row r="33" spans="1:5" x14ac:dyDescent="0.2">
      <c r="A33" s="183"/>
      <c r="B33" s="15" t="s">
        <v>43</v>
      </c>
      <c r="C33" s="16">
        <v>-0.35860999999999998</v>
      </c>
      <c r="D33" s="16">
        <v>2.0871000000000001E-2</v>
      </c>
      <c r="E33" s="9">
        <f>(C33-0.06)/D33</f>
        <v>-20.057016913420533</v>
      </c>
    </row>
    <row r="34" spans="1:5" x14ac:dyDescent="0.2">
      <c r="A34" s="183"/>
      <c r="B34" s="17" t="s">
        <v>44</v>
      </c>
      <c r="C34" s="11">
        <v>0.35401132700513926</v>
      </c>
      <c r="D34" s="11">
        <v>2.0728114316084744E-2</v>
      </c>
      <c r="E34" s="9">
        <f t="shared" ref="E34" si="1">(C34-0.06)/D34</f>
        <v>14.184181084769024</v>
      </c>
    </row>
    <row r="35" spans="1:5" x14ac:dyDescent="0.2">
      <c r="A35" s="183"/>
      <c r="B35" s="15" t="s">
        <v>45</v>
      </c>
      <c r="C35" s="16">
        <v>-0.10897</v>
      </c>
      <c r="D35" s="16">
        <v>1.8238000000000001E-2</v>
      </c>
      <c r="E35" s="9">
        <f>(C35-0.06)/D35</f>
        <v>-9.264722008992214</v>
      </c>
    </row>
    <row r="36" spans="1:5" x14ac:dyDescent="0.2">
      <c r="A36" s="184"/>
      <c r="B36" s="17" t="s">
        <v>46</v>
      </c>
      <c r="C36" s="28">
        <v>-0.13128000000000001</v>
      </c>
      <c r="D36" s="28">
        <v>1.6025999999999999E-2</v>
      </c>
      <c r="E36" s="9">
        <f>(C36-0.06)/D36</f>
        <v>-11.93560464245601</v>
      </c>
    </row>
    <row r="37" spans="1:5" x14ac:dyDescent="0.2">
      <c r="A37" s="180" t="s">
        <v>47</v>
      </c>
      <c r="B37" s="29" t="s">
        <v>48</v>
      </c>
      <c r="C37" s="25">
        <v>0.37554624993362218</v>
      </c>
      <c r="D37" s="25">
        <v>2.6572418338512236E-2</v>
      </c>
      <c r="E37" s="9">
        <f t="shared" ref="E37:E42" si="2">(C37-0.06)/D37</f>
        <v>11.874954169161606</v>
      </c>
    </row>
    <row r="38" spans="1:5" x14ac:dyDescent="0.2">
      <c r="A38" s="181"/>
      <c r="B38" s="30" t="s">
        <v>49</v>
      </c>
      <c r="C38" s="25">
        <v>0.59093587995709718</v>
      </c>
      <c r="D38" s="25">
        <v>3.2820683047007151E-2</v>
      </c>
      <c r="E38" s="9">
        <f t="shared" si="2"/>
        <v>16.176868689681704</v>
      </c>
    </row>
    <row r="39" spans="1:5" x14ac:dyDescent="0.2">
      <c r="A39" s="181"/>
      <c r="B39" s="26" t="s">
        <v>50</v>
      </c>
      <c r="C39" s="25">
        <v>0.18576769864135589</v>
      </c>
      <c r="D39" s="25">
        <v>2.8144536071398458E-2</v>
      </c>
      <c r="E39" s="9">
        <f t="shared" si="2"/>
        <v>4.4686364103605101</v>
      </c>
    </row>
    <row r="40" spans="1:5" x14ac:dyDescent="0.2">
      <c r="A40" s="181"/>
      <c r="B40" s="27" t="s">
        <v>51</v>
      </c>
      <c r="C40" s="25">
        <v>0.88856605842155112</v>
      </c>
      <c r="D40" s="25">
        <v>3.7263773624048417E-2</v>
      </c>
      <c r="E40" s="9">
        <f t="shared" si="2"/>
        <v>22.235162406816215</v>
      </c>
    </row>
    <row r="41" spans="1:5" x14ac:dyDescent="0.2">
      <c r="B41" s="22" t="s">
        <v>52</v>
      </c>
      <c r="C41">
        <v>0.25335831680472309</v>
      </c>
      <c r="D41">
        <v>2.1997784483241779E-2</v>
      </c>
      <c r="E41" s="9">
        <f t="shared" si="2"/>
        <v>8.7898995897530572</v>
      </c>
    </row>
    <row r="42" spans="1:5" x14ac:dyDescent="0.2">
      <c r="B42" s="22" t="s">
        <v>53</v>
      </c>
      <c r="C42">
        <v>0.5730772938163835</v>
      </c>
      <c r="D42">
        <v>2.0597641853814096E-2</v>
      </c>
      <c r="E42" s="9">
        <f t="shared" si="2"/>
        <v>24.909516218303221</v>
      </c>
    </row>
  </sheetData>
  <mergeCells count="9">
    <mergeCell ref="A37:A40"/>
    <mergeCell ref="A32:A36"/>
    <mergeCell ref="A2:A6"/>
    <mergeCell ref="A7:A11"/>
    <mergeCell ref="A12:A16"/>
    <mergeCell ref="A17:A21"/>
    <mergeCell ref="A22:A23"/>
    <mergeCell ref="A24:A27"/>
    <mergeCell ref="A28:A3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4B0-F62F-404C-A673-182B45C0301A}">
  <sheetPr codeName="Sheet10"/>
  <dimension ref="A1:BH503"/>
  <sheetViews>
    <sheetView showGridLines="0" topLeftCell="A167" workbookViewId="0"/>
  </sheetViews>
  <sheetFormatPr baseColWidth="10" defaultColWidth="8.83203125" defaultRowHeight="15" x14ac:dyDescent="0.2"/>
  <cols>
    <col min="1" max="1" width="18" customWidth="1"/>
    <col min="2" max="2" width="15.83203125" bestFit="1" customWidth="1"/>
    <col min="3" max="3" width="15.5" bestFit="1" customWidth="1"/>
    <col min="4" max="5" width="15" bestFit="1" customWidth="1"/>
    <col min="6" max="6" width="13.5" bestFit="1" customWidth="1"/>
    <col min="7" max="7" width="13.33203125" bestFit="1" customWidth="1"/>
    <col min="8" max="8" width="13" bestFit="1" customWidth="1"/>
    <col min="9" max="9" width="13.83203125" bestFit="1" customWidth="1"/>
    <col min="10" max="10" width="13" bestFit="1" customWidth="1"/>
    <col min="11" max="11" width="13.33203125" bestFit="1" customWidth="1"/>
    <col min="12" max="12" width="17.5" bestFit="1" customWidth="1"/>
    <col min="13" max="14" width="13" bestFit="1" customWidth="1"/>
    <col min="15" max="15" width="13.83203125" bestFit="1" customWidth="1"/>
    <col min="16" max="18" width="13" bestFit="1" customWidth="1"/>
    <col min="19" max="19" width="15.83203125" bestFit="1" customWidth="1"/>
    <col min="20" max="20" width="16.5" bestFit="1" customWidth="1"/>
    <col min="21" max="21" width="20.5" bestFit="1" customWidth="1"/>
    <col min="22" max="22" width="13" bestFit="1" customWidth="1"/>
    <col min="23" max="24" width="13.33203125" bestFit="1" customWidth="1"/>
    <col min="25" max="29" width="13" bestFit="1" customWidth="1"/>
    <col min="30" max="30" width="13.33203125" bestFit="1" customWidth="1"/>
    <col min="37" max="37" width="17.83203125" customWidth="1"/>
    <col min="38" max="38" width="12.6640625" customWidth="1"/>
    <col min="39" max="39" width="12.1640625" customWidth="1"/>
    <col min="45" max="45" width="13.5" customWidth="1"/>
    <col min="56" max="56" width="15.5" customWidth="1"/>
    <col min="57" max="57" width="18.33203125" customWidth="1"/>
    <col min="58" max="58" width="20.83203125" customWidth="1"/>
    <col min="59" max="59" width="14.5" customWidth="1"/>
  </cols>
  <sheetData>
    <row r="1" spans="1:60" x14ac:dyDescent="0.2">
      <c r="A1" s="3" t="s">
        <v>54</v>
      </c>
      <c r="B1" s="1" t="s">
        <v>55</v>
      </c>
      <c r="C1" s="1" t="s">
        <v>55</v>
      </c>
      <c r="D1" s="1" t="s">
        <v>55</v>
      </c>
      <c r="E1" s="2" t="s">
        <v>55</v>
      </c>
      <c r="F1" s="1" t="s">
        <v>55</v>
      </c>
      <c r="G1" s="1" t="s">
        <v>55</v>
      </c>
      <c r="H1" s="1" t="s">
        <v>55</v>
      </c>
      <c r="I1" s="1" t="s">
        <v>55</v>
      </c>
      <c r="J1" s="1" t="s">
        <v>55</v>
      </c>
      <c r="K1" s="2" t="s">
        <v>55</v>
      </c>
      <c r="L1" s="1" t="s">
        <v>55</v>
      </c>
      <c r="M1" s="2" t="s">
        <v>55</v>
      </c>
      <c r="N1" s="1" t="s">
        <v>55</v>
      </c>
      <c r="O1" s="2" t="s">
        <v>55</v>
      </c>
      <c r="P1" s="1" t="s">
        <v>55</v>
      </c>
      <c r="Q1" s="1" t="s">
        <v>55</v>
      </c>
      <c r="R1" s="2" t="s">
        <v>55</v>
      </c>
      <c r="S1" s="2" t="s">
        <v>55</v>
      </c>
      <c r="T1" s="1" t="s">
        <v>55</v>
      </c>
      <c r="U1" s="1" t="s">
        <v>55</v>
      </c>
      <c r="V1" s="1" t="s">
        <v>55</v>
      </c>
      <c r="W1" s="2" t="s">
        <v>55</v>
      </c>
      <c r="X1" s="1" t="s">
        <v>55</v>
      </c>
      <c r="Y1" s="2" t="s">
        <v>55</v>
      </c>
      <c r="Z1" t="s">
        <v>55</v>
      </c>
      <c r="AA1" s="2" t="s">
        <v>55</v>
      </c>
      <c r="AB1" s="2" t="s">
        <v>55</v>
      </c>
      <c r="AC1" t="s">
        <v>55</v>
      </c>
      <c r="AD1" t="s">
        <v>55</v>
      </c>
      <c r="AE1" t="s">
        <v>55</v>
      </c>
      <c r="AF1" t="s">
        <v>55</v>
      </c>
      <c r="AG1" t="s">
        <v>55</v>
      </c>
      <c r="AH1" t="s">
        <v>55</v>
      </c>
      <c r="AI1" t="s">
        <v>55</v>
      </c>
      <c r="AJ1" t="s">
        <v>55</v>
      </c>
      <c r="AK1" t="s">
        <v>55</v>
      </c>
      <c r="AL1" t="s">
        <v>55</v>
      </c>
      <c r="AM1" t="s">
        <v>55</v>
      </c>
      <c r="AN1" t="s">
        <v>55</v>
      </c>
      <c r="AO1" t="s">
        <v>55</v>
      </c>
      <c r="AP1" t="s">
        <v>55</v>
      </c>
      <c r="AQ1" t="s">
        <v>55</v>
      </c>
    </row>
    <row r="2" spans="1:60" x14ac:dyDescent="0.2">
      <c r="A2" s="4" t="s">
        <v>56</v>
      </c>
      <c r="B2" s="1" t="s">
        <v>75</v>
      </c>
      <c r="C2" s="1" t="s">
        <v>76</v>
      </c>
      <c r="D2" s="1" t="s">
        <v>77</v>
      </c>
      <c r="E2" s="2" t="s">
        <v>78</v>
      </c>
      <c r="F2" s="1" t="s">
        <v>79</v>
      </c>
      <c r="G2" s="1" t="s">
        <v>80</v>
      </c>
      <c r="H2" s="1" t="s">
        <v>72</v>
      </c>
      <c r="I2" s="1" t="s">
        <v>81</v>
      </c>
      <c r="J2" s="1" t="s">
        <v>57</v>
      </c>
      <c r="K2" s="2" t="s">
        <v>82</v>
      </c>
      <c r="L2" s="1" t="s">
        <v>83</v>
      </c>
      <c r="M2" s="2" t="s">
        <v>84</v>
      </c>
      <c r="N2" s="1" t="s">
        <v>85</v>
      </c>
      <c r="O2" s="2" t="s">
        <v>86</v>
      </c>
      <c r="P2" s="1" t="s">
        <v>87</v>
      </c>
      <c r="Q2" s="1" t="s">
        <v>88</v>
      </c>
      <c r="R2" s="2" t="s">
        <v>89</v>
      </c>
      <c r="S2" s="2" t="s">
        <v>71</v>
      </c>
      <c r="T2" s="1" t="s">
        <v>74</v>
      </c>
      <c r="U2" s="1" t="s">
        <v>90</v>
      </c>
      <c r="V2" s="1" t="s">
        <v>91</v>
      </c>
      <c r="W2" s="2" t="s">
        <v>92</v>
      </c>
      <c r="X2" s="1" t="s">
        <v>93</v>
      </c>
      <c r="Y2" s="2" t="s">
        <v>73</v>
      </c>
      <c r="Z2" t="s">
        <v>94</v>
      </c>
      <c r="AA2" s="2" t="s">
        <v>48</v>
      </c>
      <c r="AB2" s="2" t="s">
        <v>49</v>
      </c>
      <c r="AC2" t="s">
        <v>50</v>
      </c>
      <c r="AD2" t="s">
        <v>51</v>
      </c>
      <c r="AE2" s="1" t="s">
        <v>62</v>
      </c>
      <c r="AF2" s="1" t="s">
        <v>6</v>
      </c>
      <c r="AG2" s="1" t="s">
        <v>7</v>
      </c>
      <c r="AH2" s="1" t="s">
        <v>8</v>
      </c>
      <c r="AI2" s="1" t="s">
        <v>9</v>
      </c>
      <c r="AJ2" s="1" t="s">
        <v>13</v>
      </c>
      <c r="AK2" s="1" t="s">
        <v>23</v>
      </c>
      <c r="AL2" s="1" t="s">
        <v>27</v>
      </c>
      <c r="AM2" s="1" t="s">
        <v>29</v>
      </c>
      <c r="AN2" s="1" t="s">
        <v>32</v>
      </c>
      <c r="AO2" s="1" t="s">
        <v>33</v>
      </c>
      <c r="AP2" t="s">
        <v>52</v>
      </c>
      <c r="AQ2" t="s">
        <v>53</v>
      </c>
      <c r="AY2" s="1"/>
    </row>
    <row r="3" spans="1:60" x14ac:dyDescent="0.2">
      <c r="A3" s="4" t="s">
        <v>60</v>
      </c>
      <c r="B3" s="1"/>
      <c r="C3" s="1"/>
      <c r="D3" s="1"/>
      <c r="E3" s="1"/>
      <c r="F3" s="1"/>
      <c r="G3" s="1"/>
      <c r="H3" s="1"/>
      <c r="I3" s="1"/>
      <c r="J3" s="1"/>
      <c r="K3" s="1"/>
      <c r="L3" s="1"/>
      <c r="M3" s="1"/>
      <c r="N3" s="1"/>
      <c r="O3" s="1"/>
      <c r="P3" s="1"/>
      <c r="Q3" s="1"/>
      <c r="R3" s="1"/>
      <c r="S3" s="1"/>
      <c r="T3" s="1"/>
      <c r="U3" s="1"/>
      <c r="V3" s="1"/>
      <c r="W3" s="1"/>
      <c r="X3" s="1"/>
      <c r="Y3" s="1"/>
      <c r="AA3" s="1"/>
      <c r="AB3" s="1"/>
      <c r="BD3" s="7" t="s">
        <v>95</v>
      </c>
      <c r="BE3" s="7" t="s">
        <v>96</v>
      </c>
      <c r="BF3" s="7" t="s">
        <v>67</v>
      </c>
      <c r="BG3" s="7" t="s">
        <v>97</v>
      </c>
      <c r="BH3" t="s">
        <v>98</v>
      </c>
    </row>
    <row r="4" spans="1:60" x14ac:dyDescent="0.2">
      <c r="A4" s="5">
        <v>45414</v>
      </c>
      <c r="B4" s="1">
        <v>1786.849976</v>
      </c>
      <c r="C4" s="1">
        <v>1326.626221</v>
      </c>
      <c r="D4" s="1">
        <v>1296.82312</v>
      </c>
      <c r="E4" s="1">
        <v>8813.8251949999994</v>
      </c>
      <c r="F4" s="1">
        <v>6222.9809569999998</v>
      </c>
      <c r="G4" s="1">
        <v>1408.1107179999999</v>
      </c>
      <c r="H4" s="1">
        <v>1032.696655</v>
      </c>
      <c r="I4" s="1">
        <v>450.25</v>
      </c>
      <c r="J4" s="1">
        <v>3940.4650000000001</v>
      </c>
      <c r="K4" s="1">
        <v>1250.097168</v>
      </c>
      <c r="L4" s="1">
        <v>4417.4194340000004</v>
      </c>
      <c r="M4" s="1">
        <v>1640.4580000000001</v>
      </c>
      <c r="N4" s="1">
        <v>12685.53</v>
      </c>
      <c r="O4" s="1">
        <v>2485.5329999999999</v>
      </c>
      <c r="P4" s="1">
        <v>361.10219999999998</v>
      </c>
      <c r="Q4" s="1">
        <v>268.55630000000002</v>
      </c>
      <c r="R4" s="1">
        <v>1466.55</v>
      </c>
      <c r="S4" s="1">
        <v>1505.127</v>
      </c>
      <c r="T4" s="1">
        <v>1015.904</v>
      </c>
      <c r="U4" s="1">
        <v>453.0729</v>
      </c>
      <c r="V4" s="1">
        <v>605.06539999999995</v>
      </c>
      <c r="W4" s="1">
        <v>2333.8000000000002</v>
      </c>
      <c r="X4" s="1">
        <v>1304.30603</v>
      </c>
      <c r="Y4" s="1">
        <v>2169.2660000000001</v>
      </c>
      <c r="Z4">
        <v>224.24407959999999</v>
      </c>
      <c r="AA4" s="1">
        <v>232.82640000000001</v>
      </c>
      <c r="AB4" s="1">
        <v>979.52779999999996</v>
      </c>
      <c r="AC4">
        <v>3908.0517580000001</v>
      </c>
      <c r="AD4">
        <v>722.25</v>
      </c>
      <c r="AE4" s="1">
        <v>1786.85</v>
      </c>
      <c r="AF4" s="1">
        <v>1148.963</v>
      </c>
      <c r="AG4" s="1">
        <v>1495.16</v>
      </c>
      <c r="AH4" s="1">
        <v>2173.221</v>
      </c>
      <c r="AI4" s="1">
        <v>1129.7239999999999</v>
      </c>
      <c r="AJ4" s="1">
        <v>1359.799</v>
      </c>
      <c r="AK4" s="1">
        <v>416.96390000000002</v>
      </c>
      <c r="AL4" s="1">
        <v>1573.925</v>
      </c>
      <c r="AM4" s="1">
        <v>800.29039999999998</v>
      </c>
      <c r="AN4" s="1">
        <v>3724.2260000000001</v>
      </c>
      <c r="AO4" s="1">
        <v>1232.7829999999999</v>
      </c>
      <c r="AP4">
        <v>1193.706543</v>
      </c>
      <c r="AQ4">
        <v>456.6062622</v>
      </c>
      <c r="BD4" s="7" t="s">
        <v>75</v>
      </c>
      <c r="BE4" s="7" cm="1">
        <f t="array" aca="1" ref="BE4" ca="1">INDIRECT(ADDRESS(501, 2 + (ROW() - ROW($BE$4))))</f>
        <v>-2.709961324728494E-3</v>
      </c>
      <c r="BF4" s="7" cm="1">
        <f t="array" aca="1" ref="BF4" ca="1">INDIRECT(ADDRESS(502, 2 + (ROW() - ROW($BF$4))))</f>
        <v>-0.49532330324169249</v>
      </c>
      <c r="BG4" s="7" cm="1">
        <f t="array" aca="1" ref="BG4" ca="1">INDIRECT(ADDRESS(503, 2 + (ROW() - ROW($BG$4))))</f>
        <v>3.6687414500812227E-2</v>
      </c>
      <c r="BH4">
        <f ca="1">(BF4-6%)/BG4</f>
        <v>-15.136615943034036</v>
      </c>
    </row>
    <row r="5" spans="1:60" x14ac:dyDescent="0.2">
      <c r="A5" s="6">
        <v>45415</v>
      </c>
      <c r="B5" s="1">
        <v>1799.8000489999999</v>
      </c>
      <c r="C5" s="1">
        <v>1308.2944339999999</v>
      </c>
      <c r="D5" s="1">
        <v>1270.3208010000001</v>
      </c>
      <c r="E5" s="1">
        <v>8808.9394530000009</v>
      </c>
      <c r="F5" s="1">
        <v>6801.6962890000004</v>
      </c>
      <c r="G5" s="1">
        <v>1412.7711179999999</v>
      </c>
      <c r="H5" s="1">
        <v>1041.4948730000001</v>
      </c>
      <c r="I5" s="1">
        <v>456.85</v>
      </c>
      <c r="J5" s="1">
        <v>3926.848</v>
      </c>
      <c r="K5" s="1">
        <v>1262.4342039999999</v>
      </c>
      <c r="L5" s="1">
        <v>4408.9458009999998</v>
      </c>
      <c r="M5" s="1">
        <v>1647.527</v>
      </c>
      <c r="N5" s="1">
        <v>12375.26</v>
      </c>
      <c r="O5" s="1">
        <v>2429.9319999999998</v>
      </c>
      <c r="P5" s="1">
        <v>357.09050000000002</v>
      </c>
      <c r="Q5" s="1">
        <v>271.69009999999997</v>
      </c>
      <c r="R5" s="1">
        <v>1434</v>
      </c>
      <c r="S5" s="1">
        <v>1497.3489999999999</v>
      </c>
      <c r="T5" s="1">
        <v>1001.67</v>
      </c>
      <c r="U5" s="1">
        <v>450.0052</v>
      </c>
      <c r="V5" s="1">
        <v>601.03639999999996</v>
      </c>
      <c r="W5" s="1">
        <v>2314.9</v>
      </c>
      <c r="X5" s="1">
        <v>1292.1805420000001</v>
      </c>
      <c r="Y5" s="1">
        <v>2177.0590000000002</v>
      </c>
      <c r="Z5">
        <v>224.21957399999999</v>
      </c>
      <c r="AA5" s="1">
        <v>232.18170000000001</v>
      </c>
      <c r="AB5" s="1">
        <v>975.71870000000001</v>
      </c>
      <c r="AC5">
        <v>3881.3195799999999</v>
      </c>
      <c r="AD5">
        <v>723.79998780000005</v>
      </c>
      <c r="AE5" s="1">
        <v>1799.8</v>
      </c>
      <c r="AF5" s="1">
        <v>1140.6199999999999</v>
      </c>
      <c r="AG5" s="1">
        <v>1482.816</v>
      </c>
      <c r="AH5" s="1">
        <v>2164.1909999999998</v>
      </c>
      <c r="AI5" s="1">
        <v>1132.3019999999999</v>
      </c>
      <c r="AJ5" s="1">
        <v>1361.578</v>
      </c>
      <c r="AK5" s="1">
        <v>414.5419</v>
      </c>
      <c r="AL5" s="1">
        <v>1545.0070000000001</v>
      </c>
      <c r="AM5" s="1">
        <v>801.64030000000002</v>
      </c>
      <c r="AN5" s="1">
        <v>3705.0430000000001</v>
      </c>
      <c r="AO5" s="1">
        <v>1216.7760000000001</v>
      </c>
      <c r="AP5">
        <v>1178.541504</v>
      </c>
      <c r="AQ5">
        <v>461.7955627</v>
      </c>
      <c r="BD5" s="7" t="s">
        <v>76</v>
      </c>
      <c r="BE5" s="7" cm="1">
        <f t="array" aca="1" ref="BE5" ca="1">INDIRECT(ADDRESS(501, 2 + (ROW() - ROW($BE$4))))</f>
        <v>-3.7539661019835621E-4</v>
      </c>
      <c r="BF5" s="7" cm="1">
        <f t="array" aca="1" ref="BF5" ca="1">INDIRECT(ADDRESS(502, 2 + (ROW() - ROW($BF$4))))</f>
        <v>-9.0279351677405195E-2</v>
      </c>
      <c r="BG5" s="7" cm="1">
        <f t="array" aca="1" ref="BG5" ca="1">INDIRECT(ADDRESS(503, 2 + (ROW() - ROW($BG$4))))</f>
        <v>2.7117106183564645E-2</v>
      </c>
      <c r="BH5">
        <f ca="1">(BF5-6%)/BG5</f>
        <v>-5.5418653694134852</v>
      </c>
    </row>
    <row r="6" spans="1:60" x14ac:dyDescent="0.2">
      <c r="A6" s="6">
        <v>45418</v>
      </c>
      <c r="B6" s="1">
        <v>1766.650024</v>
      </c>
      <c r="C6" s="1">
        <v>1278.220337</v>
      </c>
      <c r="D6" s="1">
        <v>1276.287476</v>
      </c>
      <c r="E6" s="1">
        <v>8757.6181639999995</v>
      </c>
      <c r="F6" s="1">
        <v>7276.7128910000001</v>
      </c>
      <c r="G6" s="1">
        <v>1411.432495</v>
      </c>
      <c r="H6" s="1">
        <v>1014.8543089999999</v>
      </c>
      <c r="I6" s="1">
        <v>450</v>
      </c>
      <c r="J6" s="1">
        <v>3938.8249999999998</v>
      </c>
      <c r="K6" s="1">
        <v>1251.2801509999999</v>
      </c>
      <c r="L6" s="1">
        <v>4367.3041990000002</v>
      </c>
      <c r="M6" s="1">
        <v>1672.318</v>
      </c>
      <c r="N6" s="1">
        <v>12322.91</v>
      </c>
      <c r="O6" s="1">
        <v>2431.2179999999998</v>
      </c>
      <c r="P6" s="1">
        <v>349.11599999999999</v>
      </c>
      <c r="Q6" s="1">
        <v>267.9391</v>
      </c>
      <c r="R6" s="1">
        <v>1419.5250000000001</v>
      </c>
      <c r="S6" s="1">
        <v>1515.1849999999999</v>
      </c>
      <c r="T6" s="1">
        <v>1004.438</v>
      </c>
      <c r="U6" s="1">
        <v>441.64330000000001</v>
      </c>
      <c r="V6" s="1">
        <v>601.21590000000003</v>
      </c>
      <c r="W6" s="1">
        <v>2286.75</v>
      </c>
      <c r="X6" s="1">
        <v>1302.4848629999999</v>
      </c>
      <c r="Y6" s="1">
        <v>2208.777</v>
      </c>
      <c r="Z6">
        <v>224.85690310000001</v>
      </c>
      <c r="AA6" s="1">
        <v>229.95009999999999</v>
      </c>
      <c r="AB6" s="1">
        <v>948.83109999999999</v>
      </c>
      <c r="AC6">
        <v>3778.5490719999998</v>
      </c>
      <c r="AD6">
        <v>712.20001219999995</v>
      </c>
      <c r="AE6" s="1">
        <v>1766.65</v>
      </c>
      <c r="AF6" s="1">
        <v>1142.768</v>
      </c>
      <c r="AG6" s="1">
        <v>1485.7919999999999</v>
      </c>
      <c r="AH6" s="1">
        <v>2202.4079999999999</v>
      </c>
      <c r="AI6" s="1">
        <v>1136.5160000000001</v>
      </c>
      <c r="AJ6" s="1">
        <v>1370.807</v>
      </c>
      <c r="AK6" s="1">
        <v>412.92720000000003</v>
      </c>
      <c r="AL6" s="1">
        <v>1622.5219999999999</v>
      </c>
      <c r="AM6" s="1">
        <v>778.83810000000005</v>
      </c>
      <c r="AN6" s="1">
        <v>3779.8969999999999</v>
      </c>
      <c r="AO6" s="1">
        <v>1228.258</v>
      </c>
      <c r="AP6">
        <v>1142.795288</v>
      </c>
      <c r="AQ6">
        <v>471.67514039999998</v>
      </c>
      <c r="BD6" s="7" t="s">
        <v>77</v>
      </c>
      <c r="BE6" s="7" cm="1">
        <f t="array" aca="1" ref="BE6" ca="1">INDIRECT(ADDRESS(501, 2 + (ROW() - ROW($BE$4))))</f>
        <v>1.3975604246027832E-3</v>
      </c>
      <c r="BF6" s="7" cm="1">
        <f t="array" aca="1" ref="BF6" ca="1">INDIRECT(ADDRESS(502, 2 + (ROW() - ROW($BF$4))))</f>
        <v>0.42182229609178101</v>
      </c>
      <c r="BG6" s="7" cm="1">
        <f t="array" aca="1" ref="BG6" ca="1">INDIRECT(ADDRESS(503, 2 + (ROW() - ROW($BG$4))))</f>
        <v>1.5003382914621437E-2</v>
      </c>
      <c r="BH6">
        <f t="shared" ref="BH6:BH45" ca="1" si="0">(BF6-6%)/BG6</f>
        <v>24.116047570789501</v>
      </c>
    </row>
    <row r="7" spans="1:60" x14ac:dyDescent="0.2">
      <c r="A7" s="6">
        <v>45419</v>
      </c>
      <c r="B7" s="1">
        <v>1726</v>
      </c>
      <c r="C7" s="1">
        <v>1275.941284</v>
      </c>
      <c r="D7" s="1">
        <v>1279.0223390000001</v>
      </c>
      <c r="E7" s="1">
        <v>8395.1748050000006</v>
      </c>
      <c r="F7" s="1">
        <v>7177.0532229999999</v>
      </c>
      <c r="G7" s="1">
        <v>1375.5367429999999</v>
      </c>
      <c r="H7" s="1">
        <v>985.36273189999997</v>
      </c>
      <c r="I7" s="1">
        <v>447.25</v>
      </c>
      <c r="J7" s="1">
        <v>3887.54</v>
      </c>
      <c r="K7" s="1">
        <v>1244.152466</v>
      </c>
      <c r="L7" s="1">
        <v>4335.3466799999997</v>
      </c>
      <c r="M7" s="1">
        <v>1603.57</v>
      </c>
      <c r="N7" s="1">
        <v>12248.36</v>
      </c>
      <c r="O7" s="1">
        <v>2481.922</v>
      </c>
      <c r="P7" s="1">
        <v>341.63080000000002</v>
      </c>
      <c r="Q7" s="1">
        <v>259.81970000000001</v>
      </c>
      <c r="R7" s="1">
        <v>1401.4749999999999</v>
      </c>
      <c r="S7" s="1">
        <v>1501.511</v>
      </c>
      <c r="T7" s="1">
        <v>977.1078</v>
      </c>
      <c r="U7" s="1">
        <v>431.84660000000002</v>
      </c>
      <c r="V7" s="1">
        <v>575.54600000000005</v>
      </c>
      <c r="W7" s="1">
        <v>2217.25</v>
      </c>
      <c r="X7" s="1">
        <v>1292.91626</v>
      </c>
      <c r="Y7" s="1">
        <v>2175.5700000000002</v>
      </c>
      <c r="Z7">
        <v>227.4307556</v>
      </c>
      <c r="AA7" s="1">
        <v>225.53659999999999</v>
      </c>
      <c r="AB7" s="1">
        <v>919.23</v>
      </c>
      <c r="AC7">
        <v>3678.1547850000002</v>
      </c>
      <c r="AD7">
        <v>706.15002440000001</v>
      </c>
      <c r="AE7" s="1">
        <v>1726</v>
      </c>
      <c r="AF7" s="1">
        <v>1126.83</v>
      </c>
      <c r="AG7" s="1">
        <v>1469.692</v>
      </c>
      <c r="AH7" s="1">
        <v>2322.67</v>
      </c>
      <c r="AI7" s="1">
        <v>1122.239</v>
      </c>
      <c r="AJ7" s="1">
        <v>1385.2750000000001</v>
      </c>
      <c r="AK7" s="1">
        <v>418.24610000000001</v>
      </c>
      <c r="AL7" s="1">
        <v>1642.1</v>
      </c>
      <c r="AM7" s="1">
        <v>773.14970000000005</v>
      </c>
      <c r="AN7" s="1">
        <v>3835.7130000000002</v>
      </c>
      <c r="AO7" s="1">
        <v>1257.645</v>
      </c>
      <c r="AP7">
        <v>1117.044189</v>
      </c>
      <c r="AQ7">
        <v>479.30932619999999</v>
      </c>
      <c r="BD7" s="8" t="s">
        <v>78</v>
      </c>
      <c r="BE7" s="7" cm="1">
        <f t="array" aca="1" ref="BE7" ca="1">INDIRECT(ADDRESS(501, 2 + (ROW() - ROW($BE$4))))</f>
        <v>-4.5960413707001908E-4</v>
      </c>
      <c r="BF7" s="7" cm="1">
        <f t="array" aca="1" ref="BF7" ca="1">INDIRECT(ADDRESS(502, 2 + (ROW() - ROW($BF$4))))</f>
        <v>-0.10938840461208699</v>
      </c>
      <c r="BG7" s="7" cm="1">
        <f t="array" aca="1" ref="BG7" ca="1">INDIRECT(ADDRESS(503, 2 + (ROW() - ROW($BG$4))))</f>
        <v>1.8275330594906696E-2</v>
      </c>
      <c r="BH7">
        <f t="shared" ca="1" si="0"/>
        <v>-9.2686916787866611</v>
      </c>
    </row>
    <row r="8" spans="1:60" x14ac:dyDescent="0.2">
      <c r="A8" s="6">
        <v>45420</v>
      </c>
      <c r="B8" s="1">
        <v>1773</v>
      </c>
      <c r="C8" s="1">
        <v>1265.6357419999999</v>
      </c>
      <c r="D8" s="1">
        <v>1281.4586179999999</v>
      </c>
      <c r="E8" s="1">
        <v>8464.3457030000009</v>
      </c>
      <c r="F8" s="1">
        <v>7232.0927730000003</v>
      </c>
      <c r="G8" s="1">
        <v>1373.107422</v>
      </c>
      <c r="H8" s="1">
        <v>1001.779724</v>
      </c>
      <c r="I8" s="1">
        <v>453.5</v>
      </c>
      <c r="J8" s="1">
        <v>3903.393</v>
      </c>
      <c r="K8" s="1">
        <v>1204.139404</v>
      </c>
      <c r="L8" s="1">
        <v>4468.1645509999998</v>
      </c>
      <c r="M8" s="1">
        <v>1609.095</v>
      </c>
      <c r="N8" s="1">
        <v>12426.18</v>
      </c>
      <c r="O8" s="1">
        <v>2511.9490000000001</v>
      </c>
      <c r="P8" s="1">
        <v>347.79509999999999</v>
      </c>
      <c r="Q8" s="1">
        <v>262.90600000000001</v>
      </c>
      <c r="R8" s="1">
        <v>1418.55</v>
      </c>
      <c r="S8" s="1">
        <v>1507.8520000000001</v>
      </c>
      <c r="T8" s="1">
        <v>1000.385</v>
      </c>
      <c r="U8" s="1">
        <v>430.51069999999999</v>
      </c>
      <c r="V8" s="1">
        <v>599.68010000000004</v>
      </c>
      <c r="W8" s="1">
        <v>2182.6999999999998</v>
      </c>
      <c r="X8" s="1">
        <v>1276.1108400000001</v>
      </c>
      <c r="Y8" s="1">
        <v>2166.5360000000001</v>
      </c>
      <c r="Z8">
        <v>227.08758539999999</v>
      </c>
      <c r="AA8" s="1">
        <v>229.7022</v>
      </c>
      <c r="AB8" s="1">
        <v>940.04290000000003</v>
      </c>
      <c r="AC8">
        <v>3818.2514649999998</v>
      </c>
      <c r="AD8">
        <v>705.34997559999999</v>
      </c>
      <c r="AE8" s="1">
        <v>1773</v>
      </c>
      <c r="AF8" s="1">
        <v>1127.78</v>
      </c>
      <c r="AG8" s="1">
        <v>1446.761</v>
      </c>
      <c r="AH8" s="1">
        <v>2285.2350000000001</v>
      </c>
      <c r="AI8" s="1">
        <v>1113.415</v>
      </c>
      <c r="AJ8" s="1">
        <v>1372.152</v>
      </c>
      <c r="AK8" s="1">
        <v>418.86349999999999</v>
      </c>
      <c r="AL8" s="1">
        <v>1646.5450000000001</v>
      </c>
      <c r="AM8" s="1">
        <v>781.73059999999998</v>
      </c>
      <c r="AN8" s="1">
        <v>3833.7849999999999</v>
      </c>
      <c r="AO8" s="1">
        <v>1252.3409999999999</v>
      </c>
      <c r="AP8">
        <v>1132.947876</v>
      </c>
      <c r="AQ8">
        <v>468.1823425</v>
      </c>
      <c r="BD8" s="7" t="s">
        <v>79</v>
      </c>
      <c r="BE8" s="7" cm="1">
        <f t="array" aca="1" ref="BE8" ca="1">INDIRECT(ADDRESS(501, 2 + (ROW() - ROW($BE$4))))</f>
        <v>1.1046965697467487E-4</v>
      </c>
      <c r="BF8" s="7" cm="1">
        <f t="array" aca="1" ref="BF8" ca="1">INDIRECT(ADDRESS(502, 2 + (ROW() - ROW($BF$4))))</f>
        <v>2.8227880416741957E-2</v>
      </c>
      <c r="BG8" s="7" cm="1">
        <f t="array" aca="1" ref="BG8" ca="1">INDIRECT(ADDRESS(503, 2 + (ROW() - ROW($BG$4))))</f>
        <v>2.3072460082958601E-2</v>
      </c>
      <c r="BH8">
        <f t="shared" ca="1" si="0"/>
        <v>-1.3770581667069408</v>
      </c>
    </row>
    <row r="9" spans="1:60" x14ac:dyDescent="0.2">
      <c r="A9" s="6">
        <v>45421</v>
      </c>
      <c r="B9" s="1">
        <v>1712.150024</v>
      </c>
      <c r="C9" s="1">
        <v>1233.2332759999999</v>
      </c>
      <c r="D9" s="1">
        <v>1268.38147</v>
      </c>
      <c r="E9" s="1">
        <v>8558.6191409999992</v>
      </c>
      <c r="F9" s="1">
        <v>7072.1586909999996</v>
      </c>
      <c r="G9" s="1">
        <v>1347.3756100000001</v>
      </c>
      <c r="H9" s="1">
        <v>973.81188959999997</v>
      </c>
      <c r="I9" s="1">
        <v>444.6</v>
      </c>
      <c r="J9" s="1">
        <v>3766.8310000000001</v>
      </c>
      <c r="K9" s="1">
        <v>1168.5500489999999</v>
      </c>
      <c r="L9" s="1">
        <v>4614.3945309999999</v>
      </c>
      <c r="M9" s="1">
        <v>1577.0360000000001</v>
      </c>
      <c r="N9" s="1">
        <v>12387.64</v>
      </c>
      <c r="O9" s="1">
        <v>2486.6709999999998</v>
      </c>
      <c r="P9" s="1">
        <v>338.5976</v>
      </c>
      <c r="Q9" s="1">
        <v>251.89019999999999</v>
      </c>
      <c r="R9" s="1">
        <v>1394.125</v>
      </c>
      <c r="S9" s="1">
        <v>1481</v>
      </c>
      <c r="T9" s="1">
        <v>1018.375</v>
      </c>
      <c r="U9" s="1">
        <v>409.18560000000002</v>
      </c>
      <c r="V9" s="1">
        <v>576.44370000000004</v>
      </c>
      <c r="W9" s="1">
        <v>2171.3000000000002</v>
      </c>
      <c r="X9" s="1">
        <v>1282.3278809999999</v>
      </c>
      <c r="Y9" s="1">
        <v>2196.4670000000001</v>
      </c>
      <c r="Z9">
        <v>223.50869750000001</v>
      </c>
      <c r="AA9" s="1">
        <v>224.34639999999999</v>
      </c>
      <c r="AB9" s="1">
        <v>930.20899999999995</v>
      </c>
      <c r="AC9">
        <v>3808.498779</v>
      </c>
      <c r="AD9">
        <v>694.65002440000001</v>
      </c>
      <c r="AE9" s="1">
        <v>1712.15</v>
      </c>
      <c r="AF9" s="1">
        <v>1114.79</v>
      </c>
      <c r="AG9" s="1">
        <v>1412.461</v>
      </c>
      <c r="AH9" s="1">
        <v>2270.2020000000002</v>
      </c>
      <c r="AI9" s="1">
        <v>1106.1769999999999</v>
      </c>
      <c r="AJ9" s="1">
        <v>1383.9290000000001</v>
      </c>
      <c r="AK9" s="1">
        <v>403.76159999999999</v>
      </c>
      <c r="AL9" s="1">
        <v>1641.3009999999999</v>
      </c>
      <c r="AM9" s="1">
        <v>790.40790000000004</v>
      </c>
      <c r="AN9" s="1">
        <v>3817.6379999999999</v>
      </c>
      <c r="AO9" s="1">
        <v>1234.923</v>
      </c>
      <c r="AP9">
        <v>1110.151001</v>
      </c>
      <c r="AQ9">
        <v>454.31103519999999</v>
      </c>
      <c r="BD9" s="7" t="s">
        <v>80</v>
      </c>
      <c r="BE9" s="7" cm="1">
        <f t="array" aca="1" ref="BE9" ca="1">INDIRECT(ADDRESS(501, 2 + (ROW() - ROW($BE$4))))</f>
        <v>3.7093065064180758E-4</v>
      </c>
      <c r="BF9" s="7" cm="1">
        <f t="array" aca="1" ref="BF9" ca="1">INDIRECT(ADDRESS(502, 2 + (ROW() - ROW($BF$4))))</f>
        <v>9.7963600670563755E-2</v>
      </c>
      <c r="BG9" s="7" cm="1">
        <f t="array" aca="1" ref="BG9" ca="1">INDIRECT(ADDRESS(503, 2 + (ROW() - ROW($BG$4))))</f>
        <v>1.580251858973079E-2</v>
      </c>
      <c r="BH9">
        <f t="shared" ca="1" si="0"/>
        <v>2.4023765866812057</v>
      </c>
    </row>
    <row r="10" spans="1:60" x14ac:dyDescent="0.2">
      <c r="A10" s="6">
        <v>45422</v>
      </c>
      <c r="B10" s="1">
        <v>1714.75</v>
      </c>
      <c r="C10" s="1">
        <v>1255.231323</v>
      </c>
      <c r="D10" s="1">
        <v>1293.9392089999999</v>
      </c>
      <c r="E10" s="1">
        <v>8689.1728519999997</v>
      </c>
      <c r="F10" s="1">
        <v>6965.8681640000004</v>
      </c>
      <c r="G10" s="1">
        <v>1328.287476</v>
      </c>
      <c r="H10" s="1">
        <v>984.77288820000001</v>
      </c>
      <c r="I10" s="1">
        <v>453.3</v>
      </c>
      <c r="J10" s="1">
        <v>3770.3589999999999</v>
      </c>
      <c r="K10" s="1">
        <v>1177.228638</v>
      </c>
      <c r="L10" s="1">
        <v>4723.3413090000004</v>
      </c>
      <c r="M10" s="1">
        <v>1601.529</v>
      </c>
      <c r="N10" s="1">
        <v>12556.9</v>
      </c>
      <c r="O10" s="1">
        <v>2506.2109999999998</v>
      </c>
      <c r="P10" s="1">
        <v>347.84410000000003</v>
      </c>
      <c r="Q10" s="1">
        <v>256.63839999999999</v>
      </c>
      <c r="R10" s="1">
        <v>1407.425</v>
      </c>
      <c r="S10" s="1">
        <v>1492.7909999999999</v>
      </c>
      <c r="T10" s="1">
        <v>1034.5350000000001</v>
      </c>
      <c r="U10" s="1">
        <v>410.5215</v>
      </c>
      <c r="V10" s="1">
        <v>583.72379999999998</v>
      </c>
      <c r="W10" s="1">
        <v>2236.75</v>
      </c>
      <c r="X10" s="1">
        <v>1278.587769</v>
      </c>
      <c r="Y10" s="1">
        <v>2177.1089999999999</v>
      </c>
      <c r="Z10">
        <v>221.52314759999999</v>
      </c>
      <c r="AA10" s="1">
        <v>225.239</v>
      </c>
      <c r="AB10" s="1">
        <v>926.89790000000005</v>
      </c>
      <c r="AC10">
        <v>3834.4885250000002</v>
      </c>
      <c r="AD10">
        <v>701.79998780000005</v>
      </c>
      <c r="AE10" s="1">
        <v>1714.75</v>
      </c>
      <c r="AF10" s="1">
        <v>1119.2360000000001</v>
      </c>
      <c r="AG10" s="1">
        <v>1422.2539999999999</v>
      </c>
      <c r="AH10" s="1">
        <v>2306.2220000000002</v>
      </c>
      <c r="AI10" s="1">
        <v>1107.5160000000001</v>
      </c>
      <c r="AJ10" s="1">
        <v>1369.845</v>
      </c>
      <c r="AK10" s="1">
        <v>411.59750000000003</v>
      </c>
      <c r="AL10" s="1">
        <v>1626.1679999999999</v>
      </c>
      <c r="AM10" s="1">
        <v>788.04570000000001</v>
      </c>
      <c r="AN10" s="1">
        <v>3753.7249999999999</v>
      </c>
      <c r="AO10" s="1">
        <v>1230.3499999999999</v>
      </c>
      <c r="AP10">
        <v>1126.596313</v>
      </c>
      <c r="AQ10">
        <v>461.64587399999999</v>
      </c>
      <c r="BD10" s="7" t="s">
        <v>72</v>
      </c>
      <c r="BE10" s="7" cm="1">
        <f t="array" aca="1" ref="BE10" ca="1">INDIRECT(ADDRESS(501, 2 + (ROW() - ROW($BE$4))))</f>
        <v>-1.6803754857754609E-3</v>
      </c>
      <c r="BF10" s="7" cm="1">
        <f t="array" aca="1" ref="BF10" ca="1">INDIRECT(ADDRESS(502, 2 + (ROW() - ROW($BF$4))))</f>
        <v>-0.34545229125481836</v>
      </c>
      <c r="BG10" s="7" cm="1">
        <f t="array" aca="1" ref="BG10" ca="1">INDIRECT(ADDRESS(503, 2 + (ROW() - ROW($BG$4))))</f>
        <v>2.4219430293670591E-2</v>
      </c>
      <c r="BH10">
        <f t="shared" ca="1" si="0"/>
        <v>-16.740785655919314</v>
      </c>
    </row>
    <row r="11" spans="1:60" x14ac:dyDescent="0.2">
      <c r="A11" s="6">
        <v>45425</v>
      </c>
      <c r="B11" s="1">
        <v>1715.150024</v>
      </c>
      <c r="C11" s="1">
        <v>1294.5207519999999</v>
      </c>
      <c r="D11" s="1">
        <v>1278.8233640000001</v>
      </c>
      <c r="E11" s="1">
        <v>8699.3300780000009</v>
      </c>
      <c r="F11" s="1">
        <v>6994.4848629999997</v>
      </c>
      <c r="G11" s="1">
        <v>1402.7561040000001</v>
      </c>
      <c r="H11" s="1">
        <v>996.02880860000005</v>
      </c>
      <c r="I11" s="1">
        <v>450.1</v>
      </c>
      <c r="J11" s="1">
        <v>3887.6390000000001</v>
      </c>
      <c r="K11" s="1">
        <v>1174.7532960000001</v>
      </c>
      <c r="L11" s="1">
        <v>4731.234375</v>
      </c>
      <c r="M11" s="1">
        <v>1681.229</v>
      </c>
      <c r="N11" s="1">
        <v>12555.26</v>
      </c>
      <c r="O11" s="1">
        <v>2489.4409999999998</v>
      </c>
      <c r="P11" s="1">
        <v>343.34309999999999</v>
      </c>
      <c r="Q11" s="1">
        <v>253.4572</v>
      </c>
      <c r="R11" s="1">
        <v>1402.7</v>
      </c>
      <c r="S11" s="1">
        <v>1511.1220000000001</v>
      </c>
      <c r="T11" s="1">
        <v>948.64110000000005</v>
      </c>
      <c r="U11" s="1">
        <v>407.4538</v>
      </c>
      <c r="V11" s="1">
        <v>589.30849999999998</v>
      </c>
      <c r="W11" s="1">
        <v>2179.5</v>
      </c>
      <c r="X11" s="1">
        <v>1275.3820800000001</v>
      </c>
      <c r="Y11" s="1">
        <v>2168.373</v>
      </c>
      <c r="Z11">
        <v>221.57217410000001</v>
      </c>
      <c r="AA11" s="1">
        <v>222.9083</v>
      </c>
      <c r="AB11" s="1">
        <v>911.53710000000001</v>
      </c>
      <c r="AC11">
        <v>3882.8542480000001</v>
      </c>
      <c r="AD11">
        <v>695.45001219999995</v>
      </c>
      <c r="AE11" s="1">
        <v>1715.15</v>
      </c>
      <c r="AF11" s="1">
        <v>1131.127</v>
      </c>
      <c r="AG11" s="1">
        <v>1439.415</v>
      </c>
      <c r="AH11" s="1">
        <v>2304.3670000000002</v>
      </c>
      <c r="AI11" s="1">
        <v>1118.3720000000001</v>
      </c>
      <c r="AJ11" s="1">
        <v>1368.451</v>
      </c>
      <c r="AK11" s="1">
        <v>410.1728</v>
      </c>
      <c r="AL11" s="1">
        <v>1639.403</v>
      </c>
      <c r="AM11" s="1">
        <v>779.80229999999995</v>
      </c>
      <c r="AN11" s="1">
        <v>3805.6840000000002</v>
      </c>
      <c r="AO11" s="1">
        <v>1228.0630000000001</v>
      </c>
      <c r="AP11">
        <v>1136.2960210000001</v>
      </c>
      <c r="AQ11">
        <v>471.4256287</v>
      </c>
      <c r="BD11" s="7" t="s">
        <v>81</v>
      </c>
      <c r="BE11" s="7" cm="1">
        <f t="array" aca="1" ref="BE11" ca="1">INDIRECT(ADDRESS(501, 2 + (ROW() - ROW($BE$4))))</f>
        <v>-1.5316175190489727E-3</v>
      </c>
      <c r="BF11" s="7" cm="1">
        <f t="array" aca="1" ref="BF11" ca="1">INDIRECT(ADDRESS(502, 2 + (ROW() - ROW($BF$4))))</f>
        <v>-0.32040856640666826</v>
      </c>
      <c r="BG11" s="7" cm="1">
        <f t="array" aca="1" ref="BG11" ca="1">INDIRECT(ADDRESS(503, 2 + (ROW() - ROW($BG$4))))</f>
        <v>2.3482443208653232E-2</v>
      </c>
      <c r="BH11">
        <f t="shared" ca="1" si="0"/>
        <v>-16.199701326925322</v>
      </c>
    </row>
    <row r="12" spans="1:60" x14ac:dyDescent="0.2">
      <c r="A12" s="6">
        <v>45426</v>
      </c>
      <c r="B12" s="1">
        <v>1788.8000489999999</v>
      </c>
      <c r="C12" s="1">
        <v>1319.1448969999999</v>
      </c>
      <c r="D12" s="1">
        <v>1277.1826169999999</v>
      </c>
      <c r="E12" s="1">
        <v>8769.9042969999991</v>
      </c>
      <c r="F12" s="1">
        <v>7085.4697269999997</v>
      </c>
      <c r="G12" s="1">
        <v>1345.9377440000001</v>
      </c>
      <c r="H12" s="1">
        <v>1009.693237</v>
      </c>
      <c r="I12" s="1">
        <v>453.55</v>
      </c>
      <c r="J12" s="1">
        <v>3872.4319999999998</v>
      </c>
      <c r="K12" s="1">
        <v>1166.85022</v>
      </c>
      <c r="L12" s="1">
        <v>4884.1464839999999</v>
      </c>
      <c r="M12" s="1">
        <v>1630.0039999999999</v>
      </c>
      <c r="N12" s="1">
        <v>12694.3</v>
      </c>
      <c r="O12" s="1">
        <v>2460.85</v>
      </c>
      <c r="P12" s="1">
        <v>348.13760000000002</v>
      </c>
      <c r="Q12" s="1">
        <v>259.1549</v>
      </c>
      <c r="R12" s="1">
        <v>1420.075</v>
      </c>
      <c r="S12" s="1">
        <v>1531.1379999999999</v>
      </c>
      <c r="T12" s="1">
        <v>953.48440000000005</v>
      </c>
      <c r="U12" s="1">
        <v>425.85980000000001</v>
      </c>
      <c r="V12" s="1">
        <v>593.99559999999997</v>
      </c>
      <c r="W12" s="1">
        <v>2248.75</v>
      </c>
      <c r="X12" s="1">
        <v>1283.2993160000001</v>
      </c>
      <c r="Y12" s="1">
        <v>2253.4</v>
      </c>
      <c r="Z12">
        <v>223.72930909999999</v>
      </c>
      <c r="AA12" s="1">
        <v>229.0575</v>
      </c>
      <c r="AB12" s="1">
        <v>973.82669999999996</v>
      </c>
      <c r="AC12">
        <v>4034.2871089999999</v>
      </c>
      <c r="AD12">
        <v>725.75</v>
      </c>
      <c r="AE12" s="1">
        <v>1788.8</v>
      </c>
      <c r="AF12" s="1">
        <v>1121.9839999999999</v>
      </c>
      <c r="AG12" s="1">
        <v>1445.0530000000001</v>
      </c>
      <c r="AH12" s="1">
        <v>2293.5810000000001</v>
      </c>
      <c r="AI12" s="1">
        <v>1110.9860000000001</v>
      </c>
      <c r="AJ12" s="1">
        <v>1369.653</v>
      </c>
      <c r="AK12" s="1">
        <v>408.13069999999999</v>
      </c>
      <c r="AL12" s="1">
        <v>1644.498</v>
      </c>
      <c r="AM12" s="1">
        <v>788.86530000000005</v>
      </c>
      <c r="AN12" s="1">
        <v>3760.7620000000002</v>
      </c>
      <c r="AO12" s="1">
        <v>1241.1510000000001</v>
      </c>
      <c r="AP12">
        <v>1152.790405</v>
      </c>
      <c r="AQ12">
        <v>473.02233890000002</v>
      </c>
      <c r="BD12" s="7" t="s">
        <v>57</v>
      </c>
      <c r="BE12" s="7" cm="1">
        <f t="array" aca="1" ref="BE12" ca="1">INDIRECT(ADDRESS(501, 2 + (ROW() - ROW($BE$4))))</f>
        <v>1.7963141422369759E-3</v>
      </c>
      <c r="BF12" s="7" cm="1">
        <f t="array" aca="1" ref="BF12" ca="1">INDIRECT(ADDRESS(502, 2 + (ROW() - ROW($BF$4))))</f>
        <v>0.57186856469527569</v>
      </c>
      <c r="BG12" s="7" cm="1">
        <f t="array" aca="1" ref="BG12" ca="1">INDIRECT(ADDRESS(503, 2 + (ROW() - ROW($BG$4))))</f>
        <v>1.8112799400513545E-2</v>
      </c>
      <c r="BH12">
        <f t="shared" ca="1" si="0"/>
        <v>28.26004712892491</v>
      </c>
    </row>
    <row r="13" spans="1:60" x14ac:dyDescent="0.2">
      <c r="A13" s="6">
        <v>45427</v>
      </c>
      <c r="B13" s="1">
        <v>1839.150024</v>
      </c>
      <c r="C13" s="1">
        <v>1325.684814</v>
      </c>
      <c r="D13" s="1">
        <v>1302.640625</v>
      </c>
      <c r="E13" s="1">
        <v>8613.0849610000005</v>
      </c>
      <c r="F13" s="1">
        <v>7105.0629879999997</v>
      </c>
      <c r="G13" s="1">
        <v>1394.872803</v>
      </c>
      <c r="H13" s="1">
        <v>1009.791504</v>
      </c>
      <c r="I13" s="1">
        <v>449</v>
      </c>
      <c r="J13" s="1">
        <v>3868.8049999999998</v>
      </c>
      <c r="K13" s="1">
        <v>1168.0828859999999</v>
      </c>
      <c r="L13" s="1">
        <v>4897.5590819999998</v>
      </c>
      <c r="M13" s="1">
        <v>1631.9449999999999</v>
      </c>
      <c r="N13" s="1">
        <v>12647.84</v>
      </c>
      <c r="O13" s="1">
        <v>2438.7379999999998</v>
      </c>
      <c r="P13" s="1">
        <v>353.56810000000002</v>
      </c>
      <c r="Q13" s="1">
        <v>259.67720000000003</v>
      </c>
      <c r="R13" s="1">
        <v>1416.2750000000001</v>
      </c>
      <c r="S13" s="1">
        <v>1513.451</v>
      </c>
      <c r="T13" s="1">
        <v>936.33519999999999</v>
      </c>
      <c r="U13" s="1">
        <v>426.7998</v>
      </c>
      <c r="V13" s="1">
        <v>598.12429999999995</v>
      </c>
      <c r="W13" s="1">
        <v>2190.75</v>
      </c>
      <c r="X13" s="1">
        <v>1294.810669</v>
      </c>
      <c r="Y13" s="1">
        <v>2285.5650000000001</v>
      </c>
      <c r="Z13">
        <v>224.68530269999999</v>
      </c>
      <c r="AA13" s="1">
        <v>230.9419</v>
      </c>
      <c r="AB13" s="1">
        <v>995.46109999999999</v>
      </c>
      <c r="AC13">
        <v>4140.8701170000004</v>
      </c>
      <c r="AD13">
        <v>721.20001219999995</v>
      </c>
      <c r="AE13" s="1">
        <v>1839.15</v>
      </c>
      <c r="AF13" s="1">
        <v>1127.18</v>
      </c>
      <c r="AG13" s="1">
        <v>1422.847</v>
      </c>
      <c r="AH13" s="1">
        <v>2267.9079999999999</v>
      </c>
      <c r="AI13" s="1">
        <v>1114.7529999999999</v>
      </c>
      <c r="AJ13" s="1">
        <v>1365.086</v>
      </c>
      <c r="AK13" s="1">
        <v>406.32600000000002</v>
      </c>
      <c r="AL13" s="1">
        <v>1648.9929999999999</v>
      </c>
      <c r="AM13" s="1">
        <v>790.89</v>
      </c>
      <c r="AN13" s="1">
        <v>3740.7109999999998</v>
      </c>
      <c r="AO13" s="1">
        <v>1240.1780000000001</v>
      </c>
      <c r="AP13">
        <v>1146.045044</v>
      </c>
      <c r="AQ13">
        <v>467.08459470000003</v>
      </c>
      <c r="BD13" s="8" t="s">
        <v>82</v>
      </c>
      <c r="BE13" s="7" cm="1">
        <f t="array" aca="1" ref="BE13" ca="1">INDIRECT(ADDRESS(501, 2 + (ROW() - ROW($BE$4))))</f>
        <v>-2.5041980826480317E-4</v>
      </c>
      <c r="BF13" s="7" cm="1">
        <f t="array" aca="1" ref="BF13" ca="1">INDIRECT(ADDRESS(502, 2 + (ROW() - ROW($BF$4))))</f>
        <v>-6.1163272925196188E-2</v>
      </c>
      <c r="BG13" s="7" cm="1">
        <f t="array" aca="1" ref="BG13" ca="1">INDIRECT(ADDRESS(503, 2 + (ROW() - ROW($BG$4))))</f>
        <v>1.3351948240161639E-2</v>
      </c>
      <c r="BH13">
        <f t="shared" ca="1" si="0"/>
        <v>-9.0745762899788911</v>
      </c>
    </row>
    <row r="14" spans="1:60" x14ac:dyDescent="0.2">
      <c r="A14" s="6">
        <v>45428</v>
      </c>
      <c r="B14" s="1">
        <v>1844.400024</v>
      </c>
      <c r="C14" s="1">
        <v>1332.8194579999999</v>
      </c>
      <c r="D14" s="1">
        <v>1337.6455080000001</v>
      </c>
      <c r="E14" s="1">
        <v>8582.8046880000002</v>
      </c>
      <c r="F14" s="1">
        <v>7154.4189450000003</v>
      </c>
      <c r="G14" s="1">
        <v>1409.1517329999999</v>
      </c>
      <c r="H14" s="1">
        <v>1018.835632</v>
      </c>
      <c r="I14" s="1">
        <v>450.3</v>
      </c>
      <c r="J14" s="1">
        <v>3907.1689999999999</v>
      </c>
      <c r="K14" s="1">
        <v>1163.1917719999999</v>
      </c>
      <c r="L14" s="1">
        <v>4978.9545900000003</v>
      </c>
      <c r="M14" s="1">
        <v>1655.691</v>
      </c>
      <c r="N14" s="1">
        <v>12380.71</v>
      </c>
      <c r="O14" s="1">
        <v>2442.0520000000001</v>
      </c>
      <c r="P14" s="1">
        <v>353.66590000000002</v>
      </c>
      <c r="Q14" s="1">
        <v>263.66570000000002</v>
      </c>
      <c r="R14" s="1">
        <v>1425.35</v>
      </c>
      <c r="S14" s="1">
        <v>1522.27</v>
      </c>
      <c r="T14" s="1">
        <v>925.56140000000005</v>
      </c>
      <c r="U14" s="1">
        <v>429.42219999999998</v>
      </c>
      <c r="V14" s="1">
        <v>595.67100000000005</v>
      </c>
      <c r="W14" s="1">
        <v>2092.5500000000002</v>
      </c>
      <c r="X14" s="1">
        <v>1309.6248780000001</v>
      </c>
      <c r="Y14" s="1">
        <v>2354.5100000000002</v>
      </c>
      <c r="Z14">
        <v>227.70040890000001</v>
      </c>
      <c r="AA14" s="1">
        <v>235.95050000000001</v>
      </c>
      <c r="AB14" s="1">
        <v>1030.49</v>
      </c>
      <c r="AC14">
        <v>4558.0410160000001</v>
      </c>
      <c r="AD14">
        <v>722.5</v>
      </c>
      <c r="AE14" s="1">
        <v>1844.4</v>
      </c>
      <c r="AF14" s="1">
        <v>1138.422</v>
      </c>
      <c r="AG14" s="1">
        <v>1444.36</v>
      </c>
      <c r="AH14" s="1">
        <v>2287.2849999999999</v>
      </c>
      <c r="AI14" s="1">
        <v>1121.396</v>
      </c>
      <c r="AJ14" s="1">
        <v>1397.1959999999999</v>
      </c>
      <c r="AK14" s="1">
        <v>409.7928</v>
      </c>
      <c r="AL14" s="1">
        <v>1670.2190000000001</v>
      </c>
      <c r="AM14" s="1">
        <v>782.83939999999996</v>
      </c>
      <c r="AN14" s="1">
        <v>3787.8530000000001</v>
      </c>
      <c r="AO14" s="1">
        <v>1272.7270000000001</v>
      </c>
      <c r="AP14">
        <v>1159.9298100000001</v>
      </c>
      <c r="AQ14">
        <v>470.3279114</v>
      </c>
      <c r="BD14" s="7" t="s">
        <v>83</v>
      </c>
      <c r="BE14" s="7" cm="1">
        <f t="array" aca="1" ref="BE14" ca="1">INDIRECT(ADDRESS(501, 2 + (ROW() - ROW($BE$4))))</f>
        <v>-5.6057991246071133E-4</v>
      </c>
      <c r="BF14" s="7" cm="1">
        <f t="array" aca="1" ref="BF14" ca="1">INDIRECT(ADDRESS(502, 2 + (ROW() - ROW($BF$4))))</f>
        <v>-0.13177618677665848</v>
      </c>
      <c r="BG14" s="7" cm="1">
        <f t="array" aca="1" ref="BG14" ca="1">INDIRECT(ADDRESS(503, 2 + (ROW() - ROW($BG$4))))</f>
        <v>1.6059059308601641E-2</v>
      </c>
      <c r="BH14">
        <f t="shared" ca="1" si="0"/>
        <v>-11.941931534802805</v>
      </c>
    </row>
    <row r="15" spans="1:60" x14ac:dyDescent="0.2">
      <c r="A15" s="6">
        <v>45429</v>
      </c>
      <c r="B15" s="1">
        <v>1833</v>
      </c>
      <c r="C15" s="1">
        <v>1323.5543210000001</v>
      </c>
      <c r="D15" s="1">
        <v>1336.9991460000001</v>
      </c>
      <c r="E15" s="1">
        <v>8494.625</v>
      </c>
      <c r="F15" s="1">
        <v>7195.8481449999999</v>
      </c>
      <c r="G15" s="1">
        <v>1387.287231</v>
      </c>
      <c r="H15" s="1">
        <v>1068.627197</v>
      </c>
      <c r="I15" s="1">
        <v>453.75</v>
      </c>
      <c r="J15" s="1">
        <v>3886.8939999999998</v>
      </c>
      <c r="K15" s="1">
        <v>1153.0817870000001</v>
      </c>
      <c r="L15" s="1">
        <v>4928.4516599999997</v>
      </c>
      <c r="M15" s="1">
        <v>1644.54</v>
      </c>
      <c r="N15" s="1">
        <v>12523.21</v>
      </c>
      <c r="O15" s="1">
        <v>2419.4450000000002</v>
      </c>
      <c r="P15" s="1">
        <v>357.57979999999998</v>
      </c>
      <c r="Q15" s="1">
        <v>263.47579999999999</v>
      </c>
      <c r="R15" s="1">
        <v>1435.7</v>
      </c>
      <c r="S15" s="1">
        <v>1517.414</v>
      </c>
      <c r="T15" s="1">
        <v>934.75379999999996</v>
      </c>
      <c r="U15" s="1">
        <v>431.74770000000001</v>
      </c>
      <c r="V15" s="1">
        <v>604.54679999999996</v>
      </c>
      <c r="W15" s="1">
        <v>2090.65</v>
      </c>
      <c r="X15" s="1">
        <v>1295.1020510000001</v>
      </c>
      <c r="Y15" s="1">
        <v>2496.3220000000001</v>
      </c>
      <c r="Z15">
        <v>226.0090179</v>
      </c>
      <c r="AA15" s="1">
        <v>246.1661</v>
      </c>
      <c r="AB15" s="1">
        <v>1157.2840000000001</v>
      </c>
      <c r="AC15">
        <v>4486.7553710000002</v>
      </c>
      <c r="AD15">
        <v>743.54998780000005</v>
      </c>
      <c r="AE15" s="1">
        <v>1833</v>
      </c>
      <c r="AF15" s="1">
        <v>1140.47</v>
      </c>
      <c r="AG15" s="1">
        <v>1448.1690000000001</v>
      </c>
      <c r="AH15" s="1">
        <v>2265.0279999999998</v>
      </c>
      <c r="AI15" s="1">
        <v>1120.8510000000001</v>
      </c>
      <c r="AJ15" s="1">
        <v>1388.4960000000001</v>
      </c>
      <c r="AK15" s="1">
        <v>414.39940000000001</v>
      </c>
      <c r="AL15" s="1">
        <v>1694.693</v>
      </c>
      <c r="AM15" s="1">
        <v>788.52779999999996</v>
      </c>
      <c r="AN15" s="1">
        <v>3722.9409999999998</v>
      </c>
      <c r="AO15" s="1">
        <v>1270.2460000000001</v>
      </c>
      <c r="AP15">
        <v>1179.9693600000001</v>
      </c>
      <c r="AQ15">
        <v>469.72915649999999</v>
      </c>
      <c r="BD15" s="8" t="s">
        <v>84</v>
      </c>
      <c r="BE15" s="7" cm="1">
        <f t="array" aca="1" ref="BE15" ca="1">INDIRECT(ADDRESS(501, 2 + (ROW() - ROW($BE$4))))</f>
        <v>9.4742290033767937E-4</v>
      </c>
      <c r="BF15" s="7" cm="1">
        <f t="array" aca="1" ref="BF15" ca="1">INDIRECT(ADDRESS(502, 2 + (ROW() - ROW($BF$4))))</f>
        <v>0.26951830788043285</v>
      </c>
      <c r="BG15" s="7" cm="1">
        <f t="array" aca="1" ref="BG15" ca="1">INDIRECT(ADDRESS(503, 2 + (ROW() - ROW($BG$4))))</f>
        <v>1.9452541206587747E-2</v>
      </c>
      <c r="BH15">
        <f t="shared" ca="1" si="0"/>
        <v>10.770742272453221</v>
      </c>
    </row>
    <row r="16" spans="1:60" x14ac:dyDescent="0.2">
      <c r="A16" s="6">
        <v>45433</v>
      </c>
      <c r="B16" s="1">
        <v>1859.349976</v>
      </c>
      <c r="C16" s="1">
        <v>1372.9014890000001</v>
      </c>
      <c r="D16" s="1">
        <v>1336.8500979999999</v>
      </c>
      <c r="E16" s="1">
        <v>8533.3212889999995</v>
      </c>
      <c r="F16" s="1">
        <v>7267.689453</v>
      </c>
      <c r="G16" s="1">
        <v>1430.1735839999999</v>
      </c>
      <c r="H16" s="1">
        <v>1075.3120120000001</v>
      </c>
      <c r="I16" s="1">
        <v>389.75</v>
      </c>
      <c r="J16" s="1">
        <v>3992.0479999999998</v>
      </c>
      <c r="K16" s="1">
        <v>1149.1549070000001</v>
      </c>
      <c r="L16" s="1">
        <v>4894.2182620000003</v>
      </c>
      <c r="M16" s="1">
        <v>1676.5</v>
      </c>
      <c r="N16" s="1">
        <v>12356.59</v>
      </c>
      <c r="O16" s="1">
        <v>2434.5819999999999</v>
      </c>
      <c r="P16" s="1">
        <v>363.98869999999999</v>
      </c>
      <c r="Q16" s="1">
        <v>265.9923</v>
      </c>
      <c r="R16" s="1">
        <v>1436.125</v>
      </c>
      <c r="S16" s="1">
        <v>1526.877</v>
      </c>
      <c r="T16" s="1">
        <v>940.28890000000001</v>
      </c>
      <c r="U16" s="1">
        <v>437.09140000000002</v>
      </c>
      <c r="V16" s="1">
        <v>602.9511</v>
      </c>
      <c r="W16" s="1">
        <v>2084.9</v>
      </c>
      <c r="X16" s="1">
        <v>1303.553467</v>
      </c>
      <c r="Y16" s="1">
        <v>2504.3130000000001</v>
      </c>
      <c r="Z16">
        <v>225.9599762</v>
      </c>
      <c r="AA16" s="1">
        <v>271.90350000000001</v>
      </c>
      <c r="AB16" s="1">
        <v>1263.913</v>
      </c>
      <c r="AC16" s="1">
        <v>4734.8198240000002</v>
      </c>
      <c r="AD16">
        <v>782.95001219999995</v>
      </c>
      <c r="AE16" s="1">
        <v>1859.35</v>
      </c>
      <c r="AF16" s="1">
        <v>1136.7729999999999</v>
      </c>
      <c r="AG16" s="1">
        <v>1442.9259999999999</v>
      </c>
      <c r="AH16" s="1">
        <v>2255.6080000000002</v>
      </c>
      <c r="AI16" s="1">
        <v>1111.3820000000001</v>
      </c>
      <c r="AJ16" s="1">
        <v>1378.7380000000001</v>
      </c>
      <c r="AK16" s="1">
        <v>412.97469999999998</v>
      </c>
      <c r="AL16" s="1">
        <v>1696.3910000000001</v>
      </c>
      <c r="AM16" s="1">
        <v>800.86900000000003</v>
      </c>
      <c r="AN16" s="1">
        <v>3709.444</v>
      </c>
      <c r="AO16" s="1">
        <v>1288.248</v>
      </c>
      <c r="AP16">
        <v>1192.032471</v>
      </c>
      <c r="AQ16">
        <v>478.36132809999998</v>
      </c>
      <c r="BD16" s="7" t="s">
        <v>85</v>
      </c>
      <c r="BE16" s="7" cm="1">
        <f t="array" aca="1" ref="BE16" ca="1">INDIRECT(ADDRESS(501, 2 + (ROW() - ROW($BE$4))))</f>
        <v>-2.823520018911683E-4</v>
      </c>
      <c r="BF16" s="7" cm="1">
        <f t="array" aca="1" ref="BF16" ca="1">INDIRECT(ADDRESS(502, 2 + (ROW() - ROW($BF$4))))</f>
        <v>-6.8689692284350623E-2</v>
      </c>
      <c r="BG16" s="7" cm="1">
        <f t="array" aca="1" ref="BG16" ca="1">INDIRECT(ADDRESS(503, 2 + (ROW() - ROW($BG$4))))</f>
        <v>1.3990375820562635E-2</v>
      </c>
      <c r="BH16">
        <f t="shared" ca="1" si="0"/>
        <v>-9.1984442687526933</v>
      </c>
    </row>
    <row r="17" spans="1:60" x14ac:dyDescent="0.2">
      <c r="A17" s="6">
        <v>45434</v>
      </c>
      <c r="B17" s="1">
        <v>1866.4499510000001</v>
      </c>
      <c r="C17" s="1">
        <v>1365.6678469999999</v>
      </c>
      <c r="D17" s="1">
        <v>1340.4300539999999</v>
      </c>
      <c r="E17" s="1">
        <v>8518.6650389999995</v>
      </c>
      <c r="F17" s="1">
        <v>7186.3759769999997</v>
      </c>
      <c r="G17" s="1">
        <v>1469.83728</v>
      </c>
      <c r="H17" s="1">
        <v>1063.4663089999999</v>
      </c>
      <c r="I17" s="1">
        <v>403.45</v>
      </c>
      <c r="J17" s="1">
        <v>4033.7919999999999</v>
      </c>
      <c r="K17" s="1">
        <v>1167.63562</v>
      </c>
      <c r="L17" s="1">
        <v>4838.1469729999999</v>
      </c>
      <c r="M17" s="1">
        <v>1708.3109999999999</v>
      </c>
      <c r="N17" s="1">
        <v>12414.09</v>
      </c>
      <c r="O17" s="1">
        <v>2442.8429999999998</v>
      </c>
      <c r="P17" s="1">
        <v>365.7989</v>
      </c>
      <c r="Q17" s="1">
        <v>263.99810000000002</v>
      </c>
      <c r="R17" s="1">
        <v>1460.65</v>
      </c>
      <c r="S17" s="1">
        <v>1525.242</v>
      </c>
      <c r="T17" s="1">
        <v>936.53300000000002</v>
      </c>
      <c r="U17" s="1">
        <v>443.02879999999999</v>
      </c>
      <c r="V17" s="1">
        <v>603.98829999999998</v>
      </c>
      <c r="W17" s="1">
        <v>2107.15</v>
      </c>
      <c r="X17" s="1">
        <v>1304.6705320000001</v>
      </c>
      <c r="Y17" s="1">
        <v>2502.7249999999999</v>
      </c>
      <c r="Z17">
        <v>226.15608219999999</v>
      </c>
      <c r="AA17" s="1">
        <v>281.27609999999999</v>
      </c>
      <c r="AB17" s="1">
        <v>1313.9290000000001</v>
      </c>
      <c r="AC17" s="1">
        <v>4872.3920900000003</v>
      </c>
      <c r="AD17">
        <v>777.79998780000005</v>
      </c>
      <c r="AE17" s="1">
        <v>1866.45</v>
      </c>
      <c r="AF17" s="1">
        <v>1125.1320000000001</v>
      </c>
      <c r="AG17" s="1">
        <v>1443.3219999999999</v>
      </c>
      <c r="AH17" s="1">
        <v>2310.4690000000001</v>
      </c>
      <c r="AI17" s="1">
        <v>1101.616</v>
      </c>
      <c r="AJ17" s="1">
        <v>1398.59</v>
      </c>
      <c r="AK17" s="1">
        <v>417.81869999999998</v>
      </c>
      <c r="AL17" s="1">
        <v>1697.6890000000001</v>
      </c>
      <c r="AM17" s="1">
        <v>802.63350000000003</v>
      </c>
      <c r="AN17" s="1">
        <v>3720.902</v>
      </c>
      <c r="AO17" s="1">
        <v>1294.5730000000001</v>
      </c>
      <c r="AP17">
        <v>1212.022827</v>
      </c>
      <c r="AQ17">
        <v>478.66067500000003</v>
      </c>
      <c r="BD17" s="8" t="s">
        <v>86</v>
      </c>
      <c r="BE17" s="7" cm="1">
        <f t="array" aca="1" ref="BE17" ca="1">INDIRECT(ADDRESS(501, 2 + (ROW() - ROW($BE$4))))</f>
        <v>-1.649193856489442E-4</v>
      </c>
      <c r="BF17" s="7" cm="1">
        <f t="array" aca="1" ref="BF17" ca="1">INDIRECT(ADDRESS(502, 2 + (ROW() - ROW($BF$4))))</f>
        <v>-4.0711209739704768E-2</v>
      </c>
      <c r="BG17" s="7" cm="1">
        <f t="array" aca="1" ref="BG17" ca="1">INDIRECT(ADDRESS(503, 2 + (ROW() - ROW($BG$4))))</f>
        <v>1.17081360819042E-2</v>
      </c>
      <c r="BH17">
        <f t="shared" ca="1" si="0"/>
        <v>-8.6018140748604281</v>
      </c>
    </row>
    <row r="18" spans="1:60" x14ac:dyDescent="0.2">
      <c r="A18" s="6">
        <v>45435</v>
      </c>
      <c r="B18" s="1">
        <v>1888.8000489999999</v>
      </c>
      <c r="C18" s="1">
        <v>1430.2254640000001</v>
      </c>
      <c r="D18" s="1">
        <v>1366.4351810000001</v>
      </c>
      <c r="E18" s="1">
        <v>8671.4208980000003</v>
      </c>
      <c r="F18" s="1">
        <v>7233.2895509999998</v>
      </c>
      <c r="G18" s="1">
        <v>1476.629639</v>
      </c>
      <c r="H18" s="1">
        <v>1087.1085210000001</v>
      </c>
      <c r="I18" s="1">
        <v>404.05</v>
      </c>
      <c r="J18" s="1">
        <v>4087.91</v>
      </c>
      <c r="K18" s="1">
        <v>1172.5961910000001</v>
      </c>
      <c r="L18" s="1">
        <v>4982.6831050000001</v>
      </c>
      <c r="M18" s="1">
        <v>1625.5229999999999</v>
      </c>
      <c r="N18" s="1">
        <v>12813.87</v>
      </c>
      <c r="O18" s="1">
        <v>2447.79</v>
      </c>
      <c r="P18" s="1">
        <v>364.28219999999999</v>
      </c>
      <c r="Q18" s="1">
        <v>269.17360000000002</v>
      </c>
      <c r="R18" s="1">
        <v>1486.05</v>
      </c>
      <c r="S18" s="1">
        <v>1481.4459999999999</v>
      </c>
      <c r="T18" s="1">
        <v>951.21100000000001</v>
      </c>
      <c r="U18" s="1">
        <v>444.46359999999999</v>
      </c>
      <c r="V18" s="1">
        <v>599.30110000000002</v>
      </c>
      <c r="W18" s="1">
        <v>2100</v>
      </c>
      <c r="X18" s="1">
        <v>1314.8704829999999</v>
      </c>
      <c r="Y18" s="1">
        <v>2590.2339999999999</v>
      </c>
      <c r="Z18">
        <v>228.36224369999999</v>
      </c>
      <c r="AA18" s="1">
        <v>286.13589999999999</v>
      </c>
      <c r="AB18" s="1">
        <v>1399.422</v>
      </c>
      <c r="AC18" s="1">
        <v>4900.8071289999998</v>
      </c>
      <c r="AD18">
        <v>778.95001219999995</v>
      </c>
      <c r="AE18" s="1">
        <v>1888.8</v>
      </c>
      <c r="AF18" s="1">
        <v>1164.3510000000001</v>
      </c>
      <c r="AG18" s="1">
        <v>1476.3579999999999</v>
      </c>
      <c r="AH18" s="1">
        <v>2325.6970000000001</v>
      </c>
      <c r="AI18" s="1">
        <v>1124.817</v>
      </c>
      <c r="AJ18" s="1">
        <v>1415.51</v>
      </c>
      <c r="AK18" s="1">
        <v>419.19589999999999</v>
      </c>
      <c r="AL18" s="1">
        <v>1707.1790000000001</v>
      </c>
      <c r="AM18" s="1">
        <v>815.72059999999999</v>
      </c>
      <c r="AN18" s="1">
        <v>3780.57</v>
      </c>
      <c r="AO18" s="1">
        <v>1301.481</v>
      </c>
      <c r="AP18">
        <v>1198.3348390000001</v>
      </c>
      <c r="AQ18">
        <v>474.02029420000002</v>
      </c>
      <c r="BD18" s="7" t="s">
        <v>87</v>
      </c>
      <c r="BE18" s="7" cm="1">
        <f t="array" aca="1" ref="BE18" ca="1">INDIRECT(ADDRESS(501, 2 + (ROW() - ROW($BE$4))))</f>
        <v>-4.7398790211217766E-5</v>
      </c>
      <c r="BF18" s="7" cm="1">
        <f t="array" aca="1" ref="BF18" ca="1">INDIRECT(ADDRESS(502, 2 + (ROW() - ROW($BF$4))))</f>
        <v>-1.1873722552242616E-2</v>
      </c>
      <c r="BG18" s="7" cm="1">
        <f t="array" aca="1" ref="BG18" ca="1">INDIRECT(ADDRESS(503, 2 + (ROW() - ROW($BG$4))))</f>
        <v>2.0597664035425161E-2</v>
      </c>
      <c r="BH18">
        <f t="shared" ca="1" si="0"/>
        <v>-3.4894113443461188</v>
      </c>
    </row>
    <row r="19" spans="1:60" x14ac:dyDescent="0.2">
      <c r="A19" s="6">
        <v>45436</v>
      </c>
      <c r="B19" s="1">
        <v>1926.650024</v>
      </c>
      <c r="C19" s="1">
        <v>1403.2232670000001</v>
      </c>
      <c r="D19" s="1">
        <v>1380.8050539999999</v>
      </c>
      <c r="E19" s="1">
        <v>8656.6669920000004</v>
      </c>
      <c r="F19" s="1">
        <v>7363.4604490000002</v>
      </c>
      <c r="G19" s="1">
        <v>1473.9522710000001</v>
      </c>
      <c r="H19" s="1">
        <v>1084.1595460000001</v>
      </c>
      <c r="I19" s="1">
        <v>404.95</v>
      </c>
      <c r="J19" s="1">
        <v>4097.2520000000004</v>
      </c>
      <c r="K19" s="1">
        <v>1166.243774</v>
      </c>
      <c r="L19" s="1">
        <v>4956.6323240000002</v>
      </c>
      <c r="M19" s="1">
        <v>1607.3030000000001</v>
      </c>
      <c r="N19" s="1">
        <v>12878.81</v>
      </c>
      <c r="O19" s="1">
        <v>2441.4580000000001</v>
      </c>
      <c r="P19" s="1">
        <v>366.87520000000001</v>
      </c>
      <c r="Q19" s="1">
        <v>268.98360000000002</v>
      </c>
      <c r="R19" s="1">
        <v>1480.25</v>
      </c>
      <c r="S19" s="1">
        <v>1473.1220000000001</v>
      </c>
      <c r="T19" s="1">
        <v>949.43190000000004</v>
      </c>
      <c r="U19" s="1">
        <v>442.53399999999999</v>
      </c>
      <c r="V19" s="1">
        <v>597.68550000000005</v>
      </c>
      <c r="W19" s="1">
        <v>2062.8000000000002</v>
      </c>
      <c r="X19" s="1">
        <v>1306.759155</v>
      </c>
      <c r="Y19" s="1">
        <v>2560.998</v>
      </c>
      <c r="Z19">
        <v>227.30819700000001</v>
      </c>
      <c r="AA19" s="1">
        <v>294.76459999999997</v>
      </c>
      <c r="AB19" s="1">
        <v>1516.7059999999999</v>
      </c>
      <c r="AC19" s="1">
        <v>5115.4072269999997</v>
      </c>
      <c r="AD19">
        <v>859.15002440000001</v>
      </c>
      <c r="AE19" s="1">
        <v>1926.65</v>
      </c>
      <c r="AF19" s="1">
        <v>1173.095</v>
      </c>
      <c r="AG19" s="1">
        <v>1500.691</v>
      </c>
      <c r="AH19" s="1">
        <v>2312.567</v>
      </c>
      <c r="AI19" s="1">
        <v>1122.288</v>
      </c>
      <c r="AJ19" s="1">
        <v>1408.492</v>
      </c>
      <c r="AK19" s="1">
        <v>414.30439999999999</v>
      </c>
      <c r="AL19" s="1">
        <v>1701.585</v>
      </c>
      <c r="AM19" s="1">
        <v>812.28959999999995</v>
      </c>
      <c r="AN19" s="1">
        <v>3737.895</v>
      </c>
      <c r="AO19" s="1">
        <v>1286.1559999999999</v>
      </c>
      <c r="AP19">
        <v>1208.330078</v>
      </c>
      <c r="AQ19">
        <v>465.78729249999998</v>
      </c>
      <c r="BD19" s="7" t="s">
        <v>88</v>
      </c>
      <c r="BE19" s="7" cm="1">
        <f t="array" aca="1" ref="BE19" ca="1">INDIRECT(ADDRESS(501, 2 + (ROW() - ROW($BE$4))))</f>
        <v>-3.6487991500941863E-4</v>
      </c>
      <c r="BF19" s="7" cm="1">
        <f t="array" aca="1" ref="BF19" ca="1">INDIRECT(ADDRESS(502, 2 + (ROW() - ROW($BF$4))))</f>
        <v>-8.7864310812165503E-2</v>
      </c>
      <c r="BG19" s="7" cm="1">
        <f t="array" aca="1" ref="BG19" ca="1">INDIRECT(ADDRESS(503, 2 + (ROW() - ROW($BG$4))))</f>
        <v>2.3705325640370999E-2</v>
      </c>
      <c r="BH19">
        <f t="shared" ca="1" si="0"/>
        <v>-6.237598801863637</v>
      </c>
    </row>
    <row r="20" spans="1:60" x14ac:dyDescent="0.2">
      <c r="A20" s="6">
        <v>45439</v>
      </c>
      <c r="B20" s="1">
        <v>1929.5</v>
      </c>
      <c r="C20" s="1">
        <v>1418.6319579999999</v>
      </c>
      <c r="D20" s="1">
        <v>1376.6779790000001</v>
      </c>
      <c r="E20" s="1">
        <v>8705.5224610000005</v>
      </c>
      <c r="F20" s="1">
        <v>7274.71875</v>
      </c>
      <c r="G20" s="1">
        <v>1466.218018</v>
      </c>
      <c r="H20" s="1">
        <v>1084.3560789999999</v>
      </c>
      <c r="I20" s="1">
        <v>413.9</v>
      </c>
      <c r="J20" s="1">
        <v>4229.2920000000004</v>
      </c>
      <c r="K20" s="1">
        <v>1167.6256100000001</v>
      </c>
      <c r="L20" s="1">
        <v>4923.3193359999996</v>
      </c>
      <c r="M20" s="1">
        <v>1609.046</v>
      </c>
      <c r="N20" s="1">
        <v>12785.34</v>
      </c>
      <c r="O20" s="1">
        <v>2433.692</v>
      </c>
      <c r="P20" s="1">
        <v>361.6893</v>
      </c>
      <c r="Q20" s="1">
        <v>263.66570000000002</v>
      </c>
      <c r="R20" s="1">
        <v>1466.25</v>
      </c>
      <c r="S20" s="1">
        <v>1452.6610000000001</v>
      </c>
      <c r="T20" s="1">
        <v>947.40560000000005</v>
      </c>
      <c r="U20" s="1">
        <v>441.39589999999998</v>
      </c>
      <c r="V20" s="1">
        <v>596.98749999999995</v>
      </c>
      <c r="W20" s="1">
        <v>2114.35</v>
      </c>
      <c r="X20" s="1">
        <v>1314.627686</v>
      </c>
      <c r="Y20" s="1">
        <v>2530.5709999999999</v>
      </c>
      <c r="Z20" s="1">
        <v>221.8173065</v>
      </c>
      <c r="AA20" s="1">
        <v>292.03719999999998</v>
      </c>
      <c r="AB20" s="1">
        <v>1538.415</v>
      </c>
      <c r="AC20" s="1">
        <v>5091.3486329999996</v>
      </c>
      <c r="AD20">
        <v>894.70001219999995</v>
      </c>
      <c r="AE20" s="1">
        <v>1929.5</v>
      </c>
      <c r="AF20" s="1">
        <v>1186.085</v>
      </c>
      <c r="AG20" s="1">
        <v>1511.077</v>
      </c>
      <c r="AH20" s="1">
        <v>2327.6489999999999</v>
      </c>
      <c r="AI20" s="1">
        <v>1120.1569999999999</v>
      </c>
      <c r="AJ20" s="1">
        <v>1414.5</v>
      </c>
      <c r="AK20" s="1">
        <v>409.84030000000001</v>
      </c>
      <c r="AL20" s="1">
        <v>1709.127</v>
      </c>
      <c r="AM20" s="1">
        <v>817.28920000000005</v>
      </c>
      <c r="AN20" s="1">
        <v>3735.5160000000001</v>
      </c>
      <c r="AO20" s="1">
        <v>1293.8910000000001</v>
      </c>
      <c r="AP20">
        <v>1211.530518</v>
      </c>
      <c r="AQ20">
        <v>490.13696290000001</v>
      </c>
      <c r="BD20" s="8" t="s">
        <v>89</v>
      </c>
      <c r="BE20" s="7" cm="1">
        <f t="array" aca="1" ref="BE20" ca="1">INDIRECT(ADDRESS(501, 2 + (ROW() - ROW($BE$4))))</f>
        <v>-1.9120809710323873E-4</v>
      </c>
      <c r="BF20" s="7" cm="1">
        <f t="array" aca="1" ref="BF20" ca="1">INDIRECT(ADDRESS(502, 2 + (ROW() - ROW($BF$4))))</f>
        <v>-4.704638362739344E-2</v>
      </c>
      <c r="BG20" s="7" cm="1">
        <f t="array" aca="1" ref="BG20" ca="1">INDIRECT(ADDRESS(503, 2 + (ROW() - ROW($BG$4))))</f>
        <v>1.4902236909677851E-2</v>
      </c>
      <c r="BH20">
        <f t="shared" ca="1" si="0"/>
        <v>-7.1832426417724635</v>
      </c>
    </row>
    <row r="21" spans="1:60" x14ac:dyDescent="0.2">
      <c r="A21" s="6">
        <v>45440</v>
      </c>
      <c r="B21" s="1">
        <v>1893.650024</v>
      </c>
      <c r="C21" s="1">
        <v>1387.7651370000001</v>
      </c>
      <c r="D21" s="1">
        <v>1363.4517820000001</v>
      </c>
      <c r="E21" s="1">
        <v>8696.8632809999999</v>
      </c>
      <c r="F21" s="1">
        <v>7175.7070309999999</v>
      </c>
      <c r="G21" s="1">
        <v>1467.0111079999999</v>
      </c>
      <c r="H21" s="1">
        <v>1062.384888</v>
      </c>
      <c r="I21" s="1">
        <v>416.6</v>
      </c>
      <c r="J21" s="1">
        <v>4365.308</v>
      </c>
      <c r="K21" s="1">
        <v>1186.036621</v>
      </c>
      <c r="L21" s="1">
        <v>5020.2089839999999</v>
      </c>
      <c r="M21" s="1">
        <v>1596.451</v>
      </c>
      <c r="N21" s="1">
        <v>12698.66</v>
      </c>
      <c r="O21" s="1">
        <v>2425.5790000000002</v>
      </c>
      <c r="P21" s="1">
        <v>357.53089999999997</v>
      </c>
      <c r="Q21" s="1">
        <v>260.48439999999999</v>
      </c>
      <c r="R21" s="1">
        <v>1456.2</v>
      </c>
      <c r="S21" s="1">
        <v>1451.5219999999999</v>
      </c>
      <c r="T21" s="1">
        <v>936.58230000000003</v>
      </c>
      <c r="U21" s="1">
        <v>432.34140000000002</v>
      </c>
      <c r="V21" s="1">
        <v>586.41639999999995</v>
      </c>
      <c r="W21" s="1">
        <v>2114.4499999999998</v>
      </c>
      <c r="X21" s="1">
        <v>1319.5820309999999</v>
      </c>
      <c r="Y21" s="1">
        <v>2534.2440000000001</v>
      </c>
      <c r="Z21" s="1">
        <v>223.58222960000001</v>
      </c>
      <c r="AA21" s="1">
        <v>286.73099999999999</v>
      </c>
      <c r="AB21" s="1">
        <v>1447.396</v>
      </c>
      <c r="AC21" s="1">
        <v>4969.9643550000001</v>
      </c>
      <c r="AD21">
        <v>876.90002440000001</v>
      </c>
      <c r="AE21" s="1">
        <v>1893.65</v>
      </c>
      <c r="AF21" s="1">
        <v>1182.4870000000001</v>
      </c>
      <c r="AG21" s="1">
        <v>1513.846</v>
      </c>
      <c r="AH21" s="1">
        <v>2338.826</v>
      </c>
      <c r="AI21" s="1">
        <v>1117.3309999999999</v>
      </c>
      <c r="AJ21" s="1">
        <v>1410.367</v>
      </c>
      <c r="AK21" s="1">
        <v>407.4658</v>
      </c>
      <c r="AL21" s="1">
        <v>1701.7850000000001</v>
      </c>
      <c r="AM21" s="1">
        <v>814.7894</v>
      </c>
      <c r="AN21" s="1">
        <v>3728.5729999999999</v>
      </c>
      <c r="AO21" s="1">
        <v>1279.6849999999999</v>
      </c>
      <c r="AP21">
        <v>1191.6385499999999</v>
      </c>
      <c r="AQ21">
        <v>496.9728394</v>
      </c>
      <c r="BD21" s="8" t="s">
        <v>71</v>
      </c>
      <c r="BE21" s="7" cm="1">
        <f t="array" aca="1" ref="BE21" ca="1">INDIRECT(ADDRESS(501, 2 + (ROW() - ROW($BE$4))))</f>
        <v>7.4573885947837087E-4</v>
      </c>
      <c r="BF21" s="7" cm="1">
        <f t="array" aca="1" ref="BF21" ca="1">INDIRECT(ADDRESS(502, 2 + (ROW() - ROW($BF$4))))</f>
        <v>0.20665993143909844</v>
      </c>
      <c r="BG21" s="7" cm="1">
        <f t="array" aca="1" ref="BG21" ca="1">INDIRECT(ADDRESS(503, 2 + (ROW() - ROW($BG$4))))</f>
        <v>1.3035972488772168E-2</v>
      </c>
      <c r="BH21">
        <f t="shared" ca="1" si="0"/>
        <v>11.250402036780613</v>
      </c>
    </row>
    <row r="22" spans="1:60" x14ac:dyDescent="0.2">
      <c r="A22" s="6">
        <v>45441</v>
      </c>
      <c r="B22" s="1">
        <v>1879.599976</v>
      </c>
      <c r="C22" s="1">
        <v>1397.178711</v>
      </c>
      <c r="D22" s="1">
        <v>1369.4681399999999</v>
      </c>
      <c r="E22" s="1">
        <v>8774.6923829999996</v>
      </c>
      <c r="F22" s="1">
        <v>7334.0458980000003</v>
      </c>
      <c r="G22" s="1">
        <v>1480.9926760000001</v>
      </c>
      <c r="H22" s="1">
        <v>1066.415405</v>
      </c>
      <c r="I22" s="1">
        <v>403</v>
      </c>
      <c r="J22" s="1">
        <v>4420.866</v>
      </c>
      <c r="K22" s="1">
        <v>1193.0848390000001</v>
      </c>
      <c r="L22" s="1">
        <v>4981.2783200000003</v>
      </c>
      <c r="M22" s="1">
        <v>1594.46</v>
      </c>
      <c r="N22" s="1">
        <v>12668.99</v>
      </c>
      <c r="O22" s="1">
        <v>2449.8180000000002</v>
      </c>
      <c r="P22" s="1">
        <v>356.74810000000002</v>
      </c>
      <c r="Q22" s="1">
        <v>258.15780000000001</v>
      </c>
      <c r="R22" s="1">
        <v>1440.7750000000001</v>
      </c>
      <c r="S22" s="1">
        <v>1465.443</v>
      </c>
      <c r="T22" s="1">
        <v>932.67809999999997</v>
      </c>
      <c r="U22" s="1">
        <v>428.33370000000002</v>
      </c>
      <c r="V22" s="1">
        <v>570.55970000000002</v>
      </c>
      <c r="W22" s="1">
        <v>2102.4</v>
      </c>
      <c r="X22" s="1">
        <v>1314.4334719999999</v>
      </c>
      <c r="Y22" s="1">
        <v>2515.2330000000002</v>
      </c>
      <c r="Z22" s="1">
        <v>221.00837709999999</v>
      </c>
      <c r="AA22" s="1">
        <v>289.75599999999997</v>
      </c>
      <c r="AB22" s="1">
        <v>1534.3820000000001</v>
      </c>
      <c r="AC22" s="1">
        <v>5001.6469729999999</v>
      </c>
      <c r="AD22">
        <v>945.59997559999999</v>
      </c>
      <c r="AE22" s="1">
        <v>1879.6</v>
      </c>
      <c r="AF22" s="1">
        <v>1158.856</v>
      </c>
      <c r="AG22" s="1">
        <v>1491.8879999999999</v>
      </c>
      <c r="AH22" s="1">
        <v>2316.8139999999999</v>
      </c>
      <c r="AI22" s="1">
        <v>1092.5940000000001</v>
      </c>
      <c r="AJ22" s="1">
        <v>1394.8889999999999</v>
      </c>
      <c r="AK22" s="1">
        <v>409.31790000000001</v>
      </c>
      <c r="AL22" s="1">
        <v>1686.002</v>
      </c>
      <c r="AM22" s="1">
        <v>806.45669999999996</v>
      </c>
      <c r="AN22" s="1">
        <v>3693.3739999999998</v>
      </c>
      <c r="AO22" s="1">
        <v>1251.806</v>
      </c>
      <c r="AP22">
        <v>1179.821655</v>
      </c>
      <c r="AQ22">
        <v>511.7423096</v>
      </c>
      <c r="BD22" s="7" t="s">
        <v>74</v>
      </c>
      <c r="BE22" s="7" cm="1">
        <f t="array" aca="1" ref="BE22" ca="1">INDIRECT(ADDRESS(501, 2 + (ROW() - ROW($BE$4))))</f>
        <v>-1.7680591309953452E-3</v>
      </c>
      <c r="BF22" s="7" cm="1">
        <f t="array" aca="1" ref="BF22" ca="1">INDIRECT(ADDRESS(502, 2 + (ROW() - ROW($BF$4))))</f>
        <v>-0.35978117439851509</v>
      </c>
      <c r="BG22" s="7" cm="1">
        <f t="array" aca="1" ref="BG22" ca="1">INDIRECT(ADDRESS(503, 2 + (ROW() - ROW($BG$4))))</f>
        <v>2.0913842010540754E-2</v>
      </c>
      <c r="BH22">
        <f t="shared" ca="1" si="0"/>
        <v>-20.07193007324727</v>
      </c>
    </row>
    <row r="23" spans="1:60" x14ac:dyDescent="0.2">
      <c r="A23" s="6">
        <v>45442</v>
      </c>
      <c r="B23" s="1">
        <v>1874.900024</v>
      </c>
      <c r="C23" s="1">
        <v>1370.919678</v>
      </c>
      <c r="D23" s="1">
        <v>1369.5179439999999</v>
      </c>
      <c r="E23" s="1">
        <v>8676.3066409999992</v>
      </c>
      <c r="F23" s="1">
        <v>7307.8227539999998</v>
      </c>
      <c r="G23" s="1">
        <v>1454.2691649999999</v>
      </c>
      <c r="H23" s="1">
        <v>1047.9832759999999</v>
      </c>
      <c r="I23" s="1">
        <v>392.8</v>
      </c>
      <c r="J23" s="1">
        <v>4385.8810000000003</v>
      </c>
      <c r="K23" s="1">
        <v>1167.834351</v>
      </c>
      <c r="L23" s="1">
        <v>4973.7734380000002</v>
      </c>
      <c r="M23" s="1">
        <v>1572.5060000000001</v>
      </c>
      <c r="N23" s="1">
        <v>12480.12</v>
      </c>
      <c r="O23" s="1">
        <v>2379.1790000000001</v>
      </c>
      <c r="P23" s="1">
        <v>351.95359999999999</v>
      </c>
      <c r="Q23" s="1">
        <v>253.2672</v>
      </c>
      <c r="R23" s="1">
        <v>1424.85</v>
      </c>
      <c r="S23" s="1">
        <v>1445.7739999999999</v>
      </c>
      <c r="T23" s="1">
        <v>913.25559999999996</v>
      </c>
      <c r="U23" s="1">
        <v>420.91199999999998</v>
      </c>
      <c r="V23" s="1">
        <v>573.95039999999995</v>
      </c>
      <c r="W23" s="1">
        <v>2094.1</v>
      </c>
      <c r="X23" s="1">
        <v>1293.7905270000001</v>
      </c>
      <c r="Y23" s="1">
        <v>2475.375</v>
      </c>
      <c r="Z23" s="1">
        <v>214.21830750000001</v>
      </c>
      <c r="AA23" s="1">
        <v>288.26830000000001</v>
      </c>
      <c r="AB23" s="1">
        <v>1541.104</v>
      </c>
      <c r="AC23" s="1">
        <v>4926.8959960000002</v>
      </c>
      <c r="AD23">
        <v>923.59997559999999</v>
      </c>
      <c r="AE23" s="1">
        <v>1874.9</v>
      </c>
      <c r="AF23" s="1">
        <v>1167.049</v>
      </c>
      <c r="AG23" s="1">
        <v>1498.366</v>
      </c>
      <c r="AH23" s="1">
        <v>2295.3380000000002</v>
      </c>
      <c r="AI23" s="1">
        <v>1104.194</v>
      </c>
      <c r="AJ23" s="1">
        <v>1372.297</v>
      </c>
      <c r="AK23" s="1">
        <v>402.57440000000003</v>
      </c>
      <c r="AL23" s="1">
        <v>1688.25</v>
      </c>
      <c r="AM23" s="1">
        <v>809.59370000000001</v>
      </c>
      <c r="AN23" s="1">
        <v>3627.7820000000002</v>
      </c>
      <c r="AO23" s="1">
        <v>1207.434</v>
      </c>
      <c r="AP23">
        <v>1175.833496</v>
      </c>
      <c r="AQ23">
        <v>502.11221310000002</v>
      </c>
      <c r="BD23" s="7" t="s">
        <v>90</v>
      </c>
      <c r="BE23" s="7" cm="1">
        <f t="array" aca="1" ref="BE23" ca="1">INDIRECT(ADDRESS(501, 2 + (ROW() - ROW($BE$4))))</f>
        <v>-6.0336658391116273E-4</v>
      </c>
      <c r="BF23" s="7" cm="1">
        <f t="array" aca="1" ref="BF23" ca="1">INDIRECT(ADDRESS(502, 2 + (ROW() - ROW($BF$4))))</f>
        <v>-0.14109269060165608</v>
      </c>
      <c r="BG23" s="7" cm="1">
        <f t="array" aca="1" ref="BG23" ca="1">INDIRECT(ADDRESS(503, 2 + (ROW() - ROW($BG$4))))</f>
        <v>2.1144783175165216E-2</v>
      </c>
      <c r="BH23">
        <f t="shared" ca="1" si="0"/>
        <v>-9.5102744225744384</v>
      </c>
    </row>
    <row r="24" spans="1:60" x14ac:dyDescent="0.2">
      <c r="A24" s="6">
        <v>45443</v>
      </c>
      <c r="B24" s="1">
        <v>1908.349976</v>
      </c>
      <c r="C24" s="1">
        <v>1424.329712</v>
      </c>
      <c r="D24" s="1">
        <v>1365.1423339999999</v>
      </c>
      <c r="E24" s="1">
        <v>8788.7685550000006</v>
      </c>
      <c r="F24" s="1">
        <v>7182.6367190000001</v>
      </c>
      <c r="G24" s="1">
        <v>1435.0323490000001</v>
      </c>
      <c r="H24" s="1">
        <v>1056.634033</v>
      </c>
      <c r="I24" s="1">
        <v>385.1</v>
      </c>
      <c r="J24" s="1">
        <v>4280.9250000000002</v>
      </c>
      <c r="K24" s="1">
        <v>1151.5507809999999</v>
      </c>
      <c r="L24" s="1">
        <v>4957.8916019999997</v>
      </c>
      <c r="M24" s="1">
        <v>1575.6420000000001</v>
      </c>
      <c r="N24" s="1">
        <v>12283.28</v>
      </c>
      <c r="O24" s="1">
        <v>2329.81</v>
      </c>
      <c r="P24" s="1">
        <v>351.26859999999999</v>
      </c>
      <c r="Q24" s="1">
        <v>251.03559999999999</v>
      </c>
      <c r="R24" s="1">
        <v>1430.4</v>
      </c>
      <c r="S24" s="1">
        <v>1446.4680000000001</v>
      </c>
      <c r="T24" s="1">
        <v>912.31650000000002</v>
      </c>
      <c r="U24" s="1">
        <v>432.19299999999998</v>
      </c>
      <c r="V24" s="1">
        <v>569.1635</v>
      </c>
      <c r="W24" s="1">
        <v>2139.75</v>
      </c>
      <c r="X24" s="1">
        <v>1286.2620850000001</v>
      </c>
      <c r="Y24" s="1">
        <v>2488.0320000000002</v>
      </c>
      <c r="Z24" s="1">
        <v>214.831131</v>
      </c>
      <c r="AA24" s="1">
        <v>293.5249</v>
      </c>
      <c r="AB24" s="1">
        <v>1550.8630000000001</v>
      </c>
      <c r="AC24" s="1">
        <v>4924.5195309999999</v>
      </c>
      <c r="AD24">
        <v>917</v>
      </c>
      <c r="AE24" s="1">
        <v>1908.35</v>
      </c>
      <c r="AF24" s="1">
        <v>1161.2539999999999</v>
      </c>
      <c r="AG24" s="1">
        <v>1514.885</v>
      </c>
      <c r="AH24" s="1">
        <v>2273.5210000000002</v>
      </c>
      <c r="AI24" s="1">
        <v>1111.482</v>
      </c>
      <c r="AJ24" s="1">
        <v>1371.76</v>
      </c>
      <c r="AK24" s="1">
        <v>405.04390000000001</v>
      </c>
      <c r="AL24" s="1">
        <v>1678.56</v>
      </c>
      <c r="AM24" s="1">
        <v>814.00509999999997</v>
      </c>
      <c r="AN24" s="1">
        <v>3564.5210000000002</v>
      </c>
      <c r="AO24" s="1">
        <v>1195.3679999999999</v>
      </c>
      <c r="AP24">
        <v>1165.8874510000001</v>
      </c>
      <c r="AQ24">
        <v>492.98110960000002</v>
      </c>
      <c r="BD24" s="7" t="s">
        <v>91</v>
      </c>
      <c r="BE24" s="7" cm="1">
        <f t="array" aca="1" ref="BE24" ca="1">INDIRECT(ADDRESS(501, 2 + (ROW() - ROW($BE$4))))</f>
        <v>-5.5343116290464155E-4</v>
      </c>
      <c r="BF24" s="7" cm="1">
        <f t="array" aca="1" ref="BF24" ca="1">INDIRECT(ADDRESS(502, 2 + (ROW() - ROW($BF$4))))</f>
        <v>-0.13020981174141522</v>
      </c>
      <c r="BG24" s="7" cm="1">
        <f t="array" aca="1" ref="BG24" ca="1">INDIRECT(ADDRESS(503, 2 + (ROW() - ROW($BG$4))))</f>
        <v>2.3374954122061611E-2</v>
      </c>
      <c r="BH24">
        <f t="shared" ca="1" si="0"/>
        <v>-8.1373341204504239</v>
      </c>
    </row>
    <row r="25" spans="1:60" x14ac:dyDescent="0.2">
      <c r="A25" s="6">
        <v>45446</v>
      </c>
      <c r="B25" s="1">
        <v>2038</v>
      </c>
      <c r="C25" s="1">
        <v>1569.5469969999999</v>
      </c>
      <c r="D25" s="1">
        <v>1383.390625</v>
      </c>
      <c r="E25" s="1">
        <v>9031.3017579999996</v>
      </c>
      <c r="F25" s="1">
        <v>7214.1450199999999</v>
      </c>
      <c r="G25" s="1">
        <v>1440.139038</v>
      </c>
      <c r="H25" s="1">
        <v>1154.349365</v>
      </c>
      <c r="I25" s="1">
        <v>389.95</v>
      </c>
      <c r="J25" s="1">
        <v>4295.5360000000001</v>
      </c>
      <c r="K25" s="1">
        <v>1149.8508300000001</v>
      </c>
      <c r="L25" s="1">
        <v>4997.5966799999997</v>
      </c>
      <c r="M25" s="1">
        <v>1577.0360000000001</v>
      </c>
      <c r="N25" s="1">
        <v>12359.41</v>
      </c>
      <c r="O25" s="1">
        <v>2329.9589999999998</v>
      </c>
      <c r="P25" s="1">
        <v>383.3623</v>
      </c>
      <c r="Q25" s="1">
        <v>269.79090000000002</v>
      </c>
      <c r="R25" s="1">
        <v>1510.325</v>
      </c>
      <c r="S25" s="1">
        <v>1439.78</v>
      </c>
      <c r="T25" s="1">
        <v>939.44880000000001</v>
      </c>
      <c r="U25" s="1">
        <v>451.78640000000001</v>
      </c>
      <c r="V25" s="1">
        <v>584.02290000000005</v>
      </c>
      <c r="W25" s="1">
        <v>2125.5</v>
      </c>
      <c r="X25" s="1">
        <v>1276.887817</v>
      </c>
      <c r="Y25" s="1">
        <v>2614.8539999999998</v>
      </c>
      <c r="Z25" s="1">
        <v>217.72364809999999</v>
      </c>
      <c r="AA25" s="1">
        <v>316.03879999999998</v>
      </c>
      <c r="AB25" s="1">
        <v>1589.85</v>
      </c>
      <c r="AC25" s="1">
        <v>5221.3461909999996</v>
      </c>
      <c r="AD25">
        <v>928.04998780000005</v>
      </c>
      <c r="AE25" s="1">
        <v>2038</v>
      </c>
      <c r="AF25" s="1">
        <v>1222.9559999999999</v>
      </c>
      <c r="AG25" s="1">
        <v>1555.0920000000001</v>
      </c>
      <c r="AH25" s="1">
        <v>2299.73</v>
      </c>
      <c r="AI25" s="1">
        <v>1150.0989999999999</v>
      </c>
      <c r="AJ25" s="1">
        <v>1370.7850000000001</v>
      </c>
      <c r="AK25" s="1">
        <v>408.74810000000002</v>
      </c>
      <c r="AL25" s="1">
        <v>1716.1690000000001</v>
      </c>
      <c r="AM25" s="1">
        <v>887.8229</v>
      </c>
      <c r="AN25" s="1">
        <v>3595.4960000000001</v>
      </c>
      <c r="AO25" s="1">
        <v>1211.8130000000001</v>
      </c>
      <c r="AP25">
        <v>1222.953491</v>
      </c>
      <c r="AQ25">
        <v>496.77325439999998</v>
      </c>
      <c r="BD25" s="8" t="s">
        <v>92</v>
      </c>
      <c r="BE25" s="7" cm="1">
        <f t="array" aca="1" ref="BE25" ca="1">INDIRECT(ADDRESS(501, 2 + (ROW() - ROW($BE$4))))</f>
        <v>3.7417109354243532E-4</v>
      </c>
      <c r="BF25" s="7" cm="1">
        <f t="array" aca="1" ref="BF25" ca="1">INDIRECT(ADDRESS(502, 2 + (ROW() - ROW($BF$4))))</f>
        <v>9.8860220535849752E-2</v>
      </c>
      <c r="BG25" s="7" cm="1">
        <f t="array" aca="1" ref="BG25" ca="1">INDIRECT(ADDRESS(503, 2 + (ROW() - ROW($BG$4))))</f>
        <v>2.1057304068999208E-2</v>
      </c>
      <c r="BH25">
        <f t="shared" ca="1" si="0"/>
        <v>1.8454508900339333</v>
      </c>
    </row>
    <row r="26" spans="1:60" x14ac:dyDescent="0.2">
      <c r="A26" s="6">
        <v>45447</v>
      </c>
      <c r="B26" s="1">
        <v>1646</v>
      </c>
      <c r="C26" s="1">
        <v>1237.5931399999999</v>
      </c>
      <c r="D26" s="1">
        <v>1292.4970699999999</v>
      </c>
      <c r="E26" s="1">
        <v>8945.4912110000005</v>
      </c>
      <c r="F26" s="1">
        <v>6882.2612300000001</v>
      </c>
      <c r="G26" s="1">
        <v>1450.2532960000001</v>
      </c>
      <c r="H26" s="1">
        <v>932.67108150000001</v>
      </c>
      <c r="I26" s="1">
        <v>360.45</v>
      </c>
      <c r="J26" s="1">
        <v>4297.7719999999999</v>
      </c>
      <c r="K26" s="1">
        <v>1139.41272</v>
      </c>
      <c r="L26" s="1">
        <v>5142.9555659999996</v>
      </c>
      <c r="M26" s="1">
        <v>1557.92</v>
      </c>
      <c r="N26" s="1">
        <v>12062.12</v>
      </c>
      <c r="O26" s="1">
        <v>2401.8850000000002</v>
      </c>
      <c r="P26" s="1">
        <v>324.11630000000002</v>
      </c>
      <c r="Q26" s="1">
        <v>224.39830000000001</v>
      </c>
      <c r="R26" s="1">
        <v>1397.2750000000001</v>
      </c>
      <c r="S26" s="1">
        <v>1416.7919999999999</v>
      </c>
      <c r="T26" s="1">
        <v>893.43759999999997</v>
      </c>
      <c r="U26" s="1">
        <v>395.43060000000003</v>
      </c>
      <c r="V26" s="1">
        <v>563.81809999999996</v>
      </c>
      <c r="W26" s="1">
        <v>2096.15</v>
      </c>
      <c r="X26" s="1">
        <v>1266.2993160000001</v>
      </c>
      <c r="Y26" s="1">
        <v>2554.1979999999999</v>
      </c>
      <c r="Z26" s="1">
        <v>214.8066101</v>
      </c>
      <c r="AA26" s="1">
        <v>253.45590000000001</v>
      </c>
      <c r="AB26" s="1">
        <v>1430.865</v>
      </c>
      <c r="AC26" s="1">
        <v>4290.3720700000003</v>
      </c>
      <c r="AD26">
        <v>815.59997559999999</v>
      </c>
      <c r="AE26" s="1">
        <v>1646</v>
      </c>
      <c r="AF26" s="1">
        <v>1130.3779999999999</v>
      </c>
      <c r="AG26" s="1">
        <v>1467.011</v>
      </c>
      <c r="AH26" s="1">
        <v>2436.7829999999999</v>
      </c>
      <c r="AI26" s="1">
        <v>1062.3050000000001</v>
      </c>
      <c r="AJ26" s="1">
        <v>1358.8409999999999</v>
      </c>
      <c r="AK26" s="1">
        <v>401.35320000000002</v>
      </c>
      <c r="AL26" s="1">
        <v>1636.1569999999999</v>
      </c>
      <c r="AM26" s="1">
        <v>759.94069999999999</v>
      </c>
      <c r="AN26" s="1">
        <v>3607.2939999999999</v>
      </c>
      <c r="AO26" s="1">
        <v>1205.9259999999999</v>
      </c>
      <c r="AP26">
        <v>1143.28772</v>
      </c>
      <c r="AQ26">
        <v>497.22232059999999</v>
      </c>
      <c r="BD26" s="7" t="s">
        <v>93</v>
      </c>
      <c r="BE26" s="7" cm="1">
        <f t="array" aca="1" ref="BE26" ca="1">INDIRECT(ADDRESS(501, 2 + (ROW() - ROW($BE$4))))</f>
        <v>7.572432467129759E-4</v>
      </c>
      <c r="BF26" s="7" cm="1">
        <f t="array" aca="1" ref="BF26" ca="1">INDIRECT(ADDRESS(502, 2 + (ROW() - ROW($BF$4))))</f>
        <v>0.21016060722111485</v>
      </c>
      <c r="BG26" s="7" cm="1">
        <f t="array" aca="1" ref="BG26" ca="1">INDIRECT(ADDRESS(503, 2 + (ROW() - ROW($BG$4))))</f>
        <v>1.6042448763194078E-2</v>
      </c>
      <c r="BH26">
        <f t="shared" ca="1" si="0"/>
        <v>9.3602048812913043</v>
      </c>
    </row>
    <row r="27" spans="1:60" x14ac:dyDescent="0.2">
      <c r="A27" s="6">
        <v>45448</v>
      </c>
      <c r="B27" s="1">
        <v>1828.849976</v>
      </c>
      <c r="C27" s="1">
        <v>1342.282471</v>
      </c>
      <c r="D27" s="1">
        <v>1336.899658</v>
      </c>
      <c r="E27" s="1">
        <v>9289.4082030000009</v>
      </c>
      <c r="F27" s="1">
        <v>7084.0742190000001</v>
      </c>
      <c r="G27" s="1">
        <v>1484.364014</v>
      </c>
      <c r="H27" s="1">
        <v>976.41693120000002</v>
      </c>
      <c r="I27" s="1">
        <v>378.4</v>
      </c>
      <c r="J27" s="1">
        <v>4475.2330000000002</v>
      </c>
      <c r="K27" s="1">
        <v>1157.9726559999999</v>
      </c>
      <c r="L27" s="1">
        <v>5479.7695309999999</v>
      </c>
      <c r="M27" s="1">
        <v>1623.383</v>
      </c>
      <c r="N27" s="1">
        <v>12385.61</v>
      </c>
      <c r="O27" s="1">
        <v>2483.11</v>
      </c>
      <c r="P27" s="1">
        <v>333.65629999999999</v>
      </c>
      <c r="Q27" s="1">
        <v>235.0343</v>
      </c>
      <c r="R27" s="1">
        <v>1420.75</v>
      </c>
      <c r="S27" s="1">
        <v>1473.7170000000001</v>
      </c>
      <c r="T27" s="1">
        <v>919.18610000000001</v>
      </c>
      <c r="U27" s="1">
        <v>418.38850000000002</v>
      </c>
      <c r="V27" s="1">
        <v>595.97019999999998</v>
      </c>
      <c r="W27" s="1">
        <v>2155.8000000000002</v>
      </c>
      <c r="X27" s="1">
        <v>1305.3020019999999</v>
      </c>
      <c r="Y27" s="1">
        <v>2721.0259999999998</v>
      </c>
      <c r="Z27" s="1">
        <v>221.3515625</v>
      </c>
      <c r="AA27" s="1">
        <v>258.21660000000003</v>
      </c>
      <c r="AB27" s="1">
        <v>1299.8130000000001</v>
      </c>
      <c r="AC27" s="1">
        <v>4321.6088870000003</v>
      </c>
      <c r="AD27">
        <v>829.84997559999999</v>
      </c>
      <c r="AE27" s="1">
        <v>1828.85</v>
      </c>
      <c r="AF27" s="1">
        <v>1183.587</v>
      </c>
      <c r="AG27" s="1">
        <v>1534.914</v>
      </c>
      <c r="AH27" s="1">
        <v>2540.6950000000002</v>
      </c>
      <c r="AI27" s="1">
        <v>1099.1869999999999</v>
      </c>
      <c r="AJ27" s="1">
        <v>1394.3810000000001</v>
      </c>
      <c r="AK27" s="1">
        <v>415.94959999999998</v>
      </c>
      <c r="AL27" s="1">
        <v>1716.2190000000001</v>
      </c>
      <c r="AM27" s="1">
        <v>774.20429999999999</v>
      </c>
      <c r="AN27" s="1">
        <v>3637.8319999999999</v>
      </c>
      <c r="AO27" s="1">
        <v>1232.7829999999999</v>
      </c>
      <c r="AP27">
        <v>1226.7939449999999</v>
      </c>
      <c r="AQ27">
        <v>529.50555420000001</v>
      </c>
      <c r="BD27" s="8" t="s">
        <v>73</v>
      </c>
      <c r="BE27" s="7" cm="1">
        <f t="array" aca="1" ref="BE27" ca="1">INDIRECT(ADDRESS(501, 2 + (ROW() - ROW($BE$4))))</f>
        <v>1.2033883328083843E-3</v>
      </c>
      <c r="BF27" s="7" cm="1">
        <f t="array" aca="1" ref="BF27" ca="1">INDIRECT(ADDRESS(502, 2 + (ROW() - ROW($BF$4))))</f>
        <v>0.35401132700513926</v>
      </c>
      <c r="BG27" s="7" cm="1">
        <f t="array" aca="1" ref="BG27" ca="1">INDIRECT(ADDRESS(503, 2 + (ROW() - ROW($BG$4))))</f>
        <v>2.0728114316084744E-2</v>
      </c>
      <c r="BH27">
        <f t="shared" ca="1" si="0"/>
        <v>14.184181084769024</v>
      </c>
    </row>
    <row r="28" spans="1:60" x14ac:dyDescent="0.2">
      <c r="A28" s="6">
        <v>45449</v>
      </c>
      <c r="B28" s="1">
        <v>1865.1999510000001</v>
      </c>
      <c r="C28" s="1">
        <v>1340.647461</v>
      </c>
      <c r="D28" s="1">
        <v>1363.0042719999999</v>
      </c>
      <c r="E28" s="1">
        <v>9385.3769530000009</v>
      </c>
      <c r="F28" s="1">
        <v>7244.4072269999997</v>
      </c>
      <c r="G28" s="1">
        <v>1464.5817870000001</v>
      </c>
      <c r="H28" s="1">
        <v>1034.9085689999999</v>
      </c>
      <c r="I28" s="1">
        <v>382.25</v>
      </c>
      <c r="J28" s="1">
        <v>4421.7610000000004</v>
      </c>
      <c r="K28" s="1">
        <v>1171.2540280000001</v>
      </c>
      <c r="L28" s="1">
        <v>5359.4443359999996</v>
      </c>
      <c r="M28" s="1">
        <v>1600.2339999999999</v>
      </c>
      <c r="N28" s="1">
        <v>12554.91</v>
      </c>
      <c r="O28" s="1">
        <v>2445.069</v>
      </c>
      <c r="P28" s="1">
        <v>342.21789999999999</v>
      </c>
      <c r="Q28" s="1">
        <v>239.5925</v>
      </c>
      <c r="R28" s="1">
        <v>1431.6</v>
      </c>
      <c r="S28" s="1">
        <v>1459.25</v>
      </c>
      <c r="T28" s="1">
        <v>927.39</v>
      </c>
      <c r="U28" s="1">
        <v>427.04730000000001</v>
      </c>
      <c r="V28" s="1">
        <v>598.12429999999995</v>
      </c>
      <c r="W28" s="1">
        <v>2156.3000000000002</v>
      </c>
      <c r="X28" s="1">
        <v>1357.5645750000001</v>
      </c>
      <c r="Y28" s="1">
        <v>2680.2249999999999</v>
      </c>
      <c r="Z28" s="1">
        <v>226.0090179</v>
      </c>
      <c r="AA28" s="1">
        <v>271.4076</v>
      </c>
      <c r="AB28" s="1">
        <v>1363.098</v>
      </c>
      <c r="AC28" s="1">
        <v>4620.3168949999999</v>
      </c>
      <c r="AD28">
        <v>902.84997559999999</v>
      </c>
      <c r="AE28" s="1">
        <v>1865.2</v>
      </c>
      <c r="AF28" s="1">
        <v>1170.047</v>
      </c>
      <c r="AG28" s="1">
        <v>1542.7280000000001</v>
      </c>
      <c r="AH28" s="1">
        <v>2488.8130000000001</v>
      </c>
      <c r="AI28" s="1">
        <v>1100.922</v>
      </c>
      <c r="AJ28" s="1">
        <v>1435.4780000000001</v>
      </c>
      <c r="AK28" s="1">
        <v>420.87950000000001</v>
      </c>
      <c r="AL28" s="1">
        <v>1732.8009999999999</v>
      </c>
      <c r="AM28" s="1">
        <v>800.86890000000005</v>
      </c>
      <c r="AN28" s="1">
        <v>3719.348</v>
      </c>
      <c r="AO28" s="1">
        <v>1281.971</v>
      </c>
      <c r="AP28">
        <v>1216.6511230000001</v>
      </c>
      <c r="AQ28">
        <v>520.72375490000002</v>
      </c>
      <c r="BD28" s="24" t="s">
        <v>94</v>
      </c>
      <c r="BE28" s="7" cm="1">
        <f t="array" aca="1" ref="BE28" ca="1">INDIRECT(ADDRESS(501, 2 + (ROW() - ROW($BE$4))))</f>
        <v>3.021319003919418E-4</v>
      </c>
      <c r="BF28" s="7" cm="1">
        <f t="array" aca="1" ref="BF28" ca="1">INDIRECT(ADDRESS(502, 2 + (ROW() - ROW($BF$4))))</f>
        <v>7.9098250869957143E-2</v>
      </c>
      <c r="BG28" s="7" cm="1">
        <f t="array" aca="1" ref="BG28" ca="1">INDIRECT(ADDRESS(503, 2 + (ROW() - ROW($BG$4))))</f>
        <v>1.9170286445287649E-2</v>
      </c>
      <c r="BH28">
        <f t="shared" ca="1" si="0"/>
        <v>0.9962423318224225</v>
      </c>
    </row>
    <row r="29" spans="1:60" x14ac:dyDescent="0.2">
      <c r="A29" s="6">
        <v>45450</v>
      </c>
      <c r="B29" s="1">
        <v>1864.25</v>
      </c>
      <c r="C29" s="1">
        <v>1366.3120120000001</v>
      </c>
      <c r="D29" s="1">
        <v>1417.351318</v>
      </c>
      <c r="E29" s="1">
        <v>9408.6914059999999</v>
      </c>
      <c r="F29" s="1">
        <v>7365.4047849999997</v>
      </c>
      <c r="G29" s="1">
        <v>1484.661499</v>
      </c>
      <c r="H29" s="1">
        <v>1036.924072</v>
      </c>
      <c r="I29" s="1">
        <v>385.5</v>
      </c>
      <c r="J29" s="1">
        <v>4496.4520000000002</v>
      </c>
      <c r="K29" s="1">
        <v>1205.1235349999999</v>
      </c>
      <c r="L29" s="1">
        <v>5405.5405270000001</v>
      </c>
      <c r="M29" s="1">
        <v>1622.4369999999999</v>
      </c>
      <c r="N29" s="1">
        <v>12691.03</v>
      </c>
      <c r="O29" s="1">
        <v>2475.788</v>
      </c>
      <c r="P29" s="1">
        <v>352.83420000000001</v>
      </c>
      <c r="Q29" s="1">
        <v>247.28450000000001</v>
      </c>
      <c r="R29" s="1">
        <v>1469.95</v>
      </c>
      <c r="S29" s="1">
        <v>1493.088</v>
      </c>
      <c r="T29" s="1">
        <v>959.26670000000001</v>
      </c>
      <c r="U29" s="1">
        <v>438.9221</v>
      </c>
      <c r="V29" s="1">
        <v>605.78340000000003</v>
      </c>
      <c r="W29" s="1">
        <v>2127.5</v>
      </c>
      <c r="X29" s="1">
        <v>1390.593018</v>
      </c>
      <c r="Y29" s="1">
        <v>2836.68</v>
      </c>
      <c r="Z29" s="1">
        <v>237.5545807</v>
      </c>
      <c r="AA29" s="1">
        <v>280.8793</v>
      </c>
      <c r="AB29" s="1">
        <v>1424.989</v>
      </c>
      <c r="AC29" s="1">
        <v>4698.0878910000001</v>
      </c>
      <c r="AD29">
        <v>904.29998780000005</v>
      </c>
      <c r="AE29" s="1">
        <v>1864.25</v>
      </c>
      <c r="AF29" s="1">
        <v>1185.885</v>
      </c>
      <c r="AG29" s="1">
        <v>1556.23</v>
      </c>
      <c r="AH29" s="1">
        <v>2516.34</v>
      </c>
      <c r="AI29" s="1">
        <v>1112.126</v>
      </c>
      <c r="AJ29" s="1">
        <v>1495.296</v>
      </c>
      <c r="AK29" s="1">
        <v>424.50450000000001</v>
      </c>
      <c r="AL29" s="1">
        <v>1751.78</v>
      </c>
      <c r="AM29" s="1">
        <v>813.61300000000006</v>
      </c>
      <c r="AN29" s="1">
        <v>3781.056</v>
      </c>
      <c r="AO29" s="1">
        <v>1340.501</v>
      </c>
      <c r="AP29">
        <v>1280.954956</v>
      </c>
      <c r="AQ29">
        <v>517.43054199999995</v>
      </c>
      <c r="BD29" s="8" t="s">
        <v>48</v>
      </c>
      <c r="BE29" s="23" cm="1">
        <f t="array" aca="1" ref="BE29" ca="1">INDIRECT(ADDRESS(501, 2 + (ROW() - ROW($BE$4))))</f>
        <v>1.2660822543225051E-3</v>
      </c>
      <c r="BF29" s="7" cm="1">
        <f t="array" aca="1" ref="BF29" ca="1">INDIRECT(ADDRESS(502, 2 + (ROW() - ROW($BF$4))))</f>
        <v>0.37554624993362218</v>
      </c>
      <c r="BG29" s="7" cm="1">
        <f t="array" aca="1" ref="BG29" ca="1">INDIRECT(ADDRESS(503, 2 + (ROW() - ROW($BG$4))))</f>
        <v>2.6572418338512236E-2</v>
      </c>
      <c r="BH29">
        <f t="shared" ca="1" si="0"/>
        <v>11.874954169161606</v>
      </c>
    </row>
    <row r="30" spans="1:60" x14ac:dyDescent="0.2">
      <c r="A30" s="6">
        <v>45453</v>
      </c>
      <c r="B30" s="1">
        <v>1880.349976</v>
      </c>
      <c r="C30" s="1">
        <v>1371.4647219999999</v>
      </c>
      <c r="D30" s="1">
        <v>1418.1469729999999</v>
      </c>
      <c r="E30" s="1">
        <v>9415.9462889999995</v>
      </c>
      <c r="F30" s="1">
        <v>7662.1904299999997</v>
      </c>
      <c r="G30" s="1">
        <v>1521.3504640000001</v>
      </c>
      <c r="H30" s="1">
        <v>1037.071289</v>
      </c>
      <c r="I30" s="1">
        <v>390.1</v>
      </c>
      <c r="J30" s="1">
        <v>4508.5780000000004</v>
      </c>
      <c r="K30" s="1">
        <v>1214.040649</v>
      </c>
      <c r="L30" s="1">
        <v>5541.4580079999996</v>
      </c>
      <c r="M30" s="1">
        <v>1627.0170000000001</v>
      </c>
      <c r="N30" s="1">
        <v>12598.55</v>
      </c>
      <c r="O30" s="1">
        <v>2521.0509999999999</v>
      </c>
      <c r="P30" s="1">
        <v>357.04160000000002</v>
      </c>
      <c r="Q30" s="1">
        <v>246.0975</v>
      </c>
      <c r="R30" s="1">
        <v>1471.4</v>
      </c>
      <c r="S30" s="1">
        <v>1499.2809999999999</v>
      </c>
      <c r="T30" s="1">
        <v>963.86289999999997</v>
      </c>
      <c r="U30" s="1">
        <v>443.32560000000001</v>
      </c>
      <c r="V30" s="1">
        <v>616.73350000000005</v>
      </c>
      <c r="W30" s="1">
        <v>2173.5500000000002</v>
      </c>
      <c r="X30" s="1">
        <v>1378.2073969999999</v>
      </c>
      <c r="Y30" s="1">
        <v>2787.1419999999998</v>
      </c>
      <c r="Z30" s="1">
        <v>232.9951935</v>
      </c>
      <c r="AA30" s="1">
        <v>281.07769999999999</v>
      </c>
      <c r="AB30" s="1">
        <v>1412.94</v>
      </c>
      <c r="AC30" s="1">
        <v>4764.9682620000003</v>
      </c>
      <c r="AD30">
        <v>879.54998780000005</v>
      </c>
      <c r="AE30" s="1">
        <v>1880.35</v>
      </c>
      <c r="AF30" s="1">
        <v>1199.075</v>
      </c>
      <c r="AG30" s="1">
        <v>1544.3109999999999</v>
      </c>
      <c r="AH30" s="1">
        <v>2504.1869999999999</v>
      </c>
      <c r="AI30" s="1">
        <v>1114.2080000000001</v>
      </c>
      <c r="AJ30" s="1">
        <v>1462.2909999999999</v>
      </c>
      <c r="AK30" s="1">
        <v>422.3295</v>
      </c>
      <c r="AL30" s="1">
        <v>1743.739</v>
      </c>
      <c r="AM30" s="1">
        <v>815.42660000000001</v>
      </c>
      <c r="AN30" s="1">
        <v>3746.828</v>
      </c>
      <c r="AO30" s="1">
        <v>1304.2550000000001</v>
      </c>
      <c r="AP30">
        <v>1259.7829589999999</v>
      </c>
      <c r="AQ30">
        <v>521.92126459999997</v>
      </c>
      <c r="BD30" s="8" t="s">
        <v>49</v>
      </c>
      <c r="BE30" s="23" cm="1">
        <f t="array" aca="1" ref="BE30" ca="1">INDIRECT(ADDRESS(501, 2 + (ROW() - ROW($BE$4))))</f>
        <v>1.8442479293249154E-3</v>
      </c>
      <c r="BF30" s="7" cm="1">
        <f t="array" aca="1" ref="BF30" ca="1">INDIRECT(ADDRESS(502, 2 + (ROW() - ROW($BF$4))))</f>
        <v>0.59093587995709718</v>
      </c>
      <c r="BG30" s="7" cm="1">
        <f t="array" aca="1" ref="BG30" ca="1">INDIRECT(ADDRESS(503, 2 + (ROW() - ROW($BG$4))))</f>
        <v>3.2820683047007151E-2</v>
      </c>
      <c r="BH30">
        <f t="shared" ca="1" si="0"/>
        <v>16.176868689681704</v>
      </c>
    </row>
    <row r="31" spans="1:60" x14ac:dyDescent="0.2">
      <c r="A31" s="6">
        <v>45454</v>
      </c>
      <c r="B31" s="1">
        <v>1855.6999510000001</v>
      </c>
      <c r="C31" s="1">
        <v>1390.688232</v>
      </c>
      <c r="D31" s="1">
        <v>1419.340332</v>
      </c>
      <c r="E31" s="1">
        <v>9493.0029300000006</v>
      </c>
      <c r="F31" s="1">
        <v>7781.2939450000003</v>
      </c>
      <c r="G31" s="1">
        <v>1517.384155</v>
      </c>
      <c r="H31" s="1">
        <v>1069.364624</v>
      </c>
      <c r="I31" s="1">
        <v>386</v>
      </c>
      <c r="J31" s="1">
        <v>4448.1490000000003</v>
      </c>
      <c r="K31" s="1">
        <v>1200.7395019999999</v>
      </c>
      <c r="L31" s="1">
        <v>5603.8237300000001</v>
      </c>
      <c r="M31" s="1">
        <v>1607.0050000000001</v>
      </c>
      <c r="N31" s="1">
        <v>12743.29</v>
      </c>
      <c r="O31" s="1">
        <v>2514.8679999999999</v>
      </c>
      <c r="P31" s="1">
        <v>359.48779999999999</v>
      </c>
      <c r="Q31" s="1">
        <v>259.7722</v>
      </c>
      <c r="R31" s="1">
        <v>1456.675</v>
      </c>
      <c r="S31" s="1">
        <v>1486.0530000000001</v>
      </c>
      <c r="T31" s="1">
        <v>978.68539999999996</v>
      </c>
      <c r="U31" s="1">
        <v>443.72140000000002</v>
      </c>
      <c r="V31" s="1">
        <v>617.21220000000005</v>
      </c>
      <c r="W31" s="1">
        <v>2167</v>
      </c>
      <c r="X31" s="1">
        <v>1387.9702150000001</v>
      </c>
      <c r="Y31" s="1">
        <v>2814.9389999999999</v>
      </c>
      <c r="Z31" s="1">
        <v>233.3873901</v>
      </c>
      <c r="AA31" s="1">
        <v>283.85480000000001</v>
      </c>
      <c r="AB31" s="1">
        <v>1416.7739999999999</v>
      </c>
      <c r="AC31" s="1">
        <v>4808.4326170000004</v>
      </c>
      <c r="AD31">
        <v>887.59997559999999</v>
      </c>
      <c r="AE31" s="1">
        <v>1855.7</v>
      </c>
      <c r="AF31" s="1">
        <v>1193.6790000000001</v>
      </c>
      <c r="AG31" s="1">
        <v>1547.7729999999999</v>
      </c>
      <c r="AH31" s="1">
        <v>2495.402</v>
      </c>
      <c r="AI31" s="1">
        <v>1108.6559999999999</v>
      </c>
      <c r="AJ31" s="1">
        <v>1458.3910000000001</v>
      </c>
      <c r="AK31" s="1">
        <v>418.55959999999999</v>
      </c>
      <c r="AL31" s="1">
        <v>1718.117</v>
      </c>
      <c r="AM31" s="1">
        <v>819.1028</v>
      </c>
      <c r="AN31" s="1">
        <v>3740.4189999999999</v>
      </c>
      <c r="AO31" s="1">
        <v>1313.1089999999999</v>
      </c>
      <c r="AP31">
        <v>1272.732178</v>
      </c>
      <c r="AQ31">
        <v>527.50970459999996</v>
      </c>
      <c r="BD31" s="22" t="s">
        <v>50</v>
      </c>
      <c r="BE31" s="23" cm="1">
        <f t="array" aca="1" ref="BE31" ca="1">INDIRECT(ADDRESS(501, 2 + (ROW() - ROW($BE$4))))</f>
        <v>6.7638107027903518E-4</v>
      </c>
      <c r="BF31" s="7" cm="1">
        <f t="array" aca="1" ref="BF31" ca="1">INDIRECT(ADDRESS(502, 2 + (ROW() - ROW($BF$4))))</f>
        <v>0.18576769864135589</v>
      </c>
      <c r="BG31" s="7" cm="1">
        <f t="array" aca="1" ref="BG31" ca="1">INDIRECT(ADDRESS(503, 2 + (ROW() - ROW($BG$4))))</f>
        <v>2.8144536071398458E-2</v>
      </c>
      <c r="BH31">
        <f t="shared" ca="1" si="0"/>
        <v>4.4686364103605101</v>
      </c>
    </row>
    <row r="32" spans="1:60" x14ac:dyDescent="0.2">
      <c r="A32" s="6">
        <v>45455</v>
      </c>
      <c r="B32" s="1">
        <v>1827.349976</v>
      </c>
      <c r="C32" s="1">
        <v>1381.274658</v>
      </c>
      <c r="D32" s="1">
        <v>1430.428467</v>
      </c>
      <c r="E32" s="1">
        <v>9581.5693360000005</v>
      </c>
      <c r="F32" s="1">
        <v>7783.8862300000001</v>
      </c>
      <c r="G32" s="1">
        <v>1527.9941409999999</v>
      </c>
      <c r="H32" s="1">
        <v>1122.006836</v>
      </c>
      <c r="I32" s="1">
        <v>388.65</v>
      </c>
      <c r="J32" s="1">
        <v>4425.1899999999996</v>
      </c>
      <c r="K32" s="1">
        <v>1204.875</v>
      </c>
      <c r="L32" s="1">
        <v>5607.3095700000003</v>
      </c>
      <c r="M32" s="1">
        <v>1598.5419999999999</v>
      </c>
      <c r="N32" s="1">
        <v>12729.12</v>
      </c>
      <c r="O32" s="1">
        <v>2510.2669999999998</v>
      </c>
      <c r="P32" s="1">
        <v>363.30380000000002</v>
      </c>
      <c r="Q32" s="1">
        <v>261.62400000000002</v>
      </c>
      <c r="R32" s="1">
        <v>1463.325</v>
      </c>
      <c r="S32" s="1">
        <v>1493.088</v>
      </c>
      <c r="T32" s="1">
        <v>980.27179999999998</v>
      </c>
      <c r="U32" s="1">
        <v>444.95839999999998</v>
      </c>
      <c r="V32" s="1">
        <v>621.40070000000003</v>
      </c>
      <c r="W32" s="1">
        <v>2225.0500000000002</v>
      </c>
      <c r="X32" s="1">
        <v>1397.6357419999999</v>
      </c>
      <c r="Y32" s="1">
        <v>2767.288</v>
      </c>
      <c r="Z32" s="1">
        <v>233.8041077</v>
      </c>
      <c r="AA32" s="1">
        <v>288.11950000000002</v>
      </c>
      <c r="AB32" s="1">
        <v>1415.4290000000001</v>
      </c>
      <c r="AC32" s="1">
        <v>4840.5112300000001</v>
      </c>
      <c r="AD32">
        <v>895.75</v>
      </c>
      <c r="AE32" s="1">
        <v>1827.35</v>
      </c>
      <c r="AF32" s="1">
        <v>1186.9839999999999</v>
      </c>
      <c r="AG32" s="1">
        <v>1557.021</v>
      </c>
      <c r="AH32" s="1">
        <v>2468.4110000000001</v>
      </c>
      <c r="AI32" s="1">
        <v>1109.9939999999999</v>
      </c>
      <c r="AJ32" s="1">
        <v>1448.105</v>
      </c>
      <c r="AK32" s="1">
        <v>417.88290000000001</v>
      </c>
      <c r="AL32" s="1">
        <v>1713.8720000000001</v>
      </c>
      <c r="AM32" s="1">
        <v>822.5829</v>
      </c>
      <c r="AN32" s="1">
        <v>3720.5619999999999</v>
      </c>
      <c r="AO32" s="1">
        <v>1333.69</v>
      </c>
      <c r="AP32">
        <v>1252.249634</v>
      </c>
      <c r="AQ32">
        <v>534.54522710000003</v>
      </c>
      <c r="BD32" s="24" t="s">
        <v>51</v>
      </c>
      <c r="BE32" s="23" cm="1">
        <f t="array" aca="1" ref="BE32" ca="1">INDIRECT(ADDRESS(501, 2 + (ROW() - ROW($BE$4))))</f>
        <v>2.5262723359231942E-3</v>
      </c>
      <c r="BF32" s="7" cm="1">
        <f t="array" aca="1" ref="BF32" ca="1">INDIRECT(ADDRESS(502, 2 + (ROW() - ROW($BF$4))))</f>
        <v>0.88856605842155112</v>
      </c>
      <c r="BG32" s="7" cm="1">
        <f t="array" aca="1" ref="BG32" ca="1">INDIRECT(ADDRESS(503, 2 + (ROW() - ROW($BG$4))))</f>
        <v>3.7263773624048417E-2</v>
      </c>
      <c r="BH32">
        <f t="shared" ca="1" si="0"/>
        <v>22.235162406816215</v>
      </c>
    </row>
    <row r="33" spans="1:60" x14ac:dyDescent="0.2">
      <c r="A33" s="6">
        <v>45456</v>
      </c>
      <c r="B33" s="1">
        <v>1797.5500489999999</v>
      </c>
      <c r="C33" s="1">
        <v>1391.6791989999999</v>
      </c>
      <c r="D33" s="1">
        <v>1417.8486330000001</v>
      </c>
      <c r="E33" s="1">
        <v>9600.0957030000009</v>
      </c>
      <c r="F33" s="1">
        <v>8071.9975590000004</v>
      </c>
      <c r="G33" s="1">
        <v>1531.5639650000001</v>
      </c>
      <c r="H33" s="1">
        <v>1120.9748540000001</v>
      </c>
      <c r="I33" s="1">
        <v>393.4</v>
      </c>
      <c r="J33" s="1">
        <v>4565.4790000000003</v>
      </c>
      <c r="K33" s="1">
        <v>1211.9929199999999</v>
      </c>
      <c r="L33" s="1">
        <v>5632.294922</v>
      </c>
      <c r="M33" s="1">
        <v>1598.442</v>
      </c>
      <c r="N33" s="1">
        <v>12726.64</v>
      </c>
      <c r="O33" s="1">
        <v>2524.5630000000001</v>
      </c>
      <c r="P33" s="1">
        <v>361.98289999999997</v>
      </c>
      <c r="Q33" s="1">
        <v>262.62110000000001</v>
      </c>
      <c r="R33" s="1">
        <v>1465.25</v>
      </c>
      <c r="S33" s="1">
        <v>1497.002</v>
      </c>
      <c r="T33" s="1">
        <v>977.44600000000003</v>
      </c>
      <c r="U33" s="1">
        <v>447.18490000000003</v>
      </c>
      <c r="V33" s="1">
        <v>629.69799999999998</v>
      </c>
      <c r="W33" s="1">
        <v>2240.1999999999998</v>
      </c>
      <c r="X33" s="1">
        <v>1402.88147</v>
      </c>
      <c r="Y33" s="1">
        <v>2840.8989999999999</v>
      </c>
      <c r="Z33" s="1">
        <v>236.59858700000001</v>
      </c>
      <c r="AA33" s="1">
        <v>298.43430000000001</v>
      </c>
      <c r="AB33" s="1">
        <v>1484.8889999999999</v>
      </c>
      <c r="AC33" s="1">
        <v>5049.1215819999998</v>
      </c>
      <c r="AD33">
        <v>964.09997559999999</v>
      </c>
      <c r="AE33" s="1">
        <v>1797.55</v>
      </c>
      <c r="AF33" s="1">
        <v>1173.7439999999999</v>
      </c>
      <c r="AG33" s="1">
        <v>1563.549</v>
      </c>
      <c r="AH33" s="1">
        <v>2428.0949999999998</v>
      </c>
      <c r="AI33" s="1">
        <v>1097.8979999999999</v>
      </c>
      <c r="AJ33" s="1">
        <v>1456.636</v>
      </c>
      <c r="AK33" s="1">
        <v>415.94959999999998</v>
      </c>
      <c r="AL33" s="1">
        <v>1724.46</v>
      </c>
      <c r="AM33" s="1">
        <v>827.2885</v>
      </c>
      <c r="AN33" s="1">
        <v>3765.7139999999999</v>
      </c>
      <c r="AO33" s="1">
        <v>1351.546</v>
      </c>
      <c r="AP33">
        <v>1259.142822</v>
      </c>
      <c r="AQ33">
        <v>531.50146480000001</v>
      </c>
      <c r="BD33" s="7" t="s">
        <v>62</v>
      </c>
      <c r="BE33" s="23" cm="1">
        <f t="array" aca="1" ref="BE33" ca="1">INDIRECT(ADDRESS(501, 2 + (ROW() - ROW($BE$4))))</f>
        <v>-2.7099614881882866E-3</v>
      </c>
      <c r="BF33" s="7" cm="1">
        <f t="array" aca="1" ref="BF33" ca="1">INDIRECT(ADDRESS(502, 2 + (ROW() - ROW($BF$4))))</f>
        <v>-0.49532332408675606</v>
      </c>
      <c r="BG33" s="7" cm="1">
        <f t="array" aca="1" ref="BG33" ca="1">INDIRECT(ADDRESS(503, 2 + (ROW() - ROW($BG$4))))</f>
        <v>3.6687413114862254E-2</v>
      </c>
      <c r="BH33">
        <f t="shared" ca="1" si="0"/>
        <v>-15.136617083034178</v>
      </c>
    </row>
    <row r="34" spans="1:60" x14ac:dyDescent="0.2">
      <c r="A34" s="6">
        <v>45457</v>
      </c>
      <c r="B34" s="1">
        <v>1806.3000489999999</v>
      </c>
      <c r="C34" s="1">
        <v>1423.7730710000001</v>
      </c>
      <c r="D34" s="1">
        <v>1419.4895019999999</v>
      </c>
      <c r="E34" s="1">
        <v>9715.5205079999996</v>
      </c>
      <c r="F34" s="1">
        <v>7915.5029299999997</v>
      </c>
      <c r="G34" s="1">
        <v>1551.5939940000001</v>
      </c>
      <c r="H34" s="1">
        <v>1120.532471</v>
      </c>
      <c r="I34" s="1">
        <v>406.45</v>
      </c>
      <c r="J34" s="1">
        <v>4560.6090000000004</v>
      </c>
      <c r="K34" s="1">
        <v>1209.885376</v>
      </c>
      <c r="L34" s="1">
        <v>5620.8676759999998</v>
      </c>
      <c r="M34" s="1">
        <v>1597.098</v>
      </c>
      <c r="N34" s="1">
        <v>12725.01</v>
      </c>
      <c r="O34" s="1">
        <v>2515.4119999999998</v>
      </c>
      <c r="P34" s="1">
        <v>360.51519999999999</v>
      </c>
      <c r="Q34" s="1">
        <v>261.529</v>
      </c>
      <c r="R34" s="1">
        <v>1477.55</v>
      </c>
      <c r="S34" s="1">
        <v>1502.155</v>
      </c>
      <c r="T34" s="1">
        <v>984.93179999999995</v>
      </c>
      <c r="U34" s="1">
        <v>443.96879999999999</v>
      </c>
      <c r="V34" s="1">
        <v>653.91179999999997</v>
      </c>
      <c r="W34" s="1">
        <v>2240.6</v>
      </c>
      <c r="X34" s="1">
        <v>1390.155884</v>
      </c>
      <c r="Y34" s="1">
        <v>2907.3130000000001</v>
      </c>
      <c r="Z34" s="1">
        <v>234.09826659999999</v>
      </c>
      <c r="AA34" s="1">
        <v>307.06299999999999</v>
      </c>
      <c r="AB34" s="1">
        <v>1576.2070000000001</v>
      </c>
      <c r="AC34" s="1">
        <v>5148.9711909999996</v>
      </c>
      <c r="AD34">
        <v>1156.900024</v>
      </c>
      <c r="AE34" s="1">
        <v>1806.3</v>
      </c>
      <c r="AF34" s="1">
        <v>1180.1389999999999</v>
      </c>
      <c r="AG34" s="1">
        <v>1579.5239999999999</v>
      </c>
      <c r="AH34" s="1">
        <v>2444.2109999999998</v>
      </c>
      <c r="AI34" s="1">
        <v>1096.213</v>
      </c>
      <c r="AJ34" s="1">
        <v>1451.712</v>
      </c>
      <c r="AK34" s="1">
        <v>416.7713</v>
      </c>
      <c r="AL34" s="1">
        <v>1715.32</v>
      </c>
      <c r="AM34" s="1">
        <v>822.68089999999995</v>
      </c>
      <c r="AN34" s="1">
        <v>3720.951</v>
      </c>
      <c r="AO34" s="1">
        <v>1334.5170000000001</v>
      </c>
      <c r="AP34">
        <v>1234.6719969999999</v>
      </c>
      <c r="AQ34">
        <v>529.55554199999995</v>
      </c>
      <c r="BD34" s="7" t="s">
        <v>6</v>
      </c>
      <c r="BE34" s="23" cm="1">
        <f t="array" aca="1" ref="BE34" ca="1">INDIRECT(ADDRESS(501, 2 + (ROW() - ROW($BE$4))))</f>
        <v>1.3451649695161191E-4</v>
      </c>
      <c r="BF34" s="7" cm="1">
        <f t="array" aca="1" ref="BF34" ca="1">INDIRECT(ADDRESS(502, 2 + (ROW() - ROW($BF$4))))</f>
        <v>3.4476888806165951E-2</v>
      </c>
      <c r="BG34" s="7" cm="1">
        <f t="array" aca="1" ref="BG34" ca="1">INDIRECT(ADDRESS(503, 2 + (ROW() - ROW($BG$4))))</f>
        <v>1.5869236918745637E-2</v>
      </c>
      <c r="BH34">
        <f t="shared" ca="1" si="0"/>
        <v>-1.6083389090804177</v>
      </c>
    </row>
    <row r="35" spans="1:60" x14ac:dyDescent="0.2">
      <c r="A35" s="6">
        <v>45461</v>
      </c>
      <c r="B35" s="1">
        <v>1814</v>
      </c>
      <c r="C35" s="1">
        <v>1438.0039059999999</v>
      </c>
      <c r="D35" s="1">
        <v>1420.4342039999999</v>
      </c>
      <c r="E35" s="1">
        <v>9673.046875</v>
      </c>
      <c r="F35" s="1">
        <v>7977.4726559999999</v>
      </c>
      <c r="G35" s="1">
        <v>1561.5595699999999</v>
      </c>
      <c r="H35" s="1">
        <v>1120.9748540000001</v>
      </c>
      <c r="I35" s="1">
        <v>398.75</v>
      </c>
      <c r="J35" s="1">
        <v>4536.6559999999999</v>
      </c>
      <c r="K35" s="1">
        <v>1191.1960449999999</v>
      </c>
      <c r="L35" s="1">
        <v>5573.076172</v>
      </c>
      <c r="M35" s="1">
        <v>1574.547</v>
      </c>
      <c r="N35" s="1">
        <v>12443.42</v>
      </c>
      <c r="O35" s="1">
        <v>2523.1779999999999</v>
      </c>
      <c r="P35" s="1">
        <v>361.6893</v>
      </c>
      <c r="Q35" s="1">
        <v>261.90890000000002</v>
      </c>
      <c r="R35" s="1">
        <v>1481.0250000000001</v>
      </c>
      <c r="S35" s="1">
        <v>1507.06</v>
      </c>
      <c r="T35" s="1">
        <v>977.49570000000006</v>
      </c>
      <c r="U35" s="1">
        <v>446.98700000000002</v>
      </c>
      <c r="V35" s="1">
        <v>648.18740000000003</v>
      </c>
      <c r="W35" s="1">
        <v>2243.9499999999998</v>
      </c>
      <c r="X35" s="1">
        <v>1396.130005</v>
      </c>
      <c r="Y35" s="1">
        <v>2940.37</v>
      </c>
      <c r="Z35" s="1">
        <v>241.13348389999999</v>
      </c>
      <c r="AA35" s="1">
        <v>315.64210000000003</v>
      </c>
      <c r="AB35" s="1">
        <v>1620.5219999999999</v>
      </c>
      <c r="AC35" s="1">
        <v>5478.5693359999996</v>
      </c>
      <c r="AD35">
        <v>1388.25</v>
      </c>
      <c r="AE35" s="1">
        <v>1814</v>
      </c>
      <c r="AF35" s="1">
        <v>1190.981</v>
      </c>
      <c r="AG35" s="1">
        <v>1590.3050000000001</v>
      </c>
      <c r="AH35" s="1">
        <v>2450.6179999999999</v>
      </c>
      <c r="AI35" s="1">
        <v>1113.2660000000001</v>
      </c>
      <c r="AJ35" s="1">
        <v>1460.78</v>
      </c>
      <c r="AK35" s="1">
        <v>414.4513</v>
      </c>
      <c r="AL35" s="1">
        <v>1717.518</v>
      </c>
      <c r="AM35" s="1">
        <v>828.26869999999997</v>
      </c>
      <c r="AN35" s="1">
        <v>3704.4920000000002</v>
      </c>
      <c r="AO35" s="1">
        <v>1334.42</v>
      </c>
      <c r="AP35">
        <v>1299.8126219999999</v>
      </c>
      <c r="AQ35">
        <v>549.71380620000002</v>
      </c>
      <c r="BD35" s="7" t="s">
        <v>7</v>
      </c>
      <c r="BE35" s="23" cm="1">
        <f t="array" aca="1" ref="BE35" ca="1">INDIRECT(ADDRESS(501, 2 + (ROW() - ROW($BE$4))))</f>
        <v>9.5615054467274876E-4</v>
      </c>
      <c r="BF35" s="7" cm="1">
        <f t="array" aca="1" ref="BF35" ca="1">INDIRECT(ADDRESS(502, 2 + (ROW() - ROW($BF$4))))</f>
        <v>0.272310855639327</v>
      </c>
      <c r="BG35" s="7" cm="1">
        <f t="array" aca="1" ref="BG35" ca="1">INDIRECT(ADDRESS(503, 2 + (ROW() - ROW($BG$4))))</f>
        <v>1.3340439439134757E-2</v>
      </c>
      <c r="BH35">
        <f t="shared" ca="1" si="0"/>
        <v>15.914832236823017</v>
      </c>
    </row>
    <row r="36" spans="1:60" x14ac:dyDescent="0.2">
      <c r="A36" s="6">
        <v>45462</v>
      </c>
      <c r="B36" s="1">
        <v>1789.650024</v>
      </c>
      <c r="C36" s="1">
        <v>1441.3874510000001</v>
      </c>
      <c r="D36" s="1">
        <v>1384.6336670000001</v>
      </c>
      <c r="E36" s="1">
        <v>9446.390625</v>
      </c>
      <c r="F36" s="1">
        <v>7855.9262699999999</v>
      </c>
      <c r="G36" s="1">
        <v>1546.685669</v>
      </c>
      <c r="H36" s="1">
        <v>1084.3560789999999</v>
      </c>
      <c r="I36" s="1">
        <v>400.35</v>
      </c>
      <c r="J36" s="1">
        <v>4452.3729999999996</v>
      </c>
      <c r="K36" s="1">
        <v>1184.2272949999999</v>
      </c>
      <c r="L36" s="1">
        <v>5469.310547</v>
      </c>
      <c r="M36" s="1">
        <v>1565.4369999999999</v>
      </c>
      <c r="N36" s="1">
        <v>12127.55</v>
      </c>
      <c r="O36" s="1">
        <v>2499.1370000000002</v>
      </c>
      <c r="P36" s="1">
        <v>354.69330000000002</v>
      </c>
      <c r="Q36" s="1">
        <v>257.87290000000002</v>
      </c>
      <c r="R36" s="1">
        <v>1458.65</v>
      </c>
      <c r="S36" s="1">
        <v>1490.2639999999999</v>
      </c>
      <c r="T36" s="1">
        <v>969.01850000000002</v>
      </c>
      <c r="U36" s="1">
        <v>437.7346</v>
      </c>
      <c r="V36" s="1">
        <v>647.42949999999996</v>
      </c>
      <c r="W36" s="1">
        <v>2213.25</v>
      </c>
      <c r="X36" s="1">
        <v>1404.532837</v>
      </c>
      <c r="Y36" s="1">
        <v>2912.5239999999999</v>
      </c>
      <c r="Z36" s="1">
        <v>243.04548650000001</v>
      </c>
      <c r="AA36" s="1">
        <v>306.7654</v>
      </c>
      <c r="AB36" s="1">
        <v>1557.336</v>
      </c>
      <c r="AC36" s="1">
        <v>5259.2661129999997</v>
      </c>
      <c r="AD36">
        <v>1446.349976</v>
      </c>
      <c r="AE36" s="1">
        <v>1789.65</v>
      </c>
      <c r="AF36" s="1">
        <v>1225.704</v>
      </c>
      <c r="AG36" s="1">
        <v>1639.81</v>
      </c>
      <c r="AH36" s="1">
        <v>2421.7869999999998</v>
      </c>
      <c r="AI36" s="1">
        <v>1134.682</v>
      </c>
      <c r="AJ36" s="1">
        <v>1473.6020000000001</v>
      </c>
      <c r="AK36" s="1">
        <v>409.52140000000003</v>
      </c>
      <c r="AL36" s="1">
        <v>1744.788</v>
      </c>
      <c r="AM36" s="1">
        <v>835.81709999999998</v>
      </c>
      <c r="AN36" s="1">
        <v>3691.48</v>
      </c>
      <c r="AO36" s="1">
        <v>1343.9559999999999</v>
      </c>
      <c r="AP36">
        <v>1263.3280030000001</v>
      </c>
      <c r="AQ36">
        <v>543.2771606</v>
      </c>
      <c r="BD36" s="7" t="s">
        <v>8</v>
      </c>
      <c r="BE36" s="23" cm="1">
        <f t="array" aca="1" ref="BE36" ca="1">INDIRECT(ADDRESS(501, 2 + (ROW() - ROW($BE$4))))</f>
        <v>2.2798422646871512E-4</v>
      </c>
      <c r="BF36" s="7" cm="1">
        <f t="array" aca="1" ref="BF36" ca="1">INDIRECT(ADDRESS(502, 2 + (ROW() - ROW($BF$4))))</f>
        <v>5.9127522257410137E-2</v>
      </c>
      <c r="BG36" s="7" cm="1">
        <f t="array" aca="1" ref="BG36" ca="1">INDIRECT(ADDRESS(503, 2 + (ROW() - ROW($BG$4))))</f>
        <v>1.3424979571188791E-2</v>
      </c>
      <c r="BH36">
        <f t="shared" ca="1" si="0"/>
        <v>-6.4989129999294487E-2</v>
      </c>
    </row>
    <row r="37" spans="1:60" x14ac:dyDescent="0.2">
      <c r="A37" s="6">
        <v>45463</v>
      </c>
      <c r="B37" s="1">
        <v>1806.400024</v>
      </c>
      <c r="C37" s="1">
        <v>1462.2857670000001</v>
      </c>
      <c r="D37" s="1">
        <v>1373.49585</v>
      </c>
      <c r="E37" s="1">
        <v>9393.9208980000003</v>
      </c>
      <c r="F37" s="1">
        <v>7700.529297</v>
      </c>
      <c r="G37" s="1">
        <v>1531.861328</v>
      </c>
      <c r="H37" s="1">
        <v>1077.3764650000001</v>
      </c>
      <c r="I37" s="1">
        <v>400.45</v>
      </c>
      <c r="J37" s="1">
        <v>4476.5739999999996</v>
      </c>
      <c r="K37" s="1">
        <v>1187.1301269999999</v>
      </c>
      <c r="L37" s="1">
        <v>5330.7309569999998</v>
      </c>
      <c r="M37" s="1">
        <v>1548.9090000000001</v>
      </c>
      <c r="N37" s="1">
        <v>12035.82</v>
      </c>
      <c r="O37" s="1">
        <v>2512.6909999999998</v>
      </c>
      <c r="P37" s="1">
        <v>349.94779999999997</v>
      </c>
      <c r="Q37" s="1">
        <v>258.15780000000001</v>
      </c>
      <c r="R37" s="1">
        <v>1473.7</v>
      </c>
      <c r="S37" s="1">
        <v>1457.566</v>
      </c>
      <c r="T37" s="1">
        <v>969.91089999999997</v>
      </c>
      <c r="U37" s="1">
        <v>439.02100000000002</v>
      </c>
      <c r="V37" s="1">
        <v>643.7396</v>
      </c>
      <c r="W37" s="1">
        <v>2196.0500000000002</v>
      </c>
      <c r="X37" s="1">
        <v>1402.201538</v>
      </c>
      <c r="Y37" s="1">
        <v>2850.33</v>
      </c>
      <c r="Z37" s="1">
        <v>240.4225922</v>
      </c>
      <c r="AA37" s="1">
        <v>309.34410000000003</v>
      </c>
      <c r="AB37" s="1">
        <v>1563.0119999999999</v>
      </c>
      <c r="AC37" s="1">
        <v>5236.1479490000002</v>
      </c>
      <c r="AD37">
        <v>1425.5</v>
      </c>
      <c r="AE37" s="1">
        <v>1806.4</v>
      </c>
      <c r="AF37" s="1">
        <v>1238.5440000000001</v>
      </c>
      <c r="AG37" s="1">
        <v>1651.1849999999999</v>
      </c>
      <c r="AH37" s="1">
        <v>2446.6260000000002</v>
      </c>
      <c r="AI37" s="1">
        <v>1146.9259999999999</v>
      </c>
      <c r="AJ37" s="1">
        <v>1477.55</v>
      </c>
      <c r="AK37" s="1">
        <v>409.18299999999999</v>
      </c>
      <c r="AL37" s="1">
        <v>1764.316</v>
      </c>
      <c r="AM37" s="1">
        <v>827.14139999999998</v>
      </c>
      <c r="AN37" s="1">
        <v>3677.4490000000001</v>
      </c>
      <c r="AO37" s="1">
        <v>1355.5840000000001</v>
      </c>
      <c r="AP37">
        <v>1251.1170649999999</v>
      </c>
      <c r="AQ37">
        <v>537.53900150000004</v>
      </c>
      <c r="BD37" s="7" t="s">
        <v>9</v>
      </c>
      <c r="BE37" s="23" cm="1">
        <f t="array" aca="1" ref="BE37" ca="1">INDIRECT(ADDRESS(501, 2 + (ROW() - ROW($BE$4))))</f>
        <v>9.6541483298083887E-4</v>
      </c>
      <c r="BF37" s="7" cm="1">
        <f t="array" aca="1" ref="BF37" ca="1">INDIRECT(ADDRESS(502, 2 + (ROW() - ROW($BF$4))))</f>
        <v>0.27528180559998439</v>
      </c>
      <c r="BG37" s="7" cm="1">
        <f t="array" aca="1" ref="BG37" ca="1">INDIRECT(ADDRESS(503, 2 + (ROW() - ROW($BG$4))))</f>
        <v>1.3020763097272299E-2</v>
      </c>
      <c r="BH37">
        <f t="shared" ca="1" si="0"/>
        <v>16.533731855169339</v>
      </c>
    </row>
    <row r="38" spans="1:60" x14ac:dyDescent="0.2">
      <c r="A38" s="6">
        <v>45464</v>
      </c>
      <c r="B38" s="1">
        <v>1780.4499510000001</v>
      </c>
      <c r="C38" s="1">
        <v>1478.3077390000001</v>
      </c>
      <c r="D38" s="1">
        <v>1408.202393</v>
      </c>
      <c r="E38" s="1">
        <v>9364.90625</v>
      </c>
      <c r="F38" s="1">
        <v>7705.8134769999997</v>
      </c>
      <c r="G38" s="1">
        <v>1528.589111</v>
      </c>
      <c r="H38" s="1">
        <v>1072.4121090000001</v>
      </c>
      <c r="I38" s="1">
        <v>399.15</v>
      </c>
      <c r="J38" s="1">
        <v>4494.5640000000003</v>
      </c>
      <c r="K38" s="1">
        <v>1195.21228</v>
      </c>
      <c r="L38" s="1">
        <v>5279.7924800000001</v>
      </c>
      <c r="M38" s="1">
        <v>1554.1859999999999</v>
      </c>
      <c r="N38" s="1">
        <v>12087.33</v>
      </c>
      <c r="O38" s="1">
        <v>2471.7809999999999</v>
      </c>
      <c r="P38" s="1">
        <v>352.0514</v>
      </c>
      <c r="Q38" s="1">
        <v>256.0686</v>
      </c>
      <c r="R38" s="1">
        <v>1454.2</v>
      </c>
      <c r="S38" s="1">
        <v>1453.85</v>
      </c>
      <c r="T38" s="1">
        <v>953.60109999999997</v>
      </c>
      <c r="U38" s="1">
        <v>434.12270000000001</v>
      </c>
      <c r="V38" s="1">
        <v>635.6816</v>
      </c>
      <c r="W38" s="1">
        <v>2166.35</v>
      </c>
      <c r="X38" s="1">
        <v>1406.475586</v>
      </c>
      <c r="Y38" s="1">
        <v>2819.3069999999998</v>
      </c>
      <c r="Z38" s="1">
        <v>240.4961395</v>
      </c>
      <c r="AA38" s="1">
        <v>302.4511</v>
      </c>
      <c r="AB38" s="1">
        <v>1524.075</v>
      </c>
      <c r="AC38" s="1">
        <v>5119.2685549999997</v>
      </c>
      <c r="AD38">
        <v>1370.5500489999999</v>
      </c>
      <c r="AE38" s="1">
        <v>1780.45</v>
      </c>
      <c r="AF38" s="1">
        <v>1236.4960000000001</v>
      </c>
      <c r="AG38" s="1">
        <v>1647.624</v>
      </c>
      <c r="AH38" s="1">
        <v>2406.3119999999999</v>
      </c>
      <c r="AI38" s="1">
        <v>1148.761</v>
      </c>
      <c r="AJ38" s="1">
        <v>1494.4179999999999</v>
      </c>
      <c r="AK38" s="1">
        <v>405.60649999999998</v>
      </c>
      <c r="AL38" s="1">
        <v>1773.7059999999999</v>
      </c>
      <c r="AM38" s="1">
        <v>819.83799999999997</v>
      </c>
      <c r="AN38" s="1">
        <v>3700.268</v>
      </c>
      <c r="AO38" s="1">
        <v>1362.104</v>
      </c>
      <c r="AP38">
        <v>1261.801514</v>
      </c>
      <c r="AQ38">
        <v>550.81158449999998</v>
      </c>
      <c r="BD38" s="7" t="s">
        <v>13</v>
      </c>
      <c r="BE38" s="23" cm="1">
        <f t="array" aca="1" ref="BE38" ca="1">INDIRECT(ADDRESS(501, 2 + (ROW() - ROW($BE$4))))</f>
        <v>3.3806504820694367E-4</v>
      </c>
      <c r="BF38" s="7" cm="1">
        <f t="array" aca="1" ref="BF38" ca="1">INDIRECT(ADDRESS(502, 2 + (ROW() - ROW($BF$4))))</f>
        <v>8.8910870257524754E-2</v>
      </c>
      <c r="BG38" s="7" cm="1">
        <f t="array" aca="1" ref="BG38" ca="1">INDIRECT(ADDRESS(503, 2 + (ROW() - ROW($BG$4))))</f>
        <v>1.5610306716879765E-2</v>
      </c>
      <c r="BH38">
        <f t="shared" ca="1" si="0"/>
        <v>1.8520372970162593</v>
      </c>
    </row>
    <row r="39" spans="1:60" x14ac:dyDescent="0.2">
      <c r="A39" s="6">
        <v>45467</v>
      </c>
      <c r="B39" s="1">
        <v>1812.349976</v>
      </c>
      <c r="C39" s="1">
        <v>1453.1800539999999</v>
      </c>
      <c r="D39" s="1">
        <v>1411.9316409999999</v>
      </c>
      <c r="E39" s="1">
        <v>9504.3720699999994</v>
      </c>
      <c r="F39" s="1">
        <v>7678.2934569999998</v>
      </c>
      <c r="G39" s="1">
        <v>1491.7514650000001</v>
      </c>
      <c r="H39" s="1">
        <v>1031.566284</v>
      </c>
      <c r="I39" s="1">
        <v>392.45</v>
      </c>
      <c r="J39" s="1">
        <v>4491.9799999999996</v>
      </c>
      <c r="K39" s="1">
        <v>1203.860962</v>
      </c>
      <c r="L39" s="1">
        <v>5349.9541019999997</v>
      </c>
      <c r="M39" s="1">
        <v>1559.9110000000001</v>
      </c>
      <c r="N39" s="1">
        <v>12069.4</v>
      </c>
      <c r="O39" s="1">
        <v>2503.0940000000001</v>
      </c>
      <c r="P39" s="1">
        <v>354.93790000000001</v>
      </c>
      <c r="Q39" s="1">
        <v>256.30599999999998</v>
      </c>
      <c r="R39" s="1">
        <v>1441.4749999999999</v>
      </c>
      <c r="S39" s="1">
        <v>1480.8510000000001</v>
      </c>
      <c r="T39" s="1">
        <v>949.88310000000001</v>
      </c>
      <c r="U39" s="1">
        <v>431.05500000000001</v>
      </c>
      <c r="V39" s="1">
        <v>629.57830000000001</v>
      </c>
      <c r="W39" s="1">
        <v>2165</v>
      </c>
      <c r="X39" s="1">
        <v>1399.675659</v>
      </c>
      <c r="Y39" s="1">
        <v>2894.605</v>
      </c>
      <c r="Z39" s="1">
        <v>240.4961395</v>
      </c>
      <c r="AA39" s="1">
        <v>307.21179999999998</v>
      </c>
      <c r="AB39" s="1">
        <v>1546.5309999999999</v>
      </c>
      <c r="AC39" s="1">
        <v>5272.236328</v>
      </c>
      <c r="AD39">
        <v>1402.349976</v>
      </c>
      <c r="AE39" s="1">
        <v>1812.35</v>
      </c>
      <c r="AF39" s="1">
        <v>1227.153</v>
      </c>
      <c r="AG39" s="1">
        <v>1654.202</v>
      </c>
      <c r="AH39" s="1">
        <v>2407.1990000000001</v>
      </c>
      <c r="AI39" s="1">
        <v>1160.1130000000001</v>
      </c>
      <c r="AJ39" s="1">
        <v>1489.0070000000001</v>
      </c>
      <c r="AK39" s="1">
        <v>409.18299999999999</v>
      </c>
      <c r="AL39" s="1">
        <v>1770.6089999999999</v>
      </c>
      <c r="AM39" s="1">
        <v>816.30889999999999</v>
      </c>
      <c r="AN39" s="1">
        <v>3706.143</v>
      </c>
      <c r="AO39" s="1">
        <v>1363.952</v>
      </c>
      <c r="AP39">
        <v>1256.5825199999999</v>
      </c>
      <c r="AQ39">
        <v>568.42517090000001</v>
      </c>
      <c r="BD39" s="7" t="s">
        <v>23</v>
      </c>
      <c r="BE39" s="23" cm="1">
        <f t="array" aca="1" ref="BE39" ca="1">INDIRECT(ADDRESS(501, 2 + (ROW() - ROW($BE$4))))</f>
        <v>1.3042039066177264E-5</v>
      </c>
      <c r="BF39" s="7" cm="1">
        <f t="array" aca="1" ref="BF39" ca="1">INDIRECT(ADDRESS(502, 2 + (ROW() - ROW($BF$4))))</f>
        <v>3.2919791136043486E-3</v>
      </c>
      <c r="BG39" s="7" cm="1">
        <f t="array" aca="1" ref="BG39" ca="1">INDIRECT(ADDRESS(503, 2 + (ROW() - ROW($BG$4))))</f>
        <v>1.2611454516467627E-2</v>
      </c>
      <c r="BH39">
        <f t="shared" ca="1" si="0"/>
        <v>-4.4965488169781018</v>
      </c>
    </row>
    <row r="40" spans="1:60" x14ac:dyDescent="0.2">
      <c r="A40" s="6">
        <v>45468</v>
      </c>
      <c r="B40" s="1">
        <v>1797.099976</v>
      </c>
      <c r="C40" s="1">
        <v>1449.0998540000001</v>
      </c>
      <c r="D40" s="1">
        <v>1407.1083980000001</v>
      </c>
      <c r="E40" s="1">
        <v>9421.1806639999995</v>
      </c>
      <c r="F40" s="1">
        <v>7640.2543949999999</v>
      </c>
      <c r="G40" s="1">
        <v>1487.090942</v>
      </c>
      <c r="H40" s="1">
        <v>1033.581543</v>
      </c>
      <c r="I40" s="1">
        <v>395.95</v>
      </c>
      <c r="J40" s="1">
        <v>4511.6090000000004</v>
      </c>
      <c r="K40" s="1">
        <v>1208.5234379999999</v>
      </c>
      <c r="L40" s="1">
        <v>5335.9599609999996</v>
      </c>
      <c r="M40" s="1">
        <v>1552.046</v>
      </c>
      <c r="N40" s="1">
        <v>12003.22</v>
      </c>
      <c r="O40" s="1">
        <v>2488.65</v>
      </c>
      <c r="P40" s="1">
        <v>353.07889999999998</v>
      </c>
      <c r="Q40" s="1">
        <v>253.5521</v>
      </c>
      <c r="R40" s="1">
        <v>1454.15</v>
      </c>
      <c r="S40" s="1">
        <v>1491.453</v>
      </c>
      <c r="T40" s="1">
        <v>946.85910000000001</v>
      </c>
      <c r="U40" s="1">
        <v>426.25560000000002</v>
      </c>
      <c r="V40" s="1">
        <v>633.80669999999998</v>
      </c>
      <c r="W40" s="1">
        <v>2128.1999999999998</v>
      </c>
      <c r="X40" s="1">
        <v>1406.572876</v>
      </c>
      <c r="Y40" s="1">
        <v>2888.252</v>
      </c>
      <c r="Z40" s="1">
        <v>243.5847626</v>
      </c>
      <c r="AA40" s="1">
        <v>307.16219999999998</v>
      </c>
      <c r="AB40" s="1">
        <v>1538.913</v>
      </c>
      <c r="AC40" s="1">
        <v>5318.3740230000003</v>
      </c>
      <c r="AD40">
        <v>1420.0500489999999</v>
      </c>
      <c r="AE40" s="1">
        <v>1797.1</v>
      </c>
      <c r="AF40" s="1">
        <v>1270.4690000000001</v>
      </c>
      <c r="AG40" s="1">
        <v>1692.7280000000001</v>
      </c>
      <c r="AH40" s="1">
        <v>2397.3429999999998</v>
      </c>
      <c r="AI40" s="1">
        <v>1187.7249999999999</v>
      </c>
      <c r="AJ40" s="1">
        <v>1503.4369999999999</v>
      </c>
      <c r="AK40" s="1">
        <v>409.18299999999999</v>
      </c>
      <c r="AL40" s="1">
        <v>1779.9490000000001</v>
      </c>
      <c r="AM40" s="1">
        <v>825.67089999999996</v>
      </c>
      <c r="AN40" s="1">
        <v>3727.165</v>
      </c>
      <c r="AO40" s="1">
        <v>1389.3009999999999</v>
      </c>
      <c r="AP40">
        <v>1260.7677000000001</v>
      </c>
      <c r="AQ40">
        <v>557.59753420000004</v>
      </c>
      <c r="BD40" s="7" t="s">
        <v>27</v>
      </c>
      <c r="BE40" s="23" cm="1">
        <f t="array" aca="1" ref="BE40" ca="1">INDIRECT(ADDRESS(501, 2 + (ROW() - ROW($BE$4))))</f>
        <v>1.3817828251639522E-3</v>
      </c>
      <c r="BF40" s="7" cm="1">
        <f t="array" aca="1" ref="BF40" ca="1">INDIRECT(ADDRESS(502, 2 + (ROW() - ROW($BF$4))))</f>
        <v>0.41618823184515685</v>
      </c>
      <c r="BG40" s="7" cm="1">
        <f t="array" aca="1" ref="BG40" ca="1">INDIRECT(ADDRESS(503, 2 + (ROW() - ROW($BG$4))))</f>
        <v>1.4795605479599017E-2</v>
      </c>
      <c r="BH40">
        <f t="shared" ca="1" si="0"/>
        <v>24.073920620300974</v>
      </c>
    </row>
    <row r="41" spans="1:60" x14ac:dyDescent="0.2">
      <c r="A41" s="6">
        <v>45469</v>
      </c>
      <c r="B41" s="1">
        <v>1774.3000489999999</v>
      </c>
      <c r="C41" s="1">
        <v>1460.693481</v>
      </c>
      <c r="D41" s="1">
        <v>1451.411621</v>
      </c>
      <c r="E41" s="1">
        <v>9240.4609380000002</v>
      </c>
      <c r="F41" s="1">
        <v>7760.5541990000002</v>
      </c>
      <c r="G41" s="1">
        <v>1466.6641850000001</v>
      </c>
      <c r="H41" s="1">
        <v>1029.5509030000001</v>
      </c>
      <c r="I41" s="1">
        <v>398.15</v>
      </c>
      <c r="J41" s="1">
        <v>4517.6229999999996</v>
      </c>
      <c r="K41" s="1">
        <v>1206.8632809999999</v>
      </c>
      <c r="L41" s="1">
        <v>5280.7602539999998</v>
      </c>
      <c r="M41" s="1">
        <v>1576.7370000000001</v>
      </c>
      <c r="N41" s="1">
        <v>12084.11</v>
      </c>
      <c r="O41" s="1">
        <v>2507.25</v>
      </c>
      <c r="P41" s="1">
        <v>357.1884</v>
      </c>
      <c r="Q41" s="1">
        <v>254.26429999999999</v>
      </c>
      <c r="R41" s="1">
        <v>1514.0250000000001</v>
      </c>
      <c r="S41" s="1">
        <v>1507.258</v>
      </c>
      <c r="T41" s="1">
        <v>943.73590000000002</v>
      </c>
      <c r="U41" s="1">
        <v>427.69049999999999</v>
      </c>
      <c r="V41" s="1">
        <v>641.26639999999998</v>
      </c>
      <c r="W41" s="1">
        <v>2139.5</v>
      </c>
      <c r="X41" s="1">
        <v>1402.444336</v>
      </c>
      <c r="Y41" s="1">
        <v>2830.7730000000001</v>
      </c>
      <c r="Z41" s="1">
        <v>242.7758484</v>
      </c>
      <c r="AA41" s="1">
        <v>304.33550000000002</v>
      </c>
      <c r="AB41" s="1">
        <v>1583.1279999999999</v>
      </c>
      <c r="AC41" s="1">
        <v>5233.029297</v>
      </c>
      <c r="AD41">
        <v>1410.0500489999999</v>
      </c>
      <c r="AE41" s="1">
        <v>1774.3</v>
      </c>
      <c r="AF41" s="1">
        <v>1284.4090000000001</v>
      </c>
      <c r="AG41" s="1">
        <v>1682.9849999999999</v>
      </c>
      <c r="AH41" s="1">
        <v>2410.5509999999999</v>
      </c>
      <c r="AI41" s="1">
        <v>1207.604</v>
      </c>
      <c r="AJ41" s="1">
        <v>1502.2180000000001</v>
      </c>
      <c r="AK41" s="1">
        <v>409.81139999999999</v>
      </c>
      <c r="AL41" s="1">
        <v>1796.181</v>
      </c>
      <c r="AM41" s="1">
        <v>828.70979999999997</v>
      </c>
      <c r="AN41" s="1">
        <v>3744.0610000000001</v>
      </c>
      <c r="AO41" s="1">
        <v>1374.9970000000001</v>
      </c>
      <c r="AP41">
        <v>1302.8654790000001</v>
      </c>
      <c r="AQ41">
        <v>554.4041138</v>
      </c>
      <c r="BD41" s="7" t="s">
        <v>29</v>
      </c>
      <c r="BE41" s="23" cm="1">
        <f t="array" aca="1" ref="BE41" ca="1">INDIRECT(ADDRESS(501, 2 + (ROW() - ROW($BE$4))))</f>
        <v>-1.9171536997747904E-5</v>
      </c>
      <c r="BF41" s="7" cm="1">
        <f t="array" aca="1" ref="BF41" ca="1">INDIRECT(ADDRESS(502, 2 + (ROW() - ROW($BF$4))))</f>
        <v>-4.8196218045164496E-3</v>
      </c>
      <c r="BG41" s="7" cm="1">
        <f t="array" aca="1" ref="BG41" ca="1">INDIRECT(ADDRESS(503, 2 + (ROW() - ROW($BG$4))))</f>
        <v>1.8380878114646355E-2</v>
      </c>
      <c r="BH41">
        <f t="shared" ca="1" si="0"/>
        <v>-3.5264703568686695</v>
      </c>
    </row>
    <row r="42" spans="1:60" x14ac:dyDescent="0.2">
      <c r="A42" s="6">
        <v>45470</v>
      </c>
      <c r="B42" s="1">
        <v>1808.4499510000001</v>
      </c>
      <c r="C42" s="1">
        <v>1478.3077390000001</v>
      </c>
      <c r="D42" s="1">
        <v>1467.6213379999999</v>
      </c>
      <c r="E42" s="1">
        <v>9184.6738280000009</v>
      </c>
      <c r="F42" s="1">
        <v>7813.6997069999998</v>
      </c>
      <c r="G42" s="1">
        <v>1468.4490969999999</v>
      </c>
      <c r="H42" s="1">
        <v>1030.239014</v>
      </c>
      <c r="I42" s="1">
        <v>400.1</v>
      </c>
      <c r="J42" s="1">
        <v>4494.7629999999999</v>
      </c>
      <c r="K42" s="1">
        <v>1239.838013</v>
      </c>
      <c r="L42" s="1">
        <v>5311.9433589999999</v>
      </c>
      <c r="M42" s="1">
        <v>1576.4880000000001</v>
      </c>
      <c r="N42" s="1">
        <v>12064.79</v>
      </c>
      <c r="O42" s="1">
        <v>2506.7550000000001</v>
      </c>
      <c r="P42" s="1">
        <v>369.02780000000001</v>
      </c>
      <c r="Q42" s="1">
        <v>254.02690000000001</v>
      </c>
      <c r="R42" s="1">
        <v>1530.55</v>
      </c>
      <c r="S42" s="1">
        <v>1502.403</v>
      </c>
      <c r="T42" s="1">
        <v>963.81330000000003</v>
      </c>
      <c r="U42" s="1">
        <v>434.8648</v>
      </c>
      <c r="V42" s="1">
        <v>653.99159999999995</v>
      </c>
      <c r="W42" s="1">
        <v>2135.15</v>
      </c>
      <c r="X42" s="1">
        <v>1413.3242190000001</v>
      </c>
      <c r="Y42" s="1">
        <v>2867.951</v>
      </c>
      <c r="Z42" s="1">
        <v>250.42385859999999</v>
      </c>
      <c r="AA42" s="1">
        <v>302.00479999999999</v>
      </c>
      <c r="AB42" s="1">
        <v>1595.277</v>
      </c>
      <c r="AC42" s="1">
        <v>5229.1186520000001</v>
      </c>
      <c r="AD42">
        <v>1424.0500489999999</v>
      </c>
      <c r="AE42" s="1">
        <v>1808.45</v>
      </c>
      <c r="AF42" s="1">
        <v>1287.9559999999999</v>
      </c>
      <c r="AG42" s="1">
        <v>1677.694</v>
      </c>
      <c r="AH42" s="1">
        <v>2426.8629999999998</v>
      </c>
      <c r="AI42" s="1">
        <v>1209.4880000000001</v>
      </c>
      <c r="AJ42" s="1">
        <v>1534.0530000000001</v>
      </c>
      <c r="AK42" s="1">
        <v>411.40640000000002</v>
      </c>
      <c r="AL42" s="1">
        <v>1828.546</v>
      </c>
      <c r="AM42" s="1">
        <v>827.38639999999998</v>
      </c>
      <c r="AN42" s="1">
        <v>3820.0909999999999</v>
      </c>
      <c r="AO42" s="1">
        <v>1393.68</v>
      </c>
      <c r="AP42">
        <v>1278.4930420000001</v>
      </c>
      <c r="AQ42">
        <v>551.21069339999997</v>
      </c>
      <c r="BD42" s="7" t="s">
        <v>32</v>
      </c>
      <c r="BE42" s="23" cm="1">
        <f t="array" aca="1" ref="BE42" ca="1">INDIRECT(ADDRESS(501, 2 + (ROW() - ROW($BE$4))))</f>
        <v>-3.2308756867564255E-4</v>
      </c>
      <c r="BF42" s="7" cm="1">
        <f t="array" aca="1" ref="BF42" ca="1">INDIRECT(ADDRESS(502, 2 + (ROW() - ROW($BF$4))))</f>
        <v>-7.8203893699746341E-2</v>
      </c>
      <c r="BG42" s="7" cm="1">
        <f t="array" aca="1" ref="BG42" ca="1">INDIRECT(ADDRESS(503, 2 + (ROW() - ROW($BG$4))))</f>
        <v>1.3577859685461305E-2</v>
      </c>
      <c r="BH42">
        <f t="shared" ca="1" si="0"/>
        <v>-10.178621439705273</v>
      </c>
    </row>
    <row r="43" spans="1:60" x14ac:dyDescent="0.2">
      <c r="A43" s="6">
        <v>45471</v>
      </c>
      <c r="B43" s="1">
        <v>1788.8000489999999</v>
      </c>
      <c r="C43" s="1">
        <v>1470.9436040000001</v>
      </c>
      <c r="D43" s="1">
        <v>1436.047241</v>
      </c>
      <c r="E43" s="1">
        <v>9266.7929690000001</v>
      </c>
      <c r="F43" s="1">
        <v>7948.3076170000004</v>
      </c>
      <c r="G43" s="1">
        <v>1468.3498540000001</v>
      </c>
      <c r="H43" s="1">
        <v>1024.734009</v>
      </c>
      <c r="I43" s="1">
        <v>400.15</v>
      </c>
      <c r="J43" s="1">
        <v>4568.4110000000001</v>
      </c>
      <c r="K43" s="1">
        <v>1272.9320070000001</v>
      </c>
      <c r="L43" s="1">
        <v>5403.3618159999996</v>
      </c>
      <c r="M43" s="1">
        <v>1614.2729999999999</v>
      </c>
      <c r="N43" s="1">
        <v>11921.25</v>
      </c>
      <c r="O43" s="1">
        <v>2524.4639999999999</v>
      </c>
      <c r="P43" s="1">
        <v>370.202</v>
      </c>
      <c r="Q43" s="1">
        <v>260.3895</v>
      </c>
      <c r="R43" s="1">
        <v>1565.4</v>
      </c>
      <c r="S43" s="1">
        <v>1506.961</v>
      </c>
      <c r="T43" s="1">
        <v>981.31290000000001</v>
      </c>
      <c r="U43" s="1">
        <v>436.00279999999998</v>
      </c>
      <c r="V43" s="1">
        <v>650.02250000000004</v>
      </c>
      <c r="W43" s="1">
        <v>2129.1999999999998</v>
      </c>
      <c r="X43" s="1">
        <v>1417.8900149999999</v>
      </c>
      <c r="Y43" s="1">
        <v>2845.8130000000001</v>
      </c>
      <c r="Z43" s="1">
        <v>252.4093933</v>
      </c>
      <c r="AA43" s="1">
        <v>303.39330000000001</v>
      </c>
      <c r="AB43" s="1">
        <v>1589.9490000000001</v>
      </c>
      <c r="AC43" s="1">
        <v>5212.0395509999998</v>
      </c>
      <c r="AD43">
        <v>1408.6999510000001</v>
      </c>
      <c r="AE43" s="1">
        <v>1788.8</v>
      </c>
      <c r="AF43" s="1">
        <v>1264.2739999999999</v>
      </c>
      <c r="AG43" s="1">
        <v>1665.4780000000001</v>
      </c>
      <c r="AH43" s="1">
        <v>2437.607</v>
      </c>
      <c r="AI43" s="1">
        <v>1189.3610000000001</v>
      </c>
      <c r="AJ43" s="1">
        <v>1527.6179999999999</v>
      </c>
      <c r="AK43" s="1">
        <v>410.72969999999998</v>
      </c>
      <c r="AL43" s="1">
        <v>1800.527</v>
      </c>
      <c r="AM43" s="1">
        <v>832.23900000000003</v>
      </c>
      <c r="AN43" s="1">
        <v>3790.96</v>
      </c>
      <c r="AO43" s="1">
        <v>1391.8309999999999</v>
      </c>
      <c r="AP43">
        <v>1258.3549800000001</v>
      </c>
      <c r="AQ43">
        <v>562.08825679999995</v>
      </c>
      <c r="BD43" s="7" t="s">
        <v>33</v>
      </c>
      <c r="BE43" s="23" cm="1">
        <f t="array" aca="1" ref="BE43" ca="1">INDIRECT(ADDRESS(501, 2 + (ROW() - ROW($BE$4))))</f>
        <v>7.9119934600774516E-4</v>
      </c>
      <c r="BF43" s="7" cm="1">
        <f t="array" aca="1" ref="BF43" ca="1">INDIRECT(ADDRESS(502, 2 + (ROW() - ROW($BF$4))))</f>
        <v>0.22055222677074204</v>
      </c>
      <c r="BG43" s="7" cm="1">
        <f t="array" aca="1" ref="BG43" ca="1">INDIRECT(ADDRESS(503, 2 + (ROW() - ROW($BG$4))))</f>
        <v>1.712554181507954E-2</v>
      </c>
      <c r="BH43">
        <f t="shared" ca="1" si="0"/>
        <v>9.3750158975625002</v>
      </c>
    </row>
    <row r="44" spans="1:60" x14ac:dyDescent="0.2">
      <c r="A44" s="6">
        <v>45474</v>
      </c>
      <c r="B44" s="1">
        <v>1776.849976</v>
      </c>
      <c r="C44" s="1">
        <v>1467.360962</v>
      </c>
      <c r="D44" s="1">
        <v>1445.9420170000001</v>
      </c>
      <c r="E44" s="1">
        <v>9296.7832030000009</v>
      </c>
      <c r="F44" s="1">
        <v>8114.5234380000002</v>
      </c>
      <c r="G44" s="1">
        <v>1466.6641850000001</v>
      </c>
      <c r="H44" s="1">
        <v>1018.835632</v>
      </c>
      <c r="I44" s="1">
        <v>399.85</v>
      </c>
      <c r="J44" s="1">
        <v>4574.0259999999998</v>
      </c>
      <c r="K44" s="1">
        <v>1263.2592770000001</v>
      </c>
      <c r="L44" s="1">
        <v>5426.1196289999998</v>
      </c>
      <c r="M44" s="1">
        <v>1608.9960000000001</v>
      </c>
      <c r="N44" s="1">
        <v>11995.35</v>
      </c>
      <c r="O44" s="1">
        <v>2540.739</v>
      </c>
      <c r="P44" s="1">
        <v>361.78719999999998</v>
      </c>
      <c r="Q44" s="1">
        <v>259.20240000000001</v>
      </c>
      <c r="R44" s="1">
        <v>1560.15</v>
      </c>
      <c r="S44" s="1">
        <v>1506.2170000000001</v>
      </c>
      <c r="T44" s="1">
        <v>993.50800000000004</v>
      </c>
      <c r="U44" s="1">
        <v>430.8571</v>
      </c>
      <c r="V44" s="1">
        <v>641.38610000000006</v>
      </c>
      <c r="W44" s="1">
        <v>2160.85</v>
      </c>
      <c r="X44" s="1">
        <v>1426.8756100000001</v>
      </c>
      <c r="Y44" s="1">
        <v>2854.9459999999999</v>
      </c>
      <c r="Z44" s="1">
        <v>258.53762819999997</v>
      </c>
      <c r="AA44" s="1">
        <v>305.12900000000002</v>
      </c>
      <c r="AB44" s="1">
        <v>1608.5719999999999</v>
      </c>
      <c r="AC44" s="1">
        <v>5340.5517579999996</v>
      </c>
      <c r="AD44">
        <v>1434.8000489999999</v>
      </c>
      <c r="AE44" s="1">
        <v>1776.85</v>
      </c>
      <c r="AF44" s="1">
        <v>1260.9269999999999</v>
      </c>
      <c r="AG44" s="1">
        <v>1686.645</v>
      </c>
      <c r="AH44" s="1">
        <v>2469.1979999999999</v>
      </c>
      <c r="AI44" s="1">
        <v>1201.5060000000001</v>
      </c>
      <c r="AJ44" s="1">
        <v>1551.067</v>
      </c>
      <c r="AK44" s="1">
        <v>414.74130000000002</v>
      </c>
      <c r="AL44" s="1">
        <v>1806.12</v>
      </c>
      <c r="AM44" s="1">
        <v>825.3768</v>
      </c>
      <c r="AN44" s="1">
        <v>3862.864</v>
      </c>
      <c r="AO44" s="1">
        <v>1432.4570000000001</v>
      </c>
      <c r="AP44">
        <v>1278.4930420000001</v>
      </c>
      <c r="AQ44">
        <v>574.11340329999996</v>
      </c>
      <c r="BD44" s="22" t="s">
        <v>52</v>
      </c>
      <c r="BE44" s="23" cm="1">
        <f t="array" aca="1" ref="BE44" ca="1">INDIRECT(ADDRESS(501, 2 + (ROW() - ROW($BE$4))))</f>
        <v>8.9653896115054533E-4</v>
      </c>
      <c r="BF44" s="7" cm="1">
        <f t="array" aca="1" ref="BF44" ca="1">INDIRECT(ADDRESS(502, 2 + (ROW() - ROW($BF$4))))</f>
        <v>0.25335831680472309</v>
      </c>
      <c r="BG44" s="7" cm="1">
        <f t="array" aca="1" ref="BG44" ca="1">INDIRECT(ADDRESS(503, 2 + (ROW() - ROW($BG$4))))</f>
        <v>2.1997784483241779E-2</v>
      </c>
      <c r="BH44">
        <f t="shared" ca="1" si="0"/>
        <v>8.7898995897530572</v>
      </c>
    </row>
    <row r="45" spans="1:60" x14ac:dyDescent="0.2">
      <c r="A45" s="6">
        <v>45475</v>
      </c>
      <c r="B45" s="1">
        <v>1774.150024</v>
      </c>
      <c r="C45" s="1">
        <v>1467.709351</v>
      </c>
      <c r="D45" s="1">
        <v>1411.0863039999999</v>
      </c>
      <c r="E45" s="1">
        <v>9168.8740230000003</v>
      </c>
      <c r="F45" s="1">
        <v>8194.2919920000004</v>
      </c>
      <c r="G45" s="1">
        <v>1476.1339109999999</v>
      </c>
      <c r="H45" s="1">
        <v>1009.889893</v>
      </c>
      <c r="I45" s="1">
        <v>398.05</v>
      </c>
      <c r="J45" s="1">
        <v>4543.5630000000001</v>
      </c>
      <c r="K45" s="1">
        <v>1266.5498050000001</v>
      </c>
      <c r="L45" s="1">
        <v>5391.2568359999996</v>
      </c>
      <c r="M45" s="1">
        <v>1625.673</v>
      </c>
      <c r="N45" s="1">
        <v>11929.92</v>
      </c>
      <c r="O45" s="1">
        <v>2517.3409999999999</v>
      </c>
      <c r="P45" s="1">
        <v>362.42320000000001</v>
      </c>
      <c r="Q45" s="1">
        <v>261.00670000000002</v>
      </c>
      <c r="R45" s="1">
        <v>1565.175</v>
      </c>
      <c r="S45" s="1">
        <v>1510.1310000000001</v>
      </c>
      <c r="T45" s="1">
        <v>972.93489999999997</v>
      </c>
      <c r="U45" s="1">
        <v>428.23469999999998</v>
      </c>
      <c r="V45" s="1">
        <v>629.1395</v>
      </c>
      <c r="W45" s="1">
        <v>2129.1</v>
      </c>
      <c r="X45" s="1">
        <v>1438.4842530000001</v>
      </c>
      <c r="Y45" s="1">
        <v>2844.3229999999999</v>
      </c>
      <c r="Z45" s="1">
        <v>263.85693359999999</v>
      </c>
      <c r="AA45" s="1">
        <v>303.5917</v>
      </c>
      <c r="AB45" s="1">
        <v>1589.6510000000001</v>
      </c>
      <c r="AC45" s="1">
        <v>5291.0478519999997</v>
      </c>
      <c r="AD45">
        <v>1439.5500489999999</v>
      </c>
      <c r="AE45" s="1">
        <v>1774.15</v>
      </c>
      <c r="AF45" s="1">
        <v>1252.433</v>
      </c>
      <c r="AG45" s="1">
        <v>1711.769</v>
      </c>
      <c r="AH45" s="1">
        <v>2449.5340000000001</v>
      </c>
      <c r="AI45" s="1">
        <v>1180.4380000000001</v>
      </c>
      <c r="AJ45" s="1">
        <v>1580.5619999999999</v>
      </c>
      <c r="AK45" s="1">
        <v>411.30970000000002</v>
      </c>
      <c r="AL45" s="1">
        <v>1767.663</v>
      </c>
      <c r="AM45" s="1">
        <v>809.88779999999997</v>
      </c>
      <c r="AN45" s="1">
        <v>3900.9270000000001</v>
      </c>
      <c r="AO45" s="1">
        <v>1432.5050000000001</v>
      </c>
      <c r="AP45">
        <v>1292.96875</v>
      </c>
      <c r="AQ45">
        <v>573.96374509999998</v>
      </c>
      <c r="BD45" s="22" t="s">
        <v>53</v>
      </c>
      <c r="BE45" s="23" cm="1">
        <f t="array" aca="1" ref="BE45" ca="1">INDIRECT(ADDRESS(501, 2 + (ROW() - ROW($BE$4))))</f>
        <v>1.7993699454291274E-3</v>
      </c>
      <c r="BF45" s="7" cm="1">
        <f t="array" aca="1" ref="BF45" ca="1">INDIRECT(ADDRESS(502, 2 + (ROW() - ROW($BF$4))))</f>
        <v>0.5730772938163835</v>
      </c>
      <c r="BG45" s="7" cm="1">
        <f t="array" aca="1" ref="BG45" ca="1">INDIRECT(ADDRESS(503, 2 + (ROW() - ROW($BG$4))))</f>
        <v>2.0597641853814096E-2</v>
      </c>
      <c r="BH45">
        <f t="shared" ca="1" si="0"/>
        <v>24.909516218303221</v>
      </c>
    </row>
    <row r="46" spans="1:60" x14ac:dyDescent="0.2">
      <c r="A46" s="6">
        <v>45476</v>
      </c>
      <c r="B46" s="1">
        <v>1775.0500489999999</v>
      </c>
      <c r="C46" s="1">
        <v>1503.3360600000001</v>
      </c>
      <c r="D46" s="1">
        <v>1411.981323</v>
      </c>
      <c r="E46" s="1">
        <v>9189.5019530000009</v>
      </c>
      <c r="F46" s="1">
        <v>8169.7128910000001</v>
      </c>
      <c r="G46" s="1">
        <v>1471.275024</v>
      </c>
      <c r="H46" s="1">
        <v>1005.220337</v>
      </c>
      <c r="I46" s="1">
        <v>399.4</v>
      </c>
      <c r="J46" s="1">
        <v>4531.3379999999997</v>
      </c>
      <c r="K46" s="1">
        <v>1277.6142580000001</v>
      </c>
      <c r="L46" s="1">
        <v>5403.5073240000002</v>
      </c>
      <c r="M46" s="1">
        <v>1623.482</v>
      </c>
      <c r="N46" s="1">
        <v>12010.21</v>
      </c>
      <c r="O46" s="1">
        <v>2524.3159999999998</v>
      </c>
      <c r="P46" s="1">
        <v>364.62470000000002</v>
      </c>
      <c r="Q46" s="1">
        <v>260.86430000000001</v>
      </c>
      <c r="R46" s="1">
        <v>1552.425</v>
      </c>
      <c r="S46" s="1">
        <v>1519.941</v>
      </c>
      <c r="T46" s="1">
        <v>967.33309999999994</v>
      </c>
      <c r="U46" s="1">
        <v>429.32330000000002</v>
      </c>
      <c r="V46" s="1">
        <v>643.61990000000003</v>
      </c>
      <c r="W46" s="1">
        <v>2139.5</v>
      </c>
      <c r="X46" s="1">
        <v>1438.678345</v>
      </c>
      <c r="Y46" s="1">
        <v>2857.0309999999999</v>
      </c>
      <c r="Z46" s="1">
        <v>264.2491455</v>
      </c>
      <c r="AA46" s="1">
        <v>311.92290000000003</v>
      </c>
      <c r="AB46" s="1">
        <v>1626.9949999999999</v>
      </c>
      <c r="AC46" s="1">
        <v>5405.1547849999997</v>
      </c>
      <c r="AD46">
        <v>1499.8000489999999</v>
      </c>
      <c r="AE46" s="1">
        <v>1775.05</v>
      </c>
      <c r="AF46" s="1">
        <v>1279.0129999999999</v>
      </c>
      <c r="AG46" s="1">
        <v>1749.405</v>
      </c>
      <c r="AH46" s="1">
        <v>2474.373</v>
      </c>
      <c r="AI46" s="1">
        <v>1191.3440000000001</v>
      </c>
      <c r="AJ46" s="1">
        <v>1586.7529999999999</v>
      </c>
      <c r="AK46" s="1">
        <v>414.0163</v>
      </c>
      <c r="AL46" s="1">
        <v>1808.7180000000001</v>
      </c>
      <c r="AM46" s="1">
        <v>823.4162</v>
      </c>
      <c r="AN46" s="1">
        <v>3850.2890000000002</v>
      </c>
      <c r="AO46" s="1">
        <v>1439.9490000000001</v>
      </c>
      <c r="AP46">
        <v>1313.8945309999999</v>
      </c>
      <c r="AQ46">
        <v>569.12371829999995</v>
      </c>
    </row>
    <row r="47" spans="1:60" x14ac:dyDescent="0.2">
      <c r="A47" s="6">
        <v>45477</v>
      </c>
      <c r="B47" s="1">
        <v>1766.8000489999999</v>
      </c>
      <c r="C47" s="1">
        <v>1496.3698730000001</v>
      </c>
      <c r="D47" s="1">
        <v>1415.1635739999999</v>
      </c>
      <c r="E47" s="1">
        <v>9227.0009769999997</v>
      </c>
      <c r="F47" s="1">
        <v>8167.9184569999998</v>
      </c>
      <c r="G47" s="1">
        <v>1468.300293</v>
      </c>
      <c r="H47" s="1">
        <v>1015.050964</v>
      </c>
      <c r="I47" s="1">
        <v>398.25</v>
      </c>
      <c r="J47" s="1">
        <v>4516.33</v>
      </c>
      <c r="K47" s="1">
        <v>1288.2413329999999</v>
      </c>
      <c r="L47" s="1">
        <v>5382.7827150000003</v>
      </c>
      <c r="M47" s="1">
        <v>1751.6210000000001</v>
      </c>
      <c r="N47" s="1">
        <v>11976.48</v>
      </c>
      <c r="O47" s="1">
        <v>2518.0329999999999</v>
      </c>
      <c r="P47" s="1">
        <v>364.91829999999999</v>
      </c>
      <c r="Q47" s="1">
        <v>263.09589999999997</v>
      </c>
      <c r="R47" s="1">
        <v>1554.0250000000001</v>
      </c>
      <c r="S47" s="1">
        <v>1543.672</v>
      </c>
      <c r="T47" s="1">
        <v>989.69079999999997</v>
      </c>
      <c r="U47" s="1">
        <v>433.69749999999999</v>
      </c>
      <c r="V47" s="1">
        <v>645.67430000000002</v>
      </c>
      <c r="W47" s="1">
        <v>2173</v>
      </c>
      <c r="X47" s="1">
        <v>1478.8469239999999</v>
      </c>
      <c r="Y47" s="1">
        <v>2881.7</v>
      </c>
      <c r="Z47" s="1">
        <v>260.18002319999999</v>
      </c>
      <c r="AA47" s="1">
        <v>314.74950000000001</v>
      </c>
      <c r="AB47" s="1">
        <v>1676.886</v>
      </c>
      <c r="AC47" s="1">
        <v>5460.4013670000004</v>
      </c>
      <c r="AD47">
        <v>1560.400024</v>
      </c>
      <c r="AE47" s="1">
        <v>1766.8</v>
      </c>
      <c r="AF47" s="1">
        <v>1279.912</v>
      </c>
      <c r="AG47" s="1">
        <v>1708.356</v>
      </c>
      <c r="AH47" s="1">
        <v>2460.1790000000001</v>
      </c>
      <c r="AI47" s="1">
        <v>1222.4760000000001</v>
      </c>
      <c r="AJ47" s="1">
        <v>1609.422</v>
      </c>
      <c r="AK47" s="1">
        <v>414.74130000000002</v>
      </c>
      <c r="AL47" s="1">
        <v>1831.8420000000001</v>
      </c>
      <c r="AM47" s="1">
        <v>822.77890000000002</v>
      </c>
      <c r="AN47" s="1">
        <v>3904.3739999999998</v>
      </c>
      <c r="AO47" s="1">
        <v>1419.855</v>
      </c>
      <c r="AP47">
        <v>1322.264893</v>
      </c>
      <c r="AQ47">
        <v>565.93029790000003</v>
      </c>
    </row>
    <row r="48" spans="1:60" x14ac:dyDescent="0.2">
      <c r="A48" s="6">
        <v>45478</v>
      </c>
      <c r="B48" s="1">
        <v>1754.3000489999999</v>
      </c>
      <c r="C48" s="1">
        <v>1493.185303</v>
      </c>
      <c r="D48" s="1">
        <v>1421.776611</v>
      </c>
      <c r="E48" s="1">
        <v>9397.6269530000009</v>
      </c>
      <c r="F48" s="1">
        <v>8203.0664059999999</v>
      </c>
      <c r="G48" s="1">
        <v>1497.2052000000001</v>
      </c>
      <c r="H48" s="1">
        <v>1039.9711910000001</v>
      </c>
      <c r="I48" s="1">
        <v>395.55</v>
      </c>
      <c r="J48" s="1">
        <v>4601.4579999999996</v>
      </c>
      <c r="K48" s="1">
        <v>1296.323486</v>
      </c>
      <c r="L48" s="1">
        <v>5382.4921880000002</v>
      </c>
      <c r="M48" s="1">
        <v>1762.473</v>
      </c>
      <c r="N48" s="1">
        <v>11990.79</v>
      </c>
      <c r="O48" s="1">
        <v>2546.7240000000002</v>
      </c>
      <c r="P48" s="1">
        <v>371.6207</v>
      </c>
      <c r="Q48" s="1">
        <v>273.68439999999998</v>
      </c>
      <c r="R48" s="1">
        <v>1588.625</v>
      </c>
      <c r="S48" s="1">
        <v>1554.076</v>
      </c>
      <c r="T48" s="1">
        <v>985.17960000000005</v>
      </c>
      <c r="U48" s="1">
        <v>437.3759</v>
      </c>
      <c r="V48" s="1">
        <v>643.89919999999995</v>
      </c>
      <c r="W48" s="1">
        <v>2137.85</v>
      </c>
      <c r="X48" s="1">
        <v>1475.9812010000001</v>
      </c>
      <c r="Y48" s="1">
        <v>2880.6</v>
      </c>
      <c r="Z48" s="1">
        <v>262.3371277</v>
      </c>
      <c r="AA48" s="1">
        <v>321.39460000000003</v>
      </c>
      <c r="AB48" s="1">
        <v>1724.636</v>
      </c>
      <c r="AC48" s="1">
        <v>5496.935547</v>
      </c>
      <c r="AD48">
        <v>1545.0500489999999</v>
      </c>
      <c r="AE48" s="1">
        <v>1754.3</v>
      </c>
      <c r="AF48" s="1">
        <v>1286.057</v>
      </c>
      <c r="AG48" s="1">
        <v>1630.1659999999999</v>
      </c>
      <c r="AH48" s="1">
        <v>2510.498</v>
      </c>
      <c r="AI48" s="1">
        <v>1222.873</v>
      </c>
      <c r="AJ48" s="1">
        <v>1606.3019999999999</v>
      </c>
      <c r="AK48" s="1">
        <v>419.18790000000001</v>
      </c>
      <c r="AL48" s="1">
        <v>1850.672</v>
      </c>
      <c r="AM48" s="1">
        <v>842.82640000000004</v>
      </c>
      <c r="AN48" s="1">
        <v>3895.489</v>
      </c>
      <c r="AO48" s="1">
        <v>1421.9960000000001</v>
      </c>
      <c r="AP48">
        <v>1320.8862300000001</v>
      </c>
      <c r="AQ48">
        <v>569.3731689</v>
      </c>
    </row>
    <row r="49" spans="1:43" x14ac:dyDescent="0.2">
      <c r="A49" s="6">
        <v>45481</v>
      </c>
      <c r="B49" s="1">
        <v>1756.4499510000001</v>
      </c>
      <c r="C49" s="1">
        <v>1468.1572269999999</v>
      </c>
      <c r="D49" s="1">
        <v>1427.196533</v>
      </c>
      <c r="E49" s="1">
        <v>9293.8574219999991</v>
      </c>
      <c r="F49" s="1">
        <v>8376.2109380000002</v>
      </c>
      <c r="G49" s="1">
        <v>1474.5473629999999</v>
      </c>
      <c r="H49" s="1">
        <v>1025.4711910000001</v>
      </c>
      <c r="I49" s="1">
        <v>394.45</v>
      </c>
      <c r="J49" s="1">
        <v>4436.9679999999998</v>
      </c>
      <c r="K49" s="1">
        <v>1299.1367190000001</v>
      </c>
      <c r="L49" s="1">
        <v>5328.1157229999999</v>
      </c>
      <c r="M49" s="1">
        <v>1771.135</v>
      </c>
      <c r="N49" s="1">
        <v>11911.09</v>
      </c>
      <c r="O49" s="1">
        <v>2575.663</v>
      </c>
      <c r="P49" s="1">
        <v>369.32139999999998</v>
      </c>
      <c r="Q49" s="1">
        <v>284.08280000000002</v>
      </c>
      <c r="R49" s="1">
        <v>1600.9</v>
      </c>
      <c r="S49" s="1">
        <v>1542.1859999999999</v>
      </c>
      <c r="T49" s="1">
        <v>994.05330000000004</v>
      </c>
      <c r="U49" s="1">
        <v>430.91390000000001</v>
      </c>
      <c r="V49" s="1">
        <v>637.17759999999998</v>
      </c>
      <c r="W49" s="1">
        <v>2062.1999999999998</v>
      </c>
      <c r="X49" s="1">
        <v>1489.580933</v>
      </c>
      <c r="Y49" s="1">
        <v>2851.35</v>
      </c>
      <c r="Z49" s="1">
        <v>265.32772829999999</v>
      </c>
      <c r="AA49" s="1">
        <v>331.85809999999998</v>
      </c>
      <c r="AB49" s="1">
        <v>1689.8810000000001</v>
      </c>
      <c r="AC49" s="1">
        <v>5566.1918949999999</v>
      </c>
      <c r="AD49">
        <v>1458.400024</v>
      </c>
      <c r="AE49" s="1">
        <v>1756.45</v>
      </c>
      <c r="AF49" s="1">
        <v>1286.857</v>
      </c>
      <c r="AG49" s="1">
        <v>1617.5550000000001</v>
      </c>
      <c r="AH49" s="1">
        <v>2550.0720000000001</v>
      </c>
      <c r="AI49" s="1">
        <v>1224.509</v>
      </c>
      <c r="AJ49" s="1">
        <v>1620.1479999999999</v>
      </c>
      <c r="AK49" s="1">
        <v>428.80610000000001</v>
      </c>
      <c r="AL49" s="1">
        <v>1851.171</v>
      </c>
      <c r="AM49" s="1">
        <v>839.39530000000002</v>
      </c>
      <c r="AN49" s="1">
        <v>3877.4279999999999</v>
      </c>
      <c r="AO49" s="1">
        <v>1428.078</v>
      </c>
      <c r="AP49">
        <v>1321.2801509999999</v>
      </c>
      <c r="AQ49">
        <v>572.96582030000002</v>
      </c>
    </row>
    <row r="50" spans="1:43" x14ac:dyDescent="0.2">
      <c r="A50" s="6">
        <v>45482</v>
      </c>
      <c r="B50" s="1">
        <v>1756.3000489999999</v>
      </c>
      <c r="C50" s="1">
        <v>1470.844116</v>
      </c>
      <c r="D50" s="1">
        <v>1427.5943600000001</v>
      </c>
      <c r="E50" s="1">
        <v>9298.4404300000006</v>
      </c>
      <c r="F50" s="1">
        <v>8358.6630860000005</v>
      </c>
      <c r="G50" s="1">
        <v>1499.337158</v>
      </c>
      <c r="H50" s="1">
        <v>1022.669739</v>
      </c>
      <c r="I50" s="1">
        <v>391.8</v>
      </c>
      <c r="J50" s="1">
        <v>4524.183</v>
      </c>
      <c r="K50" s="1">
        <v>1308.8194579999999</v>
      </c>
      <c r="L50" s="1">
        <v>5412.6098629999997</v>
      </c>
      <c r="M50" s="1">
        <v>1806.829</v>
      </c>
      <c r="N50" s="1">
        <v>12707.67</v>
      </c>
      <c r="O50" s="1">
        <v>2605.047</v>
      </c>
      <c r="P50" s="1">
        <v>368.92989999999998</v>
      </c>
      <c r="Q50" s="1">
        <v>282.46839999999997</v>
      </c>
      <c r="R50" s="1">
        <v>1590.2750000000001</v>
      </c>
      <c r="S50" s="1">
        <v>1570.921</v>
      </c>
      <c r="T50" s="1">
        <v>1006.298</v>
      </c>
      <c r="U50" s="1">
        <v>436.38170000000002</v>
      </c>
      <c r="V50" s="1">
        <v>642.84199999999998</v>
      </c>
      <c r="W50" s="1">
        <v>2102.5</v>
      </c>
      <c r="X50" s="1">
        <v>1487.346802</v>
      </c>
      <c r="Y50" s="1">
        <v>2925.5</v>
      </c>
      <c r="Z50" s="1">
        <v>265.2296753</v>
      </c>
      <c r="AA50" s="1">
        <v>332.05650000000003</v>
      </c>
      <c r="AB50" s="1">
        <v>1674.2470000000001</v>
      </c>
      <c r="AC50" s="1">
        <v>5484.6586909999996</v>
      </c>
      <c r="AD50">
        <v>1471.0500489999999</v>
      </c>
      <c r="AE50" s="1">
        <v>1756.3</v>
      </c>
      <c r="AF50" s="1">
        <v>1288.4059999999999</v>
      </c>
      <c r="AG50" s="1">
        <v>1618.693</v>
      </c>
      <c r="AH50" s="1">
        <v>2553.029</v>
      </c>
      <c r="AI50" s="1">
        <v>1237.596</v>
      </c>
      <c r="AJ50" s="1">
        <v>1615.76</v>
      </c>
      <c r="AK50" s="1">
        <v>437.5059</v>
      </c>
      <c r="AL50" s="1">
        <v>1845.827</v>
      </c>
      <c r="AM50" s="1">
        <v>844.34590000000003</v>
      </c>
      <c r="AN50" s="1">
        <v>3869.9520000000002</v>
      </c>
      <c r="AO50" s="1">
        <v>1426.277</v>
      </c>
      <c r="AP50">
        <v>1317.4888920000001</v>
      </c>
      <c r="AQ50">
        <v>572.21734619999995</v>
      </c>
    </row>
    <row r="51" spans="1:43" x14ac:dyDescent="0.2">
      <c r="A51" s="6">
        <v>45483</v>
      </c>
      <c r="B51" s="1">
        <v>1755.650024</v>
      </c>
      <c r="C51" s="1">
        <v>1480.5966800000001</v>
      </c>
      <c r="D51" s="1">
        <v>1437.0417480000001</v>
      </c>
      <c r="E51" s="1">
        <v>9306.5849610000005</v>
      </c>
      <c r="F51" s="1">
        <v>8367.3876949999994</v>
      </c>
      <c r="G51" s="1">
        <v>1500.4774170000001</v>
      </c>
      <c r="H51" s="1">
        <v>1026.3066409999999</v>
      </c>
      <c r="I51" s="1">
        <v>387.85</v>
      </c>
      <c r="J51" s="1">
        <v>4608.6639999999998</v>
      </c>
      <c r="K51" s="1">
        <v>1310.748047</v>
      </c>
      <c r="L51" s="1">
        <v>5334.7495120000003</v>
      </c>
      <c r="M51" s="1">
        <v>1818.9259999999999</v>
      </c>
      <c r="N51" s="1">
        <v>12653.29</v>
      </c>
      <c r="O51" s="1">
        <v>2588.5740000000001</v>
      </c>
      <c r="P51" s="1">
        <v>373.18619999999999</v>
      </c>
      <c r="Q51" s="1">
        <v>283.13319999999999</v>
      </c>
      <c r="R51" s="1">
        <v>1584.2249999999999</v>
      </c>
      <c r="S51" s="1">
        <v>1583.951</v>
      </c>
      <c r="T51" s="1">
        <v>996.92859999999996</v>
      </c>
      <c r="U51" s="1">
        <v>434.79109999999997</v>
      </c>
      <c r="V51" s="1">
        <v>637.99530000000004</v>
      </c>
      <c r="W51" s="1">
        <v>2150.25</v>
      </c>
      <c r="X51" s="1">
        <v>1466.8011469999999</v>
      </c>
      <c r="Y51" s="1">
        <v>2732</v>
      </c>
      <c r="Z51" s="1">
        <v>262.55773929999998</v>
      </c>
      <c r="AA51" s="1">
        <v>331.11430000000001</v>
      </c>
      <c r="AB51" s="1">
        <v>1625.0530000000001</v>
      </c>
      <c r="AC51" s="1">
        <v>5431.7382809999999</v>
      </c>
      <c r="AD51">
        <v>1440.3000489999999</v>
      </c>
      <c r="AE51" s="1">
        <v>1755.65</v>
      </c>
      <c r="AF51" s="1">
        <v>1290.654</v>
      </c>
      <c r="AG51" s="1">
        <v>1608.4059999999999</v>
      </c>
      <c r="AH51" s="1">
        <v>2573.038</v>
      </c>
      <c r="AI51" s="1">
        <v>1232.5889999999999</v>
      </c>
      <c r="AJ51" s="1">
        <v>1607.0820000000001</v>
      </c>
      <c r="AK51" s="1">
        <v>436.39429999999999</v>
      </c>
      <c r="AL51" s="1">
        <v>1827.847</v>
      </c>
      <c r="AM51" s="1">
        <v>832.28800000000001</v>
      </c>
      <c r="AN51" s="1">
        <v>3795.8150000000001</v>
      </c>
      <c r="AO51" s="1">
        <v>1423.942</v>
      </c>
      <c r="AP51">
        <v>1361.6053469999999</v>
      </c>
      <c r="AQ51">
        <v>578.95343019999996</v>
      </c>
    </row>
    <row r="52" spans="1:43" x14ac:dyDescent="0.2">
      <c r="A52" s="6">
        <v>45484</v>
      </c>
      <c r="B52" s="1">
        <v>1747.0500489999999</v>
      </c>
      <c r="C52" s="1">
        <v>1476.6657709999999</v>
      </c>
      <c r="D52" s="1">
        <v>1429.980957</v>
      </c>
      <c r="E52" s="1">
        <v>9232.8037110000005</v>
      </c>
      <c r="F52" s="1">
        <v>8586.2998050000006</v>
      </c>
      <c r="G52" s="1">
        <v>1493.338013</v>
      </c>
      <c r="H52" s="1">
        <v>1041.052612</v>
      </c>
      <c r="I52" s="1">
        <v>377</v>
      </c>
      <c r="J52" s="1">
        <v>4554.5460000000003</v>
      </c>
      <c r="K52" s="1">
        <v>1311.1854249999999</v>
      </c>
      <c r="L52" s="1">
        <v>5351.6972660000001</v>
      </c>
      <c r="M52" s="1">
        <v>1809.367</v>
      </c>
      <c r="N52" s="1">
        <v>12596.22</v>
      </c>
      <c r="O52" s="1">
        <v>2565.5720000000001</v>
      </c>
      <c r="P52" s="1">
        <v>368.97890000000001</v>
      </c>
      <c r="Q52" s="1">
        <v>289.4008</v>
      </c>
      <c r="R52" s="1">
        <v>1580.65</v>
      </c>
      <c r="S52" s="1">
        <v>1567.3040000000001</v>
      </c>
      <c r="T52" s="1">
        <v>1012.098</v>
      </c>
      <c r="U52" s="1">
        <v>437.82319999999999</v>
      </c>
      <c r="V52" s="1">
        <v>635.24289999999996</v>
      </c>
      <c r="W52" s="1">
        <v>2117.25</v>
      </c>
      <c r="X52" s="1">
        <v>1468.6954350000001</v>
      </c>
      <c r="Y52" s="1">
        <v>2698.05</v>
      </c>
      <c r="Z52" s="1">
        <v>261.8468628</v>
      </c>
      <c r="AA52" s="1">
        <v>332.75080000000003</v>
      </c>
      <c r="AB52" s="1">
        <v>1659.3589999999999</v>
      </c>
      <c r="AC52" s="1">
        <v>5492.5795900000003</v>
      </c>
      <c r="AD52">
        <v>1503.6999510000001</v>
      </c>
      <c r="AE52" s="1">
        <v>1747.05</v>
      </c>
      <c r="AF52" s="1">
        <v>1295.75</v>
      </c>
      <c r="AG52" s="1">
        <v>1604.252</v>
      </c>
      <c r="AH52" s="1">
        <v>2571.4609999999998</v>
      </c>
      <c r="AI52" s="1">
        <v>1227.8789999999999</v>
      </c>
      <c r="AJ52" s="1">
        <v>1611.421</v>
      </c>
      <c r="AK52" s="1">
        <v>443.35419999999999</v>
      </c>
      <c r="AL52" s="1">
        <v>1842.481</v>
      </c>
      <c r="AM52" s="1">
        <v>839.8365</v>
      </c>
      <c r="AN52" s="1">
        <v>3809.9430000000002</v>
      </c>
      <c r="AO52" s="1">
        <v>1421.2660000000001</v>
      </c>
      <c r="AP52">
        <v>1336.8883060000001</v>
      </c>
      <c r="AQ52">
        <v>580.59997559999999</v>
      </c>
    </row>
    <row r="53" spans="1:43" x14ac:dyDescent="0.2">
      <c r="A53" s="6">
        <v>45485</v>
      </c>
      <c r="B53" s="1">
        <v>1735.25</v>
      </c>
      <c r="C53" s="1">
        <v>1479.501953</v>
      </c>
      <c r="D53" s="1">
        <v>1425.3070070000001</v>
      </c>
      <c r="E53" s="1">
        <v>9197.6455079999996</v>
      </c>
      <c r="F53" s="1">
        <v>8469.0996090000008</v>
      </c>
      <c r="G53" s="1">
        <v>1499.337158</v>
      </c>
      <c r="H53" s="1">
        <v>1039.5288089999999</v>
      </c>
      <c r="I53" s="1">
        <v>378.4</v>
      </c>
      <c r="J53" s="1">
        <v>4511.6090000000004</v>
      </c>
      <c r="K53" s="1">
        <v>1335.978638</v>
      </c>
      <c r="L53" s="1">
        <v>5371.6943359999996</v>
      </c>
      <c r="M53" s="1">
        <v>1789.903</v>
      </c>
      <c r="N53" s="1">
        <v>12444.95</v>
      </c>
      <c r="O53" s="1">
        <v>2581.203</v>
      </c>
      <c r="P53" s="1">
        <v>369.02780000000001</v>
      </c>
      <c r="Q53" s="1">
        <v>291.63240000000002</v>
      </c>
      <c r="R53" s="1">
        <v>1596.7249999999999</v>
      </c>
      <c r="S53" s="1">
        <v>1567.8510000000001</v>
      </c>
      <c r="T53" s="1">
        <v>1008.083</v>
      </c>
      <c r="U53" s="1">
        <v>431.5104</v>
      </c>
      <c r="V53" s="1">
        <v>632.07150000000001</v>
      </c>
      <c r="W53" s="1">
        <v>2152.4499999999998</v>
      </c>
      <c r="X53" s="1">
        <v>1515.615112</v>
      </c>
      <c r="Y53" s="1">
        <v>2703.95</v>
      </c>
      <c r="Z53" s="1">
        <v>274.6181335</v>
      </c>
      <c r="AA53" s="1">
        <v>330.37040000000002</v>
      </c>
      <c r="AB53" s="1">
        <v>1658.6120000000001</v>
      </c>
      <c r="AC53" s="1">
        <v>5434.7583009999998</v>
      </c>
      <c r="AD53">
        <v>1460.75</v>
      </c>
      <c r="AE53" s="1">
        <v>1735.25</v>
      </c>
      <c r="AF53" s="1">
        <v>1317.3</v>
      </c>
      <c r="AG53" s="1">
        <v>1605.0429999999999</v>
      </c>
      <c r="AH53" s="1">
        <v>2584.6689999999999</v>
      </c>
      <c r="AI53" s="1">
        <v>1222.377</v>
      </c>
      <c r="AJ53" s="1">
        <v>1668.9960000000001</v>
      </c>
      <c r="AK53" s="1">
        <v>443.74079999999998</v>
      </c>
      <c r="AL53" s="1">
        <v>1830.8430000000001</v>
      </c>
      <c r="AM53" s="1">
        <v>842.77739999999994</v>
      </c>
      <c r="AN53" s="1">
        <v>4062.6480000000001</v>
      </c>
      <c r="AO53" s="1">
        <v>1464.519</v>
      </c>
      <c r="AP53">
        <v>1327.2379149999999</v>
      </c>
      <c r="AQ53">
        <v>582.04998780000005</v>
      </c>
    </row>
    <row r="54" spans="1:43" x14ac:dyDescent="0.2">
      <c r="A54" s="6">
        <v>45488</v>
      </c>
      <c r="B54" s="1">
        <v>1741.099976</v>
      </c>
      <c r="C54" s="1">
        <v>1487.8115230000001</v>
      </c>
      <c r="D54" s="1">
        <v>1429.6329350000001</v>
      </c>
      <c r="E54" s="1">
        <v>9434.2480469999991</v>
      </c>
      <c r="F54" s="1">
        <v>8525.0498050000006</v>
      </c>
      <c r="G54" s="1">
        <v>1504.443726</v>
      </c>
      <c r="H54" s="1">
        <v>1038.44751</v>
      </c>
      <c r="I54" s="1">
        <v>378.35</v>
      </c>
      <c r="J54" s="1">
        <v>4547.4889999999996</v>
      </c>
      <c r="K54" s="1">
        <v>1350.9499510000001</v>
      </c>
      <c r="L54" s="1">
        <v>5429.2666019999997</v>
      </c>
      <c r="M54" s="1">
        <v>1824.75</v>
      </c>
      <c r="N54" s="1">
        <v>12525.64</v>
      </c>
      <c r="O54" s="1">
        <v>2577.3449999999998</v>
      </c>
      <c r="P54" s="1">
        <v>377.34480000000002</v>
      </c>
      <c r="Q54" s="1">
        <v>306.25670000000002</v>
      </c>
      <c r="R54" s="1">
        <v>1597.2249999999999</v>
      </c>
      <c r="S54" s="1">
        <v>1576.6980000000001</v>
      </c>
      <c r="T54" s="1">
        <v>1015.717</v>
      </c>
      <c r="U54" s="1">
        <v>436.77940000000001</v>
      </c>
      <c r="V54" s="1">
        <v>649.36429999999996</v>
      </c>
      <c r="W54" s="1">
        <v>2148.6</v>
      </c>
      <c r="X54" s="1">
        <v>1524.746582</v>
      </c>
      <c r="Y54" s="1">
        <v>2731.05</v>
      </c>
      <c r="Z54" s="1">
        <v>274.3974915</v>
      </c>
      <c r="AA54" s="1">
        <v>328.68439999999998</v>
      </c>
      <c r="AB54" s="1">
        <v>1621.9659999999999</v>
      </c>
      <c r="AC54" s="1">
        <v>5450.0053710000002</v>
      </c>
      <c r="AD54">
        <v>1430.849976</v>
      </c>
      <c r="AE54" s="1">
        <v>1741.1</v>
      </c>
      <c r="AF54" s="1">
        <v>1307.45</v>
      </c>
      <c r="AG54" s="1">
        <v>1604.4490000000001</v>
      </c>
      <c r="AH54" s="1">
        <v>2582.7469999999998</v>
      </c>
      <c r="AI54" s="1">
        <v>1219.452</v>
      </c>
      <c r="AJ54" s="1">
        <v>1664.414</v>
      </c>
      <c r="AK54" s="1">
        <v>447.94569999999999</v>
      </c>
      <c r="AL54" s="1">
        <v>1841.5319999999999</v>
      </c>
      <c r="AM54" s="1">
        <v>864.00120000000004</v>
      </c>
      <c r="AN54" s="1">
        <v>4048.326</v>
      </c>
      <c r="AO54" s="1">
        <v>1458.681</v>
      </c>
      <c r="AP54">
        <v>1338.857788</v>
      </c>
      <c r="AQ54">
        <v>578.84997559999999</v>
      </c>
    </row>
    <row r="55" spans="1:43" x14ac:dyDescent="0.2">
      <c r="A55" s="6">
        <v>45489</v>
      </c>
      <c r="B55" s="1">
        <v>1759.9499510000001</v>
      </c>
      <c r="C55" s="1">
        <v>1491.792236</v>
      </c>
      <c r="D55" s="1">
        <v>1458.372803</v>
      </c>
      <c r="E55" s="1">
        <v>9478.1357420000004</v>
      </c>
      <c r="F55" s="1">
        <v>8935.2001949999994</v>
      </c>
      <c r="G55" s="1">
        <v>1497.7010499999999</v>
      </c>
      <c r="H55" s="1">
        <v>1030.0916749999999</v>
      </c>
      <c r="I55" s="1">
        <v>382.7</v>
      </c>
      <c r="J55" s="1">
        <v>4542.9170000000004</v>
      </c>
      <c r="K55" s="1">
        <v>1329.209961</v>
      </c>
      <c r="L55" s="1">
        <v>5401.9091799999997</v>
      </c>
      <c r="M55" s="1">
        <v>1845.05</v>
      </c>
      <c r="N55" s="1">
        <v>12521.28</v>
      </c>
      <c r="O55" s="1">
        <v>2590.7089999999998</v>
      </c>
      <c r="P55" s="1">
        <v>372.25670000000002</v>
      </c>
      <c r="Q55" s="1">
        <v>306.39920000000001</v>
      </c>
      <c r="R55" s="1">
        <v>1576.25</v>
      </c>
      <c r="S55" s="1">
        <v>1569.8389999999999</v>
      </c>
      <c r="T55" s="1">
        <v>1012.4450000000001</v>
      </c>
      <c r="U55" s="1">
        <v>434.34370000000001</v>
      </c>
      <c r="V55" s="1">
        <v>637.85569999999996</v>
      </c>
      <c r="W55" s="1">
        <v>2115.6999999999998</v>
      </c>
      <c r="X55" s="1">
        <v>1524.69812</v>
      </c>
      <c r="Y55" s="1">
        <v>2756.75</v>
      </c>
      <c r="Z55" s="1">
        <v>274.3974915</v>
      </c>
      <c r="AA55" s="1">
        <v>323.47739999999999</v>
      </c>
      <c r="AB55" s="1">
        <v>1595.2270000000001</v>
      </c>
      <c r="AC55" s="1">
        <v>5276.5429690000001</v>
      </c>
      <c r="AD55">
        <v>1395.3000489999999</v>
      </c>
      <c r="AE55" s="1">
        <v>1759.95</v>
      </c>
      <c r="AF55" s="1">
        <v>1304</v>
      </c>
      <c r="AG55" s="1">
        <v>1602.125</v>
      </c>
      <c r="AH55" s="1">
        <v>2649.92</v>
      </c>
      <c r="AI55" s="1">
        <v>1229.317</v>
      </c>
      <c r="AJ55" s="1">
        <v>1682.9390000000001</v>
      </c>
      <c r="AK55" s="1">
        <v>450.024</v>
      </c>
      <c r="AL55" s="1">
        <v>1803.3240000000001</v>
      </c>
      <c r="AM55" s="1">
        <v>863.36400000000003</v>
      </c>
      <c r="AN55" s="1">
        <v>4057.308</v>
      </c>
      <c r="AO55" s="1">
        <v>1475.3689999999999</v>
      </c>
      <c r="AP55">
        <v>1324.431274</v>
      </c>
      <c r="AQ55">
        <v>585.84997559999999</v>
      </c>
    </row>
    <row r="56" spans="1:43" x14ac:dyDescent="0.2">
      <c r="A56" s="6">
        <v>45491</v>
      </c>
      <c r="B56" s="1">
        <v>1747.5500489999999</v>
      </c>
      <c r="C56" s="1">
        <v>1486.6671140000001</v>
      </c>
      <c r="D56" s="1">
        <v>1475.4277340000001</v>
      </c>
      <c r="E56" s="1">
        <v>9388.2646480000003</v>
      </c>
      <c r="F56" s="1">
        <v>8436.5498050000006</v>
      </c>
      <c r="G56" s="1">
        <v>1493.982544</v>
      </c>
      <c r="H56" s="1">
        <v>1022.079651</v>
      </c>
      <c r="I56" s="1">
        <v>382.05</v>
      </c>
      <c r="J56" s="1">
        <v>4556.8320000000003</v>
      </c>
      <c r="K56" s="1">
        <v>1333.5</v>
      </c>
      <c r="L56" s="1">
        <v>5328.4067379999997</v>
      </c>
      <c r="M56" s="1">
        <v>1817.25</v>
      </c>
      <c r="N56" s="1">
        <v>12525.74</v>
      </c>
      <c r="O56" s="1">
        <v>2610.3339999999998</v>
      </c>
      <c r="P56" s="1">
        <v>369.61489999999998</v>
      </c>
      <c r="Q56" s="1">
        <v>314.99340000000001</v>
      </c>
      <c r="R56" s="1">
        <v>1586.675</v>
      </c>
      <c r="S56" s="1">
        <v>1584.7</v>
      </c>
      <c r="T56" s="1">
        <v>1015.816</v>
      </c>
      <c r="U56" s="1">
        <v>427.43439999999998</v>
      </c>
      <c r="V56" s="1">
        <v>634.52480000000003</v>
      </c>
      <c r="W56" s="1">
        <v>2138.85</v>
      </c>
      <c r="X56" s="1">
        <v>1548.983643</v>
      </c>
      <c r="Y56" s="1">
        <v>2819.45</v>
      </c>
      <c r="Z56" s="1">
        <v>281.01599119999997</v>
      </c>
      <c r="AA56" s="1">
        <v>310.98059999999998</v>
      </c>
      <c r="AB56" s="1">
        <v>1540.008</v>
      </c>
      <c r="AC56" s="1">
        <v>4966.0043949999999</v>
      </c>
      <c r="AD56">
        <v>1355.1999510000001</v>
      </c>
      <c r="AE56" s="1">
        <v>1747.55</v>
      </c>
      <c r="AF56" s="1">
        <v>1309.4000000000001</v>
      </c>
      <c r="AG56" s="1">
        <v>1597.229</v>
      </c>
      <c r="AH56" s="1">
        <v>2699.154</v>
      </c>
      <c r="AI56" s="1">
        <v>1239.6279999999999</v>
      </c>
      <c r="AJ56" s="1">
        <v>1714.14</v>
      </c>
      <c r="AK56" s="1">
        <v>454.56729999999999</v>
      </c>
      <c r="AL56" s="1">
        <v>1824.75</v>
      </c>
      <c r="AM56" s="1">
        <v>875.96109999999999</v>
      </c>
      <c r="AN56" s="1">
        <v>4190.433</v>
      </c>
      <c r="AO56" s="1">
        <v>1497.896</v>
      </c>
      <c r="AP56">
        <v>1362.294678</v>
      </c>
      <c r="AQ56">
        <v>567.84997559999999</v>
      </c>
    </row>
    <row r="57" spans="1:43" x14ac:dyDescent="0.2">
      <c r="A57" s="6">
        <v>45492</v>
      </c>
      <c r="B57" s="1">
        <v>1723.3000489999999</v>
      </c>
      <c r="C57" s="1">
        <v>1462.186279</v>
      </c>
      <c r="D57" s="1">
        <v>1453.649048</v>
      </c>
      <c r="E57" s="1">
        <v>9154.0498050000006</v>
      </c>
      <c r="F57" s="1">
        <v>8207.75</v>
      </c>
      <c r="G57" s="1">
        <v>1473.010376</v>
      </c>
      <c r="H57" s="1">
        <v>993.81695560000003</v>
      </c>
      <c r="I57" s="1">
        <v>374.3</v>
      </c>
      <c r="J57" s="1">
        <v>4492.2280000000001</v>
      </c>
      <c r="K57" s="1">
        <v>1327.1999510000001</v>
      </c>
      <c r="L57" s="1">
        <v>5256.2602539999998</v>
      </c>
      <c r="M57" s="1">
        <v>1786.65</v>
      </c>
      <c r="N57" s="1">
        <v>12407.11</v>
      </c>
      <c r="O57" s="1">
        <v>2581.3200000000002</v>
      </c>
      <c r="P57" s="1">
        <v>356.79700000000003</v>
      </c>
      <c r="Q57" s="1">
        <v>303.55029999999999</v>
      </c>
      <c r="R57" s="1">
        <v>1555.15</v>
      </c>
      <c r="S57" s="1">
        <v>1559.2529999999999</v>
      </c>
      <c r="T57" s="1">
        <v>981.5607</v>
      </c>
      <c r="U57" s="1">
        <v>411.72680000000003</v>
      </c>
      <c r="V57" s="1">
        <v>622.17859999999996</v>
      </c>
      <c r="W57" s="1">
        <v>2129</v>
      </c>
      <c r="X57" s="1">
        <v>1548.983643</v>
      </c>
      <c r="Y57" s="1">
        <v>2749.3</v>
      </c>
      <c r="Z57" s="1">
        <v>273.17184450000002</v>
      </c>
      <c r="AA57" s="1">
        <v>303.79000000000002</v>
      </c>
      <c r="AB57" s="1">
        <v>1461.636</v>
      </c>
      <c r="AC57" s="1">
        <v>4752.6411129999997</v>
      </c>
      <c r="AD57">
        <v>1313.400024</v>
      </c>
      <c r="AE57" s="1">
        <v>1723.3</v>
      </c>
      <c r="AF57" s="1">
        <v>1292.3499999999999</v>
      </c>
      <c r="AG57" s="1">
        <v>1589.81</v>
      </c>
      <c r="AH57" s="1">
        <v>2687.9180000000001</v>
      </c>
      <c r="AI57" s="1">
        <v>1237.992</v>
      </c>
      <c r="AJ57" s="1">
        <v>1748.1679999999999</v>
      </c>
      <c r="AK57" s="1">
        <v>458.72390000000001</v>
      </c>
      <c r="AL57" s="1">
        <v>1821.6</v>
      </c>
      <c r="AM57" s="1">
        <v>871.84379999999999</v>
      </c>
      <c r="AN57" s="1">
        <v>4187.3670000000002</v>
      </c>
      <c r="AO57" s="1">
        <v>1478.123</v>
      </c>
      <c r="AP57">
        <v>1284.9923100000001</v>
      </c>
      <c r="AQ57">
        <v>560.15002440000001</v>
      </c>
    </row>
    <row r="58" spans="1:43" x14ac:dyDescent="0.2">
      <c r="A58" s="6">
        <v>45495</v>
      </c>
      <c r="B58" s="1">
        <v>1715.25</v>
      </c>
      <c r="C58" s="1">
        <v>1460.2456050000001</v>
      </c>
      <c r="D58" s="1">
        <v>1457.2789310000001</v>
      </c>
      <c r="E58" s="1">
        <v>9177.1162110000005</v>
      </c>
      <c r="F58" s="1">
        <v>7830.8500979999999</v>
      </c>
      <c r="G58" s="1">
        <v>1477.472534</v>
      </c>
      <c r="H58" s="1">
        <v>1021.440796</v>
      </c>
      <c r="I58" s="1">
        <v>378.3</v>
      </c>
      <c r="J58" s="1">
        <v>4507.1369999999997</v>
      </c>
      <c r="K58" s="1">
        <v>1354.1800539999999</v>
      </c>
      <c r="L58" s="1">
        <v>5290.5898440000001</v>
      </c>
      <c r="M58" s="1">
        <v>1805.3</v>
      </c>
      <c r="N58" s="1">
        <v>12522.97</v>
      </c>
      <c r="O58" s="1">
        <v>2570.837</v>
      </c>
      <c r="P58" s="1">
        <v>365.45639999999997</v>
      </c>
      <c r="Q58" s="1">
        <v>304.64240000000001</v>
      </c>
      <c r="R58" s="1">
        <v>1500.675</v>
      </c>
      <c r="S58" s="1">
        <v>1577.8409999999999</v>
      </c>
      <c r="T58" s="1">
        <v>994.59860000000003</v>
      </c>
      <c r="U58" s="1">
        <v>421.56889999999999</v>
      </c>
      <c r="V58" s="1">
        <v>623.31550000000004</v>
      </c>
      <c r="W58" s="1">
        <v>2108.3000000000002</v>
      </c>
      <c r="X58" s="1">
        <v>1532.0322269999999</v>
      </c>
      <c r="Y58" s="1">
        <v>2804.75</v>
      </c>
      <c r="Z58" s="1">
        <v>247.97256469999999</v>
      </c>
      <c r="AA58" s="1">
        <v>309.74079999999998</v>
      </c>
      <c r="AB58" s="1">
        <v>1487.528</v>
      </c>
      <c r="AC58" s="1">
        <v>4947.6875</v>
      </c>
      <c r="AD58">
        <v>1379.0500489999999</v>
      </c>
      <c r="AE58" s="1">
        <v>1715.25</v>
      </c>
      <c r="AF58" s="1">
        <v>1282.5</v>
      </c>
      <c r="AG58" s="1">
        <v>1624.6769999999999</v>
      </c>
      <c r="AH58" s="1">
        <v>2696.0990000000002</v>
      </c>
      <c r="AI58" s="1">
        <v>1230.556</v>
      </c>
      <c r="AJ58" s="1">
        <v>1765.6210000000001</v>
      </c>
      <c r="AK58" s="1">
        <v>450.9907</v>
      </c>
      <c r="AL58" s="1">
        <v>1757.55</v>
      </c>
      <c r="AM58" s="1">
        <v>859.54079999999999</v>
      </c>
      <c r="AN58" s="1">
        <v>4172.72</v>
      </c>
      <c r="AO58" s="1">
        <v>1482.2360000000001</v>
      </c>
      <c r="AP58">
        <v>1282.1365969999999</v>
      </c>
      <c r="AQ58">
        <v>569.29998780000005</v>
      </c>
    </row>
    <row r="59" spans="1:43" x14ac:dyDescent="0.2">
      <c r="A59" s="6">
        <v>45496</v>
      </c>
      <c r="B59" s="1">
        <v>1720.3000489999999</v>
      </c>
      <c r="C59" s="1">
        <v>1500.0520019999999</v>
      </c>
      <c r="D59" s="1">
        <v>1457.5771480000001</v>
      </c>
      <c r="E59" s="1">
        <v>9150.5878909999992</v>
      </c>
      <c r="F59" s="1">
        <v>7845.8500979999999</v>
      </c>
      <c r="G59" s="1">
        <v>1485.3061520000001</v>
      </c>
      <c r="H59" s="1">
        <v>1012.789856</v>
      </c>
      <c r="I59" s="1">
        <v>380.45</v>
      </c>
      <c r="J59" s="1">
        <v>4499.384</v>
      </c>
      <c r="K59" s="1">
        <v>1373</v>
      </c>
      <c r="L59" s="1">
        <v>5339.3979490000002</v>
      </c>
      <c r="M59" s="1">
        <v>1800</v>
      </c>
      <c r="N59" s="1">
        <v>12510.88</v>
      </c>
      <c r="O59" s="1">
        <v>2565.123</v>
      </c>
      <c r="P59" s="1">
        <v>374.21370000000002</v>
      </c>
      <c r="Q59" s="1">
        <v>298.32729999999998</v>
      </c>
      <c r="R59" s="1">
        <v>1487.9</v>
      </c>
      <c r="S59" s="1">
        <v>1592.0050000000001</v>
      </c>
      <c r="T59" s="1">
        <v>993.26009999999997</v>
      </c>
      <c r="U59" s="1">
        <v>414.01339999999999</v>
      </c>
      <c r="V59" s="1">
        <v>617.83040000000005</v>
      </c>
      <c r="W59" s="1">
        <v>2081.1999999999998</v>
      </c>
      <c r="X59" s="1">
        <v>1564.579712</v>
      </c>
      <c r="Y59" s="1">
        <v>2821.35</v>
      </c>
      <c r="Z59" s="1">
        <v>245.39871220000001</v>
      </c>
      <c r="AA59" s="1">
        <v>298.97980000000001</v>
      </c>
      <c r="AB59" s="1">
        <v>1461.7860000000001</v>
      </c>
      <c r="AC59" s="1">
        <v>4807.9375</v>
      </c>
      <c r="AD59">
        <v>1340.3000489999999</v>
      </c>
      <c r="AE59" s="1">
        <v>1720.3</v>
      </c>
      <c r="AF59" s="1">
        <v>1263.25</v>
      </c>
      <c r="AG59" s="1">
        <v>1600.79</v>
      </c>
      <c r="AH59" s="1">
        <v>2726.7040000000002</v>
      </c>
      <c r="AI59" s="1">
        <v>1216.279</v>
      </c>
      <c r="AJ59" s="1">
        <v>1791.02</v>
      </c>
      <c r="AK59" s="1">
        <v>475.78530000000001</v>
      </c>
      <c r="AL59" s="1">
        <v>1768.9</v>
      </c>
      <c r="AM59" s="1">
        <v>846.89469999999994</v>
      </c>
      <c r="AN59" s="1">
        <v>4187.3180000000002</v>
      </c>
      <c r="AO59" s="1">
        <v>1480.105</v>
      </c>
      <c r="AP59">
        <v>1290.9499510000001</v>
      </c>
      <c r="AQ59">
        <v>561.25</v>
      </c>
    </row>
    <row r="60" spans="1:43" x14ac:dyDescent="0.2">
      <c r="A60" s="6">
        <v>45497</v>
      </c>
      <c r="B60" s="1">
        <v>1716</v>
      </c>
      <c r="C60" s="1">
        <v>1477.611206</v>
      </c>
      <c r="D60" s="1">
        <v>1447.135376</v>
      </c>
      <c r="E60" s="1">
        <v>9031.3115230000003</v>
      </c>
      <c r="F60" s="1">
        <v>7903.9501950000003</v>
      </c>
      <c r="G60" s="1">
        <v>1490.859009</v>
      </c>
      <c r="H60" s="1">
        <v>1006.940796</v>
      </c>
      <c r="I60" s="1">
        <v>382.7</v>
      </c>
      <c r="J60" s="1">
        <v>4523.8339999999998</v>
      </c>
      <c r="K60" s="1">
        <v>1364.030029</v>
      </c>
      <c r="L60" s="1">
        <v>5246.6235349999997</v>
      </c>
      <c r="M60" s="1">
        <v>1815.65</v>
      </c>
      <c r="N60" s="1">
        <v>12370.41</v>
      </c>
      <c r="O60" s="1">
        <v>2525.2289999999998</v>
      </c>
      <c r="P60" s="1">
        <v>384.14510000000001</v>
      </c>
      <c r="Q60" s="1">
        <v>303.45530000000002</v>
      </c>
      <c r="R60" s="1">
        <v>1495.7</v>
      </c>
      <c r="S60" s="1">
        <v>1609.749</v>
      </c>
      <c r="T60" s="1">
        <v>1018.939</v>
      </c>
      <c r="U60" s="1">
        <v>417.49290000000002</v>
      </c>
      <c r="V60" s="1">
        <v>643.04150000000004</v>
      </c>
      <c r="W60" s="1">
        <v>2104.4</v>
      </c>
      <c r="X60" s="1">
        <v>1550.2391359999999</v>
      </c>
      <c r="Y60" s="1">
        <v>2805.5</v>
      </c>
      <c r="Z60" s="1">
        <v>245.17810059999999</v>
      </c>
      <c r="AA60" s="1">
        <v>297.64080000000001</v>
      </c>
      <c r="AB60" s="1">
        <v>1422.799</v>
      </c>
      <c r="AC60" s="1">
        <v>4801.4028319999998</v>
      </c>
      <c r="AD60">
        <v>1306.599976</v>
      </c>
      <c r="AE60" s="1">
        <v>1716</v>
      </c>
      <c r="AF60" s="1">
        <v>1239.25</v>
      </c>
      <c r="AG60" s="1">
        <v>1586.596</v>
      </c>
      <c r="AH60" s="1">
        <v>2678.11</v>
      </c>
      <c r="AI60" s="1">
        <v>1212.5609999999999</v>
      </c>
      <c r="AJ60" s="1">
        <v>1788.144</v>
      </c>
      <c r="AK60" s="1">
        <v>477.5736</v>
      </c>
      <c r="AL60" s="1">
        <v>1746.2</v>
      </c>
      <c r="AM60" s="1">
        <v>835.22889999999995</v>
      </c>
      <c r="AN60" s="1">
        <v>4191.1139999999996</v>
      </c>
      <c r="AO60" s="1">
        <v>1519.65</v>
      </c>
      <c r="AP60">
        <v>1342.849976</v>
      </c>
      <c r="AQ60">
        <v>582.25</v>
      </c>
    </row>
    <row r="61" spans="1:43" x14ac:dyDescent="0.2">
      <c r="A61" s="6">
        <v>45498</v>
      </c>
      <c r="B61" s="1">
        <v>1820.5</v>
      </c>
      <c r="C61" s="1">
        <v>1479.8005370000001</v>
      </c>
      <c r="D61" s="1">
        <v>1441.1188959999999</v>
      </c>
      <c r="E61" s="1">
        <v>9048.9150389999995</v>
      </c>
      <c r="F61" s="1">
        <v>7768.6499020000001</v>
      </c>
      <c r="G61" s="1">
        <v>1487.4381100000001</v>
      </c>
      <c r="H61" s="1">
        <v>997.70007320000002</v>
      </c>
      <c r="I61" s="1">
        <v>379.75</v>
      </c>
      <c r="J61" s="1">
        <v>4519.2629999999999</v>
      </c>
      <c r="K61" s="1">
        <v>1370.6400149999999</v>
      </c>
      <c r="L61" s="1">
        <v>5232.5336909999996</v>
      </c>
      <c r="M61" s="1">
        <v>1800.35</v>
      </c>
      <c r="N61" s="1">
        <v>12392.15</v>
      </c>
      <c r="O61" s="1">
        <v>2464.8649999999998</v>
      </c>
      <c r="P61" s="1">
        <v>383.70479999999998</v>
      </c>
      <c r="Q61" s="1">
        <v>318.88679999999999</v>
      </c>
      <c r="R61" s="1">
        <v>1492.4</v>
      </c>
      <c r="S61" s="1">
        <v>1655.8209999999999</v>
      </c>
      <c r="T61" s="1">
        <v>1081.6500000000001</v>
      </c>
      <c r="U61" s="1">
        <v>420.87299999999999</v>
      </c>
      <c r="V61" s="1">
        <v>659.03779999999995</v>
      </c>
      <c r="W61" s="1">
        <v>2144.4</v>
      </c>
      <c r="X61" s="1">
        <v>1554.056763</v>
      </c>
      <c r="Y61" s="1">
        <v>2811.4</v>
      </c>
      <c r="Z61" s="1">
        <v>248.48735049999999</v>
      </c>
      <c r="AA61" s="1">
        <v>298.97980000000001</v>
      </c>
      <c r="AB61" s="1">
        <v>1400.99</v>
      </c>
      <c r="AC61" s="1">
        <v>4782.1455079999996</v>
      </c>
      <c r="AD61">
        <v>1264.849976</v>
      </c>
      <c r="AE61" s="1">
        <v>1820.5</v>
      </c>
      <c r="AF61" s="1">
        <v>1175.9000000000001</v>
      </c>
      <c r="AG61" s="1">
        <v>1599.009</v>
      </c>
      <c r="AH61" s="1">
        <v>2668.4009999999998</v>
      </c>
      <c r="AI61" s="1">
        <v>1187.6759999999999</v>
      </c>
      <c r="AJ61" s="1">
        <v>1779.271</v>
      </c>
      <c r="AK61" s="1">
        <v>473.6103</v>
      </c>
      <c r="AL61" s="1">
        <v>1775.15</v>
      </c>
      <c r="AM61" s="1">
        <v>831.79790000000003</v>
      </c>
      <c r="AN61" s="1">
        <v>4206.93</v>
      </c>
      <c r="AO61" s="1">
        <v>1516.38</v>
      </c>
      <c r="AP61">
        <v>1336.5500489999999</v>
      </c>
      <c r="AQ61">
        <v>578.29998780000005</v>
      </c>
    </row>
    <row r="62" spans="1:43" x14ac:dyDescent="0.2">
      <c r="A62" s="6">
        <v>45499</v>
      </c>
      <c r="B62" s="1">
        <v>1803.6999510000001</v>
      </c>
      <c r="C62" s="1">
        <v>1535.2806399999999</v>
      </c>
      <c r="D62" s="1">
        <v>1506.0073239999999</v>
      </c>
      <c r="E62" s="1">
        <v>9258.2597659999992</v>
      </c>
      <c r="F62" s="1">
        <v>7894.75</v>
      </c>
      <c r="G62" s="1">
        <v>1561.7578129999999</v>
      </c>
      <c r="H62" s="1">
        <v>1022.3255</v>
      </c>
      <c r="I62" s="1">
        <v>397</v>
      </c>
      <c r="J62" s="1">
        <v>4761.3760000000002</v>
      </c>
      <c r="K62" s="1">
        <v>1375.7299800000001</v>
      </c>
      <c r="L62" s="1">
        <v>5305.8422849999997</v>
      </c>
      <c r="M62" s="1">
        <v>1840.7</v>
      </c>
      <c r="N62" s="1">
        <v>12545.21</v>
      </c>
      <c r="O62" s="1">
        <v>2461.1390000000001</v>
      </c>
      <c r="P62" s="1">
        <v>387.7654</v>
      </c>
      <c r="Q62" s="1">
        <v>314.89839999999998</v>
      </c>
      <c r="R62" s="1">
        <v>1509.0250000000001</v>
      </c>
      <c r="S62" s="1">
        <v>1703.981</v>
      </c>
      <c r="T62" s="1">
        <v>1108.7670000000001</v>
      </c>
      <c r="U62" s="1">
        <v>442.09809999999999</v>
      </c>
      <c r="V62" s="1">
        <v>668.83100000000002</v>
      </c>
      <c r="W62" s="1">
        <v>2055.9</v>
      </c>
      <c r="X62" s="1">
        <v>1600.7979740000001</v>
      </c>
      <c r="Y62" s="1">
        <v>2887.8</v>
      </c>
      <c r="Z62" s="1">
        <v>257.28747559999999</v>
      </c>
      <c r="AA62" s="1">
        <v>307.3605</v>
      </c>
      <c r="AB62" s="1">
        <v>1406.616</v>
      </c>
      <c r="AC62" s="1">
        <v>4856.7485349999997</v>
      </c>
      <c r="AD62">
        <v>1304.5500489999999</v>
      </c>
      <c r="AE62" s="1">
        <v>1803.7</v>
      </c>
      <c r="AF62" s="1">
        <v>1177.3499999999999</v>
      </c>
      <c r="AG62" s="1">
        <v>1600.5419999999999</v>
      </c>
      <c r="AH62" s="1">
        <v>2672.1959999999999</v>
      </c>
      <c r="AI62" s="1">
        <v>1196.896</v>
      </c>
      <c r="AJ62" s="1">
        <v>1831.971</v>
      </c>
      <c r="AK62" s="1">
        <v>485.45179999999999</v>
      </c>
      <c r="AL62" s="1">
        <v>1813.85</v>
      </c>
      <c r="AM62" s="1">
        <v>845.47329999999999</v>
      </c>
      <c r="AN62" s="1">
        <v>4270.5320000000002</v>
      </c>
      <c r="AO62" s="1">
        <v>1527.43</v>
      </c>
      <c r="AP62">
        <v>1328.400024</v>
      </c>
      <c r="AQ62">
        <v>581.34997559999999</v>
      </c>
    </row>
    <row r="63" spans="1:43" x14ac:dyDescent="0.2">
      <c r="A63" s="6">
        <v>45502</v>
      </c>
      <c r="B63" s="1">
        <v>1836.25</v>
      </c>
      <c r="C63" s="1">
        <v>1541.2017820000001</v>
      </c>
      <c r="D63" s="1">
        <v>1473.1405030000001</v>
      </c>
      <c r="E63" s="1">
        <v>9321.4091800000006</v>
      </c>
      <c r="F63" s="1">
        <v>7688.8999020000001</v>
      </c>
      <c r="G63" s="1">
        <v>1540.8847659999999</v>
      </c>
      <c r="H63" s="1">
        <v>1022.3255</v>
      </c>
      <c r="I63" s="1">
        <v>412.4</v>
      </c>
      <c r="J63" s="1">
        <v>4893.8140000000003</v>
      </c>
      <c r="K63" s="1">
        <v>1368.01001</v>
      </c>
      <c r="L63" s="1">
        <v>5253.015625</v>
      </c>
      <c r="M63" s="1">
        <v>1861.15</v>
      </c>
      <c r="N63" s="1">
        <v>12632.23</v>
      </c>
      <c r="O63" s="1">
        <v>2454.5810000000001</v>
      </c>
      <c r="P63" s="1">
        <v>385.4171</v>
      </c>
      <c r="Q63" s="1">
        <v>316.13290000000001</v>
      </c>
      <c r="R63" s="1">
        <v>1520.1</v>
      </c>
      <c r="S63" s="1">
        <v>1712.9269999999999</v>
      </c>
      <c r="T63" s="1">
        <v>1114.4179999999999</v>
      </c>
      <c r="U63" s="1">
        <v>439.66239999999999</v>
      </c>
      <c r="V63" s="1">
        <v>672.28160000000003</v>
      </c>
      <c r="W63" s="1">
        <v>2063</v>
      </c>
      <c r="X63" s="1">
        <v>1597.861328</v>
      </c>
      <c r="Y63" s="1">
        <v>2933</v>
      </c>
      <c r="Z63" s="1">
        <v>257.09140009999999</v>
      </c>
      <c r="AA63" s="1">
        <v>318.7167</v>
      </c>
      <c r="AB63" s="1">
        <v>1463.229</v>
      </c>
      <c r="AC63" s="1">
        <v>4980.1123049999997</v>
      </c>
      <c r="AD63">
        <v>1328.900024</v>
      </c>
      <c r="AE63" s="1">
        <v>1836.25</v>
      </c>
      <c r="AF63" s="1">
        <v>1170.05</v>
      </c>
      <c r="AG63" s="1">
        <v>1587.585</v>
      </c>
      <c r="AH63" s="1">
        <v>2672.739</v>
      </c>
      <c r="AI63" s="1">
        <v>1202.3489999999999</v>
      </c>
      <c r="AJ63" s="1">
        <v>1824.366</v>
      </c>
      <c r="AK63" s="1">
        <v>479.50689999999997</v>
      </c>
      <c r="AL63" s="1">
        <v>1793.9</v>
      </c>
      <c r="AM63" s="1">
        <v>854.44309999999996</v>
      </c>
      <c r="AN63" s="1">
        <v>4263.9629999999997</v>
      </c>
      <c r="AO63" s="1">
        <v>1511.771</v>
      </c>
      <c r="AP63">
        <v>1354.8000489999999</v>
      </c>
      <c r="AQ63">
        <v>590.84997559999999</v>
      </c>
    </row>
    <row r="64" spans="1:43" x14ac:dyDescent="0.2">
      <c r="A64" s="6">
        <v>45503</v>
      </c>
      <c r="B64" s="1">
        <v>1832.400024</v>
      </c>
      <c r="C64" s="1">
        <v>1538.763672</v>
      </c>
      <c r="D64" s="1">
        <v>1462.2014160000001</v>
      </c>
      <c r="E64" s="1">
        <v>9327.9423829999996</v>
      </c>
      <c r="F64" s="1">
        <v>7846.6499020000001</v>
      </c>
      <c r="G64" s="1">
        <v>1516.0455320000001</v>
      </c>
      <c r="H64" s="1">
        <v>1030.8781739999999</v>
      </c>
      <c r="I64" s="1">
        <v>406.15</v>
      </c>
      <c r="J64" s="1">
        <v>4882.384</v>
      </c>
      <c r="K64" s="1">
        <v>1360.829956</v>
      </c>
      <c r="L64" s="1">
        <v>5272.3354490000002</v>
      </c>
      <c r="M64" s="1">
        <v>1862.5</v>
      </c>
      <c r="N64" s="1">
        <v>12753.19</v>
      </c>
      <c r="O64" s="1">
        <v>2442.011</v>
      </c>
      <c r="P64" s="1">
        <v>398.18610000000001</v>
      </c>
      <c r="Q64" s="1">
        <v>315.18329999999997</v>
      </c>
      <c r="R64" s="1">
        <v>1513.15</v>
      </c>
      <c r="S64" s="1">
        <v>1691.4059999999999</v>
      </c>
      <c r="T64" s="1">
        <v>1151.9459999999999</v>
      </c>
      <c r="U64" s="1">
        <v>441.5016</v>
      </c>
      <c r="V64" s="1">
        <v>629.23929999999996</v>
      </c>
      <c r="W64" s="1">
        <v>2055.65</v>
      </c>
      <c r="X64" s="1">
        <v>1595.805664</v>
      </c>
      <c r="Y64" s="1">
        <v>2922.1</v>
      </c>
      <c r="Z64" s="1">
        <v>255.66963200000001</v>
      </c>
      <c r="AA64" s="1">
        <v>315.49329999999998</v>
      </c>
      <c r="AB64" s="1">
        <v>1472.1420000000001</v>
      </c>
      <c r="AC64" s="1">
        <v>4904.5200199999999</v>
      </c>
      <c r="AD64">
        <v>1306.0500489999999</v>
      </c>
      <c r="AE64" s="1">
        <v>1832.4</v>
      </c>
      <c r="AF64" s="1">
        <v>1170</v>
      </c>
      <c r="AG64" s="1">
        <v>1597.971</v>
      </c>
      <c r="AH64" s="1">
        <v>2652.828</v>
      </c>
      <c r="AI64" s="1">
        <v>1199.127</v>
      </c>
      <c r="AJ64" s="1">
        <v>1830.2650000000001</v>
      </c>
      <c r="AK64" s="1">
        <v>473.56200000000001</v>
      </c>
      <c r="AL64" s="1">
        <v>1786.1</v>
      </c>
      <c r="AM64" s="1">
        <v>855.61950000000002</v>
      </c>
      <c r="AN64" s="1">
        <v>4248.634</v>
      </c>
      <c r="AO64" s="1">
        <v>1524.3579999999999</v>
      </c>
      <c r="AP64">
        <v>1370.849976</v>
      </c>
      <c r="AQ64">
        <v>580</v>
      </c>
    </row>
    <row r="65" spans="1:43" x14ac:dyDescent="0.2">
      <c r="A65" s="6">
        <v>45504</v>
      </c>
      <c r="B65" s="1">
        <v>1847.1999510000001</v>
      </c>
      <c r="C65" s="1">
        <v>1562.2991939999999</v>
      </c>
      <c r="D65" s="1">
        <v>1483.284058</v>
      </c>
      <c r="E65" s="1">
        <v>9425.3251949999994</v>
      </c>
      <c r="F65" s="1">
        <v>8175.5498049999997</v>
      </c>
      <c r="G65" s="1">
        <v>1531.3160399999999</v>
      </c>
      <c r="H65" s="1">
        <v>1022.816956</v>
      </c>
      <c r="I65" s="1">
        <v>404</v>
      </c>
      <c r="J65" s="1">
        <v>4893.1679999999997</v>
      </c>
      <c r="K65" s="1">
        <v>1350.099976</v>
      </c>
      <c r="L65" s="1">
        <v>5315.0908200000003</v>
      </c>
      <c r="M65" s="1">
        <v>1911.85</v>
      </c>
      <c r="N65" s="1">
        <v>12993.08</v>
      </c>
      <c r="O65" s="1">
        <v>2440.7199999999998</v>
      </c>
      <c r="P65" s="1">
        <v>407.04109999999997</v>
      </c>
      <c r="Q65" s="1">
        <v>317.36750000000001</v>
      </c>
      <c r="R65" s="1">
        <v>1505.425</v>
      </c>
      <c r="S65" s="1">
        <v>1709.05</v>
      </c>
      <c r="T65" s="1">
        <v>1146.79</v>
      </c>
      <c r="U65" s="1">
        <v>450.94600000000003</v>
      </c>
      <c r="V65" s="1">
        <v>629.23929999999996</v>
      </c>
      <c r="W65" s="1">
        <v>2028.1</v>
      </c>
      <c r="X65" s="1">
        <v>1607.8948969999999</v>
      </c>
      <c r="Y65" s="1">
        <v>2907.8</v>
      </c>
      <c r="Z65" s="1">
        <v>255.9147644</v>
      </c>
      <c r="AA65" s="1">
        <v>313.46010000000001</v>
      </c>
      <c r="AB65" s="1">
        <v>1454.018</v>
      </c>
      <c r="AC65" s="1">
        <v>4874.0253910000001</v>
      </c>
      <c r="AD65">
        <v>1286.3000489999999</v>
      </c>
      <c r="AE65" s="1">
        <v>1847.2</v>
      </c>
      <c r="AF65" s="1">
        <v>1166.0999999999999</v>
      </c>
      <c r="AG65" s="1">
        <v>1598.1679999999999</v>
      </c>
      <c r="AH65" s="1">
        <v>2666.8739999999998</v>
      </c>
      <c r="AI65" s="1">
        <v>1204.5309999999999</v>
      </c>
      <c r="AJ65" s="1">
        <v>1821.587</v>
      </c>
      <c r="AK65" s="1">
        <v>478.83019999999999</v>
      </c>
      <c r="AL65" s="1">
        <v>1807.9</v>
      </c>
      <c r="AM65" s="1">
        <v>855.22739999999999</v>
      </c>
      <c r="AN65" s="1">
        <v>4268.0990000000002</v>
      </c>
      <c r="AO65" s="1">
        <v>1540.5619999999999</v>
      </c>
      <c r="AP65">
        <v>1356.5</v>
      </c>
      <c r="AQ65">
        <v>598.79998780000005</v>
      </c>
    </row>
    <row r="66" spans="1:43" x14ac:dyDescent="0.2">
      <c r="A66" s="6">
        <v>45505</v>
      </c>
      <c r="B66" s="1">
        <v>1901.9499510000001</v>
      </c>
      <c r="C66" s="1">
        <v>1582.451172</v>
      </c>
      <c r="D66" s="1">
        <v>1497.156616</v>
      </c>
      <c r="E66" s="1">
        <v>9489.9863280000009</v>
      </c>
      <c r="F66" s="1">
        <v>8219.1503909999992</v>
      </c>
      <c r="G66" s="1">
        <v>1533.1999510000001</v>
      </c>
      <c r="H66" s="1">
        <v>1020.457703</v>
      </c>
      <c r="I66" s="1">
        <v>407.05</v>
      </c>
      <c r="J66" s="1">
        <v>4887.8999999999996</v>
      </c>
      <c r="K66" s="1">
        <v>1377.589966</v>
      </c>
      <c r="L66" s="1">
        <v>5240.3657229999999</v>
      </c>
      <c r="M66" s="1">
        <v>1953.35</v>
      </c>
      <c r="N66" s="1">
        <v>13234.05</v>
      </c>
      <c r="O66" s="1">
        <v>2468.194</v>
      </c>
      <c r="P66" s="1">
        <v>414.33069999999998</v>
      </c>
      <c r="Q66" s="1">
        <v>324.53719999999998</v>
      </c>
      <c r="R66" s="1">
        <v>1515.3</v>
      </c>
      <c r="S66" s="1">
        <v>1704.925</v>
      </c>
      <c r="T66" s="1">
        <v>1134.645</v>
      </c>
      <c r="U66" s="1">
        <v>461.68279999999999</v>
      </c>
      <c r="V66" s="1">
        <v>628.58109999999999</v>
      </c>
      <c r="W66" s="1">
        <v>2004.75</v>
      </c>
      <c r="X66" s="1">
        <v>1605.8881839999999</v>
      </c>
      <c r="Y66" s="1">
        <v>2828.4</v>
      </c>
      <c r="Z66" s="1">
        <v>255.6941376</v>
      </c>
      <c r="AA66" s="1">
        <v>308.6003</v>
      </c>
      <c r="AB66" s="1">
        <v>1444.2090000000001</v>
      </c>
      <c r="AC66" s="1">
        <v>4765.5620120000003</v>
      </c>
      <c r="AD66">
        <v>1266.6999510000001</v>
      </c>
      <c r="AE66" s="1">
        <v>1901.95</v>
      </c>
      <c r="AF66" s="1">
        <v>1172.3</v>
      </c>
      <c r="AG66" s="1">
        <v>1620.9680000000001</v>
      </c>
      <c r="AH66" s="1">
        <v>2676.6320000000001</v>
      </c>
      <c r="AI66" s="1">
        <v>1199.771</v>
      </c>
      <c r="AJ66" s="1">
        <v>1806.328</v>
      </c>
      <c r="AK66" s="1">
        <v>477.2353</v>
      </c>
      <c r="AL66" s="1">
        <v>1792.65</v>
      </c>
      <c r="AM66" s="1">
        <v>845.6694</v>
      </c>
      <c r="AN66" s="1">
        <v>4279.5349999999999</v>
      </c>
      <c r="AO66" s="1">
        <v>1530.701</v>
      </c>
      <c r="AP66">
        <v>1364.3000489999999</v>
      </c>
      <c r="AQ66">
        <v>600.65002440000001</v>
      </c>
    </row>
    <row r="67" spans="1:43" x14ac:dyDescent="0.2">
      <c r="A67" s="6">
        <v>45506</v>
      </c>
      <c r="B67" s="1">
        <v>1881.400024</v>
      </c>
      <c r="C67" s="1">
        <v>1580.3115230000001</v>
      </c>
      <c r="D67" s="1">
        <v>1485.5214840000001</v>
      </c>
      <c r="E67" s="1">
        <v>9378.5117190000001</v>
      </c>
      <c r="F67" s="1">
        <v>8114.8500979999999</v>
      </c>
      <c r="G67" s="1">
        <v>1528.8000489999999</v>
      </c>
      <c r="H67" s="1">
        <v>1012.642395</v>
      </c>
      <c r="I67" s="1">
        <v>416.1</v>
      </c>
      <c r="J67" s="1">
        <v>4991.25</v>
      </c>
      <c r="K67" s="1">
        <v>1392.829956</v>
      </c>
      <c r="L67" s="1">
        <v>5145.1059569999998</v>
      </c>
      <c r="M67" s="1">
        <v>1961.5</v>
      </c>
      <c r="N67" s="1">
        <v>12726.4</v>
      </c>
      <c r="O67" s="1">
        <v>2479.223</v>
      </c>
      <c r="P67" s="1">
        <v>410.66149999999999</v>
      </c>
      <c r="Q67" s="1">
        <v>313.47399999999999</v>
      </c>
      <c r="R67" s="1">
        <v>1499.325</v>
      </c>
      <c r="S67" s="1">
        <v>1721.2760000000001</v>
      </c>
      <c r="T67" s="1">
        <v>1087.3019999999999</v>
      </c>
      <c r="U67" s="1">
        <v>457.65649999999999</v>
      </c>
      <c r="V67" s="1">
        <v>627.22479999999996</v>
      </c>
      <c r="W67" s="1">
        <v>2000.05</v>
      </c>
      <c r="X67" s="1">
        <v>1575.298462</v>
      </c>
      <c r="Y67" s="1">
        <v>2749.65</v>
      </c>
      <c r="Z67" s="1">
        <v>246.18313599999999</v>
      </c>
      <c r="AA67" s="1">
        <v>300.46749999999997</v>
      </c>
      <c r="AB67" s="1">
        <v>1413.288</v>
      </c>
      <c r="AC67" s="1">
        <v>4649.1777339999999</v>
      </c>
      <c r="AD67">
        <v>1250.1999510000001</v>
      </c>
      <c r="AE67" s="1">
        <v>1881.4</v>
      </c>
      <c r="AF67" s="1">
        <v>1160.8499999999999</v>
      </c>
      <c r="AG67" s="1">
        <v>1641.096</v>
      </c>
      <c r="AH67" s="1">
        <v>2653.9609999999998</v>
      </c>
      <c r="AI67" s="1">
        <v>1186.337</v>
      </c>
      <c r="AJ67" s="1">
        <v>1775.713</v>
      </c>
      <c r="AK67" s="1">
        <v>472.78859999999997</v>
      </c>
      <c r="AL67" s="1">
        <v>1803.45</v>
      </c>
      <c r="AM67" s="1">
        <v>831.16060000000004</v>
      </c>
      <c r="AN67" s="1">
        <v>4168.5339999999997</v>
      </c>
      <c r="AO67" s="1">
        <v>1494.278</v>
      </c>
      <c r="AP67">
        <v>1349.099976</v>
      </c>
      <c r="AQ67">
        <v>606.70001219999995</v>
      </c>
    </row>
    <row r="68" spans="1:43" x14ac:dyDescent="0.2">
      <c r="A68" s="6">
        <v>45509</v>
      </c>
      <c r="B68" s="1">
        <v>1768.75</v>
      </c>
      <c r="C68" s="1">
        <v>1486.6173100000001</v>
      </c>
      <c r="D68" s="1">
        <v>1457.5771480000001</v>
      </c>
      <c r="E68" s="1">
        <v>9250.6025389999995</v>
      </c>
      <c r="F68" s="1">
        <v>7947</v>
      </c>
      <c r="G68" s="1">
        <v>1515.0500489999999</v>
      </c>
      <c r="H68" s="1">
        <v>961.67114260000005</v>
      </c>
      <c r="I68" s="1">
        <v>406.1</v>
      </c>
      <c r="J68" s="1">
        <v>4826.95</v>
      </c>
      <c r="K68" s="1">
        <v>1362.410034</v>
      </c>
      <c r="L68" s="1">
        <v>5057.0161129999997</v>
      </c>
      <c r="M68" s="1">
        <v>1948.25</v>
      </c>
      <c r="N68" s="1">
        <v>12200.85</v>
      </c>
      <c r="O68" s="1">
        <v>2494.9229999999998</v>
      </c>
      <c r="P68" s="1">
        <v>404.3503</v>
      </c>
      <c r="Q68" s="1">
        <v>294.62369999999999</v>
      </c>
      <c r="R68" s="1">
        <v>1447.325</v>
      </c>
      <c r="S68" s="1">
        <v>1710.0440000000001</v>
      </c>
      <c r="T68" s="1">
        <v>1007.785</v>
      </c>
      <c r="U68" s="1">
        <v>432.25599999999997</v>
      </c>
      <c r="V68" s="1">
        <v>600.25850000000003</v>
      </c>
      <c r="W68" s="1">
        <v>1990.4</v>
      </c>
      <c r="X68" s="1">
        <v>1529.3892820000001</v>
      </c>
      <c r="Y68" s="1">
        <v>2678.95</v>
      </c>
      <c r="Z68" s="1">
        <v>237.77520749999999</v>
      </c>
      <c r="AA68" s="1">
        <v>287.8716</v>
      </c>
      <c r="AB68" s="1">
        <v>1335.5640000000001</v>
      </c>
      <c r="AC68" s="1">
        <v>4545.5659180000002</v>
      </c>
      <c r="AD68">
        <v>1291.849976</v>
      </c>
      <c r="AE68" s="1">
        <v>1768.75</v>
      </c>
      <c r="AF68" s="1">
        <v>1133.5</v>
      </c>
      <c r="AG68" s="1">
        <v>1598.1679999999999</v>
      </c>
      <c r="AH68" s="1">
        <v>2676.9769999999999</v>
      </c>
      <c r="AI68" s="1">
        <v>1162.5909999999999</v>
      </c>
      <c r="AJ68" s="1">
        <v>1708.144</v>
      </c>
      <c r="AK68" s="1">
        <v>469.7921</v>
      </c>
      <c r="AL68" s="1">
        <v>1773.65</v>
      </c>
      <c r="AM68" s="1">
        <v>795.67330000000004</v>
      </c>
      <c r="AN68" s="1">
        <v>4043.9569999999999</v>
      </c>
      <c r="AO68" s="1">
        <v>1443.385</v>
      </c>
      <c r="AP68">
        <v>1287.75</v>
      </c>
      <c r="AQ68">
        <v>585.40002440000001</v>
      </c>
    </row>
    <row r="69" spans="1:43" x14ac:dyDescent="0.2">
      <c r="A69" s="6">
        <v>45510</v>
      </c>
      <c r="B69" s="1">
        <v>1749.599976</v>
      </c>
      <c r="C69" s="1">
        <v>1486.8660890000001</v>
      </c>
      <c r="D69" s="1">
        <v>1435.5500489999999</v>
      </c>
      <c r="E69" s="1">
        <v>9194.3789059999999</v>
      </c>
      <c r="F69" s="1">
        <v>8109.6000979999999</v>
      </c>
      <c r="G69" s="1">
        <v>1531.900024</v>
      </c>
      <c r="H69" s="1">
        <v>965.84912110000005</v>
      </c>
      <c r="I69" s="1">
        <v>407.05</v>
      </c>
      <c r="J69" s="1">
        <v>4827.55</v>
      </c>
      <c r="K69" s="1">
        <v>1361.4799800000001</v>
      </c>
      <c r="L69" s="1">
        <v>5047.1630859999996</v>
      </c>
      <c r="M69" s="1">
        <v>1910.75</v>
      </c>
      <c r="N69" s="1">
        <v>12131.1</v>
      </c>
      <c r="O69" s="1">
        <v>2492.538</v>
      </c>
      <c r="P69" s="1">
        <v>406.06270000000001</v>
      </c>
      <c r="Q69" s="1">
        <v>290.68279999999999</v>
      </c>
      <c r="R69" s="1">
        <v>1456.05</v>
      </c>
      <c r="S69" s="1">
        <v>1697.3209999999999</v>
      </c>
      <c r="T69" s="1">
        <v>1005.1079999999999</v>
      </c>
      <c r="U69" s="1">
        <v>434.14490000000001</v>
      </c>
      <c r="V69" s="1">
        <v>583.18520000000001</v>
      </c>
      <c r="W69" s="1">
        <v>2031.2</v>
      </c>
      <c r="X69" s="1">
        <v>1549.3093260000001</v>
      </c>
      <c r="Y69" s="1">
        <v>2632.95</v>
      </c>
      <c r="Z69" s="1">
        <v>239.981369</v>
      </c>
      <c r="AA69" s="1">
        <v>284.89609999999999</v>
      </c>
      <c r="AB69" s="1">
        <v>1336.9580000000001</v>
      </c>
      <c r="AC69" s="1">
        <v>4469.5268550000001</v>
      </c>
      <c r="AD69">
        <v>1232.3000489999999</v>
      </c>
      <c r="AE69" s="1">
        <v>1749.6</v>
      </c>
      <c r="AF69" s="1">
        <v>1126.0999999999999</v>
      </c>
      <c r="AG69" s="1">
        <v>1583.777</v>
      </c>
      <c r="AH69" s="1">
        <v>2710.6370000000002</v>
      </c>
      <c r="AI69" s="1">
        <v>1156.8910000000001</v>
      </c>
      <c r="AJ69" s="1">
        <v>1707.3630000000001</v>
      </c>
      <c r="AK69" s="1">
        <v>470.08199999999999</v>
      </c>
      <c r="AL69" s="1">
        <v>1770.55</v>
      </c>
      <c r="AM69" s="1">
        <v>781.99789999999996</v>
      </c>
      <c r="AN69" s="1">
        <v>4059.6750000000002</v>
      </c>
      <c r="AO69" s="1">
        <v>1470.194</v>
      </c>
      <c r="AP69">
        <v>1276.650024</v>
      </c>
      <c r="AQ69">
        <v>597.75</v>
      </c>
    </row>
    <row r="70" spans="1:43" x14ac:dyDescent="0.2">
      <c r="A70" s="6">
        <v>45511</v>
      </c>
      <c r="B70" s="1">
        <v>1772.5</v>
      </c>
      <c r="C70" s="1">
        <v>1536.325562</v>
      </c>
      <c r="D70" s="1">
        <v>1441.75</v>
      </c>
      <c r="E70" s="1">
        <v>9468.2373050000006</v>
      </c>
      <c r="F70" s="1">
        <v>8140.3500979999999</v>
      </c>
      <c r="G70" s="1">
        <v>1553.5500489999999</v>
      </c>
      <c r="H70" s="1">
        <v>987.62371829999995</v>
      </c>
      <c r="I70" s="1">
        <v>409.9</v>
      </c>
      <c r="J70" s="1">
        <v>4946.5</v>
      </c>
      <c r="K70" s="1">
        <v>1385.2700199999999</v>
      </c>
      <c r="L70" s="1">
        <v>5112.8647460000002</v>
      </c>
      <c r="M70" s="1">
        <v>1994.45</v>
      </c>
      <c r="N70" s="1">
        <v>12371.5</v>
      </c>
      <c r="O70" s="1">
        <v>2506.7469999999998</v>
      </c>
      <c r="P70" s="1">
        <v>410.5498</v>
      </c>
      <c r="Q70" s="1">
        <v>312.52429999999998</v>
      </c>
      <c r="R70" s="1">
        <v>1464.825</v>
      </c>
      <c r="S70" s="1">
        <v>1724.06</v>
      </c>
      <c r="T70" s="1">
        <v>1016.56</v>
      </c>
      <c r="U70" s="1">
        <v>427.78230000000002</v>
      </c>
      <c r="V70" s="1">
        <v>606.28200000000004</v>
      </c>
      <c r="W70" s="1">
        <v>2058.1</v>
      </c>
      <c r="X70" s="1">
        <v>1560.908936</v>
      </c>
      <c r="Y70" s="1">
        <v>2680.85</v>
      </c>
      <c r="Z70" s="1">
        <v>243.85440059999999</v>
      </c>
      <c r="AA70" s="1">
        <v>297.74</v>
      </c>
      <c r="AB70" s="1">
        <v>1396.807</v>
      </c>
      <c r="AC70" s="1">
        <v>4693.4345700000003</v>
      </c>
      <c r="AD70">
        <v>1244.599976</v>
      </c>
      <c r="AE70" s="1">
        <v>1772.5</v>
      </c>
      <c r="AF70" s="1">
        <v>1136.8</v>
      </c>
      <c r="AG70" s="1">
        <v>1605.8340000000001</v>
      </c>
      <c r="AH70" s="1">
        <v>2704.723</v>
      </c>
      <c r="AI70" s="1">
        <v>1162.443</v>
      </c>
      <c r="AJ70" s="1">
        <v>1746.9010000000001</v>
      </c>
      <c r="AK70" s="1">
        <v>476.22030000000001</v>
      </c>
      <c r="AL70" s="1">
        <v>1776.55</v>
      </c>
      <c r="AM70" s="1">
        <v>792.73230000000001</v>
      </c>
      <c r="AN70" s="1">
        <v>4088.143</v>
      </c>
      <c r="AO70" s="1">
        <v>1460.5309999999999</v>
      </c>
      <c r="AP70">
        <v>1308.8000489999999</v>
      </c>
      <c r="AQ70">
        <v>607.29998780000005</v>
      </c>
    </row>
    <row r="71" spans="1:43" x14ac:dyDescent="0.2">
      <c r="A71" s="6">
        <v>45512</v>
      </c>
      <c r="B71" s="1">
        <v>1778.150024</v>
      </c>
      <c r="C71" s="1">
        <v>1511.64563</v>
      </c>
      <c r="D71" s="1">
        <v>1451.8000489999999</v>
      </c>
      <c r="E71" s="1">
        <v>9402.9912110000005</v>
      </c>
      <c r="F71" s="1">
        <v>8033.6499020000001</v>
      </c>
      <c r="G71" s="1">
        <v>1569.9499510000001</v>
      </c>
      <c r="H71" s="1">
        <v>980.93896480000001</v>
      </c>
      <c r="I71" s="1">
        <v>408.65</v>
      </c>
      <c r="J71" s="1">
        <v>4834.5</v>
      </c>
      <c r="K71" s="1">
        <v>1387.660034</v>
      </c>
      <c r="L71" s="1">
        <v>5032.6279299999997</v>
      </c>
      <c r="M71" s="1">
        <v>2050.8000000000002</v>
      </c>
      <c r="N71" s="1">
        <v>12218.85</v>
      </c>
      <c r="O71" s="1">
        <v>2473.261</v>
      </c>
      <c r="P71" s="1">
        <v>402.0686</v>
      </c>
      <c r="Q71" s="1">
        <v>306.44670000000002</v>
      </c>
      <c r="R71" s="1">
        <v>1449.125</v>
      </c>
      <c r="S71" s="1">
        <v>1726.644</v>
      </c>
      <c r="T71" s="1">
        <v>1032.8699999999999</v>
      </c>
      <c r="U71" s="1">
        <v>415.50459999999998</v>
      </c>
      <c r="V71" s="1">
        <v>594.19510000000002</v>
      </c>
      <c r="W71" s="1">
        <v>2072.35</v>
      </c>
      <c r="X71" s="1">
        <v>1524.9354249999999</v>
      </c>
      <c r="Y71" s="1">
        <v>2682.95</v>
      </c>
      <c r="Z71" s="1">
        <v>238.90280150000001</v>
      </c>
      <c r="AA71" s="1">
        <v>295.80599999999998</v>
      </c>
      <c r="AB71" s="1">
        <v>1408.3589999999999</v>
      </c>
      <c r="AC71" s="1">
        <v>4621.5541990000002</v>
      </c>
      <c r="AD71">
        <v>1216.25</v>
      </c>
      <c r="AE71" s="1">
        <v>1778.15</v>
      </c>
      <c r="AF71" s="1">
        <v>1138.1500000000001</v>
      </c>
      <c r="AG71" s="1">
        <v>1624.825</v>
      </c>
      <c r="AH71" s="1">
        <v>2694.029</v>
      </c>
      <c r="AI71" s="1">
        <v>1154.6600000000001</v>
      </c>
      <c r="AJ71" s="1">
        <v>1699.6120000000001</v>
      </c>
      <c r="AK71" s="1">
        <v>478.25020000000001</v>
      </c>
      <c r="AL71" s="1">
        <v>1772.75</v>
      </c>
      <c r="AM71" s="1">
        <v>792.14409999999998</v>
      </c>
      <c r="AN71" s="1">
        <v>4060.989</v>
      </c>
      <c r="AO71" s="1">
        <v>1453.395</v>
      </c>
      <c r="AP71">
        <v>1288.099976</v>
      </c>
      <c r="AQ71">
        <v>597.20001219999995</v>
      </c>
    </row>
    <row r="72" spans="1:43" x14ac:dyDescent="0.2">
      <c r="A72" s="6">
        <v>45513</v>
      </c>
      <c r="B72" s="1">
        <v>1780.849976</v>
      </c>
      <c r="C72" s="1">
        <v>1526.3740230000001</v>
      </c>
      <c r="D72" s="1">
        <v>1464.099976</v>
      </c>
      <c r="E72" s="1">
        <v>9524.5605469999991</v>
      </c>
      <c r="F72" s="1">
        <v>7926.8999020000001</v>
      </c>
      <c r="G72" s="1">
        <v>1574.75</v>
      </c>
      <c r="H72" s="1">
        <v>964.17791750000004</v>
      </c>
      <c r="I72" s="1">
        <v>398.7</v>
      </c>
      <c r="J72" s="1">
        <v>4829.95</v>
      </c>
      <c r="K72" s="1">
        <v>1402.6999510000001</v>
      </c>
      <c r="L72" s="1">
        <v>5079.7460940000001</v>
      </c>
      <c r="M72" s="1">
        <v>2113.5500000000002</v>
      </c>
      <c r="N72" s="1">
        <v>12224.2</v>
      </c>
      <c r="O72" s="1">
        <v>2488.7620000000002</v>
      </c>
      <c r="P72" s="1">
        <v>404.97789999999998</v>
      </c>
      <c r="Q72" s="1">
        <v>315.80059999999997</v>
      </c>
      <c r="R72" s="1">
        <v>1474.3</v>
      </c>
      <c r="S72" s="1">
        <v>1724.905</v>
      </c>
      <c r="T72" s="1">
        <v>1058.9949999999999</v>
      </c>
      <c r="U72" s="1">
        <v>415.30579999999998</v>
      </c>
      <c r="V72" s="1">
        <v>602.29970000000003</v>
      </c>
      <c r="W72" s="1">
        <v>2136.15</v>
      </c>
      <c r="X72" s="1">
        <v>1556.357178</v>
      </c>
      <c r="Y72" s="1">
        <v>2749.15</v>
      </c>
      <c r="Z72" s="1">
        <v>240.8638306</v>
      </c>
      <c r="AA72" s="1">
        <v>299.72359999999998</v>
      </c>
      <c r="AB72" s="1">
        <v>1428.077</v>
      </c>
      <c r="AC72" s="1">
        <v>4677.0483400000003</v>
      </c>
      <c r="AD72">
        <v>1221.400024</v>
      </c>
      <c r="AE72" s="1">
        <v>1780.85</v>
      </c>
      <c r="AF72" s="1">
        <v>1142.75</v>
      </c>
      <c r="AG72" s="1">
        <v>1632.2439999999999</v>
      </c>
      <c r="AH72" s="1">
        <v>2707.828</v>
      </c>
      <c r="AI72" s="1">
        <v>1161.5999999999999</v>
      </c>
      <c r="AJ72" s="1">
        <v>1726.5229999999999</v>
      </c>
      <c r="AK72" s="1">
        <v>479.36189999999999</v>
      </c>
      <c r="AL72" s="1">
        <v>1769.65</v>
      </c>
      <c r="AM72" s="1">
        <v>808.07420000000002</v>
      </c>
      <c r="AN72" s="1">
        <v>4115.6869999999999</v>
      </c>
      <c r="AO72" s="1">
        <v>1493.287</v>
      </c>
      <c r="AP72">
        <v>1309.099976</v>
      </c>
      <c r="AQ72">
        <v>598.90002440000001</v>
      </c>
    </row>
    <row r="73" spans="1:43" x14ac:dyDescent="0.2">
      <c r="A73" s="6">
        <v>45516</v>
      </c>
      <c r="B73" s="1">
        <v>1798.3000489999999</v>
      </c>
      <c r="C73" s="1">
        <v>1494.1308590000001</v>
      </c>
      <c r="D73" s="1">
        <v>1458.599976</v>
      </c>
      <c r="E73" s="1">
        <v>9470.8212889999995</v>
      </c>
      <c r="F73" s="1">
        <v>8172.1499020000001</v>
      </c>
      <c r="G73" s="1">
        <v>1586.25</v>
      </c>
      <c r="H73" s="1">
        <v>963.48980710000001</v>
      </c>
      <c r="I73" s="1">
        <v>404.6</v>
      </c>
      <c r="J73" s="1">
        <v>4891</v>
      </c>
      <c r="K73" s="1">
        <v>1377.3100589999999</v>
      </c>
      <c r="L73" s="1">
        <v>5181.8344729999999</v>
      </c>
      <c r="M73" s="1">
        <v>2097.6</v>
      </c>
      <c r="N73" s="1">
        <v>12273.25</v>
      </c>
      <c r="O73" s="1">
        <v>2457.3629999999998</v>
      </c>
      <c r="P73" s="1">
        <v>395.31319999999999</v>
      </c>
      <c r="Q73" s="1">
        <v>324.10989999999998</v>
      </c>
      <c r="R73" s="1">
        <v>1460.625</v>
      </c>
      <c r="S73" s="1">
        <v>1723.463</v>
      </c>
      <c r="T73" s="1">
        <v>1066.9760000000001</v>
      </c>
      <c r="U73" s="1">
        <v>415.70339999999999</v>
      </c>
      <c r="V73" s="1">
        <v>588.18650000000002</v>
      </c>
      <c r="W73" s="1">
        <v>2152.0500000000002</v>
      </c>
      <c r="X73" s="1">
        <v>1551.75647</v>
      </c>
      <c r="Y73" s="1">
        <v>2717.65</v>
      </c>
      <c r="Z73" s="1">
        <v>239.76074220000001</v>
      </c>
      <c r="AA73" s="1">
        <v>298.93020000000001</v>
      </c>
      <c r="AB73" s="1">
        <v>1338.3520000000001</v>
      </c>
      <c r="AC73" s="1">
        <v>4679.671875</v>
      </c>
      <c r="AD73">
        <v>1200.150024</v>
      </c>
      <c r="AE73" s="1">
        <v>1798.3</v>
      </c>
      <c r="AF73" s="1">
        <v>1164.3</v>
      </c>
      <c r="AG73" s="1">
        <v>1642.0360000000001</v>
      </c>
      <c r="AH73" s="1">
        <v>2709.3069999999998</v>
      </c>
      <c r="AI73" s="1">
        <v>1172.8</v>
      </c>
      <c r="AJ73" s="1">
        <v>1752.5070000000001</v>
      </c>
      <c r="AK73" s="1">
        <v>478.1053</v>
      </c>
      <c r="AL73" s="1">
        <v>1772.55</v>
      </c>
      <c r="AM73" s="1">
        <v>796.60450000000003</v>
      </c>
      <c r="AN73" s="1">
        <v>4083.471</v>
      </c>
      <c r="AO73" s="1">
        <v>1499.0350000000001</v>
      </c>
      <c r="AP73">
        <v>1302.849976</v>
      </c>
      <c r="AQ73">
        <v>651.34997559999999</v>
      </c>
    </row>
    <row r="74" spans="1:43" x14ac:dyDescent="0.2">
      <c r="A74" s="6">
        <v>45517</v>
      </c>
      <c r="B74" s="1">
        <v>1825.650024</v>
      </c>
      <c r="C74" s="1">
        <v>1476.2677000000001</v>
      </c>
      <c r="D74" s="1">
        <v>1459.6999510000001</v>
      </c>
      <c r="E74" s="1">
        <v>9432.5419920000004</v>
      </c>
      <c r="F74" s="1">
        <v>7980.9501950000003</v>
      </c>
      <c r="G74" s="1">
        <v>1583.4499510000001</v>
      </c>
      <c r="H74" s="1">
        <v>940.53552249999996</v>
      </c>
      <c r="I74" s="1">
        <v>408.1</v>
      </c>
      <c r="J74" s="1">
        <v>4861.8</v>
      </c>
      <c r="K74" s="1">
        <v>1389.6800539999999</v>
      </c>
      <c r="L74" s="1">
        <v>5117.1083980000003</v>
      </c>
      <c r="M74" s="1">
        <v>2097.65</v>
      </c>
      <c r="N74" s="1">
        <v>12176.25</v>
      </c>
      <c r="O74" s="1">
        <v>2468.8890000000001</v>
      </c>
      <c r="P74" s="1">
        <v>390.72750000000002</v>
      </c>
      <c r="Q74" s="1">
        <v>318.98180000000002</v>
      </c>
      <c r="R74" s="1">
        <v>1463.625</v>
      </c>
      <c r="S74" s="1">
        <v>1729.6759999999999</v>
      </c>
      <c r="T74" s="1">
        <v>1044.47</v>
      </c>
      <c r="U74" s="1">
        <v>405.86130000000003</v>
      </c>
      <c r="V74" s="1">
        <v>594.67409999999995</v>
      </c>
      <c r="W74" s="1">
        <v>2175.65</v>
      </c>
      <c r="X74" s="1">
        <v>1559.0001219999999</v>
      </c>
      <c r="Y74" s="1">
        <v>2718.05</v>
      </c>
      <c r="Z74" s="1">
        <v>240.47161869999999</v>
      </c>
      <c r="AA74" s="1">
        <v>293.72320000000002</v>
      </c>
      <c r="AB74" s="1">
        <v>1330.086</v>
      </c>
      <c r="AC74" s="1">
        <v>4654.7221680000002</v>
      </c>
      <c r="AD74">
        <v>1173.400024</v>
      </c>
      <c r="AE74" s="1">
        <v>1825.65</v>
      </c>
      <c r="AF74" s="1">
        <v>1159.5999999999999</v>
      </c>
      <c r="AG74" s="1">
        <v>1585.7550000000001</v>
      </c>
      <c r="AH74" s="1">
        <v>2702.1109999999999</v>
      </c>
      <c r="AI74" s="1">
        <v>1168.3499999999999</v>
      </c>
      <c r="AJ74" s="1">
        <v>1752.556</v>
      </c>
      <c r="AK74" s="1">
        <v>473.65859999999998</v>
      </c>
      <c r="AL74" s="1">
        <v>1752.05</v>
      </c>
      <c r="AM74" s="1">
        <v>781.85080000000005</v>
      </c>
      <c r="AN74" s="1">
        <v>4084.7370000000001</v>
      </c>
      <c r="AO74" s="1">
        <v>1490.0160000000001</v>
      </c>
      <c r="AP74">
        <v>1318.3000489999999</v>
      </c>
      <c r="AQ74">
        <v>644.20001219999995</v>
      </c>
    </row>
    <row r="75" spans="1:43" x14ac:dyDescent="0.2">
      <c r="A75" s="6">
        <v>45518</v>
      </c>
      <c r="B75" s="1">
        <v>1808.3000489999999</v>
      </c>
      <c r="C75" s="1">
        <v>1454.8717039999999</v>
      </c>
      <c r="D75" s="1">
        <v>1471.6999510000001</v>
      </c>
      <c r="E75" s="1">
        <v>9508.6142579999996</v>
      </c>
      <c r="F75" s="1">
        <v>7839.6499020000001</v>
      </c>
      <c r="G75" s="1">
        <v>1563.8000489999999</v>
      </c>
      <c r="H75" s="1">
        <v>935.27624509999998</v>
      </c>
      <c r="I75" s="1">
        <v>414.9</v>
      </c>
      <c r="J75" s="1">
        <v>4662</v>
      </c>
      <c r="K75" s="1">
        <v>1360.209961</v>
      </c>
      <c r="L75" s="1">
        <v>4948.2944340000004</v>
      </c>
      <c r="M75" s="1">
        <v>2073.9499999999998</v>
      </c>
      <c r="N75" s="1">
        <v>12205.65</v>
      </c>
      <c r="O75" s="1">
        <v>2458.8539999999998</v>
      </c>
      <c r="P75" s="1">
        <v>390.87540000000001</v>
      </c>
      <c r="Q75" s="1">
        <v>311.62220000000002</v>
      </c>
      <c r="R75" s="1">
        <v>1461.85</v>
      </c>
      <c r="S75" s="1">
        <v>1731.2170000000001</v>
      </c>
      <c r="T75" s="1">
        <v>1053.2940000000001</v>
      </c>
      <c r="U75" s="1">
        <v>403.07769999999999</v>
      </c>
      <c r="V75" s="1">
        <v>583.73490000000004</v>
      </c>
      <c r="W75" s="1">
        <v>2216.1999999999998</v>
      </c>
      <c r="X75" s="1">
        <v>1591.7924800000001</v>
      </c>
      <c r="Y75" s="1">
        <v>2745.25</v>
      </c>
      <c r="Z75" s="1">
        <v>242.7513275</v>
      </c>
      <c r="AA75" s="1">
        <v>292.08229999999998</v>
      </c>
      <c r="AB75" s="1">
        <v>1312.3109999999999</v>
      </c>
      <c r="AC75" s="1">
        <v>4615.4658200000003</v>
      </c>
      <c r="AD75">
        <v>1150.849976</v>
      </c>
      <c r="AE75" s="1">
        <v>1808.3</v>
      </c>
      <c r="AF75" s="1">
        <v>1153.0999999999999</v>
      </c>
      <c r="AG75" s="1">
        <v>1590.3050000000001</v>
      </c>
      <c r="AH75" s="1">
        <v>2683.0390000000002</v>
      </c>
      <c r="AI75" s="1">
        <v>1161.6500000000001</v>
      </c>
      <c r="AJ75" s="1">
        <v>1777.711</v>
      </c>
      <c r="AK75" s="1">
        <v>475.78530000000001</v>
      </c>
      <c r="AL75" s="1">
        <v>1747.9</v>
      </c>
      <c r="AM75" s="1">
        <v>787.19349999999997</v>
      </c>
      <c r="AN75" s="1">
        <v>4180.4089999999997</v>
      </c>
      <c r="AO75" s="1">
        <v>1510.829</v>
      </c>
      <c r="AP75">
        <v>1301.5</v>
      </c>
      <c r="AQ75">
        <v>637.45001219999995</v>
      </c>
    </row>
    <row r="76" spans="1:43" x14ac:dyDescent="0.2">
      <c r="A76" s="6">
        <v>45520</v>
      </c>
      <c r="B76" s="1">
        <v>1831</v>
      </c>
      <c r="C76" s="1">
        <v>1486.2192379999999</v>
      </c>
      <c r="D76" s="1">
        <v>1483.5500489999999</v>
      </c>
      <c r="E76" s="1">
        <v>9643.7402340000008</v>
      </c>
      <c r="F76" s="1">
        <v>8051.8500979999999</v>
      </c>
      <c r="G76" s="1">
        <v>1576.099976</v>
      </c>
      <c r="H76" s="1">
        <v>964.3865356</v>
      </c>
      <c r="I76" s="1">
        <v>416.55</v>
      </c>
      <c r="J76" s="1">
        <v>4633.8999999999996</v>
      </c>
      <c r="K76" s="1">
        <v>1358.719971</v>
      </c>
      <c r="L76" s="1">
        <v>5002.5820309999999</v>
      </c>
      <c r="M76" s="1">
        <v>2086.0500000000002</v>
      </c>
      <c r="N76" s="1">
        <v>12213.3</v>
      </c>
      <c r="O76" s="1">
        <v>2509.38</v>
      </c>
      <c r="P76" s="1">
        <v>392.55189999999999</v>
      </c>
      <c r="Q76" s="1">
        <v>312.9991</v>
      </c>
      <c r="R76" s="1">
        <v>1478.2</v>
      </c>
      <c r="S76" s="1">
        <v>1732.31</v>
      </c>
      <c r="T76" s="1">
        <v>1088.9870000000001</v>
      </c>
      <c r="U76" s="1">
        <v>411.22969999999998</v>
      </c>
      <c r="V76" s="1">
        <v>567.6653</v>
      </c>
      <c r="W76" s="1">
        <v>2300.9</v>
      </c>
      <c r="X76" s="1">
        <v>1633.0029300000001</v>
      </c>
      <c r="Y76" s="1">
        <v>2840.45</v>
      </c>
      <c r="Z76" s="1">
        <v>253.0957794</v>
      </c>
      <c r="AA76" s="1">
        <v>301.62939999999998</v>
      </c>
      <c r="AB76" s="1">
        <v>1313.307</v>
      </c>
      <c r="AC76" s="1">
        <v>4722.4931640000004</v>
      </c>
      <c r="AD76">
        <v>1208.349976</v>
      </c>
      <c r="AE76" s="1">
        <v>1831</v>
      </c>
      <c r="AF76" s="1">
        <v>1166.8499999999999</v>
      </c>
      <c r="AG76" s="1">
        <v>1614.34</v>
      </c>
      <c r="AH76" s="1">
        <v>2708.8629999999998</v>
      </c>
      <c r="AI76" s="1">
        <v>1187.25</v>
      </c>
      <c r="AJ76" s="1">
        <v>1812.52</v>
      </c>
      <c r="AK76" s="1">
        <v>485.88670000000002</v>
      </c>
      <c r="AL76" s="1">
        <v>1777.3</v>
      </c>
      <c r="AM76" s="1">
        <v>796.11429999999996</v>
      </c>
      <c r="AN76" s="1">
        <v>4297.9780000000001</v>
      </c>
      <c r="AO76" s="1">
        <v>1571.1869999999999</v>
      </c>
      <c r="AP76">
        <v>1320.8000489999999</v>
      </c>
      <c r="AQ76">
        <v>645</v>
      </c>
    </row>
    <row r="77" spans="1:43" x14ac:dyDescent="0.2">
      <c r="A77" s="6">
        <v>45523</v>
      </c>
      <c r="B77" s="1">
        <v>1898</v>
      </c>
      <c r="C77" s="1">
        <v>1489.204712</v>
      </c>
      <c r="D77" s="1">
        <v>1469.650024</v>
      </c>
      <c r="E77" s="1">
        <v>9529.1445309999999</v>
      </c>
      <c r="F77" s="1">
        <v>7934.7998049999997</v>
      </c>
      <c r="G77" s="1">
        <v>1575.5</v>
      </c>
      <c r="H77" s="1">
        <v>953.89495850000003</v>
      </c>
      <c r="I77" s="1">
        <v>432.25</v>
      </c>
      <c r="J77" s="1">
        <v>4669.8999999999996</v>
      </c>
      <c r="K77" s="1">
        <v>1382.2700199999999</v>
      </c>
      <c r="L77" s="1">
        <v>5061.8935549999997</v>
      </c>
      <c r="M77" s="1">
        <v>2068.8000000000002</v>
      </c>
      <c r="N77" s="1">
        <v>12149.8</v>
      </c>
      <c r="O77" s="1">
        <v>2487.2220000000002</v>
      </c>
      <c r="P77" s="1">
        <v>397.53219999999999</v>
      </c>
      <c r="Q77" s="1">
        <v>318.41199999999998</v>
      </c>
      <c r="R77" s="1">
        <v>1488.4</v>
      </c>
      <c r="S77" s="1">
        <v>1737.33</v>
      </c>
      <c r="T77" s="1">
        <v>1078.4280000000001</v>
      </c>
      <c r="U77" s="1">
        <v>416.34960000000001</v>
      </c>
      <c r="V77" s="1">
        <v>602.21979999999996</v>
      </c>
      <c r="W77" s="1">
        <v>2319.5500000000002</v>
      </c>
      <c r="X77" s="1">
        <v>1643.036255</v>
      </c>
      <c r="Y77" s="1">
        <v>2765.15</v>
      </c>
      <c r="Z77" s="1">
        <v>254.81167600000001</v>
      </c>
      <c r="AA77" s="1">
        <v>300.48570000000001</v>
      </c>
      <c r="AB77" s="1">
        <v>1325.057</v>
      </c>
      <c r="AC77" s="1">
        <v>4744.720703</v>
      </c>
      <c r="AD77">
        <v>1268.75</v>
      </c>
      <c r="AE77" s="1">
        <v>1898</v>
      </c>
      <c r="AF77" s="1">
        <v>1153.25</v>
      </c>
      <c r="AG77" s="1">
        <v>1613.797</v>
      </c>
      <c r="AH77" s="1">
        <v>2703.2449999999999</v>
      </c>
      <c r="AI77" s="1">
        <v>1175.9000000000001</v>
      </c>
      <c r="AJ77" s="1">
        <v>1818.2239999999999</v>
      </c>
      <c r="AK77" s="1">
        <v>484.72680000000003</v>
      </c>
      <c r="AL77" s="1">
        <v>1781.35</v>
      </c>
      <c r="AM77" s="1">
        <v>797.68290000000002</v>
      </c>
      <c r="AN77" s="1">
        <v>4369.951</v>
      </c>
      <c r="AO77" s="1">
        <v>1580.454</v>
      </c>
      <c r="AP77">
        <v>1418.4499510000001</v>
      </c>
      <c r="AQ77">
        <v>633.25</v>
      </c>
    </row>
    <row r="78" spans="1:43" x14ac:dyDescent="0.2">
      <c r="A78" s="6">
        <v>45524</v>
      </c>
      <c r="B78" s="1">
        <v>1924.599976</v>
      </c>
      <c r="C78" s="1">
        <v>1485.3237300000001</v>
      </c>
      <c r="D78" s="1">
        <v>1449.150024</v>
      </c>
      <c r="E78" s="1">
        <v>9537.9707030000009</v>
      </c>
      <c r="F78" s="1">
        <v>7978.6499020000001</v>
      </c>
      <c r="G78" s="1">
        <v>1562.849976</v>
      </c>
      <c r="H78" s="1">
        <v>965.02685550000001</v>
      </c>
      <c r="I78" s="1">
        <v>438.2</v>
      </c>
      <c r="J78" s="1">
        <v>4723.1499999999996</v>
      </c>
      <c r="K78" s="1">
        <v>1393.0699460000001</v>
      </c>
      <c r="L78" s="1">
        <v>5116.0351559999999</v>
      </c>
      <c r="M78" s="1">
        <v>2095.25</v>
      </c>
      <c r="N78" s="1">
        <v>12214.95</v>
      </c>
      <c r="O78" s="1">
        <v>2502.4740000000002</v>
      </c>
      <c r="P78" s="1">
        <v>400.6386</v>
      </c>
      <c r="Q78" s="1">
        <v>313.47399999999999</v>
      </c>
      <c r="R78" s="1">
        <v>1495.95</v>
      </c>
      <c r="S78" s="1">
        <v>1755.769</v>
      </c>
      <c r="T78" s="1">
        <v>1077.635</v>
      </c>
      <c r="U78" s="1">
        <v>419.82909999999998</v>
      </c>
      <c r="V78" s="1">
        <v>595.51260000000002</v>
      </c>
      <c r="W78" s="1">
        <v>2358.15</v>
      </c>
      <c r="X78" s="1">
        <v>1651.111938</v>
      </c>
      <c r="Y78" s="1">
        <v>2771.3</v>
      </c>
      <c r="Z78" s="1">
        <v>257.21395869999998</v>
      </c>
      <c r="AA78" s="1">
        <v>301.4803</v>
      </c>
      <c r="AB78" s="1">
        <v>1303.6969999999999</v>
      </c>
      <c r="AC78" s="1">
        <v>4689.078125</v>
      </c>
      <c r="AD78">
        <v>1241.0500489999999</v>
      </c>
      <c r="AE78" s="1">
        <v>1924.6</v>
      </c>
      <c r="AF78" s="1">
        <v>1168</v>
      </c>
      <c r="AG78" s="1">
        <v>1619.88</v>
      </c>
      <c r="AH78" s="1">
        <v>2711.623</v>
      </c>
      <c r="AI78" s="1">
        <v>1179.45</v>
      </c>
      <c r="AJ78" s="1">
        <v>1825.4390000000001</v>
      </c>
      <c r="AK78" s="1">
        <v>482.1651</v>
      </c>
      <c r="AL78" s="1">
        <v>1805.65</v>
      </c>
      <c r="AM78" s="1">
        <v>804.15300000000002</v>
      </c>
      <c r="AN78" s="1">
        <v>4402.3609999999999</v>
      </c>
      <c r="AO78" s="1">
        <v>1614.1020000000001</v>
      </c>
      <c r="AP78">
        <v>1429.599976</v>
      </c>
      <c r="AQ78">
        <v>625.29998780000005</v>
      </c>
    </row>
    <row r="79" spans="1:43" x14ac:dyDescent="0.2">
      <c r="A79" s="6">
        <v>45525</v>
      </c>
      <c r="B79" s="1">
        <v>1920.849976</v>
      </c>
      <c r="C79" s="1">
        <v>1496.220581</v>
      </c>
      <c r="D79" s="1">
        <v>1463.4499510000001</v>
      </c>
      <c r="E79" s="1">
        <v>9608.4833980000003</v>
      </c>
      <c r="F79" s="1">
        <v>8028.8999020000001</v>
      </c>
      <c r="G79" s="1">
        <v>1594.599976</v>
      </c>
      <c r="H79" s="1">
        <v>974.48406980000004</v>
      </c>
      <c r="I79" s="1">
        <v>430.4</v>
      </c>
      <c r="J79" s="1">
        <v>4900.8</v>
      </c>
      <c r="K79" s="1">
        <v>1412.48999</v>
      </c>
      <c r="L79" s="1">
        <v>5155.3491210000002</v>
      </c>
      <c r="M79" s="1">
        <v>2117.5</v>
      </c>
      <c r="N79" s="1">
        <v>12220.95</v>
      </c>
      <c r="O79" s="1">
        <v>2535.5129999999999</v>
      </c>
      <c r="P79" s="1">
        <v>403.3014</v>
      </c>
      <c r="Q79" s="1">
        <v>311.19490000000002</v>
      </c>
      <c r="R79" s="1">
        <v>1498.675</v>
      </c>
      <c r="S79" s="1">
        <v>1754.079</v>
      </c>
      <c r="T79" s="1">
        <v>1075.9490000000001</v>
      </c>
      <c r="U79" s="1">
        <v>422.0163</v>
      </c>
      <c r="V79" s="1">
        <v>617.27139999999997</v>
      </c>
      <c r="W79" s="1">
        <v>2281.6999999999998</v>
      </c>
      <c r="X79" s="1">
        <v>1641.8126219999999</v>
      </c>
      <c r="Y79" s="1">
        <v>2769.4</v>
      </c>
      <c r="Z79" s="1">
        <v>258.04736329999997</v>
      </c>
      <c r="AA79" s="1">
        <v>303.71780000000001</v>
      </c>
      <c r="AB79" s="1">
        <v>1315.896</v>
      </c>
      <c r="AC79" s="1">
        <v>4697.1196289999998</v>
      </c>
      <c r="AD79">
        <v>1232.9499510000001</v>
      </c>
      <c r="AE79" s="1">
        <v>1920.85</v>
      </c>
      <c r="AF79" s="1">
        <v>1174.4000000000001</v>
      </c>
      <c r="AG79" s="1">
        <v>1608.1089999999999</v>
      </c>
      <c r="AH79" s="1">
        <v>2751.1979999999999</v>
      </c>
      <c r="AI79" s="1">
        <v>1174.8499999999999</v>
      </c>
      <c r="AJ79" s="1">
        <v>1825.9259999999999</v>
      </c>
      <c r="AK79" s="1">
        <v>488.54500000000002</v>
      </c>
      <c r="AL79" s="1">
        <v>1812.95</v>
      </c>
      <c r="AM79" s="1">
        <v>799.49649999999997</v>
      </c>
      <c r="AN79" s="1">
        <v>4429.8069999999998</v>
      </c>
      <c r="AO79" s="1">
        <v>1590.365</v>
      </c>
      <c r="AP79">
        <v>1448.849976</v>
      </c>
      <c r="AQ79">
        <v>646.75</v>
      </c>
    </row>
    <row r="80" spans="1:43" x14ac:dyDescent="0.2">
      <c r="A80" s="6">
        <v>45526</v>
      </c>
      <c r="B80" s="1">
        <v>1886.349976</v>
      </c>
      <c r="C80" s="1">
        <v>1485.0749510000001</v>
      </c>
      <c r="D80" s="1">
        <v>1486.349976</v>
      </c>
      <c r="E80" s="1">
        <v>9669.1455079999996</v>
      </c>
      <c r="F80" s="1">
        <v>8154.2998049999997</v>
      </c>
      <c r="G80" s="1">
        <v>1585.8000489999999</v>
      </c>
      <c r="H80" s="1">
        <v>974.13928220000003</v>
      </c>
      <c r="I80" s="1">
        <v>421.2</v>
      </c>
      <c r="J80" s="1">
        <v>4911.45</v>
      </c>
      <c r="K80" s="1">
        <v>1393.8100589999999</v>
      </c>
      <c r="L80" s="1">
        <v>5199.4916990000002</v>
      </c>
      <c r="M80" s="1">
        <v>2109.1999999999998</v>
      </c>
      <c r="N80" s="1">
        <v>12276.35</v>
      </c>
      <c r="O80" s="1">
        <v>2534.768</v>
      </c>
      <c r="P80" s="1">
        <v>397.77870000000001</v>
      </c>
      <c r="Q80" s="1">
        <v>308.0136</v>
      </c>
      <c r="R80" s="1">
        <v>1498.125</v>
      </c>
      <c r="S80" s="1">
        <v>1740.163</v>
      </c>
      <c r="T80" s="1">
        <v>1059.3420000000001</v>
      </c>
      <c r="U80" s="1">
        <v>420.4753</v>
      </c>
      <c r="V80" s="1">
        <v>636.47500000000002</v>
      </c>
      <c r="W80" s="1">
        <v>2319.6</v>
      </c>
      <c r="X80" s="1">
        <v>1640.735962</v>
      </c>
      <c r="Y80" s="1">
        <v>2732.95</v>
      </c>
      <c r="Z80" s="1">
        <v>254.443985</v>
      </c>
      <c r="AA80" s="1">
        <v>302.82279999999997</v>
      </c>
      <c r="AB80" s="1">
        <v>1299.0160000000001</v>
      </c>
      <c r="AC80" s="1">
        <v>4733.8041990000002</v>
      </c>
      <c r="AD80">
        <v>1294.5500489999999</v>
      </c>
      <c r="AE80" s="1">
        <v>1886.35</v>
      </c>
      <c r="AF80" s="1">
        <v>1169.95</v>
      </c>
      <c r="AG80" s="1">
        <v>1613.549</v>
      </c>
      <c r="AH80" s="1">
        <v>2752.7750000000001</v>
      </c>
      <c r="AI80" s="1">
        <v>1191.0999999999999</v>
      </c>
      <c r="AJ80" s="1">
        <v>1833.288</v>
      </c>
      <c r="AK80" s="1">
        <v>487.72340000000003</v>
      </c>
      <c r="AL80" s="1">
        <v>1821.5</v>
      </c>
      <c r="AM80" s="1">
        <v>804.15300000000002</v>
      </c>
      <c r="AN80" s="1">
        <v>4381.63</v>
      </c>
      <c r="AO80" s="1">
        <v>1596.9059999999999</v>
      </c>
      <c r="AP80">
        <v>1499.3000489999999</v>
      </c>
      <c r="AQ80">
        <v>657.59997559999999</v>
      </c>
    </row>
    <row r="81" spans="1:43" x14ac:dyDescent="0.2">
      <c r="A81" s="6">
        <v>45527</v>
      </c>
      <c r="B81" s="1">
        <v>1900.900024</v>
      </c>
      <c r="C81" s="1">
        <v>1484.079712</v>
      </c>
      <c r="D81" s="1">
        <v>1506.75</v>
      </c>
      <c r="E81" s="1">
        <v>10149.228520000001</v>
      </c>
      <c r="F81" s="1">
        <v>8096.25</v>
      </c>
      <c r="G81" s="1">
        <v>1574.5500489999999</v>
      </c>
      <c r="H81" s="1">
        <v>975.61688230000004</v>
      </c>
      <c r="I81" s="1">
        <v>427.75</v>
      </c>
      <c r="J81" s="1">
        <v>4855.95</v>
      </c>
      <c r="K81" s="1">
        <v>1390.900024</v>
      </c>
      <c r="L81" s="1">
        <v>5253.0961909999996</v>
      </c>
      <c r="M81" s="1">
        <v>2093.5500000000002</v>
      </c>
      <c r="N81" s="1">
        <v>12302.3</v>
      </c>
      <c r="O81" s="1">
        <v>2513.1060000000002</v>
      </c>
      <c r="P81" s="1">
        <v>396.39800000000002</v>
      </c>
      <c r="Q81" s="1">
        <v>305.19040000000001</v>
      </c>
      <c r="R81" s="1">
        <v>1499.9749999999999</v>
      </c>
      <c r="S81" s="1">
        <v>1765.1120000000001</v>
      </c>
      <c r="T81" s="1">
        <v>1075.9000000000001</v>
      </c>
      <c r="U81" s="1">
        <v>415.50459999999998</v>
      </c>
      <c r="V81" s="1">
        <v>631.64419999999996</v>
      </c>
      <c r="W81" s="1">
        <v>2362.4499999999998</v>
      </c>
      <c r="X81" s="1">
        <v>1626.346558</v>
      </c>
      <c r="Y81" s="1">
        <v>2759</v>
      </c>
      <c r="Z81" s="1">
        <v>251.2082977</v>
      </c>
      <c r="AA81" s="1">
        <v>304.31450000000001</v>
      </c>
      <c r="AB81" s="1">
        <v>1310.269</v>
      </c>
      <c r="AC81" s="1">
        <v>4788.0610349999997</v>
      </c>
      <c r="AD81">
        <v>1282.8000489999999</v>
      </c>
      <c r="AE81" s="1">
        <v>1900.9</v>
      </c>
      <c r="AF81" s="1">
        <v>1165.95</v>
      </c>
      <c r="AG81" s="1">
        <v>1607.367</v>
      </c>
      <c r="AH81" s="1">
        <v>2775.248</v>
      </c>
      <c r="AI81" s="1">
        <v>1203.5</v>
      </c>
      <c r="AJ81" s="1">
        <v>1815.5909999999999</v>
      </c>
      <c r="AK81" s="1">
        <v>488.93169999999998</v>
      </c>
      <c r="AL81" s="1">
        <v>1818</v>
      </c>
      <c r="AM81" s="1">
        <v>799.30039999999997</v>
      </c>
      <c r="AN81" s="1">
        <v>4344.549</v>
      </c>
      <c r="AO81" s="1">
        <v>1584.171</v>
      </c>
      <c r="AP81">
        <v>1564.400024</v>
      </c>
      <c r="AQ81">
        <v>650.25</v>
      </c>
    </row>
    <row r="82" spans="1:43" x14ac:dyDescent="0.2">
      <c r="A82" s="6">
        <v>45530</v>
      </c>
      <c r="B82" s="1">
        <v>1888.900024</v>
      </c>
      <c r="C82" s="1">
        <v>1475.3720699999999</v>
      </c>
      <c r="D82" s="1">
        <v>1513.5500489999999</v>
      </c>
      <c r="E82" s="1">
        <v>10174.683590000001</v>
      </c>
      <c r="F82" s="1">
        <v>8111.5498049999997</v>
      </c>
      <c r="G82" s="1">
        <v>1593.9499510000001</v>
      </c>
      <c r="H82" s="1">
        <v>978.03051760000005</v>
      </c>
      <c r="I82" s="1">
        <v>430.9</v>
      </c>
      <c r="J82" s="1">
        <v>4926.25</v>
      </c>
      <c r="K82" s="1">
        <v>1388.660034</v>
      </c>
      <c r="L82" s="1">
        <v>5212.9536129999997</v>
      </c>
      <c r="M82" s="1">
        <v>2116.1999999999998</v>
      </c>
      <c r="N82" s="1">
        <v>12243.8</v>
      </c>
      <c r="O82" s="1">
        <v>2503.518</v>
      </c>
      <c r="P82" s="1">
        <v>409.1198</v>
      </c>
      <c r="Q82" s="1">
        <v>313.75560000000002</v>
      </c>
      <c r="R82" s="1">
        <v>1512.6</v>
      </c>
      <c r="S82" s="1">
        <v>1761.8320000000001</v>
      </c>
      <c r="T82" s="1">
        <v>1083.088</v>
      </c>
      <c r="U82" s="1">
        <v>420.02800000000002</v>
      </c>
      <c r="V82" s="1">
        <v>629.20889999999997</v>
      </c>
      <c r="W82" s="1">
        <v>2352.9499999999998</v>
      </c>
      <c r="X82" s="1">
        <v>1683.1210940000001</v>
      </c>
      <c r="Y82" s="1">
        <v>2793.1</v>
      </c>
      <c r="Z82" s="1">
        <v>254.9342346</v>
      </c>
      <c r="AA82" s="1">
        <v>305.01069999999999</v>
      </c>
      <c r="AB82" s="1">
        <v>1306.136</v>
      </c>
      <c r="AC82" s="1">
        <v>4767.4604490000002</v>
      </c>
      <c r="AD82">
        <v>1272.0500489999999</v>
      </c>
      <c r="AE82" s="1">
        <v>1888.9</v>
      </c>
      <c r="AF82" s="1">
        <v>1170.3</v>
      </c>
      <c r="AG82" s="1">
        <v>1622.105</v>
      </c>
      <c r="AH82" s="1">
        <v>2780.7179999999998</v>
      </c>
      <c r="AI82" s="1">
        <v>1213.3</v>
      </c>
      <c r="AJ82" s="1">
        <v>1829.29</v>
      </c>
      <c r="AK82" s="1">
        <v>488.83510000000001</v>
      </c>
      <c r="AL82" s="1">
        <v>1812.5</v>
      </c>
      <c r="AM82" s="1">
        <v>799.00630000000001</v>
      </c>
      <c r="AN82" s="1">
        <v>4382.0680000000002</v>
      </c>
      <c r="AO82" s="1">
        <v>1625.549</v>
      </c>
      <c r="AP82">
        <v>1593.5500489999999</v>
      </c>
      <c r="AQ82">
        <v>656.90002440000001</v>
      </c>
    </row>
    <row r="83" spans="1:43" x14ac:dyDescent="0.2">
      <c r="A83" s="6">
        <v>45531</v>
      </c>
      <c r="B83" s="1">
        <v>1886.8000489999999</v>
      </c>
      <c r="C83" s="1">
        <v>1471.1923830000001</v>
      </c>
      <c r="D83" s="1">
        <v>1522.75</v>
      </c>
      <c r="E83" s="1">
        <v>10242.02637</v>
      </c>
      <c r="F83" s="1">
        <v>8282.8496090000008</v>
      </c>
      <c r="G83" s="1">
        <v>1598.0500489999999</v>
      </c>
      <c r="H83" s="1">
        <v>970.29724120000003</v>
      </c>
      <c r="I83" s="1">
        <v>430.45</v>
      </c>
      <c r="J83" s="1">
        <v>4902.5</v>
      </c>
      <c r="K83" s="1">
        <v>1392.589966</v>
      </c>
      <c r="L83" s="1">
        <v>5225.4399409999996</v>
      </c>
      <c r="M83" s="1">
        <v>2171.5500000000002</v>
      </c>
      <c r="N83" s="1">
        <v>12496.9</v>
      </c>
      <c r="O83" s="1">
        <v>2505.4059999999999</v>
      </c>
      <c r="P83" s="1">
        <v>403.99169999999998</v>
      </c>
      <c r="Q83" s="1">
        <v>314.71260000000001</v>
      </c>
      <c r="R83" s="1">
        <v>1500.45</v>
      </c>
      <c r="S83" s="1">
        <v>1778.681</v>
      </c>
      <c r="T83" s="1">
        <v>1068.067</v>
      </c>
      <c r="U83" s="1">
        <v>425.64490000000001</v>
      </c>
      <c r="V83" s="1">
        <v>624.71730000000002</v>
      </c>
      <c r="W83" s="1">
        <v>2427.1</v>
      </c>
      <c r="X83" s="1">
        <v>1675.4368899999999</v>
      </c>
      <c r="Y83" s="1">
        <v>2780.8</v>
      </c>
      <c r="Z83" s="1">
        <v>253.5370178</v>
      </c>
      <c r="AA83" s="1">
        <v>299.24259999999998</v>
      </c>
      <c r="AB83" s="1">
        <v>1306.585</v>
      </c>
      <c r="AC83" s="1">
        <v>4687.4897460000002</v>
      </c>
      <c r="AD83">
        <v>1278.0500489999999</v>
      </c>
      <c r="AE83" s="1">
        <v>1886.8</v>
      </c>
      <c r="AF83" s="1">
        <v>1181.25</v>
      </c>
      <c r="AG83" s="1">
        <v>1619.9290000000001</v>
      </c>
      <c r="AH83" s="1">
        <v>2727.2460000000001</v>
      </c>
      <c r="AI83" s="1">
        <v>1226.3499999999999</v>
      </c>
      <c r="AJ83" s="1">
        <v>1852.6420000000001</v>
      </c>
      <c r="AK83" s="1">
        <v>483.90519999999998</v>
      </c>
      <c r="AL83" s="1">
        <v>1803.35</v>
      </c>
      <c r="AM83" s="1">
        <v>799.83960000000002</v>
      </c>
      <c r="AN83" s="1">
        <v>4376.91</v>
      </c>
      <c r="AO83" s="1">
        <v>1610.1369999999999</v>
      </c>
      <c r="AP83">
        <v>1591.6999510000001</v>
      </c>
      <c r="AQ83">
        <v>661.40002440000001</v>
      </c>
    </row>
    <row r="84" spans="1:43" x14ac:dyDescent="0.2">
      <c r="A84" s="6">
        <v>45532</v>
      </c>
      <c r="B84" s="1">
        <v>1861.099976</v>
      </c>
      <c r="C84" s="1">
        <v>1462.6838379999999</v>
      </c>
      <c r="D84" s="1">
        <v>1556.349976</v>
      </c>
      <c r="E84" s="1">
        <v>10393.3418</v>
      </c>
      <c r="F84" s="1">
        <v>8275.5996090000008</v>
      </c>
      <c r="G84" s="1">
        <v>1618.1999510000001</v>
      </c>
      <c r="H84" s="1">
        <v>957.49072269999999</v>
      </c>
      <c r="I84" s="1">
        <v>421.05</v>
      </c>
      <c r="J84" s="1">
        <v>5030.7</v>
      </c>
      <c r="K84" s="1">
        <v>1399.8599850000001</v>
      </c>
      <c r="L84" s="1">
        <v>5181.3955079999996</v>
      </c>
      <c r="M84" s="1">
        <v>2200.75</v>
      </c>
      <c r="N84" s="1">
        <v>12357.5</v>
      </c>
      <c r="O84" s="1">
        <v>2476.64</v>
      </c>
      <c r="P84" s="1">
        <v>403.3999</v>
      </c>
      <c r="Q84" s="1">
        <v>313.70780000000002</v>
      </c>
      <c r="R84" s="1">
        <v>1498.3</v>
      </c>
      <c r="S84" s="1">
        <v>1800.9960000000001</v>
      </c>
      <c r="T84" s="1">
        <v>1065.3900000000001</v>
      </c>
      <c r="U84" s="1">
        <v>428.8759</v>
      </c>
      <c r="V84" s="1">
        <v>610.04510000000005</v>
      </c>
      <c r="W84" s="1">
        <v>2428.5500000000002</v>
      </c>
      <c r="X84" s="1">
        <v>1683.1210940000001</v>
      </c>
      <c r="Y84" s="1">
        <v>2798</v>
      </c>
      <c r="Z84" s="1">
        <v>262.09201050000001</v>
      </c>
      <c r="AA84" s="1">
        <v>298.29790000000003</v>
      </c>
      <c r="AB84" s="1">
        <v>1317.7380000000001</v>
      </c>
      <c r="AC84" s="1">
        <v>4651.4506840000004</v>
      </c>
      <c r="AD84">
        <v>1250.75</v>
      </c>
      <c r="AE84" s="1">
        <v>1861.1</v>
      </c>
      <c r="AF84" s="1">
        <v>1170.95</v>
      </c>
      <c r="AG84" s="1">
        <v>1619.2860000000001</v>
      </c>
      <c r="AH84" s="1">
        <v>2724.732</v>
      </c>
      <c r="AI84" s="1">
        <v>1223.8499999999999</v>
      </c>
      <c r="AJ84" s="1">
        <v>1890.6679999999999</v>
      </c>
      <c r="AK84" s="1">
        <v>480.71519999999998</v>
      </c>
      <c r="AL84" s="1">
        <v>1791.3</v>
      </c>
      <c r="AM84" s="1">
        <v>793.46749999999997</v>
      </c>
      <c r="AN84" s="1">
        <v>4385.5720000000001</v>
      </c>
      <c r="AO84" s="1">
        <v>1612.8630000000001</v>
      </c>
      <c r="AP84">
        <v>1540.75</v>
      </c>
      <c r="AQ84">
        <v>656.09997559999999</v>
      </c>
    </row>
    <row r="85" spans="1:43" x14ac:dyDescent="0.2">
      <c r="A85" s="6">
        <v>45533</v>
      </c>
      <c r="B85" s="1">
        <v>1829.650024</v>
      </c>
      <c r="C85" s="1">
        <v>1468.903564</v>
      </c>
      <c r="D85" s="1">
        <v>1565.900024</v>
      </c>
      <c r="E85" s="1">
        <v>10540.706050000001</v>
      </c>
      <c r="F85" s="1">
        <v>8132.9501950000003</v>
      </c>
      <c r="G85" s="1">
        <v>1618.5500489999999</v>
      </c>
      <c r="H85" s="1">
        <v>948.67382810000004</v>
      </c>
      <c r="I85" s="1">
        <v>416.9</v>
      </c>
      <c r="J85" s="1">
        <v>5012.55</v>
      </c>
      <c r="K85" s="1">
        <v>1386.2299800000001</v>
      </c>
      <c r="L85" s="1">
        <v>5242.9506840000004</v>
      </c>
      <c r="M85" s="1">
        <v>2193.75</v>
      </c>
      <c r="N85" s="1">
        <v>12453.8</v>
      </c>
      <c r="O85" s="1">
        <v>2488.6129999999998</v>
      </c>
      <c r="P85" s="1">
        <v>404.23820000000001</v>
      </c>
      <c r="Q85" s="1">
        <v>315.43040000000002</v>
      </c>
      <c r="R85" s="1">
        <v>1520.925</v>
      </c>
      <c r="S85" s="1">
        <v>1788.422</v>
      </c>
      <c r="T85" s="1">
        <v>1112.0889999999999</v>
      </c>
      <c r="U85" s="1">
        <v>428.37880000000001</v>
      </c>
      <c r="V85" s="1">
        <v>602.47940000000006</v>
      </c>
      <c r="W85" s="1">
        <v>2425.9499999999998</v>
      </c>
      <c r="X85" s="1">
        <v>1714.836548</v>
      </c>
      <c r="Y85" s="1">
        <v>2757.6</v>
      </c>
      <c r="Z85" s="1">
        <v>264.10208130000001</v>
      </c>
      <c r="AA85" s="1">
        <v>294.56849999999997</v>
      </c>
      <c r="AB85" s="1">
        <v>1293.241</v>
      </c>
      <c r="AC85" s="1">
        <v>4568.8491210000002</v>
      </c>
      <c r="AD85">
        <v>1217.099976</v>
      </c>
      <c r="AE85" s="1">
        <v>1829.65</v>
      </c>
      <c r="AF85" s="1">
        <v>1175.4000000000001</v>
      </c>
      <c r="AG85" s="1">
        <v>1620.72</v>
      </c>
      <c r="AH85" s="1">
        <v>2745.3330000000001</v>
      </c>
      <c r="AI85" s="1">
        <v>1221.9000000000001</v>
      </c>
      <c r="AJ85" s="1">
        <v>1885.0609999999999</v>
      </c>
      <c r="AK85" s="1">
        <v>488.25510000000003</v>
      </c>
      <c r="AL85" s="1">
        <v>1777.25</v>
      </c>
      <c r="AM85" s="1">
        <v>798.46709999999996</v>
      </c>
      <c r="AN85" s="1">
        <v>4391.1679999999997</v>
      </c>
      <c r="AO85" s="1">
        <v>1632.6849999999999</v>
      </c>
      <c r="AP85">
        <v>1534.650024</v>
      </c>
      <c r="AQ85">
        <v>650.90002440000001</v>
      </c>
    </row>
    <row r="86" spans="1:43" x14ac:dyDescent="0.2">
      <c r="A86" s="6">
        <v>45534</v>
      </c>
      <c r="B86" s="1">
        <v>1838.150024</v>
      </c>
      <c r="C86" s="1">
        <v>1474.72522</v>
      </c>
      <c r="D86" s="1">
        <v>1589.0500489999999</v>
      </c>
      <c r="E86" s="1">
        <v>10622.337890000001</v>
      </c>
      <c r="F86" s="1">
        <v>8041.4501950000003</v>
      </c>
      <c r="G86" s="1">
        <v>1654.900024</v>
      </c>
      <c r="H86" s="1">
        <v>950.74255370000003</v>
      </c>
      <c r="I86" s="1">
        <v>419.3</v>
      </c>
      <c r="J86" s="1">
        <v>5093.8999999999996</v>
      </c>
      <c r="K86" s="1">
        <v>1406.2700199999999</v>
      </c>
      <c r="L86" s="1">
        <v>5321.8706050000001</v>
      </c>
      <c r="M86" s="1">
        <v>2240.1999999999998</v>
      </c>
      <c r="N86" s="1">
        <v>12403</v>
      </c>
      <c r="O86" s="1">
        <v>2484.837</v>
      </c>
      <c r="P86" s="1">
        <v>410.45119999999997</v>
      </c>
      <c r="Q86" s="1">
        <v>316.53089999999997</v>
      </c>
      <c r="R86" s="1">
        <v>1509.625</v>
      </c>
      <c r="S86" s="1">
        <v>1810.7370000000001</v>
      </c>
      <c r="T86" s="1">
        <v>1101.876</v>
      </c>
      <c r="U86" s="1">
        <v>432.1069</v>
      </c>
      <c r="V86" s="1">
        <v>599.22559999999999</v>
      </c>
      <c r="W86" s="1">
        <v>2487.75</v>
      </c>
      <c r="X86" s="1">
        <v>1716.2070309999999</v>
      </c>
      <c r="Y86" s="1">
        <v>2805.4</v>
      </c>
      <c r="Z86" s="1">
        <v>263.95501710000002</v>
      </c>
      <c r="AA86" s="1">
        <v>297.65140000000002</v>
      </c>
      <c r="AB86" s="1">
        <v>1297.473</v>
      </c>
      <c r="AC86" s="1">
        <v>4646.2880859999996</v>
      </c>
      <c r="AD86">
        <v>1272.349976</v>
      </c>
      <c r="AE86" s="1">
        <v>1838.15</v>
      </c>
      <c r="AF86" s="1">
        <v>1175.25</v>
      </c>
      <c r="AG86" s="1">
        <v>1619.088</v>
      </c>
      <c r="AH86" s="1">
        <v>2738.1869999999999</v>
      </c>
      <c r="AI86" s="1">
        <v>1229.2</v>
      </c>
      <c r="AJ86" s="1">
        <v>1895.153</v>
      </c>
      <c r="AK86" s="1">
        <v>485.16180000000003</v>
      </c>
      <c r="AL86" s="1">
        <v>1780.8</v>
      </c>
      <c r="AM86" s="1">
        <v>799.54549999999995</v>
      </c>
      <c r="AN86" s="1">
        <v>4431.9970000000003</v>
      </c>
      <c r="AO86" s="1">
        <v>1621.931</v>
      </c>
      <c r="AP86">
        <v>1523.3000489999999</v>
      </c>
      <c r="AQ86">
        <v>650.29998780000005</v>
      </c>
    </row>
    <row r="87" spans="1:43" x14ac:dyDescent="0.2">
      <c r="A87" s="6">
        <v>45537</v>
      </c>
      <c r="B87" s="1">
        <v>1945.6999510000001</v>
      </c>
      <c r="C87" s="1">
        <v>1487.2641599999999</v>
      </c>
      <c r="D87" s="1">
        <v>1571.349976</v>
      </c>
      <c r="E87" s="1">
        <v>10851.089840000001</v>
      </c>
      <c r="F87" s="1">
        <v>8042.6000979999999</v>
      </c>
      <c r="G87" s="1">
        <v>1646.650024</v>
      </c>
      <c r="H87" s="1">
        <v>947.7872314</v>
      </c>
      <c r="I87" s="1">
        <v>416.05</v>
      </c>
      <c r="J87" s="1">
        <v>5036.8500000000004</v>
      </c>
      <c r="K87" s="1">
        <v>1374.4300539999999</v>
      </c>
      <c r="L87" s="1">
        <v>5441.6650390000004</v>
      </c>
      <c r="M87" s="1">
        <v>2232.75</v>
      </c>
      <c r="N87" s="1">
        <v>12427.4</v>
      </c>
      <c r="O87" s="1">
        <v>2493.9290000000001</v>
      </c>
      <c r="P87" s="1">
        <v>404.33690000000001</v>
      </c>
      <c r="Q87" s="1">
        <v>312.17660000000001</v>
      </c>
      <c r="R87" s="1">
        <v>1516.25</v>
      </c>
      <c r="S87" s="1">
        <v>1805.0709999999999</v>
      </c>
      <c r="T87" s="1">
        <v>1083.336</v>
      </c>
      <c r="U87" s="1">
        <v>430.66539999999998</v>
      </c>
      <c r="V87" s="1">
        <v>607.43010000000004</v>
      </c>
      <c r="W87" s="1">
        <v>2391.15</v>
      </c>
      <c r="X87" s="1">
        <v>1768.47876</v>
      </c>
      <c r="Y87" s="1">
        <v>2777</v>
      </c>
      <c r="Z87" s="1">
        <v>261.03796390000002</v>
      </c>
      <c r="AA87" s="1">
        <v>295.2647</v>
      </c>
      <c r="AB87" s="1">
        <v>1298.4190000000001</v>
      </c>
      <c r="AC87" s="1">
        <v>4654.2802730000003</v>
      </c>
      <c r="AD87">
        <v>1250.5</v>
      </c>
      <c r="AE87" s="1">
        <v>1945.7</v>
      </c>
      <c r="AF87" s="1">
        <v>1188.8</v>
      </c>
      <c r="AG87" s="1">
        <v>1609.2460000000001</v>
      </c>
      <c r="AH87" s="1">
        <v>2749.078</v>
      </c>
      <c r="AI87" s="1">
        <v>1229.95</v>
      </c>
      <c r="AJ87" s="1">
        <v>1915.433</v>
      </c>
      <c r="AK87" s="1">
        <v>493.04</v>
      </c>
      <c r="AL87" s="1">
        <v>1780.25</v>
      </c>
      <c r="AM87" s="1">
        <v>805.96659999999997</v>
      </c>
      <c r="AN87" s="1">
        <v>4400.1710000000003</v>
      </c>
      <c r="AO87" s="1">
        <v>1631.991</v>
      </c>
      <c r="AP87">
        <v>1537.349976</v>
      </c>
      <c r="AQ87">
        <v>649.45001219999995</v>
      </c>
    </row>
    <row r="88" spans="1:43" x14ac:dyDescent="0.2">
      <c r="A88" s="6">
        <v>45538</v>
      </c>
      <c r="B88" s="1">
        <v>1897.900024</v>
      </c>
      <c r="C88" s="1">
        <v>1472.3865969999999</v>
      </c>
      <c r="D88" s="1">
        <v>1560.599976</v>
      </c>
      <c r="E88" s="1">
        <v>10770.67871</v>
      </c>
      <c r="F88" s="1">
        <v>8294.9501949999994</v>
      </c>
      <c r="G88" s="1">
        <v>1653.1999510000001</v>
      </c>
      <c r="H88" s="1">
        <v>960.39685059999999</v>
      </c>
      <c r="I88" s="1">
        <v>425.1</v>
      </c>
      <c r="J88" s="1">
        <v>5066</v>
      </c>
      <c r="K88" s="1">
        <v>1370.7700199999999</v>
      </c>
      <c r="L88" s="1">
        <v>5508.2934569999998</v>
      </c>
      <c r="M88" s="1">
        <v>2240.25</v>
      </c>
      <c r="N88" s="1">
        <v>12397.1</v>
      </c>
      <c r="O88" s="1">
        <v>2514.6460000000002</v>
      </c>
      <c r="P88" s="1">
        <v>400.78660000000002</v>
      </c>
      <c r="Q88" s="1">
        <v>308.3485</v>
      </c>
      <c r="R88" s="1">
        <v>1509.125</v>
      </c>
      <c r="S88" s="1">
        <v>1800.6479999999999</v>
      </c>
      <c r="T88" s="1">
        <v>1075.8499999999999</v>
      </c>
      <c r="U88" s="1">
        <v>431.411</v>
      </c>
      <c r="V88" s="1">
        <v>598.80640000000005</v>
      </c>
      <c r="W88" s="1">
        <v>2391.1</v>
      </c>
      <c r="X88" s="1">
        <v>1752.6209719999999</v>
      </c>
      <c r="Y88" s="1">
        <v>2784.85</v>
      </c>
      <c r="Z88" s="1">
        <v>262.802887</v>
      </c>
      <c r="AA88" s="1">
        <v>295.51330000000002</v>
      </c>
      <c r="AB88" s="1">
        <v>1314.751</v>
      </c>
      <c r="AC88" s="1">
        <v>4797.591797</v>
      </c>
      <c r="AD88">
        <v>1244.0500489999999</v>
      </c>
      <c r="AE88" s="1">
        <v>1897.9</v>
      </c>
      <c r="AF88" s="1">
        <v>1191.5999999999999</v>
      </c>
      <c r="AG88" s="1">
        <v>1619.5329999999999</v>
      </c>
      <c r="AH88" s="1">
        <v>2754.2530000000002</v>
      </c>
      <c r="AI88" s="1">
        <v>1247.7</v>
      </c>
      <c r="AJ88" s="1">
        <v>1892.7639999999999</v>
      </c>
      <c r="AK88" s="1">
        <v>492.4117</v>
      </c>
      <c r="AL88" s="1">
        <v>1783.8</v>
      </c>
      <c r="AM88" s="1">
        <v>808.56439999999998</v>
      </c>
      <c r="AN88" s="1">
        <v>4391.7039999999997</v>
      </c>
      <c r="AO88" s="1">
        <v>1629.4639999999999</v>
      </c>
      <c r="AP88">
        <v>1620.150024</v>
      </c>
      <c r="AQ88">
        <v>654.20001219999995</v>
      </c>
    </row>
    <row r="89" spans="1:43" x14ac:dyDescent="0.2">
      <c r="A89" s="6">
        <v>45539</v>
      </c>
      <c r="B89" s="1">
        <v>1930.900024</v>
      </c>
      <c r="C89" s="1">
        <v>1464.9726559999999</v>
      </c>
      <c r="D89" s="1">
        <v>1561.900024</v>
      </c>
      <c r="E89" s="1">
        <v>10692.70508</v>
      </c>
      <c r="F89" s="1">
        <v>8221.5498050000006</v>
      </c>
      <c r="G89" s="1">
        <v>1651.900024</v>
      </c>
      <c r="H89" s="1">
        <v>950.79187009999998</v>
      </c>
      <c r="I89" s="1">
        <v>419.35</v>
      </c>
      <c r="J89" s="1">
        <v>5096.6000000000004</v>
      </c>
      <c r="K89" s="1">
        <v>1357.4399410000001</v>
      </c>
      <c r="L89" s="1">
        <v>5544.6313479999999</v>
      </c>
      <c r="M89" s="1">
        <v>2277.25</v>
      </c>
      <c r="N89" s="1">
        <v>12336.25</v>
      </c>
      <c r="O89" s="1">
        <v>2518.6210000000001</v>
      </c>
      <c r="P89" s="1">
        <v>399.50450000000001</v>
      </c>
      <c r="Q89" s="1">
        <v>300.88389999999998</v>
      </c>
      <c r="R89" s="1">
        <v>1514.55</v>
      </c>
      <c r="S89" s="1">
        <v>1821.87</v>
      </c>
      <c r="T89" s="1">
        <v>1071.24</v>
      </c>
      <c r="U89" s="1">
        <v>418.43729999999999</v>
      </c>
      <c r="V89" s="1">
        <v>607.8492</v>
      </c>
      <c r="W89" s="1">
        <v>2413.6999999999998</v>
      </c>
      <c r="X89" s="1">
        <v>1747.5307620000001</v>
      </c>
      <c r="Y89" s="1">
        <v>2749.6</v>
      </c>
      <c r="Z89" s="1">
        <v>254.5175323</v>
      </c>
      <c r="AA89" s="1">
        <v>297.30340000000001</v>
      </c>
      <c r="AB89" s="1">
        <v>1321.5719999999999</v>
      </c>
      <c r="AC89" s="1">
        <v>4826.8798829999996</v>
      </c>
      <c r="AD89">
        <v>1261.1999510000001</v>
      </c>
      <c r="AE89" s="1">
        <v>1930.9</v>
      </c>
      <c r="AF89" s="1">
        <v>1177.7</v>
      </c>
      <c r="AG89" s="1">
        <v>1623.9349999999999</v>
      </c>
      <c r="AH89" s="1">
        <v>2800.53</v>
      </c>
      <c r="AI89" s="1">
        <v>1236.3499999999999</v>
      </c>
      <c r="AJ89" s="1">
        <v>1874.434</v>
      </c>
      <c r="AK89" s="1">
        <v>489.46339999999998</v>
      </c>
      <c r="AL89" s="1">
        <v>1783.8</v>
      </c>
      <c r="AM89" s="1">
        <v>800.42769999999996</v>
      </c>
      <c r="AN89" s="1">
        <v>4359.4889999999996</v>
      </c>
      <c r="AO89" s="1">
        <v>1630.653</v>
      </c>
      <c r="AP89">
        <v>1622.5500489999999</v>
      </c>
      <c r="AQ89">
        <v>650.20001219999995</v>
      </c>
    </row>
    <row r="90" spans="1:43" x14ac:dyDescent="0.2">
      <c r="A90" s="6">
        <v>45540</v>
      </c>
      <c r="B90" s="1">
        <v>1890.3000489999999</v>
      </c>
      <c r="C90" s="1">
        <v>1458.454346</v>
      </c>
      <c r="D90" s="1">
        <v>1547.1999510000001</v>
      </c>
      <c r="E90" s="1">
        <v>10587.422850000001</v>
      </c>
      <c r="F90" s="1">
        <v>8083.2998049999997</v>
      </c>
      <c r="G90" s="1">
        <v>1627.75</v>
      </c>
      <c r="H90" s="1">
        <v>946.01397710000003</v>
      </c>
      <c r="I90" s="1">
        <v>418.05</v>
      </c>
      <c r="J90" s="1">
        <v>5120.8999999999996</v>
      </c>
      <c r="K90" s="1">
        <v>1339.150024</v>
      </c>
      <c r="L90" s="1">
        <v>5593.8466799999997</v>
      </c>
      <c r="M90" s="1">
        <v>2290.1999999999998</v>
      </c>
      <c r="N90" s="1">
        <v>12298.6</v>
      </c>
      <c r="O90" s="1">
        <v>2488.9609999999998</v>
      </c>
      <c r="P90" s="1">
        <v>397.68009999999998</v>
      </c>
      <c r="Q90" s="1">
        <v>298.01280000000003</v>
      </c>
      <c r="R90" s="1">
        <v>1492.9749999999999</v>
      </c>
      <c r="S90" s="1">
        <v>1815.558</v>
      </c>
      <c r="T90" s="1">
        <v>1060.0360000000001</v>
      </c>
      <c r="U90" s="1">
        <v>418.43729999999999</v>
      </c>
      <c r="V90" s="1">
        <v>601.0421</v>
      </c>
      <c r="W90" s="1">
        <v>2473.15</v>
      </c>
      <c r="X90" s="1">
        <v>1752.7189940000001</v>
      </c>
      <c r="Y90" s="1">
        <v>2723.1</v>
      </c>
      <c r="Z90" s="1">
        <v>257.31198119999999</v>
      </c>
      <c r="AA90" s="1">
        <v>288.99939999999998</v>
      </c>
      <c r="AB90" s="1">
        <v>1306.883</v>
      </c>
      <c r="AC90" s="1">
        <v>4757.9790039999998</v>
      </c>
      <c r="AD90">
        <v>1242.150024</v>
      </c>
      <c r="AE90" s="1">
        <v>1890.3</v>
      </c>
      <c r="AF90" s="1">
        <v>1180.55</v>
      </c>
      <c r="AG90" s="1">
        <v>1627.5450000000001</v>
      </c>
      <c r="AH90" s="1">
        <v>2797.77</v>
      </c>
      <c r="AI90" s="1">
        <v>1235.95</v>
      </c>
      <c r="AJ90" s="1">
        <v>1884.866</v>
      </c>
      <c r="AK90" s="1">
        <v>494.15159999999997</v>
      </c>
      <c r="AL90" s="1">
        <v>1777.95</v>
      </c>
      <c r="AM90" s="1">
        <v>802.63350000000003</v>
      </c>
      <c r="AN90" s="1">
        <v>4356.277</v>
      </c>
      <c r="AO90" s="1">
        <v>1624.905</v>
      </c>
      <c r="AP90">
        <v>1620.75</v>
      </c>
      <c r="AQ90">
        <v>645.09997559999999</v>
      </c>
    </row>
    <row r="91" spans="1:43" x14ac:dyDescent="0.2">
      <c r="A91" s="6">
        <v>45541</v>
      </c>
      <c r="B91" s="1">
        <v>1863.3000489999999</v>
      </c>
      <c r="C91" s="1">
        <v>1435.416504</v>
      </c>
      <c r="D91" s="1">
        <v>1539.25</v>
      </c>
      <c r="E91" s="1">
        <v>10562.40625</v>
      </c>
      <c r="F91" s="1">
        <v>8177.7001950000003</v>
      </c>
      <c r="G91" s="1">
        <v>1611.0500489999999</v>
      </c>
      <c r="H91" s="1">
        <v>928.62652590000005</v>
      </c>
      <c r="I91" s="1">
        <v>411.45</v>
      </c>
      <c r="J91" s="1">
        <v>5137.8</v>
      </c>
      <c r="K91" s="1">
        <v>1333.4300539999999</v>
      </c>
      <c r="L91" s="1">
        <v>5603.1630859999996</v>
      </c>
      <c r="M91" s="1">
        <v>2256.5</v>
      </c>
      <c r="N91" s="1">
        <v>12186.15</v>
      </c>
      <c r="O91" s="1">
        <v>2487.2719999999999</v>
      </c>
      <c r="P91" s="1">
        <v>389.34679999999997</v>
      </c>
      <c r="Q91" s="1">
        <v>295.52460000000002</v>
      </c>
      <c r="R91" s="1">
        <v>1464.825</v>
      </c>
      <c r="S91" s="1">
        <v>1813.62</v>
      </c>
      <c r="T91" s="1">
        <v>1040.405</v>
      </c>
      <c r="U91" s="1">
        <v>414.56020000000001</v>
      </c>
      <c r="V91" s="1">
        <v>596.17139999999995</v>
      </c>
      <c r="W91" s="1">
        <v>2423.35</v>
      </c>
      <c r="X91" s="1">
        <v>1718.9967039999999</v>
      </c>
      <c r="Y91" s="1">
        <v>2698.1</v>
      </c>
      <c r="Z91" s="1">
        <v>255.2283783</v>
      </c>
      <c r="AA91" s="1">
        <v>282.03789999999998</v>
      </c>
      <c r="AB91" s="1">
        <v>1284.328</v>
      </c>
      <c r="AC91" s="1">
        <v>4669.6191410000001</v>
      </c>
      <c r="AD91">
        <v>1205.9499510000001</v>
      </c>
      <c r="AE91" s="1">
        <v>1863.3</v>
      </c>
      <c r="AF91" s="1">
        <v>1158.75</v>
      </c>
      <c r="AG91" s="1">
        <v>1619.1379999999999</v>
      </c>
      <c r="AH91" s="1">
        <v>2798.2629999999999</v>
      </c>
      <c r="AI91" s="1">
        <v>1208.1500000000001</v>
      </c>
      <c r="AJ91" s="1">
        <v>1854.348</v>
      </c>
      <c r="AK91" s="1">
        <v>484.96850000000001</v>
      </c>
      <c r="AL91" s="1">
        <v>1764.15</v>
      </c>
      <c r="AM91" s="1">
        <v>767.09699999999998</v>
      </c>
      <c r="AN91" s="1">
        <v>4337.59</v>
      </c>
      <c r="AO91" s="1">
        <v>1608.799</v>
      </c>
      <c r="AP91">
        <v>1626.349976</v>
      </c>
      <c r="AQ91">
        <v>647.65002440000001</v>
      </c>
    </row>
    <row r="92" spans="1:43" x14ac:dyDescent="0.2">
      <c r="A92" s="6">
        <v>45544</v>
      </c>
      <c r="B92" s="1">
        <v>1865.75</v>
      </c>
      <c r="C92" s="1">
        <v>1428.947876</v>
      </c>
      <c r="D92" s="1">
        <v>1542.650024</v>
      </c>
      <c r="E92" s="1">
        <v>10579.47363</v>
      </c>
      <c r="F92" s="1">
        <v>8128.3999020000001</v>
      </c>
      <c r="G92" s="1">
        <v>1620.150024</v>
      </c>
      <c r="H92" s="1">
        <v>932.86260990000005</v>
      </c>
      <c r="I92" s="1">
        <v>408.85</v>
      </c>
      <c r="J92" s="1">
        <v>5173.5</v>
      </c>
      <c r="K92" s="1">
        <v>1331.1800539999999</v>
      </c>
      <c r="L92" s="1">
        <v>5604.6748049999997</v>
      </c>
      <c r="M92" s="1">
        <v>2216.8000000000002</v>
      </c>
      <c r="N92" s="1">
        <v>12145.75</v>
      </c>
      <c r="O92" s="1">
        <v>2500.7359999999999</v>
      </c>
      <c r="P92" s="1">
        <v>384.46519999999998</v>
      </c>
      <c r="Q92" s="1">
        <v>286.05020000000002</v>
      </c>
      <c r="R92" s="1">
        <v>1462.45</v>
      </c>
      <c r="S92" s="1">
        <v>1810.9359999999999</v>
      </c>
      <c r="T92" s="1">
        <v>1029.845</v>
      </c>
      <c r="U92" s="1">
        <v>415.40519999999998</v>
      </c>
      <c r="V92" s="1">
        <v>609.18669999999997</v>
      </c>
      <c r="W92" s="1">
        <v>2411.9499999999998</v>
      </c>
      <c r="X92" s="1">
        <v>1709.8442379999999</v>
      </c>
      <c r="Y92" s="1">
        <v>2708.85</v>
      </c>
      <c r="Z92" s="1">
        <v>252.4093933</v>
      </c>
      <c r="AA92" s="1">
        <v>279.99919999999997</v>
      </c>
      <c r="AB92" s="1">
        <v>1231.9970000000001</v>
      </c>
      <c r="AC92" s="1">
        <v>4623.3544920000004</v>
      </c>
      <c r="AD92">
        <v>1181</v>
      </c>
      <c r="AE92" s="1">
        <v>1865.75</v>
      </c>
      <c r="AF92" s="1">
        <v>1170.8499999999999</v>
      </c>
      <c r="AG92" s="1">
        <v>1628.5840000000001</v>
      </c>
      <c r="AH92" s="1">
        <v>2879.9259999999999</v>
      </c>
      <c r="AI92" s="1">
        <v>1235</v>
      </c>
      <c r="AJ92" s="1">
        <v>1847.328</v>
      </c>
      <c r="AK92" s="1">
        <v>494.68329999999997</v>
      </c>
      <c r="AL92" s="1">
        <v>1790.15</v>
      </c>
      <c r="AM92" s="1">
        <v>768.81259999999997</v>
      </c>
      <c r="AN92" s="1">
        <v>4330.5829999999996</v>
      </c>
      <c r="AO92" s="1">
        <v>1565.1410000000001</v>
      </c>
      <c r="AP92">
        <v>1682.8000489999999</v>
      </c>
      <c r="AQ92">
        <v>642.40002440000001</v>
      </c>
    </row>
    <row r="93" spans="1:43" x14ac:dyDescent="0.2">
      <c r="A93" s="6">
        <v>45545</v>
      </c>
      <c r="B93" s="1">
        <v>1849.6999510000001</v>
      </c>
      <c r="C93" s="1">
        <v>1446.363159</v>
      </c>
      <c r="D93" s="1">
        <v>1577.849976</v>
      </c>
      <c r="E93" s="1">
        <v>10716.160159999999</v>
      </c>
      <c r="F93" s="1">
        <v>8177.8500979999999</v>
      </c>
      <c r="G93" s="1">
        <v>1632</v>
      </c>
      <c r="H93" s="1">
        <v>925.32635500000004</v>
      </c>
      <c r="I93" s="1">
        <v>414.6</v>
      </c>
      <c r="J93" s="1">
        <v>5426.45</v>
      </c>
      <c r="K93" s="1">
        <v>1330.079956</v>
      </c>
      <c r="L93" s="1">
        <v>5530.9257809999999</v>
      </c>
      <c r="M93" s="1">
        <v>2222.5500000000002</v>
      </c>
      <c r="N93" s="1">
        <v>12263.4</v>
      </c>
      <c r="O93" s="1">
        <v>2519.366</v>
      </c>
      <c r="P93" s="1">
        <v>390.82600000000002</v>
      </c>
      <c r="Q93" s="1">
        <v>282.89210000000003</v>
      </c>
      <c r="R93" s="1">
        <v>1461.5250000000001</v>
      </c>
      <c r="S93" s="1">
        <v>1825.3489999999999</v>
      </c>
      <c r="T93" s="1">
        <v>1026.97</v>
      </c>
      <c r="U93" s="1">
        <v>442.74430000000001</v>
      </c>
      <c r="V93" s="1">
        <v>606.85109999999997</v>
      </c>
      <c r="W93" s="1">
        <v>2448.15</v>
      </c>
      <c r="X93" s="1">
        <v>1741.5107419999999</v>
      </c>
      <c r="Y93" s="1">
        <v>2690</v>
      </c>
      <c r="Z93" s="1">
        <v>257.7532349</v>
      </c>
      <c r="AA93" s="1">
        <v>284.17610000000002</v>
      </c>
      <c r="AB93" s="1">
        <v>1245.0920000000001</v>
      </c>
      <c r="AC93" s="1">
        <v>4651.6987300000001</v>
      </c>
      <c r="AD93">
        <v>1179.5</v>
      </c>
      <c r="AE93" s="1">
        <v>1849.7</v>
      </c>
      <c r="AF93" s="1">
        <v>1187.2</v>
      </c>
      <c r="AG93" s="1">
        <v>1632.3920000000001</v>
      </c>
      <c r="AH93" s="1">
        <v>2857.058</v>
      </c>
      <c r="AI93" s="1">
        <v>1237.3</v>
      </c>
      <c r="AJ93" s="1">
        <v>1864.537</v>
      </c>
      <c r="AK93" s="1">
        <v>496.47160000000002</v>
      </c>
      <c r="AL93" s="1">
        <v>1791.6</v>
      </c>
      <c r="AM93" s="1">
        <v>767.2441</v>
      </c>
      <c r="AN93" s="1">
        <v>4387.3239999999996</v>
      </c>
      <c r="AO93" s="1">
        <v>1593.09</v>
      </c>
      <c r="AP93">
        <v>1676.849976</v>
      </c>
      <c r="AQ93">
        <v>665.84997559999999</v>
      </c>
    </row>
    <row r="94" spans="1:43" x14ac:dyDescent="0.2">
      <c r="A94" s="6">
        <v>45546</v>
      </c>
      <c r="B94" s="1">
        <v>1814.4499510000001</v>
      </c>
      <c r="C94" s="1">
        <v>1423.6735839999999</v>
      </c>
      <c r="D94" s="1">
        <v>1577.8000489999999</v>
      </c>
      <c r="E94" s="1">
        <v>11138.45703</v>
      </c>
      <c r="F94" s="1">
        <v>8163.1000979999999</v>
      </c>
      <c r="G94" s="1">
        <v>1628.349976</v>
      </c>
      <c r="H94" s="1">
        <v>923.10986330000003</v>
      </c>
      <c r="I94" s="1">
        <v>410.45</v>
      </c>
      <c r="J94" s="1">
        <v>5439.3</v>
      </c>
      <c r="K94" s="1">
        <v>1322.5</v>
      </c>
      <c r="L94" s="1">
        <v>5516.048828</v>
      </c>
      <c r="M94" s="1">
        <v>2209.4</v>
      </c>
      <c r="N94" s="1">
        <v>12242.6</v>
      </c>
      <c r="O94" s="1">
        <v>2510.7710000000002</v>
      </c>
      <c r="P94" s="1">
        <v>384.2679</v>
      </c>
      <c r="Q94" s="1">
        <v>273.03489999999999</v>
      </c>
      <c r="R94" s="1">
        <v>1451.5</v>
      </c>
      <c r="S94" s="1">
        <v>1834.643</v>
      </c>
      <c r="T94" s="1">
        <v>967.97749999999996</v>
      </c>
      <c r="U94" s="1">
        <v>433.101</v>
      </c>
      <c r="V94" s="1">
        <v>626.47389999999996</v>
      </c>
      <c r="W94" s="1">
        <v>2432.75</v>
      </c>
      <c r="X94" s="1">
        <v>1741.1682129999999</v>
      </c>
      <c r="Y94" s="1">
        <v>2654.25</v>
      </c>
      <c r="Z94" s="1">
        <v>252.1642761</v>
      </c>
      <c r="AA94" s="1">
        <v>286.46339999999998</v>
      </c>
      <c r="AB94" s="1">
        <v>1232.5440000000001</v>
      </c>
      <c r="AC94" s="1">
        <v>4565.6723629999997</v>
      </c>
      <c r="AD94">
        <v>1162.650024</v>
      </c>
      <c r="AE94" s="1">
        <v>1814.45</v>
      </c>
      <c r="AF94" s="1">
        <v>1186.0999999999999</v>
      </c>
      <c r="AG94" s="1">
        <v>1626.0119999999999</v>
      </c>
      <c r="AH94" s="1">
        <v>2862.529</v>
      </c>
      <c r="AI94" s="1">
        <v>1236.3499999999999</v>
      </c>
      <c r="AJ94" s="1">
        <v>1862.441</v>
      </c>
      <c r="AK94" s="1">
        <v>497.19650000000001</v>
      </c>
      <c r="AL94" s="1">
        <v>1789.25</v>
      </c>
      <c r="AM94" s="1">
        <v>753.47059999999999</v>
      </c>
      <c r="AN94" s="1">
        <v>4359.5860000000002</v>
      </c>
      <c r="AO94" s="1">
        <v>1588.3330000000001</v>
      </c>
      <c r="AP94">
        <v>1648.099976</v>
      </c>
      <c r="AQ94">
        <v>663.09997559999999</v>
      </c>
    </row>
    <row r="95" spans="1:43" x14ac:dyDescent="0.2">
      <c r="A95" s="6">
        <v>45547</v>
      </c>
      <c r="B95" s="1">
        <v>1811.900024</v>
      </c>
      <c r="C95" s="1">
        <v>1465.4702150000001</v>
      </c>
      <c r="D95" s="1">
        <v>1646.75</v>
      </c>
      <c r="E95" s="1">
        <v>11433.724609999999</v>
      </c>
      <c r="F95" s="1">
        <v>8182.3999020000001</v>
      </c>
      <c r="G95" s="1">
        <v>1657.25</v>
      </c>
      <c r="H95" s="1">
        <v>937.14788820000001</v>
      </c>
      <c r="I95" s="1">
        <v>418.05</v>
      </c>
      <c r="J95" s="1">
        <v>5482.8</v>
      </c>
      <c r="K95" s="1">
        <v>1336.7700199999999</v>
      </c>
      <c r="L95" s="1">
        <v>5661.1088870000003</v>
      </c>
      <c r="M95" s="1">
        <v>2247.5</v>
      </c>
      <c r="N95" s="1">
        <v>12400.85</v>
      </c>
      <c r="O95" s="1">
        <v>2511.7649999999999</v>
      </c>
      <c r="P95" s="1">
        <v>399.25799999999998</v>
      </c>
      <c r="Q95" s="1">
        <v>281.40870000000001</v>
      </c>
      <c r="R95" s="1">
        <v>1479.8</v>
      </c>
      <c r="S95" s="1">
        <v>1854.2249999999999</v>
      </c>
      <c r="T95" s="1">
        <v>977.74350000000004</v>
      </c>
      <c r="U95" s="1">
        <v>437.3261</v>
      </c>
      <c r="V95" s="1">
        <v>644.38009999999997</v>
      </c>
      <c r="W95" s="1">
        <v>2431.4</v>
      </c>
      <c r="X95" s="1">
        <v>1769.4086910000001</v>
      </c>
      <c r="Y95" s="1">
        <v>2740.9</v>
      </c>
      <c r="Z95" s="1">
        <v>259.86132809999998</v>
      </c>
      <c r="AA95" s="1">
        <v>290.0933</v>
      </c>
      <c r="AB95" s="1">
        <v>1232.146</v>
      </c>
      <c r="AC95" s="1">
        <v>4608.3134769999997</v>
      </c>
      <c r="AD95">
        <v>1153.150024</v>
      </c>
      <c r="AE95" s="1">
        <v>1811.9</v>
      </c>
      <c r="AF95" s="1">
        <v>1203.3499999999999</v>
      </c>
      <c r="AG95" s="1">
        <v>1648.4649999999999</v>
      </c>
      <c r="AH95" s="1">
        <v>2914.03</v>
      </c>
      <c r="AI95" s="1">
        <v>1252.1500000000001</v>
      </c>
      <c r="AJ95" s="1">
        <v>1901.7339999999999</v>
      </c>
      <c r="AK95" s="1">
        <v>502.1748</v>
      </c>
      <c r="AL95" s="1">
        <v>1827.45</v>
      </c>
      <c r="AM95" s="1">
        <v>772.24369999999999</v>
      </c>
      <c r="AN95" s="1">
        <v>4396.9110000000001</v>
      </c>
      <c r="AO95" s="1">
        <v>1628.6210000000001</v>
      </c>
      <c r="AP95">
        <v>1673.599976</v>
      </c>
      <c r="AQ95">
        <v>669.5</v>
      </c>
    </row>
    <row r="96" spans="1:43" x14ac:dyDescent="0.2">
      <c r="A96" s="6">
        <v>45548</v>
      </c>
      <c r="B96" s="1">
        <v>1788.1999510000001</v>
      </c>
      <c r="C96" s="1">
        <v>1445.0694579999999</v>
      </c>
      <c r="D96" s="1">
        <v>1634.4499510000001</v>
      </c>
      <c r="E96" s="1">
        <v>11447.037109999999</v>
      </c>
      <c r="F96" s="1">
        <v>8179.4501950000003</v>
      </c>
      <c r="G96" s="1">
        <v>1659.6999510000001</v>
      </c>
      <c r="H96" s="1">
        <v>947.04833980000001</v>
      </c>
      <c r="I96" s="1">
        <v>413.8</v>
      </c>
      <c r="J96" s="1">
        <v>5498.65</v>
      </c>
      <c r="K96" s="1">
        <v>1332.1400149999999</v>
      </c>
      <c r="L96" s="1">
        <v>5653.9389650000003</v>
      </c>
      <c r="M96" s="1">
        <v>2256.4499999999998</v>
      </c>
      <c r="N96" s="1">
        <v>12316.05</v>
      </c>
      <c r="O96" s="1">
        <v>2515.2919999999999</v>
      </c>
      <c r="P96" s="1">
        <v>395.85570000000001</v>
      </c>
      <c r="Q96" s="1">
        <v>278.9205</v>
      </c>
      <c r="R96" s="1">
        <v>1472.625</v>
      </c>
      <c r="S96" s="1">
        <v>1842.645</v>
      </c>
      <c r="T96" s="1">
        <v>983.64279999999997</v>
      </c>
      <c r="U96" s="1">
        <v>439.21499999999997</v>
      </c>
      <c r="V96" s="1">
        <v>645.42809999999997</v>
      </c>
      <c r="W96" s="1">
        <v>2498.8000000000002</v>
      </c>
      <c r="X96" s="1">
        <v>1774.498779</v>
      </c>
      <c r="Y96" s="1">
        <v>2739.1</v>
      </c>
      <c r="Z96" s="1">
        <v>269.93612669999999</v>
      </c>
      <c r="AA96" s="1">
        <v>288.35300000000001</v>
      </c>
      <c r="AB96" s="1">
        <v>1236.329</v>
      </c>
      <c r="AC96" s="1">
        <v>4611.5400390000004</v>
      </c>
      <c r="AD96">
        <v>1160.900024</v>
      </c>
      <c r="AE96" s="1">
        <v>1788.2</v>
      </c>
      <c r="AF96" s="1">
        <v>1217.45</v>
      </c>
      <c r="AG96" s="1">
        <v>1647.8219999999999</v>
      </c>
      <c r="AH96" s="1">
        <v>2890.9160000000002</v>
      </c>
      <c r="AI96" s="1">
        <v>1250.3499999999999</v>
      </c>
      <c r="AJ96" s="1">
        <v>1895.5429999999999</v>
      </c>
      <c r="AK96" s="1">
        <v>496.71319999999997</v>
      </c>
      <c r="AL96" s="1">
        <v>1820.35</v>
      </c>
      <c r="AM96" s="1">
        <v>775.28269999999998</v>
      </c>
      <c r="AN96" s="1">
        <v>4401.68</v>
      </c>
      <c r="AO96" s="1">
        <v>1641.307</v>
      </c>
      <c r="AP96">
        <v>1724.8000489999999</v>
      </c>
      <c r="AQ96">
        <v>679.04998780000005</v>
      </c>
    </row>
    <row r="97" spans="1:43" x14ac:dyDescent="0.2">
      <c r="A97" s="6">
        <v>45551</v>
      </c>
      <c r="B97" s="1">
        <v>1930.8000489999999</v>
      </c>
      <c r="C97" s="1">
        <v>1433.7246090000001</v>
      </c>
      <c r="D97" s="1">
        <v>1635.4499510000001</v>
      </c>
      <c r="E97" s="1">
        <v>11399.44238</v>
      </c>
      <c r="F97" s="1">
        <v>8230.6503909999992</v>
      </c>
      <c r="G97" s="1">
        <v>1659.400024</v>
      </c>
      <c r="H97" s="1">
        <v>937.34490970000002</v>
      </c>
      <c r="I97" s="1">
        <v>421.35</v>
      </c>
      <c r="J97" s="1">
        <v>5479.35</v>
      </c>
      <c r="K97" s="1">
        <v>1329.420044</v>
      </c>
      <c r="L97" s="1">
        <v>5637.9892579999996</v>
      </c>
      <c r="M97" s="1">
        <v>2251.85</v>
      </c>
      <c r="N97" s="1">
        <v>12289</v>
      </c>
      <c r="O97" s="1">
        <v>2533.377</v>
      </c>
      <c r="P97" s="1">
        <v>405.42169999999999</v>
      </c>
      <c r="Q97" s="1">
        <v>279.92529999999999</v>
      </c>
      <c r="R97" s="1">
        <v>1471.35</v>
      </c>
      <c r="S97" s="1">
        <v>1851.79</v>
      </c>
      <c r="T97" s="1">
        <v>979.97439999999995</v>
      </c>
      <c r="U97" s="1">
        <v>440.75599999999997</v>
      </c>
      <c r="V97" s="1">
        <v>619.87649999999996</v>
      </c>
      <c r="W97" s="1">
        <v>2456.25</v>
      </c>
      <c r="X97" s="1">
        <v>1773.5688479999999</v>
      </c>
      <c r="Y97" s="1">
        <v>2757.4</v>
      </c>
      <c r="Z97" s="1">
        <v>270.57348630000001</v>
      </c>
      <c r="AA97" s="1">
        <v>288.8005</v>
      </c>
      <c r="AB97" s="1">
        <v>1221.491</v>
      </c>
      <c r="AC97" s="1">
        <v>4564.2822269999997</v>
      </c>
      <c r="AD97">
        <v>1143.099976</v>
      </c>
      <c r="AE97" s="1">
        <v>1930.8</v>
      </c>
      <c r="AF97" s="1">
        <v>1231.05</v>
      </c>
      <c r="AG97" s="1">
        <v>1652.768</v>
      </c>
      <c r="AH97" s="1">
        <v>2826.01</v>
      </c>
      <c r="AI97" s="1">
        <v>1262.8499999999999</v>
      </c>
      <c r="AJ97" s="1">
        <v>1901.539</v>
      </c>
      <c r="AK97" s="1">
        <v>494.05500000000001</v>
      </c>
      <c r="AL97" s="1">
        <v>1831.3</v>
      </c>
      <c r="AM97" s="1">
        <v>770.08699999999999</v>
      </c>
      <c r="AN97" s="1">
        <v>4392.58</v>
      </c>
      <c r="AO97" s="1">
        <v>1634.32</v>
      </c>
      <c r="AP97">
        <v>1730.349976</v>
      </c>
      <c r="AQ97">
        <v>664.25</v>
      </c>
    </row>
    <row r="98" spans="1:43" x14ac:dyDescent="0.2">
      <c r="A98" s="6">
        <v>45552</v>
      </c>
      <c r="B98" s="1">
        <v>1954.400024</v>
      </c>
      <c r="C98" s="1">
        <v>1419.692871</v>
      </c>
      <c r="D98" s="1">
        <v>1661.75</v>
      </c>
      <c r="E98" s="1">
        <v>11654.91797</v>
      </c>
      <c r="F98" s="1">
        <v>9253.6503909999992</v>
      </c>
      <c r="G98" s="1">
        <v>1671.8000489999999</v>
      </c>
      <c r="H98" s="1">
        <v>933.54223630000001</v>
      </c>
      <c r="I98" s="1">
        <v>425.4</v>
      </c>
      <c r="J98" s="1">
        <v>5452.2</v>
      </c>
      <c r="K98" s="1">
        <v>1326.329956</v>
      </c>
      <c r="L98" s="1">
        <v>5815.2905270000001</v>
      </c>
      <c r="M98" s="1">
        <v>2270.4</v>
      </c>
      <c r="N98" s="1">
        <v>12245.75</v>
      </c>
      <c r="O98" s="1">
        <v>2530.6439999999998</v>
      </c>
      <c r="P98" s="1">
        <v>410.5498</v>
      </c>
      <c r="Q98" s="1">
        <v>281.98289999999997</v>
      </c>
      <c r="R98" s="1">
        <v>1472.3</v>
      </c>
      <c r="S98" s="1">
        <v>1854.921</v>
      </c>
      <c r="T98" s="1">
        <v>966.63900000000001</v>
      </c>
      <c r="U98" s="1">
        <v>442.4957</v>
      </c>
      <c r="V98" s="1">
        <v>648.42240000000004</v>
      </c>
      <c r="W98" s="1">
        <v>2455.4499999999998</v>
      </c>
      <c r="X98" s="1">
        <v>1775.4288329999999</v>
      </c>
      <c r="Y98" s="1">
        <v>2787.65</v>
      </c>
      <c r="Z98" s="1">
        <v>270.57348630000001</v>
      </c>
      <c r="AA98" s="1">
        <v>282.73410000000001</v>
      </c>
      <c r="AB98" s="1">
        <v>1188.827</v>
      </c>
      <c r="AC98" s="1">
        <v>4426.4311520000001</v>
      </c>
      <c r="AD98">
        <v>1137.900024</v>
      </c>
      <c r="AE98" s="1">
        <v>1954.4</v>
      </c>
      <c r="AF98" s="1">
        <v>1232.0999999999999</v>
      </c>
      <c r="AG98" s="1">
        <v>1650.6410000000001</v>
      </c>
      <c r="AH98" s="1">
        <v>2832.3180000000002</v>
      </c>
      <c r="AI98" s="1">
        <v>1268.0999999999999</v>
      </c>
      <c r="AJ98" s="1">
        <v>1903.7819999999999</v>
      </c>
      <c r="AK98" s="1">
        <v>490.81670000000003</v>
      </c>
      <c r="AL98" s="1">
        <v>1846.65</v>
      </c>
      <c r="AM98" s="1">
        <v>767.48919999999998</v>
      </c>
      <c r="AN98" s="1">
        <v>4385.183</v>
      </c>
      <c r="AO98" s="1">
        <v>1636.847</v>
      </c>
      <c r="AP98">
        <v>1692.9499510000001</v>
      </c>
      <c r="AQ98">
        <v>675.45001219999995</v>
      </c>
    </row>
    <row r="99" spans="1:43" x14ac:dyDescent="0.2">
      <c r="A99" s="6">
        <v>45553</v>
      </c>
      <c r="B99" s="1">
        <v>1950.8000489999999</v>
      </c>
      <c r="C99" s="1">
        <v>1421.8823239999999</v>
      </c>
      <c r="D99" s="1">
        <v>1654.900024</v>
      </c>
      <c r="E99" s="1">
        <v>11473.85742</v>
      </c>
      <c r="F99" s="1">
        <v>8574.1503909999992</v>
      </c>
      <c r="G99" s="1">
        <v>1651.599976</v>
      </c>
      <c r="H99" s="1">
        <v>916.1583862</v>
      </c>
      <c r="I99" s="1">
        <v>426</v>
      </c>
      <c r="J99" s="1">
        <v>5469.15</v>
      </c>
      <c r="K99" s="1">
        <v>1313.5600589999999</v>
      </c>
      <c r="L99" s="1">
        <v>5818.7534180000002</v>
      </c>
      <c r="M99" s="1">
        <v>2224.9499999999998</v>
      </c>
      <c r="N99" s="1">
        <v>12204.1</v>
      </c>
      <c r="O99" s="1">
        <v>2580.6239999999998</v>
      </c>
      <c r="P99" s="1">
        <v>408.42950000000002</v>
      </c>
      <c r="Q99" s="1">
        <v>277.91559999999998</v>
      </c>
      <c r="R99" s="1">
        <v>1463.45</v>
      </c>
      <c r="S99" s="1">
        <v>1825.001</v>
      </c>
      <c r="T99" s="1">
        <v>953.84889999999996</v>
      </c>
      <c r="U99" s="1">
        <v>438.02210000000002</v>
      </c>
      <c r="V99" s="1">
        <v>645.47799999999995</v>
      </c>
      <c r="W99" s="1">
        <v>2395.6</v>
      </c>
      <c r="X99" s="1">
        <v>1719.3883060000001</v>
      </c>
      <c r="Y99" s="1">
        <v>2808.2</v>
      </c>
      <c r="Z99" s="1">
        <v>263.83242799999999</v>
      </c>
      <c r="AA99" s="1">
        <v>281.2921</v>
      </c>
      <c r="AB99" s="1">
        <v>1161.5419999999999</v>
      </c>
      <c r="AC99" s="1">
        <v>4405.7309569999998</v>
      </c>
      <c r="AD99">
        <v>1107.9499510000001</v>
      </c>
      <c r="AE99" s="1">
        <v>1950.8</v>
      </c>
      <c r="AF99" s="1">
        <v>1240.45</v>
      </c>
      <c r="AG99" s="1">
        <v>1676.3579999999999</v>
      </c>
      <c r="AH99" s="1">
        <v>2834.6350000000002</v>
      </c>
      <c r="AI99" s="1">
        <v>1288.3499999999999</v>
      </c>
      <c r="AJ99" s="1">
        <v>1844.8910000000001</v>
      </c>
      <c r="AK99" s="1">
        <v>490.43</v>
      </c>
      <c r="AL99" s="1">
        <v>1839.7</v>
      </c>
      <c r="AM99" s="1">
        <v>777.14530000000002</v>
      </c>
      <c r="AN99" s="1">
        <v>4229.9470000000001</v>
      </c>
      <c r="AO99" s="1">
        <v>1591.1079999999999</v>
      </c>
      <c r="AP99">
        <v>1697.0500489999999</v>
      </c>
      <c r="AQ99">
        <v>675.65002440000001</v>
      </c>
    </row>
    <row r="100" spans="1:43" x14ac:dyDescent="0.2">
      <c r="A100" s="6">
        <v>45554</v>
      </c>
      <c r="B100" s="1">
        <v>1962.9499510000001</v>
      </c>
      <c r="C100" s="1">
        <v>1401.3819579999999</v>
      </c>
      <c r="D100" s="1">
        <v>1664.849976</v>
      </c>
      <c r="E100" s="1">
        <v>11574.652340000001</v>
      </c>
      <c r="F100" s="1">
        <v>8249.3496090000008</v>
      </c>
      <c r="G100" s="1">
        <v>1637.6999510000001</v>
      </c>
      <c r="H100" s="1">
        <v>901.88580320000005</v>
      </c>
      <c r="I100" s="1">
        <v>426.65</v>
      </c>
      <c r="J100" s="1">
        <v>5429.2</v>
      </c>
      <c r="K100" s="1">
        <v>1300.51001</v>
      </c>
      <c r="L100" s="1">
        <v>5859.0424800000001</v>
      </c>
      <c r="M100" s="1">
        <v>2171.9</v>
      </c>
      <c r="N100" s="1">
        <v>12351.5</v>
      </c>
      <c r="O100" s="1">
        <v>2617.4380000000001</v>
      </c>
      <c r="P100" s="1">
        <v>418.0942</v>
      </c>
      <c r="Q100" s="1">
        <v>272.98700000000002</v>
      </c>
      <c r="R100" s="1">
        <v>1469.675</v>
      </c>
      <c r="S100" s="1">
        <v>1834.991</v>
      </c>
      <c r="T100" s="1">
        <v>958.7568</v>
      </c>
      <c r="U100" s="1">
        <v>437.02789999999999</v>
      </c>
      <c r="V100" s="1">
        <v>650.91769999999997</v>
      </c>
      <c r="W100" s="1">
        <v>2426.0500000000002</v>
      </c>
      <c r="X100" s="1">
        <v>1699.8107910000001</v>
      </c>
      <c r="Y100" s="1">
        <v>2797.5</v>
      </c>
      <c r="Z100" s="1">
        <v>261.47918700000002</v>
      </c>
      <c r="AA100" s="1">
        <v>271.19799999999998</v>
      </c>
      <c r="AB100" s="1">
        <v>1116.6289999999999</v>
      </c>
      <c r="AC100" s="1">
        <v>4201.361328</v>
      </c>
      <c r="AD100">
        <v>1071.150024</v>
      </c>
      <c r="AE100" s="1">
        <v>1962.95</v>
      </c>
      <c r="AF100" s="1">
        <v>1242.7</v>
      </c>
      <c r="AG100" s="1">
        <v>1689.9090000000001</v>
      </c>
      <c r="AH100" s="1">
        <v>2870.02</v>
      </c>
      <c r="AI100" s="1">
        <v>1292</v>
      </c>
      <c r="AJ100" s="1">
        <v>1846.8889999999999</v>
      </c>
      <c r="AK100" s="1">
        <v>491.3</v>
      </c>
      <c r="AL100" s="1">
        <v>1871.95</v>
      </c>
      <c r="AM100" s="1">
        <v>774.40039999999999</v>
      </c>
      <c r="AN100" s="1">
        <v>4181.2839999999997</v>
      </c>
      <c r="AO100" s="1">
        <v>1581.1479999999999</v>
      </c>
      <c r="AP100">
        <v>1641.849976</v>
      </c>
      <c r="AQ100">
        <v>695.45001219999995</v>
      </c>
    </row>
    <row r="101" spans="1:43" x14ac:dyDescent="0.2">
      <c r="A101" s="6">
        <v>45555</v>
      </c>
      <c r="B101" s="1">
        <v>2003.9499510000001</v>
      </c>
      <c r="C101" s="1">
        <v>1431.7342530000001</v>
      </c>
      <c r="D101" s="1">
        <v>1711.75</v>
      </c>
      <c r="E101" s="1">
        <v>11646.53125</v>
      </c>
      <c r="F101" s="1">
        <v>8257.1503909999992</v>
      </c>
      <c r="G101" s="1">
        <v>1638.650024</v>
      </c>
      <c r="H101" s="1">
        <v>882.03265380000005</v>
      </c>
      <c r="I101" s="1">
        <v>431.85</v>
      </c>
      <c r="J101" s="1">
        <v>5450.75</v>
      </c>
      <c r="K101" s="1">
        <v>1310.2299800000001</v>
      </c>
      <c r="L101" s="1">
        <v>5866.0664059999999</v>
      </c>
      <c r="M101" s="1">
        <v>2151.6999999999998</v>
      </c>
      <c r="N101" s="1">
        <v>12614.5</v>
      </c>
      <c r="O101" s="1">
        <v>2682.3719999999998</v>
      </c>
      <c r="P101" s="1">
        <v>418.0942</v>
      </c>
      <c r="Q101" s="1">
        <v>273.94400000000002</v>
      </c>
      <c r="R101" s="1">
        <v>1485.925</v>
      </c>
      <c r="S101" s="1">
        <v>1854.5730000000001</v>
      </c>
      <c r="T101" s="1">
        <v>962.57389999999998</v>
      </c>
      <c r="U101" s="1">
        <v>441.55130000000003</v>
      </c>
      <c r="V101" s="1">
        <v>653.21339999999998</v>
      </c>
      <c r="W101" s="1">
        <v>2535.75</v>
      </c>
      <c r="X101" s="1">
        <v>1722.8632809999999</v>
      </c>
      <c r="Y101" s="1">
        <v>2950.85</v>
      </c>
      <c r="Z101" s="1">
        <v>264.29815669999999</v>
      </c>
      <c r="AA101" s="1">
        <v>275.82240000000002</v>
      </c>
      <c r="AB101" s="1">
        <v>1144.6120000000001</v>
      </c>
      <c r="AC101" s="1">
        <v>4302.1811520000001</v>
      </c>
      <c r="AD101">
        <v>1124.6999510000001</v>
      </c>
      <c r="AE101" s="1">
        <v>2003.95</v>
      </c>
      <c r="AF101" s="1">
        <v>1245</v>
      </c>
      <c r="AG101" s="1">
        <v>1722.2529999999999</v>
      </c>
      <c r="AH101" s="1">
        <v>2934.9259999999999</v>
      </c>
      <c r="AI101" s="1">
        <v>1338.45</v>
      </c>
      <c r="AJ101" s="1">
        <v>1858.1510000000001</v>
      </c>
      <c r="AK101" s="1">
        <v>497.24489999999997</v>
      </c>
      <c r="AL101" s="1">
        <v>1904.5</v>
      </c>
      <c r="AM101" s="1">
        <v>766.31280000000004</v>
      </c>
      <c r="AN101" s="1">
        <v>4170.335</v>
      </c>
      <c r="AO101" s="1">
        <v>1607.61</v>
      </c>
      <c r="AP101">
        <v>1692.599976</v>
      </c>
      <c r="AQ101">
        <v>703.40002440000001</v>
      </c>
    </row>
    <row r="102" spans="1:43" x14ac:dyDescent="0.2">
      <c r="A102" s="6">
        <v>45558</v>
      </c>
      <c r="B102" s="1">
        <v>2031.1999510000001</v>
      </c>
      <c r="C102" s="1">
        <v>1449.0998540000001</v>
      </c>
      <c r="D102" s="1">
        <v>1750.4499510000001</v>
      </c>
      <c r="E102" s="1">
        <v>12033.96191</v>
      </c>
      <c r="F102" s="1">
        <v>8235.3496090000008</v>
      </c>
      <c r="G102" s="1">
        <v>1658.150024</v>
      </c>
      <c r="H102" s="1">
        <v>876.5508423</v>
      </c>
      <c r="I102" s="1">
        <v>433.45</v>
      </c>
      <c r="J102" s="1">
        <v>5372.85</v>
      </c>
      <c r="K102" s="1">
        <v>1330.8900149999999</v>
      </c>
      <c r="L102" s="1">
        <v>6039.0268550000001</v>
      </c>
      <c r="M102" s="1">
        <v>2182.25</v>
      </c>
      <c r="N102" s="1">
        <v>12683.1</v>
      </c>
      <c r="O102" s="1">
        <v>2707.8090000000002</v>
      </c>
      <c r="P102" s="1">
        <v>422.43340000000001</v>
      </c>
      <c r="Q102" s="1">
        <v>282.74849999999998</v>
      </c>
      <c r="R102" s="1">
        <v>1493.375</v>
      </c>
      <c r="S102" s="1">
        <v>1851.5409999999999</v>
      </c>
      <c r="T102" s="1">
        <v>963.51589999999999</v>
      </c>
      <c r="U102" s="1">
        <v>451.791</v>
      </c>
      <c r="V102" s="1">
        <v>652.86400000000003</v>
      </c>
      <c r="W102" s="1">
        <v>2650.25</v>
      </c>
      <c r="X102" s="1">
        <v>1715.7664789999999</v>
      </c>
      <c r="Y102" s="1">
        <v>3049.8</v>
      </c>
      <c r="Z102" s="1">
        <v>262.23910519999998</v>
      </c>
      <c r="AA102" s="1">
        <v>284.72309999999999</v>
      </c>
      <c r="AB102" s="1">
        <v>1158.7639999999999</v>
      </c>
      <c r="AC102" s="1">
        <v>4406.0288090000004</v>
      </c>
      <c r="AD102">
        <v>1109.599976</v>
      </c>
      <c r="AE102" s="1">
        <v>2031.2</v>
      </c>
      <c r="AF102" s="1">
        <v>1246.8</v>
      </c>
      <c r="AG102" s="1">
        <v>1740.6510000000001</v>
      </c>
      <c r="AH102" s="1">
        <v>2985.1460000000002</v>
      </c>
      <c r="AI102" s="1">
        <v>1321.9</v>
      </c>
      <c r="AJ102" s="1">
        <v>1849.0830000000001</v>
      </c>
      <c r="AK102" s="1">
        <v>499.7099</v>
      </c>
      <c r="AL102" s="1">
        <v>1934.7</v>
      </c>
      <c r="AM102" s="1">
        <v>786.06610000000001</v>
      </c>
      <c r="AN102" s="1">
        <v>4154.3739999999998</v>
      </c>
      <c r="AO102" s="1">
        <v>1592.8430000000001</v>
      </c>
      <c r="AP102">
        <v>1701.849976</v>
      </c>
      <c r="AQ102">
        <v>704.84997559999999</v>
      </c>
    </row>
    <row r="103" spans="1:43" x14ac:dyDescent="0.2">
      <c r="A103" s="6">
        <v>45559</v>
      </c>
      <c r="B103" s="1">
        <v>2070.5500489999999</v>
      </c>
      <c r="C103" s="1">
        <v>1449.5974120000001</v>
      </c>
      <c r="D103" s="1">
        <v>1756.650024</v>
      </c>
      <c r="E103" s="1">
        <v>12136.07422</v>
      </c>
      <c r="F103" s="1">
        <v>8196.5996090000008</v>
      </c>
      <c r="G103" s="1">
        <v>1637.5500489999999</v>
      </c>
      <c r="H103" s="1">
        <v>882.27966309999999</v>
      </c>
      <c r="I103" s="1">
        <v>431.25</v>
      </c>
      <c r="J103" s="1">
        <v>5375.8</v>
      </c>
      <c r="K103" s="1">
        <v>1330.0699460000001</v>
      </c>
      <c r="L103" s="1">
        <v>5976.3491210000002</v>
      </c>
      <c r="M103" s="1">
        <v>2215.75</v>
      </c>
      <c r="N103" s="1">
        <v>12738.6</v>
      </c>
      <c r="O103" s="1">
        <v>2679.2420000000002</v>
      </c>
      <c r="P103" s="1">
        <v>422.18680000000001</v>
      </c>
      <c r="Q103" s="1">
        <v>286.57659999999998</v>
      </c>
      <c r="R103" s="1">
        <v>1489.375</v>
      </c>
      <c r="S103" s="1">
        <v>1856.9090000000001</v>
      </c>
      <c r="T103" s="1">
        <v>968.96889999999996</v>
      </c>
      <c r="U103" s="1">
        <v>466.00740000000002</v>
      </c>
      <c r="V103" s="1">
        <v>645.6277</v>
      </c>
      <c r="W103" s="1">
        <v>2734.3</v>
      </c>
      <c r="X103" s="1">
        <v>1738.084717</v>
      </c>
      <c r="Y103" s="1">
        <v>3074.3</v>
      </c>
      <c r="Z103" s="1">
        <v>264.51876829999998</v>
      </c>
      <c r="AA103" s="1">
        <v>290.1927</v>
      </c>
      <c r="AB103" s="1">
        <v>1137.287</v>
      </c>
      <c r="AC103" s="1">
        <v>4370.7841799999997</v>
      </c>
      <c r="AD103">
        <v>1106.5500489999999</v>
      </c>
      <c r="AE103" s="1">
        <v>2070.5500000000002</v>
      </c>
      <c r="AF103" s="1">
        <v>1239.55</v>
      </c>
      <c r="AG103" s="1">
        <v>1748.8109999999999</v>
      </c>
      <c r="AH103" s="1">
        <v>2908.2640000000001</v>
      </c>
      <c r="AI103" s="1">
        <v>1318.6</v>
      </c>
      <c r="AJ103" s="1">
        <v>1851.1790000000001</v>
      </c>
      <c r="AK103" s="1">
        <v>498.06659999999999</v>
      </c>
      <c r="AL103" s="1">
        <v>1914.7</v>
      </c>
      <c r="AM103" s="1">
        <v>782.53700000000003</v>
      </c>
      <c r="AN103" s="1">
        <v>4157.0990000000002</v>
      </c>
      <c r="AO103" s="1">
        <v>1622.5260000000001</v>
      </c>
      <c r="AP103">
        <v>1683.0500489999999</v>
      </c>
      <c r="AQ103">
        <v>708.84997559999999</v>
      </c>
    </row>
    <row r="104" spans="1:43" x14ac:dyDescent="0.2">
      <c r="A104" s="6">
        <v>45560</v>
      </c>
      <c r="B104" s="1">
        <v>2066.75</v>
      </c>
      <c r="C104" s="1">
        <v>1445.5173339999999</v>
      </c>
      <c r="D104" s="1">
        <v>1760.400024</v>
      </c>
      <c r="E104" s="1">
        <v>12090.82129</v>
      </c>
      <c r="F104" s="1">
        <v>8092.4501950000003</v>
      </c>
      <c r="G104" s="1">
        <v>1643.1999510000001</v>
      </c>
      <c r="H104" s="1">
        <v>878.37811280000005</v>
      </c>
      <c r="I104" s="1">
        <v>437.75</v>
      </c>
      <c r="J104" s="1">
        <v>5394.3</v>
      </c>
      <c r="K104" s="1">
        <v>1338.290039</v>
      </c>
      <c r="L104" s="1">
        <v>5939.279297</v>
      </c>
      <c r="M104" s="1">
        <v>2221.1</v>
      </c>
      <c r="N104" s="1">
        <v>12785.3</v>
      </c>
      <c r="O104" s="1">
        <v>2680.1869999999999</v>
      </c>
      <c r="P104" s="1">
        <v>430.07639999999998</v>
      </c>
      <c r="Q104" s="1">
        <v>285.85879999999997</v>
      </c>
      <c r="R104" s="1">
        <v>1493.95</v>
      </c>
      <c r="S104" s="1">
        <v>1859.3440000000001</v>
      </c>
      <c r="T104" s="1">
        <v>955.38570000000004</v>
      </c>
      <c r="U104" s="1">
        <v>465.3612</v>
      </c>
      <c r="V104" s="1">
        <v>632.10329999999999</v>
      </c>
      <c r="W104" s="1">
        <v>2701.3</v>
      </c>
      <c r="X104" s="1">
        <v>1744.7410890000001</v>
      </c>
      <c r="Y104" s="1">
        <v>3091.05</v>
      </c>
      <c r="Z104" s="1">
        <v>262.87643430000003</v>
      </c>
      <c r="AA104" s="1">
        <v>288.25349999999997</v>
      </c>
      <c r="AB104" s="1">
        <v>1114.615</v>
      </c>
      <c r="AC104" s="1">
        <v>4357.6791990000002</v>
      </c>
      <c r="AD104">
        <v>1089.3000489999999</v>
      </c>
      <c r="AE104" s="1">
        <v>2066.75</v>
      </c>
      <c r="AF104" s="1">
        <v>1268.0999999999999</v>
      </c>
      <c r="AG104" s="1">
        <v>1759.741</v>
      </c>
      <c r="AH104" s="1">
        <v>2906.6869999999999</v>
      </c>
      <c r="AI104" s="1">
        <v>1323.85</v>
      </c>
      <c r="AJ104" s="1">
        <v>1847.962</v>
      </c>
      <c r="AK104" s="1">
        <v>500.28980000000001</v>
      </c>
      <c r="AL104" s="1">
        <v>1897.95</v>
      </c>
      <c r="AM104" s="1">
        <v>777.48829999999998</v>
      </c>
      <c r="AN104" s="1">
        <v>4160.4570000000003</v>
      </c>
      <c r="AO104" s="1">
        <v>1588.482</v>
      </c>
      <c r="AP104">
        <v>1688.3000489999999</v>
      </c>
      <c r="AQ104">
        <v>704.75</v>
      </c>
    </row>
    <row r="105" spans="1:43" x14ac:dyDescent="0.2">
      <c r="A105" s="6">
        <v>45561</v>
      </c>
      <c r="B105" s="1">
        <v>2057.8500979999999</v>
      </c>
      <c r="C105" s="1">
        <v>1465.4702150000001</v>
      </c>
      <c r="D105" s="1">
        <v>1771.099976</v>
      </c>
      <c r="E105" s="1">
        <v>12309.674800000001</v>
      </c>
      <c r="F105" s="1">
        <v>8200.9003909999992</v>
      </c>
      <c r="G105" s="1">
        <v>1621.8000489999999</v>
      </c>
      <c r="H105" s="1">
        <v>880.99560550000001</v>
      </c>
      <c r="I105" s="1">
        <v>436.75</v>
      </c>
      <c r="J105" s="1">
        <v>5379.3</v>
      </c>
      <c r="K105" s="1">
        <v>1348.880005</v>
      </c>
      <c r="L105" s="1">
        <v>5903.3315430000002</v>
      </c>
      <c r="M105" s="1">
        <v>2188.15</v>
      </c>
      <c r="N105" s="1">
        <v>13383.8</v>
      </c>
      <c r="O105" s="1">
        <v>2737.9659999999999</v>
      </c>
      <c r="P105" s="1">
        <v>428.59710000000001</v>
      </c>
      <c r="Q105" s="1">
        <v>282.5093</v>
      </c>
      <c r="R105" s="1">
        <v>1497.95</v>
      </c>
      <c r="S105" s="1">
        <v>1887.028</v>
      </c>
      <c r="T105" s="1">
        <v>984.68389999999999</v>
      </c>
      <c r="U105" s="1">
        <v>473.26459999999997</v>
      </c>
      <c r="V105" s="1">
        <v>625.66549999999995</v>
      </c>
      <c r="W105" s="1">
        <v>2685.15</v>
      </c>
      <c r="X105" s="1">
        <v>1746.1604</v>
      </c>
      <c r="Y105" s="1">
        <v>3181.1</v>
      </c>
      <c r="Z105" s="1">
        <v>265.6708984</v>
      </c>
      <c r="AA105" s="1">
        <v>288.8999</v>
      </c>
      <c r="AB105" s="1">
        <v>1119.798</v>
      </c>
      <c r="AC105" s="1">
        <v>4337.8725590000004</v>
      </c>
      <c r="AD105">
        <v>1076.099976</v>
      </c>
      <c r="AE105" s="1">
        <v>2057.85</v>
      </c>
      <c r="AF105" s="1">
        <v>1277.0999999999999</v>
      </c>
      <c r="AG105" s="1">
        <v>1764.0440000000001</v>
      </c>
      <c r="AH105" s="1">
        <v>2943.3049999999998</v>
      </c>
      <c r="AI105" s="1">
        <v>1329.05</v>
      </c>
      <c r="AJ105" s="1">
        <v>1852.788</v>
      </c>
      <c r="AK105" s="1">
        <v>505.31650000000002</v>
      </c>
      <c r="AL105" s="1">
        <v>1902.3</v>
      </c>
      <c r="AM105" s="1">
        <v>786.06610000000001</v>
      </c>
      <c r="AN105" s="1">
        <v>4177.732</v>
      </c>
      <c r="AO105" s="1">
        <v>1592.644</v>
      </c>
      <c r="AP105">
        <v>1695.75</v>
      </c>
      <c r="AQ105">
        <v>687.90002440000001</v>
      </c>
    </row>
    <row r="106" spans="1:43" x14ac:dyDescent="0.2">
      <c r="A106" s="6">
        <v>45562</v>
      </c>
      <c r="B106" s="1">
        <v>1981.849976</v>
      </c>
      <c r="C106" s="1">
        <v>1449.647095</v>
      </c>
      <c r="D106" s="1">
        <v>1734.599976</v>
      </c>
      <c r="E106" s="1">
        <v>12353.318359999999</v>
      </c>
      <c r="F106" s="1">
        <v>8100.1000979999999</v>
      </c>
      <c r="G106" s="1">
        <v>1672.5</v>
      </c>
      <c r="H106" s="1">
        <v>900.0585327</v>
      </c>
      <c r="I106" s="1">
        <v>430.45</v>
      </c>
      <c r="J106" s="1">
        <v>5457.9</v>
      </c>
      <c r="K106" s="1">
        <v>1349.9799800000001</v>
      </c>
      <c r="L106" s="1">
        <v>5811.5346680000002</v>
      </c>
      <c r="M106" s="1">
        <v>2218.5</v>
      </c>
      <c r="N106" s="1">
        <v>13495.6</v>
      </c>
      <c r="O106" s="1">
        <v>2728.2289999999998</v>
      </c>
      <c r="P106" s="1">
        <v>430.86529999999999</v>
      </c>
      <c r="Q106" s="1">
        <v>284.42329999999998</v>
      </c>
      <c r="R106" s="1">
        <v>1526.175</v>
      </c>
      <c r="S106" s="1">
        <v>1937.0260000000001</v>
      </c>
      <c r="T106" s="1">
        <v>984.53520000000003</v>
      </c>
      <c r="U106" s="1">
        <v>482.65940000000001</v>
      </c>
      <c r="V106" s="1">
        <v>607.4</v>
      </c>
      <c r="W106" s="1">
        <v>2592</v>
      </c>
      <c r="X106" s="1">
        <v>1770.1917719999999</v>
      </c>
      <c r="Y106" s="1">
        <v>3183.65</v>
      </c>
      <c r="Z106" s="1">
        <v>265.62185670000002</v>
      </c>
      <c r="AA106" s="1">
        <v>291.83370000000002</v>
      </c>
      <c r="AB106" s="1">
        <v>1126.375</v>
      </c>
      <c r="AC106" s="1">
        <v>4441.9682620000003</v>
      </c>
      <c r="AD106">
        <v>1066.650024</v>
      </c>
      <c r="AE106" s="1">
        <v>1981.85</v>
      </c>
      <c r="AF106" s="1">
        <v>1273.1500000000001</v>
      </c>
      <c r="AG106" s="1">
        <v>1733.579</v>
      </c>
      <c r="AH106" s="1">
        <v>2923.739</v>
      </c>
      <c r="AI106" s="1">
        <v>1306.5999999999999</v>
      </c>
      <c r="AJ106" s="1">
        <v>1859.126</v>
      </c>
      <c r="AK106" s="1">
        <v>505.2681</v>
      </c>
      <c r="AL106" s="1">
        <v>1872.45</v>
      </c>
      <c r="AM106" s="1">
        <v>786.85040000000004</v>
      </c>
      <c r="AN106" s="1">
        <v>4193.4989999999998</v>
      </c>
      <c r="AO106" s="1">
        <v>1594.924</v>
      </c>
      <c r="AP106">
        <v>1717.4499510000001</v>
      </c>
      <c r="AQ106">
        <v>688.25</v>
      </c>
    </row>
    <row r="107" spans="1:43" x14ac:dyDescent="0.2">
      <c r="A107" s="6">
        <v>45565</v>
      </c>
      <c r="B107" s="1">
        <v>1902.6999510000001</v>
      </c>
      <c r="C107" s="1">
        <v>1441.1883539999999</v>
      </c>
      <c r="D107" s="1">
        <v>1709.5500489999999</v>
      </c>
      <c r="E107" s="1">
        <v>12040.789059999999</v>
      </c>
      <c r="F107" s="1">
        <v>8204.7001949999994</v>
      </c>
      <c r="G107" s="1">
        <v>1654.099976</v>
      </c>
      <c r="H107" s="1">
        <v>907.02191159999995</v>
      </c>
      <c r="I107" s="1">
        <v>425</v>
      </c>
      <c r="J107" s="1">
        <v>5443.35</v>
      </c>
      <c r="K107" s="1">
        <v>1350.3199460000001</v>
      </c>
      <c r="L107" s="1">
        <v>5572.580078</v>
      </c>
      <c r="M107" s="1">
        <v>2191.1</v>
      </c>
      <c r="N107" s="1">
        <v>13238</v>
      </c>
      <c r="O107" s="1">
        <v>2672.8330000000001</v>
      </c>
      <c r="P107" s="1">
        <v>437.07830000000001</v>
      </c>
      <c r="Q107" s="1">
        <v>284.80610000000001</v>
      </c>
      <c r="R107" s="1">
        <v>1476.575</v>
      </c>
      <c r="S107" s="1">
        <v>1915.1579999999999</v>
      </c>
      <c r="T107" s="1">
        <v>966.34159999999997</v>
      </c>
      <c r="U107" s="1">
        <v>479.77629999999999</v>
      </c>
      <c r="V107" s="1">
        <v>605.15430000000003</v>
      </c>
      <c r="W107" s="1">
        <v>2520.6999999999998</v>
      </c>
      <c r="X107" s="1">
        <v>1758.151611</v>
      </c>
      <c r="Y107" s="1">
        <v>3094.9</v>
      </c>
      <c r="Z107" s="1">
        <v>265.45028689999998</v>
      </c>
      <c r="AA107" s="1">
        <v>283.52969999999999</v>
      </c>
      <c r="AB107" s="1">
        <v>1156.0229999999999</v>
      </c>
      <c r="AC107" s="1">
        <v>4388.8530270000001</v>
      </c>
      <c r="AD107">
        <v>1109.6999510000001</v>
      </c>
      <c r="AE107" s="1">
        <v>1902.7</v>
      </c>
      <c r="AF107" s="1">
        <v>1232.2</v>
      </c>
      <c r="AG107" s="1">
        <v>1713.203</v>
      </c>
      <c r="AH107" s="1">
        <v>2915.9029999999998</v>
      </c>
      <c r="AI107" s="1">
        <v>1273</v>
      </c>
      <c r="AJ107" s="1">
        <v>1828.7539999999999</v>
      </c>
      <c r="AK107" s="1">
        <v>500.8698</v>
      </c>
      <c r="AL107" s="1">
        <v>1853.95</v>
      </c>
      <c r="AM107" s="1">
        <v>772.39070000000004</v>
      </c>
      <c r="AN107" s="1">
        <v>4154.3739999999998</v>
      </c>
      <c r="AO107" s="1">
        <v>1563.1590000000001</v>
      </c>
      <c r="AP107">
        <v>1749.5500489999999</v>
      </c>
      <c r="AQ107">
        <v>681.90002440000001</v>
      </c>
    </row>
    <row r="108" spans="1:43" x14ac:dyDescent="0.2">
      <c r="A108" s="6">
        <v>45566</v>
      </c>
      <c r="B108" s="1">
        <v>1884.9499510000001</v>
      </c>
      <c r="C108" s="1">
        <v>1460.3948969999999</v>
      </c>
      <c r="D108" s="1">
        <v>1698.6999510000001</v>
      </c>
      <c r="E108" s="1">
        <v>11856.94824</v>
      </c>
      <c r="F108" s="1">
        <v>8640.9003909999992</v>
      </c>
      <c r="G108" s="1">
        <v>1664.849976</v>
      </c>
      <c r="H108" s="1">
        <v>910.38024900000005</v>
      </c>
      <c r="I108" s="1">
        <v>419.35</v>
      </c>
      <c r="J108" s="1">
        <v>5423.8</v>
      </c>
      <c r="K108" s="1">
        <v>1349.8199460000001</v>
      </c>
      <c r="L108" s="1">
        <v>5609.357422</v>
      </c>
      <c r="M108" s="1">
        <v>2194.4</v>
      </c>
      <c r="N108" s="1">
        <v>13166</v>
      </c>
      <c r="O108" s="1">
        <v>2689.8249999999998</v>
      </c>
      <c r="P108" s="1">
        <v>434.02109999999999</v>
      </c>
      <c r="Q108" s="1">
        <v>279.399</v>
      </c>
      <c r="R108" s="1">
        <v>1464.825</v>
      </c>
      <c r="S108" s="1">
        <v>1908.4480000000001</v>
      </c>
      <c r="T108" s="1">
        <v>956.97209999999995</v>
      </c>
      <c r="U108" s="1">
        <v>478.43419999999998</v>
      </c>
      <c r="V108" s="1">
        <v>611.09310000000005</v>
      </c>
      <c r="W108" s="1">
        <v>2578.9499999999998</v>
      </c>
      <c r="X108" s="1">
        <v>1778.1206050000001</v>
      </c>
      <c r="Y108" s="1">
        <v>3165.5</v>
      </c>
      <c r="Z108" s="1">
        <v>268.04864500000002</v>
      </c>
      <c r="AA108" s="1">
        <v>282.38600000000002</v>
      </c>
      <c r="AB108" s="1">
        <v>1123.335</v>
      </c>
      <c r="AC108" s="1">
        <v>4394.2641599999997</v>
      </c>
      <c r="AD108">
        <v>1120.5500489999999</v>
      </c>
      <c r="AE108" s="1">
        <v>1884.95</v>
      </c>
      <c r="AF108" s="1">
        <v>1226.6500000000001</v>
      </c>
      <c r="AG108" s="1">
        <v>1707.4169999999999</v>
      </c>
      <c r="AH108" s="1">
        <v>2881.848</v>
      </c>
      <c r="AI108" s="1">
        <v>1274.4000000000001</v>
      </c>
      <c r="AJ108" s="1">
        <v>1856.7860000000001</v>
      </c>
      <c r="AK108" s="1">
        <v>498.98489999999998</v>
      </c>
      <c r="AL108" s="1">
        <v>1879.4</v>
      </c>
      <c r="AM108" s="1">
        <v>781.26260000000002</v>
      </c>
      <c r="AN108" s="1">
        <v>4173.2550000000001</v>
      </c>
      <c r="AO108" s="1">
        <v>1610.93</v>
      </c>
      <c r="AP108">
        <v>1731.6999510000001</v>
      </c>
      <c r="AQ108">
        <v>658.79998780000005</v>
      </c>
    </row>
    <row r="109" spans="1:43" x14ac:dyDescent="0.2">
      <c r="A109" s="6">
        <v>45568</v>
      </c>
      <c r="B109" s="1">
        <v>1807.8000489999999</v>
      </c>
      <c r="C109" s="1">
        <v>1418.299683</v>
      </c>
      <c r="D109" s="1">
        <v>1673.4499510000001</v>
      </c>
      <c r="E109" s="1">
        <v>11514.624019999999</v>
      </c>
      <c r="F109" s="1">
        <v>8566.3496090000008</v>
      </c>
      <c r="G109" s="1">
        <v>1656.5500489999999</v>
      </c>
      <c r="H109" s="1">
        <v>879.56335449999995</v>
      </c>
      <c r="I109" s="1">
        <v>410.95</v>
      </c>
      <c r="J109" s="1">
        <v>5430.3</v>
      </c>
      <c r="K109" s="1">
        <v>1347.130005</v>
      </c>
      <c r="L109" s="1">
        <v>5524.1455079999996</v>
      </c>
      <c r="M109" s="1">
        <v>2183.6</v>
      </c>
      <c r="N109" s="1">
        <v>12647.35</v>
      </c>
      <c r="O109" s="1">
        <v>2657.83</v>
      </c>
      <c r="P109" s="1">
        <v>429.33670000000001</v>
      </c>
      <c r="Q109" s="1">
        <v>279.49470000000002</v>
      </c>
      <c r="R109" s="1">
        <v>1406.9749999999999</v>
      </c>
      <c r="S109" s="1">
        <v>1899.403</v>
      </c>
      <c r="T109" s="1">
        <v>917.80880000000002</v>
      </c>
      <c r="U109" s="1">
        <v>469.03949999999998</v>
      </c>
      <c r="V109" s="1">
        <v>586.63930000000005</v>
      </c>
      <c r="W109" s="1">
        <v>2537.8000000000002</v>
      </c>
      <c r="X109" s="1">
        <v>1740.972534</v>
      </c>
      <c r="Y109" s="1">
        <v>3129.85</v>
      </c>
      <c r="Z109" s="1">
        <v>259.91036989999998</v>
      </c>
      <c r="AA109" s="1">
        <v>277.16489999999999</v>
      </c>
      <c r="AB109" s="1">
        <v>1119.05</v>
      </c>
      <c r="AC109" s="1">
        <v>4236.7553710000002</v>
      </c>
      <c r="AD109">
        <v>1093.8000489999999</v>
      </c>
      <c r="AE109" s="1">
        <v>1807.8</v>
      </c>
      <c r="AF109" s="1">
        <v>1175.7</v>
      </c>
      <c r="AG109" s="1">
        <v>1663.6980000000001</v>
      </c>
      <c r="AH109" s="1">
        <v>2851.884</v>
      </c>
      <c r="AI109" s="1">
        <v>1256.3499999999999</v>
      </c>
      <c r="AJ109" s="1">
        <v>1846.1089999999999</v>
      </c>
      <c r="AK109" s="1">
        <v>495.6499</v>
      </c>
      <c r="AL109" s="1">
        <v>1822.8</v>
      </c>
      <c r="AM109" s="1">
        <v>778.46870000000001</v>
      </c>
      <c r="AN109" s="1">
        <v>4119.58</v>
      </c>
      <c r="AO109" s="1">
        <v>1589.77</v>
      </c>
      <c r="AP109">
        <v>1665.75</v>
      </c>
      <c r="AQ109">
        <v>635.15002440000001</v>
      </c>
    </row>
    <row r="110" spans="1:43" x14ac:dyDescent="0.2">
      <c r="A110" s="6">
        <v>45569</v>
      </c>
      <c r="B110" s="1">
        <v>1801.1999510000001</v>
      </c>
      <c r="C110" s="1">
        <v>1406.8553469999999</v>
      </c>
      <c r="D110" s="1">
        <v>1640.900024</v>
      </c>
      <c r="E110" s="1">
        <v>11483.36621</v>
      </c>
      <c r="F110" s="1">
        <v>8308.6503909999992</v>
      </c>
      <c r="G110" s="1">
        <v>1623.3000489999999</v>
      </c>
      <c r="H110" s="1">
        <v>870.22949219999998</v>
      </c>
      <c r="I110" s="1">
        <v>408.15</v>
      </c>
      <c r="J110" s="1">
        <v>5425.55</v>
      </c>
      <c r="K110" s="1">
        <v>1326.650024</v>
      </c>
      <c r="L110" s="1">
        <v>5385.71875</v>
      </c>
      <c r="M110" s="1">
        <v>2198.25</v>
      </c>
      <c r="N110" s="1">
        <v>12605.75</v>
      </c>
      <c r="O110" s="1">
        <v>2581.6170000000002</v>
      </c>
      <c r="P110" s="1">
        <v>424.50439999999998</v>
      </c>
      <c r="Q110" s="1">
        <v>282.55709999999999</v>
      </c>
      <c r="R110" s="1">
        <v>1386.5250000000001</v>
      </c>
      <c r="S110" s="1">
        <v>1898.6079999999999</v>
      </c>
      <c r="T110" s="1">
        <v>922.81579999999997</v>
      </c>
      <c r="U110" s="1">
        <v>463.9196</v>
      </c>
      <c r="V110" s="1">
        <v>577.80610000000001</v>
      </c>
      <c r="W110" s="1">
        <v>2611.65</v>
      </c>
      <c r="X110" s="1">
        <v>1739.0635990000001</v>
      </c>
      <c r="Y110" s="1">
        <v>3017.45</v>
      </c>
      <c r="Z110" s="1">
        <v>261.57724000000002</v>
      </c>
      <c r="AA110" s="1">
        <v>275.67320000000001</v>
      </c>
      <c r="AB110" s="1">
        <v>1104.55</v>
      </c>
      <c r="AC110" s="1">
        <v>4226.0327150000003</v>
      </c>
      <c r="AD110">
        <v>1072.400024</v>
      </c>
      <c r="AE110" s="1">
        <v>1801.2</v>
      </c>
      <c r="AF110" s="1">
        <v>1178.4000000000001</v>
      </c>
      <c r="AG110" s="1">
        <v>1639.6130000000001</v>
      </c>
      <c r="AH110" s="1">
        <v>2807.9229999999998</v>
      </c>
      <c r="AI110" s="1">
        <v>1239.75</v>
      </c>
      <c r="AJ110" s="1">
        <v>1870.241</v>
      </c>
      <c r="AK110" s="1">
        <v>486.75670000000002</v>
      </c>
      <c r="AL110" s="1">
        <v>1809</v>
      </c>
      <c r="AM110" s="1">
        <v>780.96849999999995</v>
      </c>
      <c r="AN110" s="1">
        <v>4138.558</v>
      </c>
      <c r="AO110" s="1">
        <v>1602.06</v>
      </c>
      <c r="AP110">
        <v>1646.25</v>
      </c>
      <c r="AQ110">
        <v>629.15002440000001</v>
      </c>
    </row>
    <row r="111" spans="1:43" x14ac:dyDescent="0.2">
      <c r="A111" s="6">
        <v>45572</v>
      </c>
      <c r="B111" s="1">
        <v>1752.4499510000001</v>
      </c>
      <c r="C111" s="1">
        <v>1348.6385499999999</v>
      </c>
      <c r="D111" s="1">
        <v>1662.0500489999999</v>
      </c>
      <c r="E111" s="1">
        <v>11329.905269999999</v>
      </c>
      <c r="F111" s="1">
        <v>8639.5996090000008</v>
      </c>
      <c r="G111" s="1">
        <v>1624.650024</v>
      </c>
      <c r="H111" s="1">
        <v>857.63598630000001</v>
      </c>
      <c r="I111" s="1">
        <v>404.05</v>
      </c>
      <c r="J111" s="1">
        <v>5404.35</v>
      </c>
      <c r="K111" s="1">
        <v>1321.9799800000001</v>
      </c>
      <c r="L111" s="1">
        <v>5366.8911129999997</v>
      </c>
      <c r="M111" s="1">
        <v>2174.9</v>
      </c>
      <c r="N111" s="1">
        <v>12527.5</v>
      </c>
      <c r="O111" s="1">
        <v>2557.4720000000002</v>
      </c>
      <c r="P111" s="1">
        <v>409.71159999999998</v>
      </c>
      <c r="Q111" s="1">
        <v>277.00650000000002</v>
      </c>
      <c r="R111" s="1">
        <v>1370.7249999999999</v>
      </c>
      <c r="S111" s="1">
        <v>1893.836</v>
      </c>
      <c r="T111" s="1">
        <v>919.94050000000004</v>
      </c>
      <c r="U111" s="1">
        <v>438.71800000000002</v>
      </c>
      <c r="V111" s="1">
        <v>541.0258</v>
      </c>
      <c r="W111" s="1">
        <v>2561.6999999999998</v>
      </c>
      <c r="X111" s="1">
        <v>1739.40625</v>
      </c>
      <c r="Y111" s="1">
        <v>3060.2</v>
      </c>
      <c r="Z111" s="1">
        <v>260.54769900000002</v>
      </c>
      <c r="AA111" s="1">
        <v>265.87740000000002</v>
      </c>
      <c r="AB111" s="1">
        <v>1105.4970000000001</v>
      </c>
      <c r="AC111" s="1">
        <v>4135.935547</v>
      </c>
      <c r="AD111">
        <v>1022.849976</v>
      </c>
      <c r="AE111" s="1">
        <v>1752.45</v>
      </c>
      <c r="AF111" s="1">
        <v>1145.7</v>
      </c>
      <c r="AG111" s="1">
        <v>1600.1959999999999</v>
      </c>
      <c r="AH111" s="1">
        <v>2792.7930000000001</v>
      </c>
      <c r="AI111" s="1">
        <v>1233.9000000000001</v>
      </c>
      <c r="AJ111" s="1">
        <v>1885.9880000000001</v>
      </c>
      <c r="AK111" s="1">
        <v>493.185</v>
      </c>
      <c r="AL111" s="1">
        <v>1790.25</v>
      </c>
      <c r="AM111" s="1">
        <v>755.48030000000006</v>
      </c>
      <c r="AN111" s="1">
        <v>4158.607</v>
      </c>
      <c r="AO111" s="1">
        <v>1604.1410000000001</v>
      </c>
      <c r="AP111">
        <v>1589.6999510000001</v>
      </c>
      <c r="AQ111">
        <v>618.40002440000001</v>
      </c>
    </row>
    <row r="112" spans="1:43" x14ac:dyDescent="0.2">
      <c r="A112" s="6">
        <v>45573</v>
      </c>
      <c r="B112" s="1">
        <v>1813.849976</v>
      </c>
      <c r="C112" s="1">
        <v>1411.6820070000001</v>
      </c>
      <c r="D112" s="1">
        <v>1657.4499510000001</v>
      </c>
      <c r="E112" s="1">
        <v>11595.23047</v>
      </c>
      <c r="F112" s="1">
        <v>8594.25</v>
      </c>
      <c r="G112" s="1">
        <v>1640.6999510000001</v>
      </c>
      <c r="H112" s="1">
        <v>880.74865720000003</v>
      </c>
      <c r="I112" s="1">
        <v>416.9</v>
      </c>
      <c r="J112" s="1">
        <v>5547.05</v>
      </c>
      <c r="K112" s="1">
        <v>1331.209961</v>
      </c>
      <c r="L112" s="1">
        <v>5394.4985349999997</v>
      </c>
      <c r="M112" s="1">
        <v>2216.9499999999998</v>
      </c>
      <c r="N112" s="1">
        <v>12531.95</v>
      </c>
      <c r="O112" s="1">
        <v>2565.3220000000001</v>
      </c>
      <c r="P112" s="1">
        <v>415.13560000000001</v>
      </c>
      <c r="Q112" s="1">
        <v>280.83449999999999</v>
      </c>
      <c r="R112" s="1">
        <v>1397.35</v>
      </c>
      <c r="S112" s="1">
        <v>1905.665</v>
      </c>
      <c r="T112" s="1">
        <v>911.95910000000003</v>
      </c>
      <c r="U112" s="1">
        <v>454.22669999999999</v>
      </c>
      <c r="V112" s="1">
        <v>588.88509999999997</v>
      </c>
      <c r="W112" s="1">
        <v>2603.5500000000002</v>
      </c>
      <c r="X112" s="1">
        <v>1751.6419679999999</v>
      </c>
      <c r="Y112" s="1">
        <v>3165.85</v>
      </c>
      <c r="Z112" s="1">
        <v>258.34155270000002</v>
      </c>
      <c r="AA112" s="1">
        <v>278.70639999999997</v>
      </c>
      <c r="AB112" s="1">
        <v>1145.26</v>
      </c>
      <c r="AC112" s="1">
        <v>4336.8793949999999</v>
      </c>
      <c r="AD112">
        <v>1073.9499510000001</v>
      </c>
      <c r="AE112" s="1">
        <v>1813.85</v>
      </c>
      <c r="AF112" s="1">
        <v>1153.3</v>
      </c>
      <c r="AG112" s="1">
        <v>1633.0840000000001</v>
      </c>
      <c r="AH112" s="1">
        <v>2778.402</v>
      </c>
      <c r="AI112" s="1">
        <v>1236.5999999999999</v>
      </c>
      <c r="AJ112" s="1">
        <v>1899.8820000000001</v>
      </c>
      <c r="AK112" s="1">
        <v>491.01</v>
      </c>
      <c r="AL112" s="1">
        <v>1803.4</v>
      </c>
      <c r="AM112" s="1">
        <v>766.06769999999995</v>
      </c>
      <c r="AN112" s="1">
        <v>4139.5309999999999</v>
      </c>
      <c r="AO112" s="1">
        <v>1614.597</v>
      </c>
      <c r="AP112">
        <v>1632</v>
      </c>
      <c r="AQ112">
        <v>615.40002440000001</v>
      </c>
    </row>
    <row r="113" spans="1:43" x14ac:dyDescent="0.2">
      <c r="A113" s="6">
        <v>45574</v>
      </c>
      <c r="B113" s="1">
        <v>1784.4499510000001</v>
      </c>
      <c r="C113" s="1">
        <v>1401.332275</v>
      </c>
      <c r="D113" s="1">
        <v>1678.099976</v>
      </c>
      <c r="E113" s="1">
        <v>11525.985350000001</v>
      </c>
      <c r="F113" s="1">
        <v>8645</v>
      </c>
      <c r="G113" s="1">
        <v>1680.5</v>
      </c>
      <c r="H113" s="1">
        <v>885.34149170000001</v>
      </c>
      <c r="I113" s="1">
        <v>414.75</v>
      </c>
      <c r="J113" s="1">
        <v>5989.75</v>
      </c>
      <c r="K113" s="1">
        <v>1332.969971</v>
      </c>
      <c r="L113" s="1">
        <v>5418.642578</v>
      </c>
      <c r="M113" s="1">
        <v>2286.0500000000002</v>
      </c>
      <c r="N113" s="1">
        <v>12760.7</v>
      </c>
      <c r="O113" s="1">
        <v>2499.9899999999998</v>
      </c>
      <c r="P113" s="1">
        <v>412.67009999999999</v>
      </c>
      <c r="Q113" s="1">
        <v>276.09730000000002</v>
      </c>
      <c r="R113" s="1">
        <v>1374.6</v>
      </c>
      <c r="S113" s="1">
        <v>1919.2829999999999</v>
      </c>
      <c r="T113" s="1">
        <v>931.14419999999996</v>
      </c>
      <c r="U113" s="1">
        <v>458.15359999999998</v>
      </c>
      <c r="V113" s="1">
        <v>591.28060000000005</v>
      </c>
      <c r="W113" s="1">
        <v>2686.8</v>
      </c>
      <c r="X113" s="1">
        <v>1771.4643550000001</v>
      </c>
      <c r="Y113" s="1">
        <v>3153</v>
      </c>
      <c r="Z113" s="1">
        <v>260.40063479999998</v>
      </c>
      <c r="AA113" s="1">
        <v>280.84449999999998</v>
      </c>
      <c r="AB113" s="1">
        <v>1159.1120000000001</v>
      </c>
      <c r="AC113" s="1">
        <v>4354.998047</v>
      </c>
      <c r="AD113">
        <v>1101.5500489999999</v>
      </c>
      <c r="AE113" s="1">
        <v>1784.45</v>
      </c>
      <c r="AF113" s="1">
        <v>1170.1500000000001</v>
      </c>
      <c r="AG113" s="1">
        <v>1615.3789999999999</v>
      </c>
      <c r="AH113" s="1">
        <v>2729.2669999999998</v>
      </c>
      <c r="AI113" s="1">
        <v>1244.1500000000001</v>
      </c>
      <c r="AJ113" s="1">
        <v>1903.9770000000001</v>
      </c>
      <c r="AK113" s="1">
        <v>475.30189999999999</v>
      </c>
      <c r="AL113" s="1">
        <v>1800.8</v>
      </c>
      <c r="AM113" s="1">
        <v>781.70370000000003</v>
      </c>
      <c r="AN113" s="1">
        <v>4139.2389999999996</v>
      </c>
      <c r="AO113" s="1">
        <v>1644.0329999999999</v>
      </c>
      <c r="AP113">
        <v>1639</v>
      </c>
      <c r="AQ113">
        <v>629.20001219999995</v>
      </c>
    </row>
    <row r="114" spans="1:43" x14ac:dyDescent="0.2">
      <c r="A114" s="6">
        <v>45575</v>
      </c>
      <c r="B114" s="1">
        <v>1780.5</v>
      </c>
      <c r="C114" s="1">
        <v>1410.338379</v>
      </c>
      <c r="D114" s="1">
        <v>1678.099976</v>
      </c>
      <c r="E114" s="1">
        <v>11539.54199</v>
      </c>
      <c r="F114" s="1">
        <v>8539.0996090000008</v>
      </c>
      <c r="G114" s="1">
        <v>1618.900024</v>
      </c>
      <c r="H114" s="1">
        <v>877.19281009999997</v>
      </c>
      <c r="I114" s="1">
        <v>411.4</v>
      </c>
      <c r="J114" s="1">
        <v>5942.15</v>
      </c>
      <c r="K114" s="1">
        <v>1316.619995</v>
      </c>
      <c r="L114" s="1">
        <v>5322.5537109999996</v>
      </c>
      <c r="M114" s="1">
        <v>2154.65</v>
      </c>
      <c r="N114" s="1">
        <v>12944.1</v>
      </c>
      <c r="O114" s="1">
        <v>2496.4630000000002</v>
      </c>
      <c r="P114" s="1">
        <v>416.86149999999998</v>
      </c>
      <c r="Q114" s="1">
        <v>276.3365</v>
      </c>
      <c r="R114" s="1">
        <v>1371.05</v>
      </c>
      <c r="S114" s="1">
        <v>1876.441</v>
      </c>
      <c r="T114" s="1">
        <v>920.58500000000004</v>
      </c>
      <c r="U114" s="1">
        <v>462.9255</v>
      </c>
      <c r="V114" s="1">
        <v>587.53769999999997</v>
      </c>
      <c r="W114" s="1">
        <v>2684</v>
      </c>
      <c r="X114" s="1">
        <v>1770.4365230000001</v>
      </c>
      <c r="Y114" s="1">
        <v>3194.3</v>
      </c>
      <c r="Z114" s="1">
        <v>257.38552859999999</v>
      </c>
      <c r="AA114" s="1">
        <v>285.31970000000001</v>
      </c>
      <c r="AB114" s="1">
        <v>1213.5250000000001</v>
      </c>
      <c r="AC114" s="1">
        <v>4450.0102539999998</v>
      </c>
      <c r="AD114">
        <v>1084.099976</v>
      </c>
      <c r="AE114" s="1">
        <v>1780.5</v>
      </c>
      <c r="AF114" s="1">
        <v>1184.25</v>
      </c>
      <c r="AG114" s="1">
        <v>1644.3109999999999</v>
      </c>
      <c r="AH114" s="1">
        <v>2715.221</v>
      </c>
      <c r="AI114" s="1">
        <v>1243.5</v>
      </c>
      <c r="AJ114" s="1">
        <v>1871.07</v>
      </c>
      <c r="AK114" s="1">
        <v>475.64030000000002</v>
      </c>
      <c r="AL114" s="1">
        <v>1876.1</v>
      </c>
      <c r="AM114" s="1">
        <v>781.40959999999995</v>
      </c>
      <c r="AN114" s="1">
        <v>4114.3729999999996</v>
      </c>
      <c r="AO114" s="1">
        <v>1605.2809999999999</v>
      </c>
      <c r="AP114">
        <v>1625.5500489999999</v>
      </c>
      <c r="AQ114">
        <v>623.79998780000005</v>
      </c>
    </row>
    <row r="115" spans="1:43" x14ac:dyDescent="0.2">
      <c r="A115" s="6">
        <v>45576</v>
      </c>
      <c r="B115" s="1">
        <v>1792.1999510000001</v>
      </c>
      <c r="C115" s="1">
        <v>1401.431763</v>
      </c>
      <c r="D115" s="1">
        <v>1687.400024</v>
      </c>
      <c r="E115" s="1">
        <v>11583.38184</v>
      </c>
      <c r="F115" s="1">
        <v>8473.2001949999994</v>
      </c>
      <c r="G115" s="1">
        <v>1595.75</v>
      </c>
      <c r="H115" s="1">
        <v>882.92163089999997</v>
      </c>
      <c r="I115" s="1">
        <v>411.15</v>
      </c>
      <c r="J115" s="1">
        <v>6142.25</v>
      </c>
      <c r="K115" s="1">
        <v>1319.839966</v>
      </c>
      <c r="L115" s="1">
        <v>5342.2587890000004</v>
      </c>
      <c r="M115" s="1">
        <v>2224.5</v>
      </c>
      <c r="N115" s="1">
        <v>12776.65</v>
      </c>
      <c r="O115" s="1">
        <v>2495.817</v>
      </c>
      <c r="P115" s="1">
        <v>416.66419999999999</v>
      </c>
      <c r="Q115" s="1">
        <v>279.97320000000002</v>
      </c>
      <c r="R115" s="1">
        <v>1372.1</v>
      </c>
      <c r="S115" s="1">
        <v>1890.556</v>
      </c>
      <c r="T115" s="1">
        <v>922.76620000000003</v>
      </c>
      <c r="U115" s="1">
        <v>458.45179999999999</v>
      </c>
      <c r="V115" s="1">
        <v>591.23069999999996</v>
      </c>
      <c r="W115" s="1">
        <v>2792.55</v>
      </c>
      <c r="X115" s="1">
        <v>1800.781616</v>
      </c>
      <c r="Y115" s="1">
        <v>3134.35</v>
      </c>
      <c r="Z115" s="1">
        <v>259.00338749999997</v>
      </c>
      <c r="AA115" s="1">
        <v>284.32530000000003</v>
      </c>
      <c r="AB115" s="1">
        <v>1217.76</v>
      </c>
      <c r="AC115" s="1">
        <v>4414.1694340000004</v>
      </c>
      <c r="AD115">
        <v>1085.849976</v>
      </c>
      <c r="AE115" s="1">
        <v>1792.2</v>
      </c>
      <c r="AF115" s="1">
        <v>1172.45</v>
      </c>
      <c r="AG115" s="1">
        <v>1633.0350000000001</v>
      </c>
      <c r="AH115" s="1">
        <v>2743.3119999999999</v>
      </c>
      <c r="AI115" s="1">
        <v>1223</v>
      </c>
      <c r="AJ115" s="1">
        <v>1886.768</v>
      </c>
      <c r="AK115" s="1">
        <v>471.9187</v>
      </c>
      <c r="AL115" s="1">
        <v>1882.4</v>
      </c>
      <c r="AM115" s="1">
        <v>784.00739999999996</v>
      </c>
      <c r="AN115" s="1">
        <v>4038.2629999999999</v>
      </c>
      <c r="AO115" s="1">
        <v>1632.3869999999999</v>
      </c>
      <c r="AP115">
        <v>1674.9499510000001</v>
      </c>
      <c r="AQ115">
        <v>629.70001219999995</v>
      </c>
    </row>
    <row r="116" spans="1:43" x14ac:dyDescent="0.2">
      <c r="A116" s="6">
        <v>45579</v>
      </c>
      <c r="B116" s="1">
        <v>1775.349976</v>
      </c>
      <c r="C116" s="1">
        <v>1403.4719239999999</v>
      </c>
      <c r="D116" s="1">
        <v>1695.599976</v>
      </c>
      <c r="E116" s="1">
        <v>11605.17871</v>
      </c>
      <c r="F116" s="1">
        <v>8513.5498050000006</v>
      </c>
      <c r="G116" s="1">
        <v>1598.4499510000001</v>
      </c>
      <c r="H116" s="1">
        <v>869.98248290000004</v>
      </c>
      <c r="I116" s="1">
        <v>418.8</v>
      </c>
      <c r="J116" s="1">
        <v>6214.85</v>
      </c>
      <c r="K116" s="1">
        <v>1331.9799800000001</v>
      </c>
      <c r="L116" s="1">
        <v>5419.3745120000003</v>
      </c>
      <c r="M116" s="1">
        <v>2243.9</v>
      </c>
      <c r="N116" s="1">
        <v>12537.85</v>
      </c>
      <c r="O116" s="1">
        <v>2486.1289999999999</v>
      </c>
      <c r="P116" s="1">
        <v>418.63659999999999</v>
      </c>
      <c r="Q116" s="1">
        <v>274.18329999999997</v>
      </c>
      <c r="R116" s="1">
        <v>1372.5250000000001</v>
      </c>
      <c r="S116" s="1">
        <v>1898.31</v>
      </c>
      <c r="T116" s="1">
        <v>920.33709999999996</v>
      </c>
      <c r="U116" s="1">
        <v>459.5951</v>
      </c>
      <c r="V116" s="1">
        <v>590.53200000000004</v>
      </c>
      <c r="W116" s="1">
        <v>2759.6</v>
      </c>
      <c r="X116" s="1">
        <v>1816.6881100000001</v>
      </c>
      <c r="Y116" s="1">
        <v>3154.9</v>
      </c>
      <c r="Z116" s="1">
        <v>269.42135619999999</v>
      </c>
      <c r="AA116" s="1">
        <v>284.12639999999999</v>
      </c>
      <c r="AB116" s="1">
        <v>1185.123</v>
      </c>
      <c r="AC116" s="1">
        <v>4475.1279299999997</v>
      </c>
      <c r="AD116">
        <v>1067.1999510000001</v>
      </c>
      <c r="AE116" s="1">
        <v>1775.35</v>
      </c>
      <c r="AF116" s="1">
        <v>1164.3499999999999</v>
      </c>
      <c r="AG116" s="1">
        <v>1669.731</v>
      </c>
      <c r="AH116" s="1">
        <v>2749.1280000000002</v>
      </c>
      <c r="AI116" s="1">
        <v>1231.75</v>
      </c>
      <c r="AJ116" s="1">
        <v>1909.973</v>
      </c>
      <c r="AK116" s="1">
        <v>480.37689999999998</v>
      </c>
      <c r="AL116" s="1">
        <v>1910.8</v>
      </c>
      <c r="AM116" s="1">
        <v>789.30119999999999</v>
      </c>
      <c r="AN116" s="1">
        <v>4026.049</v>
      </c>
      <c r="AO116" s="1">
        <v>1677.433</v>
      </c>
      <c r="AP116">
        <v>1703.6999510000001</v>
      </c>
      <c r="AQ116">
        <v>618.34997559999999</v>
      </c>
    </row>
    <row r="117" spans="1:43" x14ac:dyDescent="0.2">
      <c r="A117" s="6">
        <v>45580</v>
      </c>
      <c r="B117" s="1">
        <v>1763</v>
      </c>
      <c r="C117" s="1">
        <v>1413.423462</v>
      </c>
      <c r="D117" s="1">
        <v>1717.25</v>
      </c>
      <c r="E117" s="1">
        <v>11236.7168</v>
      </c>
      <c r="F117" s="1">
        <v>8511.7998050000006</v>
      </c>
      <c r="G117" s="1">
        <v>1571.75</v>
      </c>
      <c r="H117" s="1">
        <v>878.03247069999998</v>
      </c>
      <c r="I117" s="1">
        <v>410.1</v>
      </c>
      <c r="J117" s="1">
        <v>6106.7</v>
      </c>
      <c r="K117" s="1">
        <v>1322.329956</v>
      </c>
      <c r="L117" s="1">
        <v>5370.890625</v>
      </c>
      <c r="M117" s="1">
        <v>2250.9</v>
      </c>
      <c r="N117" s="1">
        <v>12446.75</v>
      </c>
      <c r="O117" s="1">
        <v>2468.442</v>
      </c>
      <c r="P117" s="1">
        <v>420.70760000000001</v>
      </c>
      <c r="Q117" s="1">
        <v>271.50369999999998</v>
      </c>
      <c r="R117" s="1">
        <v>1344.0250000000001</v>
      </c>
      <c r="S117" s="1">
        <v>1887.077</v>
      </c>
      <c r="T117" s="1">
        <v>909.48040000000003</v>
      </c>
      <c r="U117" s="1">
        <v>460.78809999999999</v>
      </c>
      <c r="V117" s="1">
        <v>609.8954</v>
      </c>
      <c r="W117" s="1">
        <v>2747.3</v>
      </c>
      <c r="X117" s="1">
        <v>1830.588135</v>
      </c>
      <c r="Y117" s="1">
        <v>3155.8</v>
      </c>
      <c r="Z117" s="1">
        <v>261.2830811</v>
      </c>
      <c r="AA117" s="1">
        <v>287.25900000000001</v>
      </c>
      <c r="AB117" s="1">
        <v>1199.8720000000001</v>
      </c>
      <c r="AC117" s="1">
        <v>4542.4902339999999</v>
      </c>
      <c r="AD117">
        <v>1082.349976</v>
      </c>
      <c r="AE117" s="1">
        <v>1763</v>
      </c>
      <c r="AF117" s="1">
        <v>1153.8499999999999</v>
      </c>
      <c r="AG117" s="1">
        <v>1665.7750000000001</v>
      </c>
      <c r="AH117" s="1">
        <v>2741.587</v>
      </c>
      <c r="AI117" s="1">
        <v>1255.5</v>
      </c>
      <c r="AJ117" s="1">
        <v>1910.3630000000001</v>
      </c>
      <c r="AK117" s="1">
        <v>481.92349999999999</v>
      </c>
      <c r="AL117" s="1">
        <v>1895.2</v>
      </c>
      <c r="AM117" s="1">
        <v>788.81100000000004</v>
      </c>
      <c r="AN117" s="1">
        <v>4006.7289999999998</v>
      </c>
      <c r="AO117" s="1">
        <v>1660.4359999999999</v>
      </c>
      <c r="AP117">
        <v>1689.25</v>
      </c>
      <c r="AQ117">
        <v>626.59997559999999</v>
      </c>
    </row>
    <row r="118" spans="1:43" x14ac:dyDescent="0.2">
      <c r="A118" s="6">
        <v>45581</v>
      </c>
      <c r="B118" s="1">
        <v>1751.0500489999999</v>
      </c>
      <c r="C118" s="1">
        <v>1397.003418</v>
      </c>
      <c r="D118" s="1">
        <v>1733.9499510000001</v>
      </c>
      <c r="E118" s="1">
        <v>11329.808590000001</v>
      </c>
      <c r="F118" s="1">
        <v>8492.9003909999992</v>
      </c>
      <c r="G118" s="1">
        <v>1562.1999510000001</v>
      </c>
      <c r="H118" s="1">
        <v>874.92108150000001</v>
      </c>
      <c r="I118" s="1">
        <v>408.55</v>
      </c>
      <c r="J118" s="1">
        <v>6123.65</v>
      </c>
      <c r="K118" s="1">
        <v>1342.1800539999999</v>
      </c>
      <c r="L118" s="1">
        <v>5266.0708009999998</v>
      </c>
      <c r="M118" s="1">
        <v>2195.3000000000002</v>
      </c>
      <c r="N118" s="1">
        <v>12383.9</v>
      </c>
      <c r="O118" s="1">
        <v>2446.5819999999999</v>
      </c>
      <c r="P118" s="1">
        <v>418.39</v>
      </c>
      <c r="Q118" s="1">
        <v>273.13060000000002</v>
      </c>
      <c r="R118" s="1">
        <v>1354.075</v>
      </c>
      <c r="S118" s="1">
        <v>1887.127</v>
      </c>
      <c r="T118" s="1">
        <v>899.71439999999996</v>
      </c>
      <c r="U118" s="1">
        <v>457.7559</v>
      </c>
      <c r="V118" s="1">
        <v>607.15049999999997</v>
      </c>
      <c r="W118" s="1">
        <v>2711.4</v>
      </c>
      <c r="X118" s="1">
        <v>1825.8405760000001</v>
      </c>
      <c r="Y118" s="1">
        <v>3068</v>
      </c>
      <c r="Z118" s="1">
        <v>260.89089969999998</v>
      </c>
      <c r="AA118" s="1">
        <v>284.12639999999999</v>
      </c>
      <c r="AB118" s="1">
        <v>1191.999</v>
      </c>
      <c r="AC118" s="1">
        <v>4622.7587890000004</v>
      </c>
      <c r="AD118">
        <v>1080.4499510000001</v>
      </c>
      <c r="AE118" s="1">
        <v>1751.05</v>
      </c>
      <c r="AF118" s="1">
        <v>1153.2</v>
      </c>
      <c r="AG118" s="1">
        <v>1681.3040000000001</v>
      </c>
      <c r="AH118" s="1">
        <v>2741.39</v>
      </c>
      <c r="AI118" s="1">
        <v>1243.1500000000001</v>
      </c>
      <c r="AJ118" s="1">
        <v>1872.1420000000001</v>
      </c>
      <c r="AK118" s="1">
        <v>476.75200000000001</v>
      </c>
      <c r="AL118" s="1">
        <v>1876.35</v>
      </c>
      <c r="AM118" s="1">
        <v>789.59529999999995</v>
      </c>
      <c r="AN118" s="1">
        <v>3985.4639999999999</v>
      </c>
      <c r="AO118" s="1">
        <v>1645.52</v>
      </c>
      <c r="AP118">
        <v>1700.5500489999999</v>
      </c>
      <c r="AQ118">
        <v>622.09997559999999</v>
      </c>
    </row>
    <row r="119" spans="1:43" x14ac:dyDescent="0.2">
      <c r="A119" s="6">
        <v>45582</v>
      </c>
      <c r="B119" s="1">
        <v>1733.5500489999999</v>
      </c>
      <c r="C119" s="1">
        <v>1387.947388</v>
      </c>
      <c r="D119" s="1">
        <v>1701.150024</v>
      </c>
      <c r="E119" s="1">
        <v>9869.3222659999992</v>
      </c>
      <c r="F119" s="1">
        <v>8311.2001949999994</v>
      </c>
      <c r="G119" s="1">
        <v>1558.6999510000001</v>
      </c>
      <c r="H119" s="1">
        <v>858.2286987</v>
      </c>
      <c r="I119" s="1">
        <v>399.45</v>
      </c>
      <c r="J119" s="1">
        <v>6077.4</v>
      </c>
      <c r="K119" s="1">
        <v>1340.8100589999999</v>
      </c>
      <c r="L119" s="1">
        <v>5089.7451170000004</v>
      </c>
      <c r="M119" s="1">
        <v>2176.3000000000002</v>
      </c>
      <c r="N119" s="1">
        <v>12143.75</v>
      </c>
      <c r="O119" s="1">
        <v>2363.5639999999999</v>
      </c>
      <c r="P119" s="1">
        <v>411.97980000000001</v>
      </c>
      <c r="Q119" s="1">
        <v>269.4939</v>
      </c>
      <c r="R119" s="1">
        <v>1356.425</v>
      </c>
      <c r="S119" s="1">
        <v>1878.231</v>
      </c>
      <c r="T119" s="1">
        <v>883.99950000000001</v>
      </c>
      <c r="U119" s="1">
        <v>447.5659</v>
      </c>
      <c r="V119" s="1">
        <v>587.28819999999996</v>
      </c>
      <c r="W119" s="1">
        <v>2683.85</v>
      </c>
      <c r="X119" s="1">
        <v>1828.336914</v>
      </c>
      <c r="Y119" s="1">
        <v>2964.6</v>
      </c>
      <c r="Z119" s="1">
        <v>259.22399899999999</v>
      </c>
      <c r="AA119" s="1">
        <v>282.98270000000002</v>
      </c>
      <c r="AB119" s="1">
        <v>1148.4490000000001</v>
      </c>
      <c r="AC119" s="1">
        <v>4486.0986329999996</v>
      </c>
      <c r="AD119">
        <v>1056.099976</v>
      </c>
      <c r="AE119" s="1">
        <v>1733.55</v>
      </c>
      <c r="AF119" s="1">
        <v>1131.8499999999999</v>
      </c>
      <c r="AG119" s="1">
        <v>1654.944</v>
      </c>
      <c r="AH119" s="1">
        <v>2699.4009999999998</v>
      </c>
      <c r="AI119" s="1">
        <v>1231.25</v>
      </c>
      <c r="AJ119" s="1">
        <v>1918.943</v>
      </c>
      <c r="AK119" s="1">
        <v>472.59530000000001</v>
      </c>
      <c r="AL119" s="1">
        <v>1864.05</v>
      </c>
      <c r="AM119" s="1">
        <v>795.08500000000004</v>
      </c>
      <c r="AN119" s="1">
        <v>3999.1379999999999</v>
      </c>
      <c r="AO119" s="1">
        <v>1683.875</v>
      </c>
      <c r="AP119">
        <v>1645.9499510000001</v>
      </c>
      <c r="AQ119">
        <v>612.40002440000001</v>
      </c>
    </row>
    <row r="120" spans="1:43" x14ac:dyDescent="0.2">
      <c r="A120" s="6">
        <v>45583</v>
      </c>
      <c r="B120" s="1">
        <v>1736.0500489999999</v>
      </c>
      <c r="C120" s="1">
        <v>1398.7945560000001</v>
      </c>
      <c r="D120" s="1">
        <v>1707.849976</v>
      </c>
      <c r="E120" s="1">
        <v>9815.1943360000005</v>
      </c>
      <c r="F120" s="1">
        <v>8444.9003909999992</v>
      </c>
      <c r="G120" s="1">
        <v>1551.6999510000001</v>
      </c>
      <c r="H120" s="1">
        <v>861.88317870000003</v>
      </c>
      <c r="I120" s="1">
        <v>396.7</v>
      </c>
      <c r="J120" s="1">
        <v>6022.25</v>
      </c>
      <c r="K120" s="1">
        <v>1348.219971</v>
      </c>
      <c r="L120" s="1">
        <v>5088.5258789999998</v>
      </c>
      <c r="M120" s="1">
        <v>2179.6999999999998</v>
      </c>
      <c r="N120" s="1">
        <v>12105.1</v>
      </c>
      <c r="O120" s="1">
        <v>2335.2950000000001</v>
      </c>
      <c r="P120" s="1">
        <v>419.0804</v>
      </c>
      <c r="Q120" s="1">
        <v>271.12079999999997</v>
      </c>
      <c r="R120" s="1">
        <v>1359.3</v>
      </c>
      <c r="S120" s="1">
        <v>1898.9059999999999</v>
      </c>
      <c r="T120" s="1">
        <v>902.39139999999998</v>
      </c>
      <c r="U120" s="1">
        <v>450.8963</v>
      </c>
      <c r="V120" s="1">
        <v>587.63750000000005</v>
      </c>
      <c r="W120" s="1">
        <v>2647.2</v>
      </c>
      <c r="X120" s="1">
        <v>1818.450073</v>
      </c>
      <c r="Y120" s="1">
        <v>2964.25</v>
      </c>
      <c r="Z120" s="1">
        <v>268.98016360000003</v>
      </c>
      <c r="AA120" s="1">
        <v>285.5684</v>
      </c>
      <c r="AB120" s="1">
        <v>1125.9760000000001</v>
      </c>
      <c r="AC120" s="1">
        <v>4492.1547849999997</v>
      </c>
      <c r="AD120">
        <v>1050.0500489999999</v>
      </c>
      <c r="AE120" s="1">
        <v>1736.05</v>
      </c>
      <c r="AF120" s="1">
        <v>1196.8499999999999</v>
      </c>
      <c r="AG120" s="1">
        <v>1663.549</v>
      </c>
      <c r="AH120" s="1">
        <v>2678.16</v>
      </c>
      <c r="AI120" s="1">
        <v>1264.5</v>
      </c>
      <c r="AJ120" s="1">
        <v>1832.654</v>
      </c>
      <c r="AK120" s="1">
        <v>470.46870000000001</v>
      </c>
      <c r="AL120" s="1">
        <v>1871.05</v>
      </c>
      <c r="AM120" s="1">
        <v>804.25099999999998</v>
      </c>
      <c r="AN120" s="1">
        <v>4022.6019999999999</v>
      </c>
      <c r="AO120" s="1">
        <v>1672.874</v>
      </c>
      <c r="AP120">
        <v>1619.400024</v>
      </c>
      <c r="AQ120">
        <v>625</v>
      </c>
    </row>
    <row r="121" spans="1:43" x14ac:dyDescent="0.2">
      <c r="A121" s="6">
        <v>45586</v>
      </c>
      <c r="B121" s="1">
        <v>1710.8000489999999</v>
      </c>
      <c r="C121" s="1">
        <v>1368.840332</v>
      </c>
      <c r="D121" s="1">
        <v>1692.5500489999999</v>
      </c>
      <c r="E121" s="1">
        <v>10240.954100000001</v>
      </c>
      <c r="F121" s="1">
        <v>8251.2998050000006</v>
      </c>
      <c r="G121" s="1">
        <v>1523.75</v>
      </c>
      <c r="H121" s="1">
        <v>839.80767820000005</v>
      </c>
      <c r="I121" s="1">
        <v>388.2</v>
      </c>
      <c r="J121" s="1">
        <v>5925</v>
      </c>
      <c r="K121" s="1">
        <v>1339.4799800000001</v>
      </c>
      <c r="L121" s="1">
        <v>5113.9379879999997</v>
      </c>
      <c r="M121" s="1">
        <v>2151.9499999999998</v>
      </c>
      <c r="N121" s="1">
        <v>12175.9</v>
      </c>
      <c r="O121" s="1">
        <v>2339.6669999999999</v>
      </c>
      <c r="P121" s="1">
        <v>419.12970000000001</v>
      </c>
      <c r="Q121" s="1">
        <v>264.70890000000003</v>
      </c>
      <c r="R121" s="1">
        <v>1369.2</v>
      </c>
      <c r="S121" s="1">
        <v>1885.636</v>
      </c>
      <c r="T121" s="1">
        <v>895.59979999999996</v>
      </c>
      <c r="U121" s="1">
        <v>451.14479999999998</v>
      </c>
      <c r="V121" s="1">
        <v>577.3569</v>
      </c>
      <c r="W121" s="1">
        <v>2647</v>
      </c>
      <c r="X121" s="1">
        <v>1804.6480710000001</v>
      </c>
      <c r="Y121" s="1">
        <v>2998.2</v>
      </c>
      <c r="Z121" s="1">
        <v>268.71047970000001</v>
      </c>
      <c r="AA121" s="1">
        <v>280.74509999999998</v>
      </c>
      <c r="AB121" s="1">
        <v>1113.17</v>
      </c>
      <c r="AC121" s="1">
        <v>4481.9785160000001</v>
      </c>
      <c r="AD121">
        <v>1016.900024</v>
      </c>
      <c r="AE121" s="1">
        <v>1710.8</v>
      </c>
      <c r="AF121" s="1">
        <v>1190.3</v>
      </c>
      <c r="AG121" s="1">
        <v>1709.8889999999999</v>
      </c>
      <c r="AH121" s="1">
        <v>2654.9470000000001</v>
      </c>
      <c r="AI121" s="1">
        <v>1259.05</v>
      </c>
      <c r="AJ121" s="1">
        <v>1806.4749999999999</v>
      </c>
      <c r="AK121" s="1">
        <v>467.5204</v>
      </c>
      <c r="AL121" s="1">
        <v>1789.2</v>
      </c>
      <c r="AM121" s="1">
        <v>797.928</v>
      </c>
      <c r="AN121" s="1">
        <v>3980.4549999999999</v>
      </c>
      <c r="AO121" s="1">
        <v>1686.0550000000001</v>
      </c>
      <c r="AP121">
        <v>1598</v>
      </c>
      <c r="AQ121">
        <v>622.54998780000005</v>
      </c>
    </row>
    <row r="122" spans="1:43" x14ac:dyDescent="0.2">
      <c r="A122" s="6">
        <v>45587</v>
      </c>
      <c r="B122" s="1">
        <v>1684.4499510000001</v>
      </c>
      <c r="C122" s="1">
        <v>1356.251587</v>
      </c>
      <c r="D122" s="1">
        <v>1692.25</v>
      </c>
      <c r="E122" s="1">
        <v>10112.070309999999</v>
      </c>
      <c r="F122" s="1">
        <v>7976.5498049999997</v>
      </c>
      <c r="G122" s="1">
        <v>1510.349976</v>
      </c>
      <c r="H122" s="1">
        <v>834.02960210000003</v>
      </c>
      <c r="I122" s="1">
        <v>378.85</v>
      </c>
      <c r="J122" s="1">
        <v>5817.95</v>
      </c>
      <c r="K122" s="1">
        <v>1332.4799800000001</v>
      </c>
      <c r="L122" s="1">
        <v>5049.1142579999996</v>
      </c>
      <c r="M122" s="1">
        <v>2132.0500000000002</v>
      </c>
      <c r="N122" s="1">
        <v>11923.3</v>
      </c>
      <c r="O122" s="1">
        <v>2335.2950000000001</v>
      </c>
      <c r="P122" s="1">
        <v>410.00740000000002</v>
      </c>
      <c r="Q122" s="1">
        <v>259.15820000000002</v>
      </c>
      <c r="R122" s="1">
        <v>1343.35</v>
      </c>
      <c r="S122" s="1">
        <v>1876.2429999999999</v>
      </c>
      <c r="T122" s="1">
        <v>872.0027</v>
      </c>
      <c r="U122" s="1">
        <v>433.29989999999998</v>
      </c>
      <c r="V122" s="1">
        <v>593.42650000000003</v>
      </c>
      <c r="W122" s="1">
        <v>2565.9499999999998</v>
      </c>
      <c r="X122" s="1">
        <v>1795.928345</v>
      </c>
      <c r="Y122" s="1">
        <v>2887.2</v>
      </c>
      <c r="Z122" s="1">
        <v>267.41131589999998</v>
      </c>
      <c r="AA122" s="1">
        <v>270.15370000000001</v>
      </c>
      <c r="AB122" s="1">
        <v>1054.223</v>
      </c>
      <c r="AC122" s="1">
        <v>4270.7587890000004</v>
      </c>
      <c r="AD122">
        <v>968.54998780000005</v>
      </c>
      <c r="AE122" s="1">
        <v>1684.45</v>
      </c>
      <c r="AF122" s="1">
        <v>1175.75</v>
      </c>
      <c r="AG122" s="1">
        <v>1695.893</v>
      </c>
      <c r="AH122" s="1">
        <v>2643.2669999999998</v>
      </c>
      <c r="AI122" s="1">
        <v>1267.5</v>
      </c>
      <c r="AJ122" s="1">
        <v>1805.3530000000001</v>
      </c>
      <c r="AK122" s="1">
        <v>465.7321</v>
      </c>
      <c r="AL122" s="1">
        <v>1763.15</v>
      </c>
      <c r="AM122" s="1">
        <v>774.84159999999997</v>
      </c>
      <c r="AN122" s="1">
        <v>3917.672</v>
      </c>
      <c r="AO122" s="1">
        <v>1681.4469999999999</v>
      </c>
      <c r="AP122">
        <v>1526.25</v>
      </c>
      <c r="AQ122">
        <v>615.45001219999995</v>
      </c>
    </row>
    <row r="123" spans="1:43" x14ac:dyDescent="0.2">
      <c r="A123" s="6">
        <v>45588</v>
      </c>
      <c r="B123" s="1">
        <v>1702.099976</v>
      </c>
      <c r="C123" s="1">
        <v>1333.959961</v>
      </c>
      <c r="D123" s="1">
        <v>1685.8000489999999</v>
      </c>
      <c r="E123" s="1">
        <v>10325.072270000001</v>
      </c>
      <c r="F123" s="1">
        <v>8025.3500979999999</v>
      </c>
      <c r="G123" s="1">
        <v>1485.599976</v>
      </c>
      <c r="H123" s="1">
        <v>809.83050539999999</v>
      </c>
      <c r="I123" s="1">
        <v>372.05</v>
      </c>
      <c r="J123" s="1">
        <v>5727.6</v>
      </c>
      <c r="K123" s="1">
        <v>1321.579956</v>
      </c>
      <c r="L123" s="1">
        <v>5019.7514650000003</v>
      </c>
      <c r="M123" s="1">
        <v>2074.5500000000002</v>
      </c>
      <c r="N123" s="1">
        <v>11956.2</v>
      </c>
      <c r="O123" s="1">
        <v>2312.3420000000001</v>
      </c>
      <c r="P123" s="1">
        <v>402.66030000000001</v>
      </c>
      <c r="Q123" s="1">
        <v>259.20609999999999</v>
      </c>
      <c r="R123" s="1">
        <v>1338.5250000000001</v>
      </c>
      <c r="S123" s="1">
        <v>1828.3309999999999</v>
      </c>
      <c r="T123" s="1">
        <v>870.16849999999999</v>
      </c>
      <c r="U123" s="1">
        <v>435.13900000000001</v>
      </c>
      <c r="V123" s="1">
        <v>627.56200000000001</v>
      </c>
      <c r="W123" s="1">
        <v>2529.6</v>
      </c>
      <c r="X123" s="1">
        <v>1818.5898440000001</v>
      </c>
      <c r="Y123" s="1">
        <v>2793.5</v>
      </c>
      <c r="Z123" s="1">
        <v>268.26925660000001</v>
      </c>
      <c r="AA123" s="1">
        <v>267.1703</v>
      </c>
      <c r="AB123" s="1">
        <v>1069.271</v>
      </c>
      <c r="AC123" s="1">
        <v>4203.2973629999997</v>
      </c>
      <c r="AD123">
        <v>998.5</v>
      </c>
      <c r="AE123" s="1">
        <v>1702.1</v>
      </c>
      <c r="AF123" s="1">
        <v>1160.4000000000001</v>
      </c>
      <c r="AG123" s="1">
        <v>1716.912</v>
      </c>
      <c r="AH123" s="1">
        <v>2621.1880000000001</v>
      </c>
      <c r="AI123" s="1">
        <v>1251.5999999999999</v>
      </c>
      <c r="AJ123" s="1">
        <v>1826.6089999999999</v>
      </c>
      <c r="AK123" s="1">
        <v>464.33049999999997</v>
      </c>
      <c r="AL123" s="1">
        <v>1767.8</v>
      </c>
      <c r="AM123" s="1">
        <v>770.52809999999999</v>
      </c>
      <c r="AN123" s="1">
        <v>3967.1860000000001</v>
      </c>
      <c r="AO123" s="1">
        <v>1720.4960000000001</v>
      </c>
      <c r="AP123">
        <v>1546.75</v>
      </c>
      <c r="AQ123">
        <v>606.79998780000005</v>
      </c>
    </row>
    <row r="124" spans="1:43" x14ac:dyDescent="0.2">
      <c r="A124" s="6">
        <v>45589</v>
      </c>
      <c r="B124" s="1">
        <v>1692.400024</v>
      </c>
      <c r="C124" s="1">
        <v>1347.842529</v>
      </c>
      <c r="D124" s="1">
        <v>1678.4499510000001</v>
      </c>
      <c r="E124" s="1">
        <v>10047.847659999999</v>
      </c>
      <c r="F124" s="1">
        <v>7818.7001950000003</v>
      </c>
      <c r="G124" s="1">
        <v>1492.3000489999999</v>
      </c>
      <c r="H124" s="1">
        <v>803.80535889999999</v>
      </c>
      <c r="I124" s="1">
        <v>367.9</v>
      </c>
      <c r="J124" s="1">
        <v>5736.65</v>
      </c>
      <c r="K124" s="1">
        <v>1316.540039</v>
      </c>
      <c r="L124" s="1">
        <v>4988.4370120000003</v>
      </c>
      <c r="M124" s="1">
        <v>2131.5500000000002</v>
      </c>
      <c r="N124" s="1">
        <v>11763.7</v>
      </c>
      <c r="O124" s="1">
        <v>2244.2779999999998</v>
      </c>
      <c r="P124" s="1">
        <v>406.2106</v>
      </c>
      <c r="Q124" s="1">
        <v>257.53129999999999</v>
      </c>
      <c r="R124" s="1">
        <v>1339.8</v>
      </c>
      <c r="S124" s="1">
        <v>1837.8240000000001</v>
      </c>
      <c r="T124" s="1">
        <v>872.49839999999995</v>
      </c>
      <c r="U124" s="1">
        <v>435.43729999999999</v>
      </c>
      <c r="V124" s="1">
        <v>608.14869999999996</v>
      </c>
      <c r="W124" s="1">
        <v>2504.25</v>
      </c>
      <c r="X124" s="1">
        <v>1817.7523189999999</v>
      </c>
      <c r="Y124" s="1">
        <v>2826.35</v>
      </c>
      <c r="Z124" s="1">
        <v>268.12219240000002</v>
      </c>
      <c r="AA124" s="1">
        <v>269.85539999999997</v>
      </c>
      <c r="AB124" s="1">
        <v>1046.6489999999999</v>
      </c>
      <c r="AC124" s="1">
        <v>4166.9604490000002</v>
      </c>
      <c r="AD124">
        <v>975.65002440000001</v>
      </c>
      <c r="AE124" s="1">
        <v>1692.4</v>
      </c>
      <c r="AF124" s="1">
        <v>1167.3499999999999</v>
      </c>
      <c r="AG124" s="1">
        <v>1730.6110000000001</v>
      </c>
      <c r="AH124" s="1">
        <v>2469.1979999999999</v>
      </c>
      <c r="AI124" s="1">
        <v>1252.75</v>
      </c>
      <c r="AJ124" s="1">
        <v>1816.81</v>
      </c>
      <c r="AK124" s="1">
        <v>455.96890000000002</v>
      </c>
      <c r="AL124" s="1">
        <v>1762.2</v>
      </c>
      <c r="AM124" s="1">
        <v>778.90980000000002</v>
      </c>
      <c r="AN124" s="1">
        <v>3949.2829999999999</v>
      </c>
      <c r="AO124" s="1">
        <v>1720.298</v>
      </c>
      <c r="AP124">
        <v>1511.4499510000001</v>
      </c>
      <c r="AQ124">
        <v>600.79998780000005</v>
      </c>
    </row>
    <row r="125" spans="1:43" x14ac:dyDescent="0.2">
      <c r="A125" s="6">
        <v>45590</v>
      </c>
      <c r="B125" s="1">
        <v>1644</v>
      </c>
      <c r="C125" s="1">
        <v>1312.315308</v>
      </c>
      <c r="D125" s="1">
        <v>1666</v>
      </c>
      <c r="E125" s="1">
        <v>9953.8300780000009</v>
      </c>
      <c r="F125" s="1">
        <v>7719.5498049999997</v>
      </c>
      <c r="G125" s="1">
        <v>1488.900024</v>
      </c>
      <c r="H125" s="1">
        <v>785.53253170000005</v>
      </c>
      <c r="I125" s="1">
        <v>361.15</v>
      </c>
      <c r="J125" s="1">
        <v>5780.75</v>
      </c>
      <c r="K125" s="1">
        <v>1302.9399410000001</v>
      </c>
      <c r="L125" s="1">
        <v>4851.5708009999998</v>
      </c>
      <c r="M125" s="1">
        <v>2156.6999999999998</v>
      </c>
      <c r="N125" s="1">
        <v>11502.85</v>
      </c>
      <c r="O125" s="1">
        <v>2246.3150000000001</v>
      </c>
      <c r="P125" s="1">
        <v>393.39019999999999</v>
      </c>
      <c r="Q125" s="1">
        <v>252.69839999999999</v>
      </c>
      <c r="R125" s="1">
        <v>1327.85</v>
      </c>
      <c r="S125" s="1">
        <v>1849.2550000000001</v>
      </c>
      <c r="T125" s="1">
        <v>856.93230000000005</v>
      </c>
      <c r="U125" s="1">
        <v>419.63029999999998</v>
      </c>
      <c r="V125" s="1">
        <v>610.04510000000005</v>
      </c>
      <c r="W125" s="1">
        <v>2455.9</v>
      </c>
      <c r="X125" s="1">
        <v>1825.0926509999999</v>
      </c>
      <c r="Y125" s="1">
        <v>2720.85</v>
      </c>
      <c r="Z125" s="1">
        <v>266.43081669999998</v>
      </c>
      <c r="AA125" s="1">
        <v>270.84989999999999</v>
      </c>
      <c r="AB125" s="1">
        <v>1030.106</v>
      </c>
      <c r="AC125" s="1">
        <v>4135.6376950000003</v>
      </c>
      <c r="AD125">
        <v>926.90002440000001</v>
      </c>
      <c r="AE125" s="1">
        <v>1644</v>
      </c>
      <c r="AF125" s="1">
        <v>1189.3499999999999</v>
      </c>
      <c r="AG125" s="1">
        <v>1724.4290000000001</v>
      </c>
      <c r="AH125" s="1">
        <v>2491.819</v>
      </c>
      <c r="AI125" s="1">
        <v>1255.45</v>
      </c>
      <c r="AJ125" s="1">
        <v>1815.5419999999999</v>
      </c>
      <c r="AK125" s="1">
        <v>466.21539999999999</v>
      </c>
      <c r="AL125" s="1">
        <v>1768.85</v>
      </c>
      <c r="AM125" s="1">
        <v>765.57759999999996</v>
      </c>
      <c r="AN125" s="1">
        <v>3958.6979999999999</v>
      </c>
      <c r="AO125" s="1">
        <v>1701.17</v>
      </c>
      <c r="AP125">
        <v>1508.3000489999999</v>
      </c>
      <c r="AQ125">
        <v>585.25</v>
      </c>
    </row>
    <row r="126" spans="1:43" x14ac:dyDescent="0.2">
      <c r="A126" s="6">
        <v>45593</v>
      </c>
      <c r="B126" s="1">
        <v>1613.150024</v>
      </c>
      <c r="C126" s="1">
        <v>1345.6530760000001</v>
      </c>
      <c r="D126" s="1">
        <v>1663.349976</v>
      </c>
      <c r="E126" s="1">
        <v>9763.796875</v>
      </c>
      <c r="F126" s="1">
        <v>7639.5</v>
      </c>
      <c r="G126" s="1">
        <v>1503.150024</v>
      </c>
      <c r="H126" s="1">
        <v>771.16125490000002</v>
      </c>
      <c r="I126" s="1">
        <v>355.85</v>
      </c>
      <c r="J126" s="1">
        <v>5814.4</v>
      </c>
      <c r="K126" s="1">
        <v>1311.5</v>
      </c>
      <c r="L126" s="1">
        <v>4807.1845700000003</v>
      </c>
      <c r="M126" s="1">
        <v>2204.6999999999998</v>
      </c>
      <c r="N126" s="1">
        <v>11483.25</v>
      </c>
      <c r="O126" s="1">
        <v>2257.5929999999998</v>
      </c>
      <c r="P126" s="1">
        <v>398.3211</v>
      </c>
      <c r="Q126" s="1">
        <v>252.02850000000001</v>
      </c>
      <c r="R126" s="1">
        <v>1334.35</v>
      </c>
      <c r="S126" s="1">
        <v>1891.501</v>
      </c>
      <c r="T126" s="1">
        <v>870.96159999999998</v>
      </c>
      <c r="U126" s="1">
        <v>423.20929999999998</v>
      </c>
      <c r="V126" s="1">
        <v>602.65909999999997</v>
      </c>
      <c r="W126" s="1">
        <v>2426.8000000000002</v>
      </c>
      <c r="X126" s="1">
        <v>1844.207275</v>
      </c>
      <c r="Y126" s="1">
        <v>2781</v>
      </c>
      <c r="Z126" s="1">
        <v>273.8581848</v>
      </c>
      <c r="AA126" s="1">
        <v>268.56259999999997</v>
      </c>
      <c r="AB126" s="1">
        <v>1044.307</v>
      </c>
      <c r="AC126" s="1">
        <v>4118.9086909999996</v>
      </c>
      <c r="AD126">
        <v>956.75</v>
      </c>
      <c r="AE126" s="1">
        <v>1613.15</v>
      </c>
      <c r="AF126" s="1">
        <v>1171.5999999999999</v>
      </c>
      <c r="AG126" s="1">
        <v>1715.329</v>
      </c>
      <c r="AH126" s="1">
        <v>2538.8850000000002</v>
      </c>
      <c r="AI126" s="1">
        <v>1292.8499999999999</v>
      </c>
      <c r="AJ126" s="1">
        <v>1818.76</v>
      </c>
      <c r="AK126" s="1">
        <v>468.00369999999998</v>
      </c>
      <c r="AL126" s="1">
        <v>1749.85</v>
      </c>
      <c r="AM126" s="1">
        <v>776.45899999999995</v>
      </c>
      <c r="AN126" s="1">
        <v>3991.1869999999999</v>
      </c>
      <c r="AO126" s="1">
        <v>1687.393</v>
      </c>
      <c r="AP126">
        <v>1491.1999510000001</v>
      </c>
      <c r="AQ126">
        <v>585.5</v>
      </c>
    </row>
    <row r="127" spans="1:43" x14ac:dyDescent="0.2">
      <c r="A127" s="6">
        <v>45594</v>
      </c>
      <c r="B127" s="1">
        <v>1635.099976</v>
      </c>
      <c r="C127" s="1">
        <v>1366.0538329999999</v>
      </c>
      <c r="D127" s="1">
        <v>1637.099976</v>
      </c>
      <c r="E127" s="1">
        <v>9607.3613280000009</v>
      </c>
      <c r="F127" s="1">
        <v>7705.0498049999997</v>
      </c>
      <c r="G127" s="1">
        <v>1477.5500489999999</v>
      </c>
      <c r="H127" s="1">
        <v>799.06426999999996</v>
      </c>
      <c r="I127" s="1">
        <v>354</v>
      </c>
      <c r="J127" s="1">
        <v>5803.35</v>
      </c>
      <c r="K127" s="1">
        <v>1274.6999510000001</v>
      </c>
      <c r="L127" s="1">
        <v>4670.2700199999999</v>
      </c>
      <c r="M127" s="1">
        <v>2206.15</v>
      </c>
      <c r="N127" s="1">
        <v>11046</v>
      </c>
      <c r="O127" s="1">
        <v>2252.9720000000002</v>
      </c>
      <c r="P127" s="1">
        <v>406.4572</v>
      </c>
      <c r="Q127" s="1">
        <v>253.60759999999999</v>
      </c>
      <c r="R127" s="1">
        <v>1340</v>
      </c>
      <c r="S127" s="1">
        <v>1860.3879999999999</v>
      </c>
      <c r="T127" s="1">
        <v>835.56590000000006</v>
      </c>
      <c r="U127" s="1">
        <v>422.911</v>
      </c>
      <c r="V127" s="1">
        <v>608.14869999999996</v>
      </c>
      <c r="W127" s="1">
        <v>2528.6999999999998</v>
      </c>
      <c r="X127" s="1">
        <v>1844.207275</v>
      </c>
      <c r="Y127" s="1">
        <v>2746.9</v>
      </c>
      <c r="Z127" s="1">
        <v>275.62313840000002</v>
      </c>
      <c r="AA127" s="1">
        <v>282.08760000000001</v>
      </c>
      <c r="AB127" s="1">
        <v>1043.1610000000001</v>
      </c>
      <c r="AC127" s="1">
        <v>4243.7543949999999</v>
      </c>
      <c r="AD127">
        <v>959.95001219999995</v>
      </c>
      <c r="AE127" s="1">
        <v>1635.1</v>
      </c>
      <c r="AF127" s="1">
        <v>1186.8499999999999</v>
      </c>
      <c r="AG127" s="1">
        <v>1732.787</v>
      </c>
      <c r="AH127" s="1">
        <v>2511.1379999999999</v>
      </c>
      <c r="AI127" s="1">
        <v>1331.85</v>
      </c>
      <c r="AJ127" s="1">
        <v>1813.78</v>
      </c>
      <c r="AK127" s="1">
        <v>471.67700000000002</v>
      </c>
      <c r="AL127" s="1">
        <v>1760.2</v>
      </c>
      <c r="AM127" s="1">
        <v>816.30889999999999</v>
      </c>
      <c r="AN127" s="1">
        <v>3975.9670000000001</v>
      </c>
      <c r="AO127" s="1">
        <v>1683.3789999999999</v>
      </c>
      <c r="AP127">
        <v>1480.099976</v>
      </c>
      <c r="AQ127">
        <v>575.29998780000005</v>
      </c>
    </row>
    <row r="128" spans="1:43" x14ac:dyDescent="0.2">
      <c r="A128" s="6">
        <v>45595</v>
      </c>
      <c r="B128" s="1">
        <v>1634.1999510000001</v>
      </c>
      <c r="C128" s="1">
        <v>1389.440063</v>
      </c>
      <c r="D128" s="1">
        <v>1633.349976</v>
      </c>
      <c r="E128" s="1">
        <v>9694.9423829999996</v>
      </c>
      <c r="F128" s="1">
        <v>7838.5</v>
      </c>
      <c r="G128" s="1">
        <v>1418.25</v>
      </c>
      <c r="H128" s="1">
        <v>825.18945310000004</v>
      </c>
      <c r="I128" s="1">
        <v>354.35</v>
      </c>
      <c r="J128" s="1">
        <v>5886.6</v>
      </c>
      <c r="K128" s="1">
        <v>1249.849976</v>
      </c>
      <c r="L128" s="1">
        <v>4789.1372069999998</v>
      </c>
      <c r="M128" s="1">
        <v>2158.25</v>
      </c>
      <c r="N128" s="1">
        <v>11256.45</v>
      </c>
      <c r="O128" s="1">
        <v>2261.8159999999998</v>
      </c>
      <c r="P128" s="1">
        <v>402.85759999999999</v>
      </c>
      <c r="Q128" s="1">
        <v>250.4016</v>
      </c>
      <c r="R128" s="1">
        <v>1343.9</v>
      </c>
      <c r="S128" s="1">
        <v>1841.0050000000001</v>
      </c>
      <c r="T128" s="1">
        <v>833.03769999999997</v>
      </c>
      <c r="U128" s="1">
        <v>424.5016</v>
      </c>
      <c r="V128" s="1">
        <v>604.4058</v>
      </c>
      <c r="W128" s="1">
        <v>2627.8</v>
      </c>
      <c r="X128" s="1">
        <v>1811.7420649999999</v>
      </c>
      <c r="Y128" s="1">
        <v>2707.7</v>
      </c>
      <c r="Z128" s="1">
        <v>277.11840819999998</v>
      </c>
      <c r="AA128" s="1">
        <v>286.96069999999997</v>
      </c>
      <c r="AB128" s="1">
        <v>1060.203</v>
      </c>
      <c r="AC128" s="1">
        <v>4205.8291019999997</v>
      </c>
      <c r="AD128">
        <v>1007.900024</v>
      </c>
      <c r="AE128" s="1">
        <v>1634.2</v>
      </c>
      <c r="AF128" s="1">
        <v>1170.4000000000001</v>
      </c>
      <c r="AG128" s="1">
        <v>1715.7249999999999</v>
      </c>
      <c r="AH128" s="1">
        <v>2518.3330000000001</v>
      </c>
      <c r="AI128" s="1">
        <v>1312.15</v>
      </c>
      <c r="AJ128" s="1">
        <v>1777.096</v>
      </c>
      <c r="AK128" s="1">
        <v>475.15699999999998</v>
      </c>
      <c r="AL128" s="1">
        <v>1734.6</v>
      </c>
      <c r="AM128" s="1">
        <v>806.26059999999995</v>
      </c>
      <c r="AN128" s="1">
        <v>3985.1370000000002</v>
      </c>
      <c r="AO128" s="1">
        <v>1669.95</v>
      </c>
      <c r="AP128">
        <v>1532.349976</v>
      </c>
      <c r="AQ128">
        <v>578.45001219999995</v>
      </c>
    </row>
    <row r="129" spans="1:43" x14ac:dyDescent="0.2">
      <c r="A129" s="6">
        <v>45596</v>
      </c>
      <c r="B129" s="1">
        <v>1598.3000489999999</v>
      </c>
      <c r="C129" s="1">
        <v>1369.288086</v>
      </c>
      <c r="D129" s="1">
        <v>1612.599976</v>
      </c>
      <c r="E129" s="1">
        <v>9593.1708980000003</v>
      </c>
      <c r="F129" s="1">
        <v>8142.75</v>
      </c>
      <c r="G129" s="1">
        <v>1551.75</v>
      </c>
      <c r="H129" s="1">
        <v>836.69635010000002</v>
      </c>
      <c r="I129" s="1">
        <v>356.1</v>
      </c>
      <c r="J129" s="1">
        <v>5889.65</v>
      </c>
      <c r="K129" s="1">
        <v>1274.1999510000001</v>
      </c>
      <c r="L129" s="1">
        <v>4867.4228519999997</v>
      </c>
      <c r="M129" s="1">
        <v>2186.9499999999998</v>
      </c>
      <c r="N129" s="1">
        <v>11076.45</v>
      </c>
      <c r="O129" s="1">
        <v>2248.5509999999999</v>
      </c>
      <c r="P129" s="1">
        <v>404.99090000000001</v>
      </c>
      <c r="Q129" s="1">
        <v>254.7081</v>
      </c>
      <c r="R129" s="1">
        <v>1332.05</v>
      </c>
      <c r="S129" s="1">
        <v>1837.8240000000001</v>
      </c>
      <c r="T129" s="1">
        <v>826.94010000000003</v>
      </c>
      <c r="U129" s="1">
        <v>437.4753</v>
      </c>
      <c r="V129" s="1">
        <v>596.62049999999999</v>
      </c>
      <c r="W129" s="1">
        <v>2667.35</v>
      </c>
      <c r="X129" s="1">
        <v>1740.0626219999999</v>
      </c>
      <c r="Y129" s="1">
        <v>2728.55</v>
      </c>
      <c r="Z129" s="1">
        <v>270.52444459999998</v>
      </c>
      <c r="AA129" s="1">
        <v>283.33069999999998</v>
      </c>
      <c r="AB129" s="1">
        <v>1081.579</v>
      </c>
      <c r="AC129" s="1">
        <v>4216.1547849999997</v>
      </c>
      <c r="AD129">
        <v>1042</v>
      </c>
      <c r="AE129" s="1">
        <v>1598.3</v>
      </c>
      <c r="AF129" s="1">
        <v>1159.55</v>
      </c>
      <c r="AG129" s="1">
        <v>1716.8130000000001</v>
      </c>
      <c r="AH129" s="1">
        <v>2492.0160000000001</v>
      </c>
      <c r="AI129" s="1">
        <v>1292.25</v>
      </c>
      <c r="AJ129" s="1">
        <v>1732.8679999999999</v>
      </c>
      <c r="AK129" s="1">
        <v>472.49869999999999</v>
      </c>
      <c r="AL129" s="1">
        <v>1731.1</v>
      </c>
      <c r="AM129" s="1">
        <v>804.05489999999998</v>
      </c>
      <c r="AN129" s="1">
        <v>3871.7689999999998</v>
      </c>
      <c r="AO129" s="1">
        <v>1608.65</v>
      </c>
      <c r="AP129">
        <v>1545.150024</v>
      </c>
      <c r="AQ129">
        <v>576</v>
      </c>
    </row>
    <row r="130" spans="1:43" x14ac:dyDescent="0.2">
      <c r="A130" s="6">
        <v>45597</v>
      </c>
      <c r="B130" s="1">
        <v>1632.650024</v>
      </c>
      <c r="C130" s="1">
        <v>1387.6488039999999</v>
      </c>
      <c r="D130" s="1">
        <v>1616.4499510000001</v>
      </c>
      <c r="E130" s="1">
        <v>9631.8408199999994</v>
      </c>
      <c r="F130" s="1">
        <v>8073.2998049999997</v>
      </c>
      <c r="G130" s="1">
        <v>1559.5500489999999</v>
      </c>
      <c r="H130" s="1">
        <v>834.81976320000001</v>
      </c>
      <c r="I130" s="1">
        <v>364.65</v>
      </c>
      <c r="J130" s="1">
        <v>5903.55</v>
      </c>
      <c r="K130" s="1">
        <v>1259.599976</v>
      </c>
      <c r="L130" s="1">
        <v>4897.6157229999999</v>
      </c>
      <c r="M130" s="1">
        <v>2197.6999999999998</v>
      </c>
      <c r="N130" s="1">
        <v>11110</v>
      </c>
      <c r="O130" s="1">
        <v>2267.777</v>
      </c>
      <c r="P130" s="1">
        <v>408.1662</v>
      </c>
      <c r="Q130" s="1">
        <v>260.06740000000002</v>
      </c>
      <c r="R130" s="1">
        <v>1338.65</v>
      </c>
      <c r="S130" s="1">
        <v>1847.2670000000001</v>
      </c>
      <c r="T130" s="1">
        <v>836.26</v>
      </c>
      <c r="U130" s="1">
        <v>442.84370000000001</v>
      </c>
      <c r="V130" s="1">
        <v>607.35019999999997</v>
      </c>
      <c r="W130" s="1">
        <v>2680.7</v>
      </c>
      <c r="X130" s="1">
        <v>1731.5399170000001</v>
      </c>
      <c r="Y130" s="1">
        <v>2817.65</v>
      </c>
      <c r="Z130" s="1">
        <v>270.303833</v>
      </c>
      <c r="AA130" s="1">
        <v>287.06009999999998</v>
      </c>
      <c r="AB130" s="1">
        <v>1112.0239999999999</v>
      </c>
      <c r="AC130" s="1">
        <v>4257.1572269999997</v>
      </c>
      <c r="AD130">
        <v>1061.5</v>
      </c>
      <c r="AE130" s="1">
        <v>1632.65</v>
      </c>
      <c r="AF130" s="1">
        <v>1169.55</v>
      </c>
      <c r="AG130" s="1">
        <v>1718.396</v>
      </c>
      <c r="AH130" s="1">
        <v>2501.134</v>
      </c>
      <c r="AI130" s="1">
        <v>1291.8</v>
      </c>
      <c r="AJ130" s="1">
        <v>1736.4179999999999</v>
      </c>
      <c r="AK130" s="1">
        <v>473.9486</v>
      </c>
      <c r="AL130" s="1">
        <v>1744.4</v>
      </c>
      <c r="AM130" s="1">
        <v>805.03530000000001</v>
      </c>
      <c r="AN130" s="1">
        <v>3887.1350000000002</v>
      </c>
      <c r="AO130" s="1">
        <v>1603.65</v>
      </c>
      <c r="AP130">
        <v>1573.6999510000001</v>
      </c>
      <c r="AQ130">
        <v>577.54998780000005</v>
      </c>
    </row>
    <row r="131" spans="1:43" x14ac:dyDescent="0.2">
      <c r="A131" s="6">
        <v>45600</v>
      </c>
      <c r="B131" s="1">
        <v>1611.9499510000001</v>
      </c>
      <c r="C131" s="1">
        <v>1342.7174070000001</v>
      </c>
      <c r="D131" s="1">
        <v>1591.25</v>
      </c>
      <c r="E131" s="1">
        <v>9290.1015630000002</v>
      </c>
      <c r="F131" s="1">
        <v>7984.4501950000003</v>
      </c>
      <c r="G131" s="1">
        <v>1584.599976</v>
      </c>
      <c r="H131" s="1">
        <v>827.95507810000004</v>
      </c>
      <c r="I131" s="1">
        <v>353.55</v>
      </c>
      <c r="J131" s="1">
        <v>5901.75</v>
      </c>
      <c r="K131" s="1">
        <v>1268.3000489999999</v>
      </c>
      <c r="L131" s="1">
        <v>4688.4145509999998</v>
      </c>
      <c r="M131" s="1">
        <v>2188.35</v>
      </c>
      <c r="N131" s="1">
        <v>11052.45</v>
      </c>
      <c r="O131" s="1">
        <v>2231.9070000000002</v>
      </c>
      <c r="P131" s="1">
        <v>397.8467</v>
      </c>
      <c r="Q131" s="1">
        <v>253.8947</v>
      </c>
      <c r="R131" s="1">
        <v>1302.1500000000001</v>
      </c>
      <c r="S131" s="1">
        <v>1798.0640000000001</v>
      </c>
      <c r="T131" s="1">
        <v>817.07489999999996</v>
      </c>
      <c r="U131" s="1">
        <v>426.53960000000001</v>
      </c>
      <c r="V131" s="1">
        <v>592.37850000000003</v>
      </c>
      <c r="W131" s="1">
        <v>2731.2</v>
      </c>
      <c r="X131" s="1">
        <v>1737.0081789999999</v>
      </c>
      <c r="Y131" s="1">
        <v>2883.95</v>
      </c>
      <c r="Z131" s="1">
        <v>265.13159180000002</v>
      </c>
      <c r="AA131" s="1">
        <v>282.5849</v>
      </c>
      <c r="AB131" s="1">
        <v>1049.9880000000001</v>
      </c>
      <c r="AC131" s="1">
        <v>4177.9809569999998</v>
      </c>
      <c r="AD131">
        <v>1024.8000489999999</v>
      </c>
      <c r="AE131" s="1">
        <v>1611.95</v>
      </c>
      <c r="AF131" s="1">
        <v>1139.25</v>
      </c>
      <c r="AG131" s="1">
        <v>1695.4480000000001</v>
      </c>
      <c r="AH131" s="1">
        <v>2488.616</v>
      </c>
      <c r="AI131" s="1">
        <v>1277.2</v>
      </c>
      <c r="AJ131" s="1">
        <v>1739.18</v>
      </c>
      <c r="AK131" s="1">
        <v>468.43880000000001</v>
      </c>
      <c r="AL131" s="1">
        <v>1729.35</v>
      </c>
      <c r="AM131" s="1">
        <v>813.51499999999999</v>
      </c>
      <c r="AN131" s="1">
        <v>3867.5729999999999</v>
      </c>
      <c r="AO131" s="1">
        <v>1638.4</v>
      </c>
      <c r="AP131">
        <v>1573.1999510000001</v>
      </c>
      <c r="AQ131">
        <v>567.09997559999999</v>
      </c>
    </row>
    <row r="132" spans="1:43" x14ac:dyDescent="0.2">
      <c r="A132" s="6">
        <v>45601</v>
      </c>
      <c r="B132" s="1">
        <v>1644.25</v>
      </c>
      <c r="C132" s="1">
        <v>1322.913818</v>
      </c>
      <c r="D132" s="1">
        <v>1578.400024</v>
      </c>
      <c r="E132" s="1">
        <v>9630.7675780000009</v>
      </c>
      <c r="F132" s="1">
        <v>7898.75</v>
      </c>
      <c r="G132" s="1">
        <v>1601.1999510000001</v>
      </c>
      <c r="H132" s="1">
        <v>826.57226560000004</v>
      </c>
      <c r="I132" s="1">
        <v>353.9</v>
      </c>
      <c r="J132" s="1">
        <v>5811.25</v>
      </c>
      <c r="K132" s="1">
        <v>1272.1999510000001</v>
      </c>
      <c r="L132" s="1">
        <v>4702.7060549999997</v>
      </c>
      <c r="M132" s="1">
        <v>2181.75</v>
      </c>
      <c r="N132" s="1">
        <v>11170.1</v>
      </c>
      <c r="O132" s="1">
        <v>2248.0540000000001</v>
      </c>
      <c r="P132" s="1">
        <v>399.98</v>
      </c>
      <c r="Q132" s="1">
        <v>255.90440000000001</v>
      </c>
      <c r="R132" s="1">
        <v>1305.3</v>
      </c>
      <c r="S132" s="1">
        <v>1792.7950000000001</v>
      </c>
      <c r="T132" s="1">
        <v>828.52650000000006</v>
      </c>
      <c r="U132" s="1">
        <v>431.56009999999998</v>
      </c>
      <c r="V132" s="1">
        <v>585.1422</v>
      </c>
      <c r="W132" s="1">
        <v>2714.25</v>
      </c>
      <c r="X132" s="1">
        <v>1747.4522710000001</v>
      </c>
      <c r="Y132" s="1">
        <v>2899.45</v>
      </c>
      <c r="Z132" s="1">
        <v>266.5533752</v>
      </c>
      <c r="AA132" s="1">
        <v>284.77280000000002</v>
      </c>
      <c r="AB132" s="1">
        <v>1028.711</v>
      </c>
      <c r="AC132" s="1">
        <v>4231.294922</v>
      </c>
      <c r="AD132">
        <v>1040.650024</v>
      </c>
      <c r="AE132" s="1">
        <v>1644.25</v>
      </c>
      <c r="AF132" s="1">
        <v>1171.7</v>
      </c>
      <c r="AG132" s="1">
        <v>1738.722</v>
      </c>
      <c r="AH132" s="1">
        <v>2485.2150000000001</v>
      </c>
      <c r="AI132" s="1">
        <v>1296.7</v>
      </c>
      <c r="AJ132" s="1">
        <v>1729.8610000000001</v>
      </c>
      <c r="AK132" s="1">
        <v>464.18549999999999</v>
      </c>
      <c r="AL132" s="1">
        <v>1757.15</v>
      </c>
      <c r="AM132" s="1">
        <v>832.48410000000001</v>
      </c>
      <c r="AN132" s="1">
        <v>3874.598</v>
      </c>
      <c r="AO132" s="1">
        <v>1632.65</v>
      </c>
      <c r="AP132">
        <v>1600.25</v>
      </c>
      <c r="AQ132">
        <v>591.95001219999995</v>
      </c>
    </row>
    <row r="133" spans="1:43" x14ac:dyDescent="0.2">
      <c r="A133" s="6">
        <v>45602</v>
      </c>
      <c r="B133" s="1">
        <v>1721.150024</v>
      </c>
      <c r="C133" s="1">
        <v>1363.366943</v>
      </c>
      <c r="D133" s="1">
        <v>1598.8000489999999</v>
      </c>
      <c r="E133" s="1">
        <v>9772.8183590000008</v>
      </c>
      <c r="F133" s="1">
        <v>7919.5</v>
      </c>
      <c r="G133" s="1">
        <v>1594.0500489999999</v>
      </c>
      <c r="H133" s="1">
        <v>847.90698239999995</v>
      </c>
      <c r="I133" s="1">
        <v>355.05</v>
      </c>
      <c r="J133" s="1">
        <v>5954.15</v>
      </c>
      <c r="K133" s="1">
        <v>1302.099976</v>
      </c>
      <c r="L133" s="1">
        <v>4773.0410160000001</v>
      </c>
      <c r="M133" s="1">
        <v>2166.0500000000002</v>
      </c>
      <c r="N133" s="1">
        <v>11354.25</v>
      </c>
      <c r="O133" s="1">
        <v>2261.12</v>
      </c>
      <c r="P133" s="1">
        <v>405.73509999999999</v>
      </c>
      <c r="Q133" s="1">
        <v>257.48340000000002</v>
      </c>
      <c r="R133" s="1">
        <v>1325.35</v>
      </c>
      <c r="S133" s="1">
        <v>1816.502</v>
      </c>
      <c r="T133" s="1">
        <v>832.54190000000006</v>
      </c>
      <c r="U133" s="1">
        <v>446.67110000000002</v>
      </c>
      <c r="V133" s="1">
        <v>598.06769999999995</v>
      </c>
      <c r="W133" s="1">
        <v>2748.85</v>
      </c>
      <c r="X133" s="1">
        <v>1811.3480219999999</v>
      </c>
      <c r="Y133" s="1">
        <v>2934.55</v>
      </c>
      <c r="Z133" s="1">
        <v>276.45657349999999</v>
      </c>
      <c r="AA133" s="1">
        <v>300.18740000000003</v>
      </c>
      <c r="AB133" s="1">
        <v>1076.9449999999999</v>
      </c>
      <c r="AC133" s="1">
        <v>4358.5722660000001</v>
      </c>
      <c r="AD133">
        <v>1072.900024</v>
      </c>
      <c r="AE133" s="1">
        <v>1721.15</v>
      </c>
      <c r="AF133" s="1">
        <v>1166.5</v>
      </c>
      <c r="AG133" s="1">
        <v>1736.1510000000001</v>
      </c>
      <c r="AH133" s="1">
        <v>2474.6759999999999</v>
      </c>
      <c r="AI133" s="1">
        <v>1302.3499999999999</v>
      </c>
      <c r="AJ133" s="1">
        <v>1798.396</v>
      </c>
      <c r="AK133" s="1">
        <v>465.05549999999999</v>
      </c>
      <c r="AL133" s="1">
        <v>1762.6</v>
      </c>
      <c r="AM133" s="1">
        <v>837.97379999999998</v>
      </c>
      <c r="AN133" s="1">
        <v>4038.797</v>
      </c>
      <c r="AO133" s="1">
        <v>1693.55</v>
      </c>
      <c r="AP133">
        <v>1641.5500489999999</v>
      </c>
      <c r="AQ133">
        <v>600.45001219999995</v>
      </c>
    </row>
    <row r="134" spans="1:43" x14ac:dyDescent="0.2">
      <c r="A134" s="6">
        <v>45603</v>
      </c>
      <c r="B134" s="1">
        <v>1642.6999510000001</v>
      </c>
      <c r="C134" s="1">
        <v>1346.548828</v>
      </c>
      <c r="D134" s="1">
        <v>1575.8000489999999</v>
      </c>
      <c r="E134" s="1">
        <v>9613.0185550000006</v>
      </c>
      <c r="F134" s="1">
        <v>7952.6000979999999</v>
      </c>
      <c r="G134" s="1">
        <v>1576.150024</v>
      </c>
      <c r="H134" s="1">
        <v>838.32611080000004</v>
      </c>
      <c r="I134" s="1">
        <v>353.9</v>
      </c>
      <c r="J134" s="1">
        <v>5959.95</v>
      </c>
      <c r="K134" s="1">
        <v>1287.349976</v>
      </c>
      <c r="L134" s="1">
        <v>4698.1210940000001</v>
      </c>
      <c r="M134" s="1">
        <v>2111.5</v>
      </c>
      <c r="N134" s="1">
        <v>11300.15</v>
      </c>
      <c r="O134" s="1">
        <v>2248.451</v>
      </c>
      <c r="P134" s="1">
        <v>400.6746</v>
      </c>
      <c r="Q134" s="1">
        <v>253.79900000000001</v>
      </c>
      <c r="R134" s="1">
        <v>1305.6500000000001</v>
      </c>
      <c r="S134" s="1">
        <v>1780.221</v>
      </c>
      <c r="T134" s="1">
        <v>812.76199999999994</v>
      </c>
      <c r="U134" s="1">
        <v>442.29689999999999</v>
      </c>
      <c r="V134" s="1">
        <v>596.12139999999999</v>
      </c>
      <c r="W134" s="1">
        <v>2727</v>
      </c>
      <c r="X134" s="1">
        <v>1804.992798</v>
      </c>
      <c r="Y134" s="1">
        <v>2891.35</v>
      </c>
      <c r="Z134" s="1">
        <v>276.21145630000001</v>
      </c>
      <c r="AA134" s="1">
        <v>298.69569999999999</v>
      </c>
      <c r="AB134" s="1">
        <v>1073.4069999999999</v>
      </c>
      <c r="AC134" s="1">
        <v>4401.908203</v>
      </c>
      <c r="AD134">
        <v>1056.3000489999999</v>
      </c>
      <c r="AE134" s="1">
        <v>1642.7</v>
      </c>
      <c r="AF134" s="1">
        <v>1159.9000000000001</v>
      </c>
      <c r="AG134" s="1">
        <v>1727.5450000000001</v>
      </c>
      <c r="AH134" s="1">
        <v>2449.7379999999998</v>
      </c>
      <c r="AI134" s="1">
        <v>1278.7</v>
      </c>
      <c r="AJ134" s="1">
        <v>1778.0329999999999</v>
      </c>
      <c r="AK134" s="1">
        <v>461.9622</v>
      </c>
      <c r="AL134" s="1">
        <v>1746.9</v>
      </c>
      <c r="AM134" s="1">
        <v>842.67930000000001</v>
      </c>
      <c r="AN134" s="1">
        <v>4049.7730000000001</v>
      </c>
      <c r="AO134" s="1">
        <v>1651</v>
      </c>
      <c r="AP134">
        <v>1643.9499510000001</v>
      </c>
      <c r="AQ134">
        <v>596.34997559999999</v>
      </c>
    </row>
    <row r="135" spans="1:43" x14ac:dyDescent="0.2">
      <c r="A135" s="6">
        <v>45604</v>
      </c>
      <c r="B135" s="1">
        <v>1598.5500489999999</v>
      </c>
      <c r="C135" s="1">
        <v>1355.505249</v>
      </c>
      <c r="D135" s="1">
        <v>1569.900024</v>
      </c>
      <c r="E135" s="1">
        <v>9665.4404300000006</v>
      </c>
      <c r="F135" s="1">
        <v>7900.8999020000001</v>
      </c>
      <c r="G135" s="1">
        <v>1592.599976</v>
      </c>
      <c r="H135" s="1">
        <v>817.2383423</v>
      </c>
      <c r="I135" s="1">
        <v>346.85</v>
      </c>
      <c r="J135" s="1">
        <v>5949.85</v>
      </c>
      <c r="K135" s="1">
        <v>1283.650024</v>
      </c>
      <c r="L135" s="1">
        <v>4652.173828</v>
      </c>
      <c r="M135" s="1">
        <v>2104.6</v>
      </c>
      <c r="N135" s="1">
        <v>11303</v>
      </c>
      <c r="O135" s="1">
        <v>2281.0419999999999</v>
      </c>
      <c r="P135" s="1">
        <v>394.57220000000001</v>
      </c>
      <c r="Q135" s="1">
        <v>251.2629</v>
      </c>
      <c r="R135" s="1">
        <v>1283.75</v>
      </c>
      <c r="S135" s="1">
        <v>1798.759</v>
      </c>
      <c r="T135" s="1">
        <v>798.58389999999997</v>
      </c>
      <c r="U135" s="1">
        <v>430.21800000000002</v>
      </c>
      <c r="V135" s="1">
        <v>590.43219999999997</v>
      </c>
      <c r="W135" s="1">
        <v>2659.5</v>
      </c>
      <c r="X135" s="1">
        <v>1810.4613039999999</v>
      </c>
      <c r="Y135" s="1">
        <v>2974.9</v>
      </c>
      <c r="Z135" s="1">
        <v>278.9568787</v>
      </c>
      <c r="AA135" s="1">
        <v>296.11</v>
      </c>
      <c r="AB135" s="1">
        <v>1046.6990000000001</v>
      </c>
      <c r="AC135" s="1">
        <v>4368.9472660000001</v>
      </c>
      <c r="AD135">
        <v>1025.150024</v>
      </c>
      <c r="AE135" s="1">
        <v>1598.55</v>
      </c>
      <c r="AF135" s="1">
        <v>1160.95</v>
      </c>
      <c r="AG135" s="1">
        <v>1735.3589999999999</v>
      </c>
      <c r="AH135" s="1">
        <v>2481.6030000000001</v>
      </c>
      <c r="AI135" s="1">
        <v>1258.8499999999999</v>
      </c>
      <c r="AJ135" s="1">
        <v>1804.56</v>
      </c>
      <c r="AK135" s="1">
        <v>462.1071</v>
      </c>
      <c r="AL135" s="1">
        <v>1745.8</v>
      </c>
      <c r="AM135" s="1">
        <v>826.55319999999995</v>
      </c>
      <c r="AN135" s="1">
        <v>4045.9690000000001</v>
      </c>
      <c r="AO135" s="1">
        <v>1681.35</v>
      </c>
      <c r="AP135">
        <v>1639.9499510000001</v>
      </c>
      <c r="AQ135">
        <v>607.25</v>
      </c>
    </row>
    <row r="136" spans="1:43" x14ac:dyDescent="0.2">
      <c r="A136" s="6">
        <v>45607</v>
      </c>
      <c r="B136" s="1">
        <v>1557.400024</v>
      </c>
      <c r="C136" s="1">
        <v>1341.3740230000001</v>
      </c>
      <c r="D136" s="1">
        <v>1560.5500489999999</v>
      </c>
      <c r="E136" s="1">
        <v>9674.1679690000001</v>
      </c>
      <c r="F136" s="1">
        <v>7927.2001950000003</v>
      </c>
      <c r="G136" s="1">
        <v>1552.8000489999999</v>
      </c>
      <c r="H136" s="1">
        <v>819.70764159999999</v>
      </c>
      <c r="I136" s="1">
        <v>343.75</v>
      </c>
      <c r="J136" s="1">
        <v>5899.95</v>
      </c>
      <c r="K136" s="1">
        <v>1287.900024</v>
      </c>
      <c r="L136" s="1">
        <v>4641.0527339999999</v>
      </c>
      <c r="M136" s="1">
        <v>2084.9</v>
      </c>
      <c r="N136" s="1">
        <v>11399.7</v>
      </c>
      <c r="O136" s="1">
        <v>2264.5479999999998</v>
      </c>
      <c r="P136" s="1">
        <v>389.51170000000002</v>
      </c>
      <c r="Q136" s="1">
        <v>245.85579999999999</v>
      </c>
      <c r="R136" s="1">
        <v>1272.7</v>
      </c>
      <c r="S136" s="1">
        <v>1783.8489999999999</v>
      </c>
      <c r="T136" s="1">
        <v>797.84029999999996</v>
      </c>
      <c r="U136" s="1">
        <v>428.9753</v>
      </c>
      <c r="V136" s="1">
        <v>589.68359999999996</v>
      </c>
      <c r="W136" s="1">
        <v>2646.65</v>
      </c>
      <c r="X136" s="1">
        <v>1839.822754</v>
      </c>
      <c r="Y136" s="1">
        <v>2930.6</v>
      </c>
      <c r="Z136" s="1">
        <v>281.16305540000002</v>
      </c>
      <c r="AA136" s="1">
        <v>298.09899999999999</v>
      </c>
      <c r="AB136" s="1">
        <v>1038.3779999999999</v>
      </c>
      <c r="AC136" s="1">
        <v>4411.7377930000002</v>
      </c>
      <c r="AD136">
        <v>1010.900024</v>
      </c>
      <c r="AE136" s="1">
        <v>1557.4</v>
      </c>
      <c r="AF136" s="1">
        <v>1171</v>
      </c>
      <c r="AG136" s="1">
        <v>1747.08</v>
      </c>
      <c r="AH136" s="1">
        <v>2465.1260000000002</v>
      </c>
      <c r="AI136" s="1">
        <v>1269.3</v>
      </c>
      <c r="AJ136" s="1">
        <v>1834.2909999999999</v>
      </c>
      <c r="AK136" s="1">
        <v>461.04390000000001</v>
      </c>
      <c r="AL136" s="1">
        <v>1744</v>
      </c>
      <c r="AM136" s="1">
        <v>830.96460000000002</v>
      </c>
      <c r="AN136" s="1">
        <v>4096.4089999999997</v>
      </c>
      <c r="AO136" s="1">
        <v>1704.15</v>
      </c>
      <c r="AP136">
        <v>1561.75</v>
      </c>
      <c r="AQ136">
        <v>602</v>
      </c>
    </row>
    <row r="137" spans="1:43" x14ac:dyDescent="0.2">
      <c r="A137" s="6">
        <v>45608</v>
      </c>
      <c r="B137" s="1">
        <v>1524.150024</v>
      </c>
      <c r="C137" s="1">
        <v>1319.579956</v>
      </c>
      <c r="D137" s="1">
        <v>1555.650024</v>
      </c>
      <c r="E137" s="1">
        <v>9439.4667969999991</v>
      </c>
      <c r="F137" s="1">
        <v>7679.25</v>
      </c>
      <c r="G137" s="1">
        <v>1525.150024</v>
      </c>
      <c r="H137" s="1">
        <v>799.80511469999999</v>
      </c>
      <c r="I137" s="1">
        <v>340</v>
      </c>
      <c r="J137" s="1">
        <v>5810.7</v>
      </c>
      <c r="K137" s="1">
        <v>1263.900024</v>
      </c>
      <c r="L137" s="1">
        <v>4608.5683589999999</v>
      </c>
      <c r="M137" s="1">
        <v>2090.1</v>
      </c>
      <c r="N137" s="1">
        <v>11143.1</v>
      </c>
      <c r="O137" s="1">
        <v>2241.8440000000001</v>
      </c>
      <c r="P137" s="1">
        <v>377.35649999999998</v>
      </c>
      <c r="Q137" s="1">
        <v>245.13800000000001</v>
      </c>
      <c r="R137" s="1">
        <v>1274.25</v>
      </c>
      <c r="S137" s="1">
        <v>1790.0619999999999</v>
      </c>
      <c r="T137" s="1">
        <v>778.15949999999998</v>
      </c>
      <c r="U137" s="1">
        <v>411.72680000000003</v>
      </c>
      <c r="V137" s="1">
        <v>583.19590000000005</v>
      </c>
      <c r="W137" s="1">
        <v>2622.1</v>
      </c>
      <c r="X137" s="1">
        <v>1845.2910159999999</v>
      </c>
      <c r="Y137" s="1">
        <v>2898.55</v>
      </c>
      <c r="Z137" s="1">
        <v>279.7658386</v>
      </c>
      <c r="AA137" s="1">
        <v>288.55180000000001</v>
      </c>
      <c r="AB137" s="1">
        <v>1024.7750000000001</v>
      </c>
      <c r="AC137" s="1">
        <v>4212.9775390000004</v>
      </c>
      <c r="AD137">
        <v>983.09997559999999</v>
      </c>
      <c r="AE137" s="1">
        <v>1524.15</v>
      </c>
      <c r="AF137" s="1">
        <v>1158.1500000000001</v>
      </c>
      <c r="AG137" s="1">
        <v>1699.5039999999999</v>
      </c>
      <c r="AH137" s="1">
        <v>2435.884</v>
      </c>
      <c r="AI137" s="1">
        <v>1270.5999999999999</v>
      </c>
      <c r="AJ137" s="1">
        <v>1842.8710000000001</v>
      </c>
      <c r="AK137" s="1">
        <v>457.0806</v>
      </c>
      <c r="AL137" s="1">
        <v>1721.4</v>
      </c>
      <c r="AM137" s="1">
        <v>810.42700000000002</v>
      </c>
      <c r="AN137" s="1">
        <v>4095.14</v>
      </c>
      <c r="AO137" s="1">
        <v>1687</v>
      </c>
      <c r="AP137">
        <v>1545.400024</v>
      </c>
      <c r="AQ137">
        <v>636.84997559999999</v>
      </c>
    </row>
    <row r="138" spans="1:43" x14ac:dyDescent="0.2">
      <c r="A138" s="6">
        <v>45609</v>
      </c>
      <c r="B138" s="1">
        <v>1468.4499510000001</v>
      </c>
      <c r="C138" s="1">
        <v>1281.6645510000001</v>
      </c>
      <c r="D138" s="1">
        <v>1550.4499510000001</v>
      </c>
      <c r="E138" s="1">
        <v>9218.5166019999997</v>
      </c>
      <c r="F138" s="1">
        <v>7440.7001950000003</v>
      </c>
      <c r="G138" s="1">
        <v>1505.599976</v>
      </c>
      <c r="H138" s="1">
        <v>782.61877440000001</v>
      </c>
      <c r="I138" s="1">
        <v>330.3</v>
      </c>
      <c r="J138" s="1">
        <v>5770.1</v>
      </c>
      <c r="K138" s="1">
        <v>1245</v>
      </c>
      <c r="L138" s="1">
        <v>4408.9760740000002</v>
      </c>
      <c r="M138" s="1">
        <v>2039</v>
      </c>
      <c r="N138" s="1">
        <v>11049.6</v>
      </c>
      <c r="O138" s="1">
        <v>2221.027</v>
      </c>
      <c r="P138" s="1">
        <v>378.39839999999998</v>
      </c>
      <c r="Q138" s="1">
        <v>241.69280000000001</v>
      </c>
      <c r="R138" s="1">
        <v>1252.05</v>
      </c>
      <c r="S138" s="1">
        <v>1768.3430000000001</v>
      </c>
      <c r="T138" s="1">
        <v>779.54759999999999</v>
      </c>
      <c r="U138" s="1">
        <v>397.01339999999999</v>
      </c>
      <c r="V138" s="1">
        <v>567.02650000000006</v>
      </c>
      <c r="W138" s="1">
        <v>2532.15</v>
      </c>
      <c r="X138" s="1">
        <v>1837.310303</v>
      </c>
      <c r="Y138" s="1">
        <v>2798.95</v>
      </c>
      <c r="Z138" s="1">
        <v>278.9568787</v>
      </c>
      <c r="AA138" s="1">
        <v>279.99919999999997</v>
      </c>
      <c r="AB138" s="1">
        <v>975.84280000000001</v>
      </c>
      <c r="AC138" s="1">
        <v>4037.647461</v>
      </c>
      <c r="AD138">
        <v>933.95001219999995</v>
      </c>
      <c r="AE138" s="1">
        <v>1468.45</v>
      </c>
      <c r="AF138" s="1">
        <v>1139.1500000000001</v>
      </c>
      <c r="AG138" s="1">
        <v>1663.0550000000001</v>
      </c>
      <c r="AH138" s="1">
        <v>2439.2979999999998</v>
      </c>
      <c r="AI138" s="1">
        <v>1253.7</v>
      </c>
      <c r="AJ138" s="1">
        <v>1842.4760000000001</v>
      </c>
      <c r="AK138" s="1">
        <v>456.45229999999998</v>
      </c>
      <c r="AL138" s="1">
        <v>1687.85</v>
      </c>
      <c r="AM138" s="1">
        <v>792.73230000000001</v>
      </c>
      <c r="AN138" s="1">
        <v>4049.2370000000001</v>
      </c>
      <c r="AO138" s="1">
        <v>1675.6</v>
      </c>
      <c r="AP138">
        <v>1465.349976</v>
      </c>
      <c r="AQ138">
        <v>625.20001219999995</v>
      </c>
    </row>
    <row r="139" spans="1:43" x14ac:dyDescent="0.2">
      <c r="A139" s="6">
        <v>45610</v>
      </c>
      <c r="B139" s="1">
        <v>1490.3000489999999</v>
      </c>
      <c r="C139" s="1">
        <v>1258.427612</v>
      </c>
      <c r="D139" s="1">
        <v>1550.5</v>
      </c>
      <c r="E139" s="1">
        <v>9248.5556639999995</v>
      </c>
      <c r="F139" s="1">
        <v>7657.6000979999999</v>
      </c>
      <c r="G139" s="1">
        <v>1499.75</v>
      </c>
      <c r="H139" s="1">
        <v>779.1971436</v>
      </c>
      <c r="I139" s="1">
        <v>330.55</v>
      </c>
      <c r="J139" s="1">
        <v>5750.1</v>
      </c>
      <c r="K139" s="1">
        <v>1226.6999510000001</v>
      </c>
      <c r="L139" s="1">
        <v>4491.3100590000004</v>
      </c>
      <c r="M139" s="1">
        <v>2015.85</v>
      </c>
      <c r="N139" s="1">
        <v>11006.05</v>
      </c>
      <c r="O139" s="1">
        <v>2168.9110000000001</v>
      </c>
      <c r="P139" s="1">
        <v>369.61689999999999</v>
      </c>
      <c r="Q139" s="1">
        <v>240.018</v>
      </c>
      <c r="R139" s="1">
        <v>1267.5999999999999</v>
      </c>
      <c r="S139" s="1">
        <v>1757.607</v>
      </c>
      <c r="T139" s="1">
        <v>767.69949999999994</v>
      </c>
      <c r="U139" s="1">
        <v>402.2824</v>
      </c>
      <c r="V139" s="1">
        <v>574.56230000000005</v>
      </c>
      <c r="W139" s="1">
        <v>2597.65</v>
      </c>
      <c r="X139" s="1">
        <v>1831.595581</v>
      </c>
      <c r="Y139" s="1">
        <v>2807.2</v>
      </c>
      <c r="Z139" s="1">
        <v>277.8293152</v>
      </c>
      <c r="AA139" s="1">
        <v>279.40249999999997</v>
      </c>
      <c r="AB139" s="1">
        <v>986.15729999999996</v>
      </c>
      <c r="AC139" s="1">
        <v>4057.6528320000002</v>
      </c>
      <c r="AD139">
        <v>980.59997559999999</v>
      </c>
      <c r="AE139" s="1">
        <v>1490.3</v>
      </c>
      <c r="AF139" s="1">
        <v>1140.7</v>
      </c>
      <c r="AG139" s="1">
        <v>1674.3309999999999</v>
      </c>
      <c r="AH139" s="1">
        <v>2364.3359999999998</v>
      </c>
      <c r="AI139" s="1">
        <v>1256.95</v>
      </c>
      <c r="AJ139" s="1">
        <v>1838.68</v>
      </c>
      <c r="AK139" s="1">
        <v>450.41070000000002</v>
      </c>
      <c r="AL139" s="1">
        <v>1707.9</v>
      </c>
      <c r="AM139" s="1">
        <v>788.41890000000001</v>
      </c>
      <c r="AN139" s="1">
        <v>4044.895</v>
      </c>
      <c r="AO139" s="1">
        <v>1687.5</v>
      </c>
      <c r="AP139">
        <v>1493.75</v>
      </c>
      <c r="AQ139">
        <v>608.15002440000001</v>
      </c>
    </row>
    <row r="140" spans="1:43" x14ac:dyDescent="0.2">
      <c r="A140" s="6">
        <v>45614</v>
      </c>
      <c r="B140" s="1">
        <v>1456.9499510000001</v>
      </c>
      <c r="C140" s="1">
        <v>1273.1062010000001</v>
      </c>
      <c r="D140" s="1">
        <v>1537</v>
      </c>
      <c r="E140" s="1">
        <v>9281.2753909999992</v>
      </c>
      <c r="F140" s="1">
        <v>7383.1000979999999</v>
      </c>
      <c r="G140" s="1">
        <v>1465.25</v>
      </c>
      <c r="H140" s="1">
        <v>779.39544679999995</v>
      </c>
      <c r="I140" s="1">
        <v>327.3</v>
      </c>
      <c r="J140" s="1">
        <v>5766.65</v>
      </c>
      <c r="K140" s="1">
        <v>1193.5500489999999</v>
      </c>
      <c r="L140" s="1">
        <v>4617.1528319999998</v>
      </c>
      <c r="M140" s="1">
        <v>2035.75</v>
      </c>
      <c r="N140" s="1">
        <v>11093.95</v>
      </c>
      <c r="O140" s="1">
        <v>2199.1170000000002</v>
      </c>
      <c r="P140" s="1">
        <v>363.86180000000002</v>
      </c>
      <c r="Q140" s="1">
        <v>239.87450000000001</v>
      </c>
      <c r="R140" s="1">
        <v>1260.75</v>
      </c>
      <c r="S140" s="1">
        <v>1737.28</v>
      </c>
      <c r="T140" s="1">
        <v>765.31989999999996</v>
      </c>
      <c r="U140" s="1">
        <v>402.33210000000003</v>
      </c>
      <c r="V140" s="1">
        <v>608.69759999999997</v>
      </c>
      <c r="W140" s="1">
        <v>2597.9</v>
      </c>
      <c r="X140" s="1">
        <v>1807.9979249999999</v>
      </c>
      <c r="Y140" s="1">
        <v>2846.9</v>
      </c>
      <c r="Z140" s="1">
        <v>271.03921509999998</v>
      </c>
      <c r="AA140" s="1">
        <v>276.51850000000002</v>
      </c>
      <c r="AB140" s="1">
        <v>936.42849999999999</v>
      </c>
      <c r="AC140" s="1">
        <v>4048.5190429999998</v>
      </c>
      <c r="AD140">
        <v>957.34997559999999</v>
      </c>
      <c r="AE140" s="1">
        <v>1456.95</v>
      </c>
      <c r="AF140" s="1">
        <v>1126.2</v>
      </c>
      <c r="AG140" s="1">
        <v>1686.546</v>
      </c>
      <c r="AH140" s="1">
        <v>2397.6860000000001</v>
      </c>
      <c r="AI140" s="1">
        <v>1253.45</v>
      </c>
      <c r="AJ140" s="1">
        <v>1786.316</v>
      </c>
      <c r="AK140" s="1">
        <v>450.9907</v>
      </c>
      <c r="AL140" s="1">
        <v>1722.75</v>
      </c>
      <c r="AM140" s="1">
        <v>798.27110000000005</v>
      </c>
      <c r="AN140" s="1">
        <v>3921.5749999999998</v>
      </c>
      <c r="AO140" s="1">
        <v>1660.8</v>
      </c>
      <c r="AP140">
        <v>1499.150024</v>
      </c>
      <c r="AQ140">
        <v>607.15002440000001</v>
      </c>
    </row>
    <row r="141" spans="1:43" x14ac:dyDescent="0.2">
      <c r="A141" s="6">
        <v>45615</v>
      </c>
      <c r="B141" s="1">
        <v>1412.6999510000001</v>
      </c>
      <c r="C141" s="1">
        <v>1283.4060059999999</v>
      </c>
      <c r="D141" s="1">
        <v>1525.5</v>
      </c>
      <c r="E141" s="1">
        <v>9309.7539059999999</v>
      </c>
      <c r="F141" s="1">
        <v>7377.6499020000001</v>
      </c>
      <c r="G141" s="1">
        <v>1471.5500489999999</v>
      </c>
      <c r="H141" s="1">
        <v>779.29632570000001</v>
      </c>
      <c r="I141" s="1">
        <v>344.25</v>
      </c>
      <c r="J141" s="1">
        <v>5900.85</v>
      </c>
      <c r="K141" s="1">
        <v>1213.4499510000001</v>
      </c>
      <c r="L141" s="1">
        <v>4658.9047849999997</v>
      </c>
      <c r="M141" s="1">
        <v>2038.2</v>
      </c>
      <c r="N141" s="1">
        <v>10959.3</v>
      </c>
      <c r="O141" s="1">
        <v>2200.0610000000001</v>
      </c>
      <c r="P141" s="1">
        <v>363.86180000000002</v>
      </c>
      <c r="Q141" s="1">
        <v>243.1591</v>
      </c>
      <c r="R141" s="1">
        <v>1241.6500000000001</v>
      </c>
      <c r="S141" s="1">
        <v>1766.6030000000001</v>
      </c>
      <c r="T141" s="1">
        <v>776.52359999999999</v>
      </c>
      <c r="U141" s="1">
        <v>405.7122</v>
      </c>
      <c r="V141" s="1">
        <v>629.15890000000002</v>
      </c>
      <c r="W141" s="1">
        <v>2574.4</v>
      </c>
      <c r="X141" s="1">
        <v>1793.76062</v>
      </c>
      <c r="Y141" s="1">
        <v>2948.95</v>
      </c>
      <c r="Z141" s="1">
        <v>275.52508540000002</v>
      </c>
      <c r="AA141" s="1">
        <v>277.4633</v>
      </c>
      <c r="AB141" s="1">
        <v>963.08669999999995</v>
      </c>
      <c r="AC141" s="1">
        <v>4027.9677729999999</v>
      </c>
      <c r="AD141">
        <v>977.54998780000005</v>
      </c>
      <c r="AE141" s="1">
        <v>1412.7</v>
      </c>
      <c r="AF141" s="1">
        <v>1133.95</v>
      </c>
      <c r="AG141" s="1">
        <v>1723.2919999999999</v>
      </c>
      <c r="AH141" s="1">
        <v>2385.2660000000001</v>
      </c>
      <c r="AI141" s="1">
        <v>1249.0999999999999</v>
      </c>
      <c r="AJ141" s="1">
        <v>1799.432</v>
      </c>
      <c r="AK141" s="1">
        <v>451.76400000000001</v>
      </c>
      <c r="AL141" s="1">
        <v>1727.75</v>
      </c>
      <c r="AM141" s="1">
        <v>787.19349999999997</v>
      </c>
      <c r="AN141" s="1">
        <v>3941.136</v>
      </c>
      <c r="AO141" s="1">
        <v>1699.65</v>
      </c>
      <c r="AP141">
        <v>1490.8000489999999</v>
      </c>
      <c r="AQ141">
        <v>613.04998780000005</v>
      </c>
    </row>
    <row r="142" spans="1:43" x14ac:dyDescent="0.2">
      <c r="A142" s="6">
        <v>45617</v>
      </c>
      <c r="B142" s="1">
        <v>1145.6999510000001</v>
      </c>
      <c r="C142" s="1">
        <v>1109.2532960000001</v>
      </c>
      <c r="D142" s="1">
        <v>1525.150024</v>
      </c>
      <c r="E142" s="1">
        <v>9270.0605469999991</v>
      </c>
      <c r="F142" s="1">
        <v>7329.7001950000003</v>
      </c>
      <c r="G142" s="1">
        <v>1465.5</v>
      </c>
      <c r="H142" s="1">
        <v>763.62609859999998</v>
      </c>
      <c r="I142" s="1">
        <v>346.35</v>
      </c>
      <c r="J142" s="1">
        <v>5977.1</v>
      </c>
      <c r="K142" s="1">
        <v>1195.349976</v>
      </c>
      <c r="L142" s="1">
        <v>4651.1499020000001</v>
      </c>
      <c r="M142" s="1">
        <v>2043</v>
      </c>
      <c r="N142" s="1">
        <v>10861.45</v>
      </c>
      <c r="O142" s="1">
        <v>2197.13</v>
      </c>
      <c r="P142" s="1">
        <v>353.39339999999999</v>
      </c>
      <c r="Q142" s="1">
        <v>237.42330000000001</v>
      </c>
      <c r="R142" s="1">
        <v>1223</v>
      </c>
      <c r="S142" s="1">
        <v>1769.337</v>
      </c>
      <c r="T142" s="1">
        <v>767.25319999999999</v>
      </c>
      <c r="U142" s="1">
        <v>405.66250000000002</v>
      </c>
      <c r="V142" s="1">
        <v>625.56569999999999</v>
      </c>
      <c r="W142" s="1">
        <v>2558.65</v>
      </c>
      <c r="X142" s="1">
        <v>1809.328125</v>
      </c>
      <c r="Y142" s="1">
        <v>2936.25</v>
      </c>
      <c r="Z142" s="1">
        <v>273.14733890000002</v>
      </c>
      <c r="AA142" s="1">
        <v>273.93279999999999</v>
      </c>
      <c r="AB142" s="1">
        <v>923.72220000000004</v>
      </c>
      <c r="AC142" s="1">
        <v>3954.7978520000001</v>
      </c>
      <c r="AD142">
        <v>954.04998780000005</v>
      </c>
      <c r="AE142" s="1">
        <v>1145.7</v>
      </c>
      <c r="AF142" s="1">
        <v>1139.1500000000001</v>
      </c>
      <c r="AG142" s="1">
        <v>1722.2529999999999</v>
      </c>
      <c r="AH142" s="1">
        <v>2358.0030000000002</v>
      </c>
      <c r="AI142" s="1">
        <v>1250.55</v>
      </c>
      <c r="AJ142" s="1">
        <v>1808.6030000000001</v>
      </c>
      <c r="AK142" s="1">
        <v>441.9042</v>
      </c>
      <c r="AL142" s="1">
        <v>1737.1</v>
      </c>
      <c r="AM142" s="1">
        <v>765.38149999999996</v>
      </c>
      <c r="AN142" s="1">
        <v>3973.625</v>
      </c>
      <c r="AO142" s="1">
        <v>1702.25</v>
      </c>
      <c r="AP142">
        <v>1456.9499510000001</v>
      </c>
      <c r="AQ142">
        <v>610.20001219999995</v>
      </c>
    </row>
    <row r="143" spans="1:43" x14ac:dyDescent="0.2">
      <c r="A143" s="6">
        <v>45618</v>
      </c>
      <c r="B143" s="1">
        <v>1051.8000489999999</v>
      </c>
      <c r="C143" s="1">
        <v>1131.2463379999999</v>
      </c>
      <c r="D143" s="1">
        <v>1569.3000489999999</v>
      </c>
      <c r="E143" s="1">
        <v>9247.2880860000005</v>
      </c>
      <c r="F143" s="1">
        <v>7500.5</v>
      </c>
      <c r="G143" s="1">
        <v>1486.5</v>
      </c>
      <c r="H143" s="1">
        <v>781.87493900000004</v>
      </c>
      <c r="I143" s="1">
        <v>345.85</v>
      </c>
      <c r="J143" s="1">
        <v>5998.35</v>
      </c>
      <c r="K143" s="1">
        <v>1214.4499510000001</v>
      </c>
      <c r="L143" s="1">
        <v>4676.7573240000002</v>
      </c>
      <c r="M143" s="1">
        <v>2071.35</v>
      </c>
      <c r="N143" s="1">
        <v>11063.6</v>
      </c>
      <c r="O143" s="1">
        <v>2233</v>
      </c>
      <c r="P143" s="1">
        <v>362.62139999999999</v>
      </c>
      <c r="Q143" s="1">
        <v>240.80590000000001</v>
      </c>
      <c r="R143" s="1">
        <v>1265.4000000000001</v>
      </c>
      <c r="S143" s="1">
        <v>1784.5450000000001</v>
      </c>
      <c r="T143" s="1">
        <v>784.25710000000004</v>
      </c>
      <c r="U143" s="1">
        <v>411.32920000000001</v>
      </c>
      <c r="V143" s="1">
        <v>615.23530000000005</v>
      </c>
      <c r="W143" s="1">
        <v>2551.6</v>
      </c>
      <c r="X143" s="1">
        <v>1870.4652100000001</v>
      </c>
      <c r="Y143" s="1">
        <v>3012.95</v>
      </c>
      <c r="Z143" s="1">
        <v>280.25607300000001</v>
      </c>
      <c r="AA143" s="1">
        <v>279.30309999999997</v>
      </c>
      <c r="AB143" s="1">
        <v>932.19309999999996</v>
      </c>
      <c r="AC143" s="1">
        <v>4081.7780760000001</v>
      </c>
      <c r="AD143">
        <v>976.90002440000001</v>
      </c>
      <c r="AE143" s="1">
        <v>1051.8</v>
      </c>
      <c r="AF143" s="1">
        <v>1142.4000000000001</v>
      </c>
      <c r="AG143" s="1">
        <v>1726.605</v>
      </c>
      <c r="AH143" s="1">
        <v>2419.8029999999999</v>
      </c>
      <c r="AI143" s="1">
        <v>1278.05</v>
      </c>
      <c r="AJ143" s="1">
        <v>1875.856</v>
      </c>
      <c r="AK143" s="1">
        <v>458.82060000000001</v>
      </c>
      <c r="AL143" s="1">
        <v>1761.45</v>
      </c>
      <c r="AM143" s="1">
        <v>799.98659999999995</v>
      </c>
      <c r="AN143" s="1">
        <v>4141.1909999999998</v>
      </c>
      <c r="AO143" s="1">
        <v>1747.45</v>
      </c>
      <c r="AP143">
        <v>1494.0500489999999</v>
      </c>
      <c r="AQ143">
        <v>637.65002440000001</v>
      </c>
    </row>
    <row r="144" spans="1:43" x14ac:dyDescent="0.2">
      <c r="A144" s="6">
        <v>45621</v>
      </c>
      <c r="B144" s="1">
        <v>968.79998780000005</v>
      </c>
      <c r="C144" s="1">
        <v>1161.150879</v>
      </c>
      <c r="D144" s="1">
        <v>1578.75</v>
      </c>
      <c r="E144" s="1">
        <v>9188.0878909999992</v>
      </c>
      <c r="F144" s="1">
        <v>7511.3999020000001</v>
      </c>
      <c r="G144" s="1">
        <v>1503.3000489999999</v>
      </c>
      <c r="H144" s="1">
        <v>800.52056879999998</v>
      </c>
      <c r="I144" s="1">
        <v>343.85</v>
      </c>
      <c r="J144" s="1">
        <v>6138.45</v>
      </c>
      <c r="K144" s="1">
        <v>1209.3000489999999</v>
      </c>
      <c r="L144" s="1">
        <v>4739.3852539999998</v>
      </c>
      <c r="M144" s="1">
        <v>2107.15</v>
      </c>
      <c r="N144" s="1">
        <v>11025.15</v>
      </c>
      <c r="O144" s="1">
        <v>2242.5889999999999</v>
      </c>
      <c r="P144" s="1">
        <v>365.54860000000002</v>
      </c>
      <c r="Q144" s="1">
        <v>252.86580000000001</v>
      </c>
      <c r="R144" s="1">
        <v>1287</v>
      </c>
      <c r="S144" s="1">
        <v>1788.124</v>
      </c>
      <c r="T144" s="1">
        <v>789.80930000000001</v>
      </c>
      <c r="U144" s="1">
        <v>409.93729999999999</v>
      </c>
      <c r="V144" s="1">
        <v>599.96410000000003</v>
      </c>
      <c r="W144" s="1">
        <v>2610.1</v>
      </c>
      <c r="X144" s="1">
        <v>1863.8636469999999</v>
      </c>
      <c r="Y144" s="1">
        <v>3045.6</v>
      </c>
      <c r="Z144" s="1">
        <v>285.55087279999998</v>
      </c>
      <c r="AA144" s="1">
        <v>290.73970000000003</v>
      </c>
      <c r="AB144" s="1">
        <v>990.74159999999995</v>
      </c>
      <c r="AC144" s="1">
        <v>4259.0932620000003</v>
      </c>
      <c r="AD144">
        <v>1016.900024</v>
      </c>
      <c r="AE144" s="1">
        <v>968.8</v>
      </c>
      <c r="AF144" s="1">
        <v>1155.9000000000001</v>
      </c>
      <c r="AG144" s="1">
        <v>1766.17</v>
      </c>
      <c r="AH144" s="1">
        <v>2445.73</v>
      </c>
      <c r="AI144" s="1">
        <v>1300.95</v>
      </c>
      <c r="AJ144" s="1">
        <v>1863.481</v>
      </c>
      <c r="AK144" s="1">
        <v>460.89879999999999</v>
      </c>
      <c r="AL144" s="1">
        <v>1790.75</v>
      </c>
      <c r="AM144" s="1">
        <v>827.82759999999996</v>
      </c>
      <c r="AN144" s="1">
        <v>4209.973</v>
      </c>
      <c r="AO144" s="1">
        <v>1732.6</v>
      </c>
      <c r="AP144">
        <v>1497.6999510000001</v>
      </c>
      <c r="AQ144">
        <v>632.75</v>
      </c>
    </row>
    <row r="145" spans="1:43" x14ac:dyDescent="0.2">
      <c r="A145" s="6">
        <v>45622</v>
      </c>
      <c r="B145" s="1">
        <v>898.54998780000005</v>
      </c>
      <c r="C145" s="1">
        <v>1123.3845209999999</v>
      </c>
      <c r="D145" s="1">
        <v>1577.25</v>
      </c>
      <c r="E145" s="1">
        <v>8911.5947269999997</v>
      </c>
      <c r="F145" s="1">
        <v>7492.5498049999997</v>
      </c>
      <c r="G145" s="1">
        <v>1492.6999510000001</v>
      </c>
      <c r="H145" s="1">
        <v>792.73498540000003</v>
      </c>
      <c r="I145" s="1">
        <v>336.65</v>
      </c>
      <c r="J145" s="1">
        <v>6072.5</v>
      </c>
      <c r="K145" s="1">
        <v>1208.650024</v>
      </c>
      <c r="L145" s="1">
        <v>4720.265625</v>
      </c>
      <c r="M145" s="1">
        <v>2036</v>
      </c>
      <c r="N145" s="1">
        <v>10943.95</v>
      </c>
      <c r="O145" s="1">
        <v>2250.8359999999998</v>
      </c>
      <c r="P145" s="1">
        <v>358.85079999999999</v>
      </c>
      <c r="Q145" s="1">
        <v>249.28710000000001</v>
      </c>
      <c r="R145" s="1">
        <v>1295.7</v>
      </c>
      <c r="S145" s="1">
        <v>1751.047</v>
      </c>
      <c r="T145" s="1">
        <v>776.32529999999997</v>
      </c>
      <c r="U145" s="1">
        <v>407.89929999999998</v>
      </c>
      <c r="V145" s="1">
        <v>613.08939999999996</v>
      </c>
      <c r="W145" s="1">
        <v>2580.6</v>
      </c>
      <c r="X145" s="1">
        <v>1871.5981449999999</v>
      </c>
      <c r="Y145" s="1">
        <v>2985.2</v>
      </c>
      <c r="Z145" s="1">
        <v>288.76205440000001</v>
      </c>
      <c r="AA145" s="1">
        <v>296.25920000000002</v>
      </c>
      <c r="AB145" s="1">
        <v>1028.5619999999999</v>
      </c>
      <c r="AC145" s="1">
        <v>4333.1567379999997</v>
      </c>
      <c r="AD145">
        <v>1031.1999510000001</v>
      </c>
      <c r="AE145" s="1">
        <v>898.55</v>
      </c>
      <c r="AF145" s="1">
        <v>1144.8</v>
      </c>
      <c r="AG145" s="1">
        <v>1766.1210000000001</v>
      </c>
      <c r="AH145" s="1">
        <v>2453.4</v>
      </c>
      <c r="AI145" s="1">
        <v>1304.95</v>
      </c>
      <c r="AJ145" s="1">
        <v>1897.453</v>
      </c>
      <c r="AK145" s="1">
        <v>461.09219999999999</v>
      </c>
      <c r="AL145" s="1">
        <v>1783.6</v>
      </c>
      <c r="AM145" s="1">
        <v>822.87699999999995</v>
      </c>
      <c r="AN145" s="1">
        <v>4246.6570000000002</v>
      </c>
      <c r="AO145" s="1">
        <v>1745.4</v>
      </c>
      <c r="AP145">
        <v>1481.650024</v>
      </c>
      <c r="AQ145">
        <v>646.90002440000001</v>
      </c>
    </row>
    <row r="146" spans="1:43" x14ac:dyDescent="0.2">
      <c r="A146" s="6">
        <v>45623</v>
      </c>
      <c r="B146" s="1">
        <v>988.40002440000001</v>
      </c>
      <c r="C146" s="1">
        <v>1194.140259</v>
      </c>
      <c r="D146" s="1">
        <v>1577.650024</v>
      </c>
      <c r="E146" s="1">
        <v>8963.1875</v>
      </c>
      <c r="F146" s="1">
        <v>7444.4501950000003</v>
      </c>
      <c r="G146" s="1">
        <v>1491.150024</v>
      </c>
      <c r="H146" s="1">
        <v>802.25616460000003</v>
      </c>
      <c r="I146" s="1">
        <v>347.1</v>
      </c>
      <c r="J146" s="1">
        <v>5999.2</v>
      </c>
      <c r="K146" s="1">
        <v>1199.900024</v>
      </c>
      <c r="L146" s="1">
        <v>4752.0185549999997</v>
      </c>
      <c r="M146" s="1">
        <v>2006.35</v>
      </c>
      <c r="N146" s="1">
        <v>11058.35</v>
      </c>
      <c r="O146" s="1">
        <v>2259.48</v>
      </c>
      <c r="P146" s="1">
        <v>366.44159999999999</v>
      </c>
      <c r="Q146" s="1">
        <v>249.33609999999999</v>
      </c>
      <c r="R146" s="1">
        <v>1293.2</v>
      </c>
      <c r="S146" s="1">
        <v>1738.97</v>
      </c>
      <c r="T146" s="1">
        <v>777.2672</v>
      </c>
      <c r="U146" s="1">
        <v>415.2063</v>
      </c>
      <c r="V146" s="1">
        <v>611.84169999999995</v>
      </c>
      <c r="W146" s="1">
        <v>2557</v>
      </c>
      <c r="X146" s="1">
        <v>1863.2232670000001</v>
      </c>
      <c r="Y146" s="1">
        <v>3004.8</v>
      </c>
      <c r="Z146" s="1">
        <v>285.77148440000002</v>
      </c>
      <c r="AA146" s="1">
        <v>305.65710000000001</v>
      </c>
      <c r="AB146" s="1">
        <v>1112.921</v>
      </c>
      <c r="AC146" s="1">
        <v>4442.4648440000001</v>
      </c>
      <c r="AD146">
        <v>1080.5500489999999</v>
      </c>
      <c r="AE146" s="1">
        <v>988.4</v>
      </c>
      <c r="AF146" s="1">
        <v>1149.6500000000001</v>
      </c>
      <c r="AG146" s="1">
        <v>1792.58</v>
      </c>
      <c r="AH146" s="1">
        <v>2461.0189999999998</v>
      </c>
      <c r="AI146" s="1">
        <v>1300.7</v>
      </c>
      <c r="AJ146" s="1">
        <v>1897.798</v>
      </c>
      <c r="AK146" s="1">
        <v>461.04390000000001</v>
      </c>
      <c r="AL146" s="1">
        <v>1783.2</v>
      </c>
      <c r="AM146" s="1">
        <v>817.68129999999996</v>
      </c>
      <c r="AN146" s="1">
        <v>4226.9979999999996</v>
      </c>
      <c r="AO146" s="1">
        <v>1756.8</v>
      </c>
      <c r="AP146">
        <v>1523.75</v>
      </c>
      <c r="AQ146">
        <v>651.20001219999995</v>
      </c>
    </row>
    <row r="147" spans="1:43" x14ac:dyDescent="0.2">
      <c r="A147" s="6">
        <v>45624</v>
      </c>
      <c r="B147" s="1">
        <v>1087.1999510000001</v>
      </c>
      <c r="C147" s="1">
        <v>1161.946899</v>
      </c>
      <c r="D147" s="1">
        <v>1560.400024</v>
      </c>
      <c r="E147" s="1">
        <v>8790.7089840000008</v>
      </c>
      <c r="F147" s="1">
        <v>7497.5</v>
      </c>
      <c r="G147" s="1">
        <v>1492.75</v>
      </c>
      <c r="H147" s="1">
        <v>814.45513919999996</v>
      </c>
      <c r="I147" s="1">
        <v>343.35</v>
      </c>
      <c r="J147" s="1">
        <v>5951.8</v>
      </c>
      <c r="K147" s="1">
        <v>1191.9499510000001</v>
      </c>
      <c r="L147" s="1">
        <v>4666.4165039999998</v>
      </c>
      <c r="M147" s="1">
        <v>1998.4</v>
      </c>
      <c r="N147" s="1">
        <v>10949.85</v>
      </c>
      <c r="O147" s="1">
        <v>2222.0210000000002</v>
      </c>
      <c r="P147" s="1">
        <v>359.24770000000001</v>
      </c>
      <c r="Q147" s="1">
        <v>247.27709999999999</v>
      </c>
      <c r="R147" s="1">
        <v>1270.8</v>
      </c>
      <c r="S147" s="1">
        <v>1723.8610000000001</v>
      </c>
      <c r="T147" s="1">
        <v>772.80550000000005</v>
      </c>
      <c r="U147" s="1">
        <v>412.07479999999998</v>
      </c>
      <c r="V147" s="1">
        <v>629.50819999999999</v>
      </c>
      <c r="W147" s="1">
        <v>2560.4</v>
      </c>
      <c r="X147" s="1">
        <v>1813.8111570000001</v>
      </c>
      <c r="Y147" s="1">
        <v>2898.7</v>
      </c>
      <c r="Z147" s="1">
        <v>280.52572629999997</v>
      </c>
      <c r="AA147" s="1">
        <v>304.0659</v>
      </c>
      <c r="AB147" s="1">
        <v>1165.9390000000001</v>
      </c>
      <c r="AC147" s="1">
        <v>4434.7211909999996</v>
      </c>
      <c r="AD147">
        <v>1081.4499510000001</v>
      </c>
      <c r="AE147" s="1">
        <v>1087.2</v>
      </c>
      <c r="AF147" s="1">
        <v>1132.5</v>
      </c>
      <c r="AG147" s="1">
        <v>1773.6379999999999</v>
      </c>
      <c r="AH147" s="1">
        <v>2436.576</v>
      </c>
      <c r="AI147" s="1">
        <v>1286.3499999999999</v>
      </c>
      <c r="AJ147" s="1">
        <v>1830.8889999999999</v>
      </c>
      <c r="AK147" s="1">
        <v>459.06220000000002</v>
      </c>
      <c r="AL147" s="1">
        <v>1759.2</v>
      </c>
      <c r="AM147" s="1">
        <v>822.33780000000002</v>
      </c>
      <c r="AN147" s="1">
        <v>4141.4830000000002</v>
      </c>
      <c r="AO147" s="1">
        <v>1713.35</v>
      </c>
      <c r="AP147">
        <v>1526.75</v>
      </c>
      <c r="AQ147">
        <v>642.29998780000005</v>
      </c>
    </row>
    <row r="148" spans="1:43" x14ac:dyDescent="0.2">
      <c r="A148" s="6">
        <v>45625</v>
      </c>
      <c r="B148" s="1">
        <v>1323.900024</v>
      </c>
      <c r="C148" s="1">
        <v>1184.2883300000001</v>
      </c>
      <c r="D148" s="1">
        <v>1627.150024</v>
      </c>
      <c r="E148" s="1">
        <v>8810.3613280000009</v>
      </c>
      <c r="F148" s="1">
        <v>7505.5498049999997</v>
      </c>
      <c r="G148" s="1">
        <v>1533.900024</v>
      </c>
      <c r="H148" s="1">
        <v>821.54638669999997</v>
      </c>
      <c r="I148" s="1">
        <v>335.95</v>
      </c>
      <c r="J148" s="1">
        <v>6172.7</v>
      </c>
      <c r="K148" s="1">
        <v>1202.3000489999999</v>
      </c>
      <c r="L148" s="1">
        <v>4645.1503910000001</v>
      </c>
      <c r="M148" s="1">
        <v>2050.75</v>
      </c>
      <c r="N148" s="1">
        <v>11074.2</v>
      </c>
      <c r="O148" s="1">
        <v>2220.4299999999998</v>
      </c>
      <c r="P148" s="1">
        <v>360.83539999999999</v>
      </c>
      <c r="Q148" s="1">
        <v>251.6893</v>
      </c>
      <c r="R148" s="1">
        <v>1292.2</v>
      </c>
      <c r="S148" s="1">
        <v>1770.231</v>
      </c>
      <c r="T148" s="1">
        <v>779.74590000000001</v>
      </c>
      <c r="U148" s="1">
        <v>411.72680000000003</v>
      </c>
      <c r="V148" s="1">
        <v>620.02620000000002</v>
      </c>
      <c r="W148" s="1">
        <v>2561.1999999999998</v>
      </c>
      <c r="X148" s="1">
        <v>1820.8560789999999</v>
      </c>
      <c r="Y148" s="1">
        <v>2966.1</v>
      </c>
      <c r="Z148" s="1">
        <v>283.29565430000002</v>
      </c>
      <c r="AA148" s="1">
        <v>306.30349999999999</v>
      </c>
      <c r="AB148" s="1">
        <v>1146.057</v>
      </c>
      <c r="AC148" s="1">
        <v>4444.6489259999998</v>
      </c>
      <c r="AD148">
        <v>1074.599976</v>
      </c>
      <c r="AE148" s="1">
        <v>1323.9</v>
      </c>
      <c r="AF148" s="1">
        <v>1136.3</v>
      </c>
      <c r="AG148" s="1">
        <v>1776.5070000000001</v>
      </c>
      <c r="AH148" s="1">
        <v>2470.1729999999998</v>
      </c>
      <c r="AI148" s="1">
        <v>1300.0999999999999</v>
      </c>
      <c r="AJ148" s="1">
        <v>1832.0730000000001</v>
      </c>
      <c r="AK148" s="1">
        <v>460.85050000000001</v>
      </c>
      <c r="AL148" s="1">
        <v>1765.25</v>
      </c>
      <c r="AM148" s="1">
        <v>822.43589999999995</v>
      </c>
      <c r="AN148" s="1">
        <v>4166.8010000000004</v>
      </c>
      <c r="AO148" s="1">
        <v>1712.3</v>
      </c>
      <c r="AP148">
        <v>1528.099976</v>
      </c>
      <c r="AQ148">
        <v>644.54998780000005</v>
      </c>
    </row>
    <row r="149" spans="1:43" x14ac:dyDescent="0.2">
      <c r="A149" s="6">
        <v>45628</v>
      </c>
      <c r="B149" s="1">
        <v>1327.9499510000001</v>
      </c>
      <c r="C149" s="1">
        <v>1209.9135739999999</v>
      </c>
      <c r="D149" s="1">
        <v>1643.599976</v>
      </c>
      <c r="E149" s="1">
        <v>8904.6699219999991</v>
      </c>
      <c r="F149" s="1">
        <v>7469.6499020000001</v>
      </c>
      <c r="G149" s="1">
        <v>1507.6999510000001</v>
      </c>
      <c r="H149" s="1">
        <v>829.03442380000001</v>
      </c>
      <c r="I149" s="1">
        <v>333.3</v>
      </c>
      <c r="J149" s="1">
        <v>6255.35</v>
      </c>
      <c r="K149" s="1">
        <v>1221.75</v>
      </c>
      <c r="L149" s="1">
        <v>4632.2246089999999</v>
      </c>
      <c r="M149" s="1">
        <v>2069.5500000000002</v>
      </c>
      <c r="N149" s="1">
        <v>11239.3</v>
      </c>
      <c r="O149" s="1">
        <v>2237.5210000000002</v>
      </c>
      <c r="P149" s="1">
        <v>355.42759999999998</v>
      </c>
      <c r="Q149" s="1">
        <v>252.52269999999999</v>
      </c>
      <c r="R149" s="1">
        <v>1309.1500000000001</v>
      </c>
      <c r="S149" s="1">
        <v>1797.7159999999999</v>
      </c>
      <c r="T149" s="1">
        <v>783.3152</v>
      </c>
      <c r="U149" s="1">
        <v>414.06310000000002</v>
      </c>
      <c r="V149" s="1">
        <v>631.05529999999999</v>
      </c>
      <c r="W149" s="1">
        <v>2616.4499999999998</v>
      </c>
      <c r="X149" s="1">
        <v>1843.9609379999999</v>
      </c>
      <c r="Y149" s="1">
        <v>3016.4</v>
      </c>
      <c r="Z149" s="1">
        <v>286.58041379999997</v>
      </c>
      <c r="AA149" s="1">
        <v>305.20960000000002</v>
      </c>
      <c r="AB149" s="1">
        <v>1147.9010000000001</v>
      </c>
      <c r="AC149" s="1">
        <v>4472.3481449999999</v>
      </c>
      <c r="AD149">
        <v>1067.900024</v>
      </c>
      <c r="AE149" s="1">
        <v>1327.95</v>
      </c>
      <c r="AF149" s="1">
        <v>1137.0999999999999</v>
      </c>
      <c r="AG149" s="1">
        <v>1785.0619999999999</v>
      </c>
      <c r="AH149" s="1">
        <v>2453.35</v>
      </c>
      <c r="AI149" s="1">
        <v>1304.6500000000001</v>
      </c>
      <c r="AJ149" s="1">
        <v>1853.7180000000001</v>
      </c>
      <c r="AK149" s="1">
        <v>461.28550000000001</v>
      </c>
      <c r="AL149" s="1">
        <v>1753.95</v>
      </c>
      <c r="AM149" s="1">
        <v>819.93600000000004</v>
      </c>
      <c r="AN149" s="1">
        <v>4172.46</v>
      </c>
      <c r="AO149" s="1">
        <v>1745.95</v>
      </c>
      <c r="AP149">
        <v>1580.099976</v>
      </c>
      <c r="AQ149">
        <v>651.90002440000001</v>
      </c>
    </row>
    <row r="150" spans="1:43" x14ac:dyDescent="0.2">
      <c r="A150" s="6">
        <v>45629</v>
      </c>
      <c r="B150" s="1">
        <v>1312.8000489999999</v>
      </c>
      <c r="C150" s="1">
        <v>1282.410889</v>
      </c>
      <c r="D150" s="1">
        <v>1620.5500489999999</v>
      </c>
      <c r="E150" s="1">
        <v>8935.3427730000003</v>
      </c>
      <c r="F150" s="1">
        <v>7456.25</v>
      </c>
      <c r="G150" s="1">
        <v>1533.900024</v>
      </c>
      <c r="H150" s="1">
        <v>832.95190430000002</v>
      </c>
      <c r="I150" s="1">
        <v>341.15</v>
      </c>
      <c r="J150" s="1">
        <v>6210.55</v>
      </c>
      <c r="K150" s="1">
        <v>1224.5</v>
      </c>
      <c r="L150" s="1">
        <v>4582.0336909999996</v>
      </c>
      <c r="M150" s="1">
        <v>2081.65</v>
      </c>
      <c r="N150" s="1">
        <v>11279.25</v>
      </c>
      <c r="O150" s="1">
        <v>2247.308</v>
      </c>
      <c r="P150" s="1">
        <v>364.60599999999999</v>
      </c>
      <c r="Q150" s="1">
        <v>257.22899999999998</v>
      </c>
      <c r="R150" s="1">
        <v>1323.3</v>
      </c>
      <c r="S150" s="1">
        <v>1789.2670000000001</v>
      </c>
      <c r="T150" s="1">
        <v>794.41970000000003</v>
      </c>
      <c r="U150" s="1">
        <v>426.04250000000002</v>
      </c>
      <c r="V150" s="1">
        <v>619.92639999999994</v>
      </c>
      <c r="W150" s="1">
        <v>2559</v>
      </c>
      <c r="X150" s="1">
        <v>1862.927612</v>
      </c>
      <c r="Y150" s="1">
        <v>3027.3</v>
      </c>
      <c r="Z150" s="1">
        <v>285.96759029999998</v>
      </c>
      <c r="AA150" s="1">
        <v>310.38099999999997</v>
      </c>
      <c r="AB150" s="1">
        <v>1148.25</v>
      </c>
      <c r="AC150" s="1">
        <v>4486.3471680000002</v>
      </c>
      <c r="AD150">
        <v>1089.150024</v>
      </c>
      <c r="AE150" s="1">
        <v>1312.8</v>
      </c>
      <c r="AF150" s="1">
        <v>1160.5</v>
      </c>
      <c r="AG150" s="1">
        <v>1806.4269999999999</v>
      </c>
      <c r="AH150" s="1">
        <v>2457.0120000000002</v>
      </c>
      <c r="AI150" s="1">
        <v>1308.4000000000001</v>
      </c>
      <c r="AJ150" s="1">
        <v>1865.847</v>
      </c>
      <c r="AK150" s="1">
        <v>456.79059999999998</v>
      </c>
      <c r="AL150" s="1">
        <v>1749.9</v>
      </c>
      <c r="AM150" s="1">
        <v>837.14059999999995</v>
      </c>
      <c r="AN150" s="1">
        <v>4197.924</v>
      </c>
      <c r="AO150" s="1">
        <v>1749.5</v>
      </c>
      <c r="AP150">
        <v>1575.5500489999999</v>
      </c>
      <c r="AQ150">
        <v>657.04998780000005</v>
      </c>
    </row>
    <row r="151" spans="1:43" x14ac:dyDescent="0.2">
      <c r="A151" s="6">
        <v>45630</v>
      </c>
      <c r="B151" s="1">
        <v>1260.849976</v>
      </c>
      <c r="C151" s="1">
        <v>1263.4033199999999</v>
      </c>
      <c r="D151" s="1">
        <v>1584.099976</v>
      </c>
      <c r="E151" s="1">
        <v>8776.7138670000004</v>
      </c>
      <c r="F151" s="1">
        <v>7528.3500979999999</v>
      </c>
      <c r="G151" s="1">
        <v>1500.849976</v>
      </c>
      <c r="H151" s="1">
        <v>837.31579590000001</v>
      </c>
      <c r="I151" s="1">
        <v>340.1</v>
      </c>
      <c r="J151" s="1">
        <v>6256.5</v>
      </c>
      <c r="K151" s="1">
        <v>1215.5500489999999</v>
      </c>
      <c r="L151" s="1">
        <v>4522.3803710000002</v>
      </c>
      <c r="M151" s="1">
        <v>2101.65</v>
      </c>
      <c r="N151" s="1">
        <v>11129.85</v>
      </c>
      <c r="O151" s="1">
        <v>2243.433</v>
      </c>
      <c r="P151" s="1">
        <v>369.86489999999998</v>
      </c>
      <c r="Q151" s="1">
        <v>255.6112</v>
      </c>
      <c r="R151" s="1">
        <v>1308.95</v>
      </c>
      <c r="S151" s="1">
        <v>1789.4159999999999</v>
      </c>
      <c r="T151" s="1">
        <v>781.3818</v>
      </c>
      <c r="U151" s="1">
        <v>423.15949999999998</v>
      </c>
      <c r="V151" s="1">
        <v>617.73059999999998</v>
      </c>
      <c r="W151" s="1">
        <v>2596.15</v>
      </c>
      <c r="X151" s="1">
        <v>1869.7261960000001</v>
      </c>
      <c r="Y151" s="1">
        <v>3031.75</v>
      </c>
      <c r="Z151" s="1">
        <v>288.27178959999998</v>
      </c>
      <c r="AA151" s="1">
        <v>311.1268</v>
      </c>
      <c r="AB151" s="1">
        <v>1211.6320000000001</v>
      </c>
      <c r="AC151" s="1">
        <v>4488.8291019999997</v>
      </c>
      <c r="AD151">
        <v>1122.150024</v>
      </c>
      <c r="AE151" s="1">
        <v>1260.8499999999999</v>
      </c>
      <c r="AF151" s="1">
        <v>1159.45</v>
      </c>
      <c r="AG151" s="1">
        <v>1839.8589999999999</v>
      </c>
      <c r="AH151" s="1">
        <v>2438.8530000000001</v>
      </c>
      <c r="AI151" s="1">
        <v>1316.05</v>
      </c>
      <c r="AJ151" s="1">
        <v>1863.037</v>
      </c>
      <c r="AK151" s="1">
        <v>451.52229999999997</v>
      </c>
      <c r="AL151" s="1">
        <v>1757.5</v>
      </c>
      <c r="AM151" s="1">
        <v>842.77739999999994</v>
      </c>
      <c r="AN151" s="1">
        <v>4248.3159999999998</v>
      </c>
      <c r="AO151" s="1">
        <v>1759.6</v>
      </c>
      <c r="AP151">
        <v>1609.4499510000001</v>
      </c>
      <c r="AQ151">
        <v>660.15002440000001</v>
      </c>
    </row>
    <row r="152" spans="1:43" x14ac:dyDescent="0.2">
      <c r="A152" s="6">
        <v>45631</v>
      </c>
      <c r="B152" s="1">
        <v>1229.599976</v>
      </c>
      <c r="C152" s="1">
        <v>1270.8670649999999</v>
      </c>
      <c r="D152" s="1">
        <v>1615.349976</v>
      </c>
      <c r="E152" s="1">
        <v>8672.1630860000005</v>
      </c>
      <c r="F152" s="1">
        <v>7486.9501950000003</v>
      </c>
      <c r="G152" s="1">
        <v>1498.25</v>
      </c>
      <c r="H152" s="1">
        <v>840.19201659999999</v>
      </c>
      <c r="I152" s="1">
        <v>333.3</v>
      </c>
      <c r="J152" s="1">
        <v>6096.2</v>
      </c>
      <c r="K152" s="1">
        <v>1239.849976</v>
      </c>
      <c r="L152" s="1">
        <v>4530.6723629999997</v>
      </c>
      <c r="M152" s="1">
        <v>2125.0500000000002</v>
      </c>
      <c r="N152" s="1">
        <v>11182.25</v>
      </c>
      <c r="O152" s="1">
        <v>2251.0839999999998</v>
      </c>
      <c r="P152" s="1">
        <v>366.2928</v>
      </c>
      <c r="Q152" s="1">
        <v>256.1995</v>
      </c>
      <c r="R152" s="1">
        <v>1322.05</v>
      </c>
      <c r="S152" s="1">
        <v>1802.586</v>
      </c>
      <c r="T152" s="1">
        <v>785.79390000000001</v>
      </c>
      <c r="U152" s="1">
        <v>428.32909999999998</v>
      </c>
      <c r="V152" s="1">
        <v>632.30290000000002</v>
      </c>
      <c r="W152" s="1">
        <v>2615.5</v>
      </c>
      <c r="X152" s="1">
        <v>1895.6883539999999</v>
      </c>
      <c r="Y152" s="1">
        <v>3071.6</v>
      </c>
      <c r="Z152" s="1">
        <v>293.46850590000003</v>
      </c>
      <c r="AA152" s="1">
        <v>312.76769999999999</v>
      </c>
      <c r="AB152" s="1">
        <v>1218.508</v>
      </c>
      <c r="AC152" s="1">
        <v>4535.9873049999997</v>
      </c>
      <c r="AD152">
        <v>1114.9499510000001</v>
      </c>
      <c r="AE152" s="1">
        <v>1229.5999999999999</v>
      </c>
      <c r="AF152" s="1">
        <v>1166.4000000000001</v>
      </c>
      <c r="AG152" s="1">
        <v>1845.4480000000001</v>
      </c>
      <c r="AH152" s="1">
        <v>2468.6390000000001</v>
      </c>
      <c r="AI152" s="1">
        <v>1336.5</v>
      </c>
      <c r="AJ152" s="1">
        <v>1908.0039999999999</v>
      </c>
      <c r="AK152" s="1">
        <v>451.90899999999999</v>
      </c>
      <c r="AL152" s="1">
        <v>1775.15</v>
      </c>
      <c r="AM152" s="1">
        <v>848.41420000000005</v>
      </c>
      <c r="AN152" s="1">
        <v>4355.2939999999999</v>
      </c>
      <c r="AO152" s="1">
        <v>1786.95</v>
      </c>
      <c r="AP152">
        <v>1609.25</v>
      </c>
      <c r="AQ152">
        <v>662.04998780000005</v>
      </c>
    </row>
    <row r="153" spans="1:43" x14ac:dyDescent="0.2">
      <c r="A153" s="6">
        <v>45632</v>
      </c>
      <c r="B153" s="1">
        <v>1210.650024</v>
      </c>
      <c r="C153" s="1">
        <v>1252.9542240000001</v>
      </c>
      <c r="D153" s="1">
        <v>1597.849976</v>
      </c>
      <c r="E153" s="1">
        <v>8874.9736329999996</v>
      </c>
      <c r="F153" s="1">
        <v>7688.3999020000001</v>
      </c>
      <c r="G153" s="1">
        <v>1477.400024</v>
      </c>
      <c r="H153" s="1">
        <v>836.12567139999999</v>
      </c>
      <c r="I153" s="1">
        <v>353</v>
      </c>
      <c r="J153" s="1">
        <v>6130.75</v>
      </c>
      <c r="K153" s="1">
        <v>1253.6999510000001</v>
      </c>
      <c r="L153" s="1">
        <v>4516.2836909999996</v>
      </c>
      <c r="M153" s="1">
        <v>2133.5500000000002</v>
      </c>
      <c r="N153" s="1">
        <v>11317.95</v>
      </c>
      <c r="O153" s="1">
        <v>2253.37</v>
      </c>
      <c r="P153" s="1">
        <v>366.64010000000002</v>
      </c>
      <c r="Q153" s="1">
        <v>254.97389999999999</v>
      </c>
      <c r="R153" s="1">
        <v>1311.55</v>
      </c>
      <c r="S153" s="1">
        <v>1794.038</v>
      </c>
      <c r="T153" s="1">
        <v>809.83720000000005</v>
      </c>
      <c r="U153" s="1">
        <v>437.12729999999999</v>
      </c>
      <c r="V153" s="1">
        <v>642.83299999999997</v>
      </c>
      <c r="W153" s="1">
        <v>2586.4499999999998</v>
      </c>
      <c r="X153" s="1">
        <v>1894.407471</v>
      </c>
      <c r="Y153" s="1">
        <v>3073</v>
      </c>
      <c r="Z153" s="1">
        <v>291.5565186</v>
      </c>
      <c r="AA153" s="1">
        <v>312.02190000000002</v>
      </c>
      <c r="AB153" s="1">
        <v>1215.6179999999999</v>
      </c>
      <c r="AC153" s="1">
        <v>4526.8535160000001</v>
      </c>
      <c r="AD153">
        <v>1138.8000489999999</v>
      </c>
      <c r="AE153" s="1">
        <v>1210.6500000000001</v>
      </c>
      <c r="AF153" s="1">
        <v>1184.55</v>
      </c>
      <c r="AG153" s="1">
        <v>1835.6559999999999</v>
      </c>
      <c r="AH153" s="1">
        <v>2457.9520000000002</v>
      </c>
      <c r="AI153" s="1">
        <v>1328.75</v>
      </c>
      <c r="AJ153" s="1">
        <v>1895.7270000000001</v>
      </c>
      <c r="AK153" s="1">
        <v>455.43729999999999</v>
      </c>
      <c r="AL153" s="1">
        <v>1776.95</v>
      </c>
      <c r="AM153" s="1">
        <v>846.64970000000005</v>
      </c>
      <c r="AN153" s="1">
        <v>4337.1959999999999</v>
      </c>
      <c r="AO153" s="1">
        <v>1782.8</v>
      </c>
      <c r="AP153">
        <v>1602.150024</v>
      </c>
      <c r="AQ153">
        <v>694.5</v>
      </c>
    </row>
    <row r="154" spans="1:43" x14ac:dyDescent="0.2">
      <c r="A154" s="6">
        <v>45635</v>
      </c>
      <c r="B154" s="1">
        <v>1216.9499510000001</v>
      </c>
      <c r="C154" s="1">
        <v>1260.7163089999999</v>
      </c>
      <c r="D154" s="1">
        <v>1602.5500489999999</v>
      </c>
      <c r="E154" s="1">
        <v>8853.078125</v>
      </c>
      <c r="F154" s="1">
        <v>7779.1000979999999</v>
      </c>
      <c r="G154" s="1">
        <v>1469</v>
      </c>
      <c r="H154" s="1">
        <v>851.05200200000002</v>
      </c>
      <c r="I154" s="1">
        <v>371.1</v>
      </c>
      <c r="J154" s="1">
        <v>5959.65</v>
      </c>
      <c r="K154" s="1">
        <v>1255.150024</v>
      </c>
      <c r="L154" s="1">
        <v>4483.4575199999999</v>
      </c>
      <c r="M154" s="1">
        <v>2104.6999999999998</v>
      </c>
      <c r="N154" s="1">
        <v>11279.8</v>
      </c>
      <c r="O154" s="1">
        <v>2214.6669999999999</v>
      </c>
      <c r="P154" s="1">
        <v>366.98739999999998</v>
      </c>
      <c r="Q154" s="1">
        <v>253.84630000000001</v>
      </c>
      <c r="R154" s="1">
        <v>1295.1500000000001</v>
      </c>
      <c r="S154" s="1">
        <v>1795.827</v>
      </c>
      <c r="T154" s="1">
        <v>791.94100000000003</v>
      </c>
      <c r="U154" s="1">
        <v>438.1712</v>
      </c>
      <c r="V154" s="1">
        <v>640.38760000000002</v>
      </c>
      <c r="W154" s="1">
        <v>2639.35</v>
      </c>
      <c r="X154" s="1">
        <v>1881.7958980000001</v>
      </c>
      <c r="Y154" s="1">
        <v>3051.25</v>
      </c>
      <c r="Z154" s="1">
        <v>297.83181760000002</v>
      </c>
      <c r="AA154" s="1">
        <v>312.86720000000003</v>
      </c>
      <c r="AB154" s="1">
        <v>1212.4290000000001</v>
      </c>
      <c r="AC154" s="1">
        <v>4585.7270509999998</v>
      </c>
      <c r="AD154">
        <v>1133.400024</v>
      </c>
      <c r="AE154" s="1">
        <v>1216.95</v>
      </c>
      <c r="AF154" s="1">
        <v>1163.25</v>
      </c>
      <c r="AG154" s="1">
        <v>1849.652</v>
      </c>
      <c r="AH154" s="1">
        <v>2375.7660000000001</v>
      </c>
      <c r="AI154" s="1">
        <v>1322.3</v>
      </c>
      <c r="AJ154" s="1">
        <v>1896.96</v>
      </c>
      <c r="AK154" s="1">
        <v>449.44409999999999</v>
      </c>
      <c r="AL154" s="1">
        <v>1786.25</v>
      </c>
      <c r="AM154" s="1">
        <v>841.15989999999999</v>
      </c>
      <c r="AN154" s="1">
        <v>4343.6840000000002</v>
      </c>
      <c r="AO154" s="1">
        <v>1777.85</v>
      </c>
      <c r="AP154">
        <v>1630.3000489999999</v>
      </c>
      <c r="AQ154">
        <v>694.70001219999995</v>
      </c>
    </row>
    <row r="155" spans="1:43" x14ac:dyDescent="0.2">
      <c r="A155" s="6">
        <v>45636</v>
      </c>
      <c r="B155" s="1">
        <v>1176.650024</v>
      </c>
      <c r="C155" s="1">
        <v>1242.7039789999999</v>
      </c>
      <c r="D155" s="1">
        <v>1578.650024</v>
      </c>
      <c r="E155" s="1">
        <v>8790.5136719999991</v>
      </c>
      <c r="F155" s="1">
        <v>7670.0498049999997</v>
      </c>
      <c r="G155" s="1">
        <v>1455.1999510000001</v>
      </c>
      <c r="H155" s="1">
        <v>844.65502930000002</v>
      </c>
      <c r="I155" s="1">
        <v>380.6</v>
      </c>
      <c r="J155" s="1">
        <v>5932.6</v>
      </c>
      <c r="K155" s="1">
        <v>1240.349976</v>
      </c>
      <c r="L155" s="1">
        <v>4475.9941410000001</v>
      </c>
      <c r="M155" s="1">
        <v>2134.0500000000002</v>
      </c>
      <c r="N155" s="1">
        <v>11198.2</v>
      </c>
      <c r="O155" s="1">
        <v>2200.3589999999999</v>
      </c>
      <c r="P155" s="1">
        <v>366.2928</v>
      </c>
      <c r="Q155" s="1">
        <v>251.8854</v>
      </c>
      <c r="R155" s="1">
        <v>1284.8499999999999</v>
      </c>
      <c r="S155" s="1">
        <v>1799.107</v>
      </c>
      <c r="T155" s="1">
        <v>793.08119999999997</v>
      </c>
      <c r="U155" s="1">
        <v>432.65370000000001</v>
      </c>
      <c r="V155" s="1">
        <v>644.13059999999996</v>
      </c>
      <c r="W155" s="1">
        <v>2666.4</v>
      </c>
      <c r="X155" s="1">
        <v>1907.856689</v>
      </c>
      <c r="Y155" s="1">
        <v>3066.9</v>
      </c>
      <c r="Z155" s="1">
        <v>302.09707639999999</v>
      </c>
      <c r="AA155" s="1">
        <v>313.11579999999998</v>
      </c>
      <c r="AB155" s="1">
        <v>1203.1110000000001</v>
      </c>
      <c r="AC155" s="1">
        <v>4594.4140630000002</v>
      </c>
      <c r="AD155">
        <v>1130.5500489999999</v>
      </c>
      <c r="AE155" s="1">
        <v>1176.6500000000001</v>
      </c>
      <c r="AF155" s="1">
        <v>1153.6500000000001</v>
      </c>
      <c r="AG155" s="1">
        <v>1847.7719999999999</v>
      </c>
      <c r="AH155" s="1">
        <v>2372.402</v>
      </c>
      <c r="AI155" s="1">
        <v>1330.45</v>
      </c>
      <c r="AJ155" s="1">
        <v>1921.5139999999999</v>
      </c>
      <c r="AK155" s="1">
        <v>449.92739999999998</v>
      </c>
      <c r="AL155" s="1">
        <v>1794.7</v>
      </c>
      <c r="AM155" s="1">
        <v>850.42380000000003</v>
      </c>
      <c r="AN155" s="1">
        <v>4324.5619999999999</v>
      </c>
      <c r="AO155" s="1">
        <v>1763.55</v>
      </c>
      <c r="AP155">
        <v>1625.5500489999999</v>
      </c>
      <c r="AQ155">
        <v>702.20001219999995</v>
      </c>
    </row>
    <row r="156" spans="1:43" x14ac:dyDescent="0.2">
      <c r="A156" s="6">
        <v>45637</v>
      </c>
      <c r="B156" s="1">
        <v>1148.0500489999999</v>
      </c>
      <c r="C156" s="1">
        <v>1227.8264160000001</v>
      </c>
      <c r="D156" s="1">
        <v>1586</v>
      </c>
      <c r="E156" s="1">
        <v>8845.6650389999995</v>
      </c>
      <c r="F156" s="1">
        <v>7762.7998049999997</v>
      </c>
      <c r="G156" s="1">
        <v>1454.099976</v>
      </c>
      <c r="H156" s="1">
        <v>849.31640630000004</v>
      </c>
      <c r="I156" s="1">
        <v>379.45</v>
      </c>
      <c r="J156" s="1">
        <v>5927.95</v>
      </c>
      <c r="K156" s="1">
        <v>1238.5500489999999</v>
      </c>
      <c r="L156" s="1">
        <v>4536.6235349999997</v>
      </c>
      <c r="M156" s="1">
        <v>2150.4</v>
      </c>
      <c r="N156" s="1">
        <v>11277.75</v>
      </c>
      <c r="O156" s="1">
        <v>2226.79</v>
      </c>
      <c r="P156" s="1">
        <v>362.67110000000002</v>
      </c>
      <c r="Q156" s="1">
        <v>251.59119999999999</v>
      </c>
      <c r="R156" s="1">
        <v>1278.2</v>
      </c>
      <c r="S156" s="1">
        <v>1803.133</v>
      </c>
      <c r="T156" s="1">
        <v>792.28800000000001</v>
      </c>
      <c r="U156" s="1">
        <v>432.25599999999997</v>
      </c>
      <c r="V156" s="1">
        <v>642.73320000000001</v>
      </c>
      <c r="W156" s="1">
        <v>2624.35</v>
      </c>
      <c r="X156" s="1">
        <v>1902.4868160000001</v>
      </c>
      <c r="Y156" s="1">
        <v>3072.05</v>
      </c>
      <c r="Z156" s="1">
        <v>302.9795532</v>
      </c>
      <c r="AA156" s="1">
        <v>312.36989999999997</v>
      </c>
      <c r="AB156" s="1">
        <v>1207.895</v>
      </c>
      <c r="AC156" s="1">
        <v>4616.2558589999999</v>
      </c>
      <c r="AD156">
        <v>1122.5500489999999</v>
      </c>
      <c r="AE156" s="1">
        <v>1148.05</v>
      </c>
      <c r="AF156" s="1">
        <v>1147.25</v>
      </c>
      <c r="AG156" s="1">
        <v>1842.827</v>
      </c>
      <c r="AH156" s="1">
        <v>2376.36</v>
      </c>
      <c r="AI156" s="1">
        <v>1327.5</v>
      </c>
      <c r="AJ156" s="1">
        <v>1946.759</v>
      </c>
      <c r="AK156" s="1">
        <v>449.73399999999998</v>
      </c>
      <c r="AL156" s="1">
        <v>1794.7</v>
      </c>
      <c r="AM156" s="1">
        <v>844.64</v>
      </c>
      <c r="AN156" s="1">
        <v>4319.5860000000002</v>
      </c>
      <c r="AO156" s="1">
        <v>1762.8</v>
      </c>
      <c r="AP156">
        <v>1621.5500489999999</v>
      </c>
      <c r="AQ156">
        <v>707.79998780000005</v>
      </c>
    </row>
    <row r="157" spans="1:43" x14ac:dyDescent="0.2">
      <c r="A157" s="6">
        <v>45638</v>
      </c>
      <c r="B157" s="1">
        <v>1217.9499510000001</v>
      </c>
      <c r="C157" s="1">
        <v>1237.9770510000001</v>
      </c>
      <c r="D157" s="1">
        <v>1610.5500489999999</v>
      </c>
      <c r="E157" s="1">
        <v>8741.7011719999991</v>
      </c>
      <c r="F157" s="1">
        <v>7828.5498049999997</v>
      </c>
      <c r="G157" s="1">
        <v>1445.400024</v>
      </c>
      <c r="H157" s="1">
        <v>817.82714840000006</v>
      </c>
      <c r="I157" s="1">
        <v>382.35</v>
      </c>
      <c r="J157" s="1">
        <v>5951.7</v>
      </c>
      <c r="K157" s="1">
        <v>1245.400024</v>
      </c>
      <c r="L157" s="1">
        <v>4445.216797</v>
      </c>
      <c r="M157" s="1">
        <v>2119.85</v>
      </c>
      <c r="N157" s="1">
        <v>11167.4</v>
      </c>
      <c r="O157" s="1">
        <v>2209.8980000000001</v>
      </c>
      <c r="P157" s="1">
        <v>352.84769999999997</v>
      </c>
      <c r="Q157" s="1">
        <v>249.09100000000001</v>
      </c>
      <c r="R157" s="1">
        <v>1262.9000000000001</v>
      </c>
      <c r="S157" s="1">
        <v>1794.634</v>
      </c>
      <c r="T157" s="1">
        <v>779.64670000000001</v>
      </c>
      <c r="U157" s="1">
        <v>431.01330000000002</v>
      </c>
      <c r="V157" s="1">
        <v>645.02890000000002</v>
      </c>
      <c r="W157" s="1">
        <v>2650.45</v>
      </c>
      <c r="X157" s="1">
        <v>1907.708862</v>
      </c>
      <c r="Y157" s="1">
        <v>3067.45</v>
      </c>
      <c r="Z157" s="1">
        <v>303.07760619999999</v>
      </c>
      <c r="AA157" s="1">
        <v>311.22629999999998</v>
      </c>
      <c r="AB157" s="1">
        <v>1222.7929999999999</v>
      </c>
      <c r="AC157" s="1">
        <v>4627.0273440000001</v>
      </c>
      <c r="AD157">
        <v>1097.650024</v>
      </c>
      <c r="AE157" s="1">
        <v>1217.95</v>
      </c>
      <c r="AF157" s="1">
        <v>1145.6500000000001</v>
      </c>
      <c r="AG157" s="1">
        <v>1839.019</v>
      </c>
      <c r="AH157" s="1">
        <v>2320.547</v>
      </c>
      <c r="AI157" s="1">
        <v>1329.25</v>
      </c>
      <c r="AJ157" s="1">
        <v>1959.431</v>
      </c>
      <c r="AK157" s="1">
        <v>445.23910000000001</v>
      </c>
      <c r="AL157" s="1">
        <v>1768.7</v>
      </c>
      <c r="AM157" s="1">
        <v>836.89549999999997</v>
      </c>
      <c r="AN157" s="1">
        <v>4346.4160000000002</v>
      </c>
      <c r="AO157" s="1">
        <v>1789.6</v>
      </c>
      <c r="AP157">
        <v>1585.5</v>
      </c>
      <c r="AQ157">
        <v>672.09997559999999</v>
      </c>
    </row>
    <row r="158" spans="1:43" x14ac:dyDescent="0.2">
      <c r="A158" s="6">
        <v>45639</v>
      </c>
      <c r="B158" s="1">
        <v>1198.400024</v>
      </c>
      <c r="C158" s="1">
        <v>1253.849731</v>
      </c>
      <c r="D158" s="1">
        <v>1681.75</v>
      </c>
      <c r="E158" s="1">
        <v>8798.4140630000002</v>
      </c>
      <c r="F158" s="1">
        <v>7829.3500979999999</v>
      </c>
      <c r="G158" s="1">
        <v>1447.3000489999999</v>
      </c>
      <c r="H158" s="1">
        <v>818.76940920000004</v>
      </c>
      <c r="I158" s="1">
        <v>390.6</v>
      </c>
      <c r="J158" s="1">
        <v>5876.7</v>
      </c>
      <c r="K158" s="1">
        <v>1246.349976</v>
      </c>
      <c r="L158" s="1">
        <v>4463.4589839999999</v>
      </c>
      <c r="M158" s="1">
        <v>2076.75</v>
      </c>
      <c r="N158" s="1">
        <v>11272.55</v>
      </c>
      <c r="O158" s="1">
        <v>2239.1610000000001</v>
      </c>
      <c r="P158" s="1">
        <v>354.38569999999999</v>
      </c>
      <c r="Q158" s="1">
        <v>249.28710000000001</v>
      </c>
      <c r="R158" s="1">
        <v>1272.8499999999999</v>
      </c>
      <c r="S158" s="1">
        <v>1802.586</v>
      </c>
      <c r="T158" s="1">
        <v>783.56299999999999</v>
      </c>
      <c r="U158" s="1">
        <v>425.94319999999999</v>
      </c>
      <c r="V158" s="1">
        <v>644.42999999999995</v>
      </c>
      <c r="W158" s="1">
        <v>2641.85</v>
      </c>
      <c r="X158" s="1">
        <v>1939.8292240000001</v>
      </c>
      <c r="Y158" s="1">
        <v>3081.4</v>
      </c>
      <c r="Z158" s="1">
        <v>303.91104130000002</v>
      </c>
      <c r="AA158" s="1">
        <v>313.91140000000001</v>
      </c>
      <c r="AB158" s="1">
        <v>1256.627</v>
      </c>
      <c r="AC158" s="1">
        <v>4636.0620120000003</v>
      </c>
      <c r="AD158">
        <v>1083</v>
      </c>
      <c r="AE158" s="1">
        <v>1198.4000000000001</v>
      </c>
      <c r="AF158" s="1">
        <v>1148.1500000000001</v>
      </c>
      <c r="AG158" s="1">
        <v>1851.383</v>
      </c>
      <c r="AH158" s="1">
        <v>2365.2269999999999</v>
      </c>
      <c r="AI158" s="1">
        <v>1344.9</v>
      </c>
      <c r="AJ158" s="1">
        <v>1971.954</v>
      </c>
      <c r="AK158" s="1">
        <v>454.32569999999998</v>
      </c>
      <c r="AL158" s="1">
        <v>1805.65</v>
      </c>
      <c r="AM158" s="1">
        <v>844.59090000000003</v>
      </c>
      <c r="AN158" s="1">
        <v>4364.9040000000005</v>
      </c>
      <c r="AO158" s="1">
        <v>1796.4</v>
      </c>
      <c r="AP158">
        <v>1579.9499510000001</v>
      </c>
      <c r="AQ158">
        <v>681.29998780000005</v>
      </c>
    </row>
    <row r="159" spans="1:43" x14ac:dyDescent="0.2">
      <c r="A159" s="6">
        <v>45642</v>
      </c>
      <c r="B159" s="1">
        <v>1168.0500489999999</v>
      </c>
      <c r="C159" s="1">
        <v>1237.1311040000001</v>
      </c>
      <c r="D159" s="1">
        <v>1662.5500489999999</v>
      </c>
      <c r="E159" s="1">
        <v>8775.9326170000004</v>
      </c>
      <c r="F159" s="1">
        <v>7789.9501950000003</v>
      </c>
      <c r="G159" s="1">
        <v>1448.4499510000001</v>
      </c>
      <c r="H159" s="1">
        <v>811.97564699999998</v>
      </c>
      <c r="I159" s="1">
        <v>393.05</v>
      </c>
      <c r="J159" s="1">
        <v>5856.45</v>
      </c>
      <c r="K159" s="1">
        <v>1269.9499510000001</v>
      </c>
      <c r="L159" s="1">
        <v>4427.9008789999998</v>
      </c>
      <c r="M159" s="1">
        <v>2063.4</v>
      </c>
      <c r="N159" s="1">
        <v>11277</v>
      </c>
      <c r="O159" s="1">
        <v>2224.5039999999999</v>
      </c>
      <c r="P159" s="1">
        <v>350.16849999999999</v>
      </c>
      <c r="Q159" s="1">
        <v>246.88489999999999</v>
      </c>
      <c r="R159" s="1">
        <v>1268.3</v>
      </c>
      <c r="S159" s="1">
        <v>1798.9580000000001</v>
      </c>
      <c r="T159" s="1">
        <v>778.10990000000004</v>
      </c>
      <c r="U159" s="1">
        <v>423.0104</v>
      </c>
      <c r="V159" s="1">
        <v>644.18050000000005</v>
      </c>
      <c r="W159" s="1">
        <v>2690.75</v>
      </c>
      <c r="X159" s="1">
        <v>1925.640991</v>
      </c>
      <c r="Y159" s="1">
        <v>3084.85</v>
      </c>
      <c r="Z159" s="1">
        <v>303.17565919999998</v>
      </c>
      <c r="AA159" s="1">
        <v>314.45839999999998</v>
      </c>
      <c r="AB159" s="1">
        <v>1282.3879999999999</v>
      </c>
      <c r="AC159" s="1">
        <v>4642.7138670000004</v>
      </c>
      <c r="AD159">
        <v>1098.4499510000001</v>
      </c>
      <c r="AE159" s="1">
        <v>1168.05</v>
      </c>
      <c r="AF159" s="1">
        <v>1150.9000000000001</v>
      </c>
      <c r="AG159" s="1">
        <v>1844.904</v>
      </c>
      <c r="AH159" s="1">
        <v>2341.5259999999998</v>
      </c>
      <c r="AI159" s="1">
        <v>1346.1</v>
      </c>
      <c r="AJ159" s="1">
        <v>1952.577</v>
      </c>
      <c r="AK159" s="1">
        <v>454.42230000000001</v>
      </c>
      <c r="AL159" s="1">
        <v>1804.45</v>
      </c>
      <c r="AM159" s="1">
        <v>844.00279999999998</v>
      </c>
      <c r="AN159" s="1">
        <v>4307.6350000000002</v>
      </c>
      <c r="AO159" s="1">
        <v>1775.55</v>
      </c>
      <c r="AP159">
        <v>1638.3000489999999</v>
      </c>
      <c r="AQ159">
        <v>686.54998780000005</v>
      </c>
    </row>
    <row r="160" spans="1:43" x14ac:dyDescent="0.2">
      <c r="A160" s="6">
        <v>45643</v>
      </c>
      <c r="B160" s="1">
        <v>1143.25</v>
      </c>
      <c r="C160" s="1">
        <v>1225.935669</v>
      </c>
      <c r="D160" s="1">
        <v>1615.3000489999999</v>
      </c>
      <c r="E160" s="1">
        <v>8675.1376949999994</v>
      </c>
      <c r="F160" s="1">
        <v>7717.75</v>
      </c>
      <c r="G160" s="1">
        <v>1450.849976</v>
      </c>
      <c r="H160" s="1">
        <v>799.62786870000002</v>
      </c>
      <c r="I160" s="1">
        <v>383.1</v>
      </c>
      <c r="J160" s="1">
        <v>5847.4</v>
      </c>
      <c r="K160" s="1">
        <v>1247.650024</v>
      </c>
      <c r="L160" s="1">
        <v>4307.0336909999996</v>
      </c>
      <c r="M160" s="1">
        <v>2047.25</v>
      </c>
      <c r="N160" s="1">
        <v>11108.55</v>
      </c>
      <c r="O160" s="1">
        <v>2188.9319999999998</v>
      </c>
      <c r="P160" s="1">
        <v>346.34840000000003</v>
      </c>
      <c r="Q160" s="1">
        <v>242.57079999999999</v>
      </c>
      <c r="R160" s="1">
        <v>1245.3</v>
      </c>
      <c r="S160" s="1">
        <v>1778.3330000000001</v>
      </c>
      <c r="T160" s="1">
        <v>773.10299999999995</v>
      </c>
      <c r="U160" s="1">
        <v>418.43729999999999</v>
      </c>
      <c r="V160" s="1">
        <v>646.62580000000003</v>
      </c>
      <c r="W160" s="1">
        <v>2661.8</v>
      </c>
      <c r="X160" s="1">
        <v>1921.896851</v>
      </c>
      <c r="Y160" s="1">
        <v>3041.5</v>
      </c>
      <c r="Z160" s="1">
        <v>302.83245849999997</v>
      </c>
      <c r="AA160" s="1">
        <v>308.88920000000002</v>
      </c>
      <c r="AB160" s="1">
        <v>1275.96</v>
      </c>
      <c r="AC160" s="1">
        <v>4589.3505859999996</v>
      </c>
      <c r="AD160">
        <v>1098.400024</v>
      </c>
      <c r="AE160" s="1">
        <v>1143.25</v>
      </c>
      <c r="AF160" s="1">
        <v>1136.25</v>
      </c>
      <c r="AG160" s="1">
        <v>1813.3019999999999</v>
      </c>
      <c r="AH160" s="1">
        <v>2338.6559999999999</v>
      </c>
      <c r="AI160" s="1">
        <v>1333.75</v>
      </c>
      <c r="AJ160" s="1">
        <v>1949.175</v>
      </c>
      <c r="AK160" s="1">
        <v>453.89060000000001</v>
      </c>
      <c r="AL160" s="1">
        <v>1784.05</v>
      </c>
      <c r="AM160" s="1">
        <v>833.8075</v>
      </c>
      <c r="AN160" s="1">
        <v>4223.0469999999996</v>
      </c>
      <c r="AO160" s="1">
        <v>1770.75</v>
      </c>
      <c r="AP160">
        <v>1638</v>
      </c>
      <c r="AQ160">
        <v>682.90002440000001</v>
      </c>
    </row>
    <row r="161" spans="1:43" x14ac:dyDescent="0.2">
      <c r="A161" s="6">
        <v>45644</v>
      </c>
      <c r="B161" s="1">
        <v>1105.5</v>
      </c>
      <c r="C161" s="1">
        <v>1204.1914059999999</v>
      </c>
      <c r="D161" s="1">
        <v>1601.900024</v>
      </c>
      <c r="E161" s="1">
        <v>8735.3613280000009</v>
      </c>
      <c r="F161" s="1">
        <v>7660.5498049999997</v>
      </c>
      <c r="G161" s="1">
        <v>1472.400024</v>
      </c>
      <c r="H161" s="1">
        <v>792.04071039999997</v>
      </c>
      <c r="I161" s="1">
        <v>370.4</v>
      </c>
      <c r="J161" s="1">
        <v>5849.75</v>
      </c>
      <c r="K161" s="1">
        <v>1275.400024</v>
      </c>
      <c r="L161" s="1">
        <v>4282.0117190000001</v>
      </c>
      <c r="M161" s="1">
        <v>2099.1</v>
      </c>
      <c r="N161" s="1">
        <v>11002.45</v>
      </c>
      <c r="O161" s="1">
        <v>2174.127</v>
      </c>
      <c r="P161" s="1">
        <v>339.10489999999999</v>
      </c>
      <c r="Q161" s="1">
        <v>239.38419999999999</v>
      </c>
      <c r="R161" s="1">
        <v>1253.25</v>
      </c>
      <c r="S161" s="1">
        <v>1790.261</v>
      </c>
      <c r="T161" s="1">
        <v>749.25800000000004</v>
      </c>
      <c r="U161" s="1">
        <v>412.5718</v>
      </c>
      <c r="V161" s="1">
        <v>632.25310000000002</v>
      </c>
      <c r="W161" s="1">
        <v>2805.95</v>
      </c>
      <c r="X161" s="1">
        <v>1931.503418</v>
      </c>
      <c r="Y161" s="1">
        <v>3051.2</v>
      </c>
      <c r="Z161" s="1">
        <v>306.50939940000001</v>
      </c>
      <c r="AA161" s="1">
        <v>302.1266</v>
      </c>
      <c r="AB161" s="1">
        <v>1263.752</v>
      </c>
      <c r="AC161" s="1">
        <v>4450.6059569999998</v>
      </c>
      <c r="AD161">
        <v>1056.5500489999999</v>
      </c>
      <c r="AE161" s="1">
        <v>1105.5</v>
      </c>
      <c r="AF161" s="1">
        <v>1122.25</v>
      </c>
      <c r="AG161" s="1">
        <v>1790.9970000000001</v>
      </c>
      <c r="AH161" s="1">
        <v>2334.6480000000001</v>
      </c>
      <c r="AI161" s="1">
        <v>1314.15</v>
      </c>
      <c r="AJ161" s="1">
        <v>1951.69</v>
      </c>
      <c r="AK161" s="1">
        <v>454.80900000000003</v>
      </c>
      <c r="AL161" s="1">
        <v>1780</v>
      </c>
      <c r="AM161" s="1">
        <v>821.65160000000003</v>
      </c>
      <c r="AN161" s="1">
        <v>4241.9250000000002</v>
      </c>
      <c r="AO161" s="1">
        <v>1778.9</v>
      </c>
      <c r="AP161">
        <v>1642.75</v>
      </c>
      <c r="AQ161">
        <v>675.79998780000005</v>
      </c>
    </row>
    <row r="162" spans="1:43" x14ac:dyDescent="0.2">
      <c r="A162" s="6">
        <v>45645</v>
      </c>
      <c r="B162" s="1">
        <v>1073.650024</v>
      </c>
      <c r="C162" s="1">
        <v>1199.165894</v>
      </c>
      <c r="D162" s="1">
        <v>1600.3000489999999</v>
      </c>
      <c r="E162" s="1">
        <v>8760.6220699999994</v>
      </c>
      <c r="F162" s="1">
        <v>7514.1000979999999</v>
      </c>
      <c r="G162" s="1">
        <v>1506.5500489999999</v>
      </c>
      <c r="H162" s="1">
        <v>782.32122800000002</v>
      </c>
      <c r="I162" s="1">
        <v>358.6</v>
      </c>
      <c r="J162" s="1">
        <v>5820.75</v>
      </c>
      <c r="K162" s="1">
        <v>1325.599976</v>
      </c>
      <c r="L162" s="1">
        <v>4299.0834960000002</v>
      </c>
      <c r="M162" s="1">
        <v>2162.85</v>
      </c>
      <c r="N162" s="1">
        <v>10955.35</v>
      </c>
      <c r="O162" s="1">
        <v>2146.6529999999998</v>
      </c>
      <c r="P162" s="1">
        <v>334.7885</v>
      </c>
      <c r="Q162" s="1">
        <v>237.12909999999999</v>
      </c>
      <c r="R162" s="1">
        <v>1230.45</v>
      </c>
      <c r="S162" s="1">
        <v>1812.377</v>
      </c>
      <c r="T162" s="1">
        <v>737.70730000000003</v>
      </c>
      <c r="U162" s="1">
        <v>410.1859</v>
      </c>
      <c r="V162" s="1">
        <v>626.8134</v>
      </c>
      <c r="W162" s="1">
        <v>2891.05</v>
      </c>
      <c r="X162" s="1">
        <v>1905.7875979999999</v>
      </c>
      <c r="Y162" s="1">
        <v>3014.65</v>
      </c>
      <c r="Z162" s="1">
        <v>306.6564636</v>
      </c>
      <c r="AA162" s="1">
        <v>296.85590000000002</v>
      </c>
      <c r="AB162" s="1">
        <v>1227.627</v>
      </c>
      <c r="AC162" s="1">
        <v>4353.5590819999998</v>
      </c>
      <c r="AD162">
        <v>1037.849976</v>
      </c>
      <c r="AE162" s="1">
        <v>1073.6500000000001</v>
      </c>
      <c r="AF162" s="1">
        <v>1108.9000000000001</v>
      </c>
      <c r="AG162" s="1">
        <v>1773.9839999999999</v>
      </c>
      <c r="AH162" s="1">
        <v>2335.2919999999999</v>
      </c>
      <c r="AI162" s="1">
        <v>1286.9000000000001</v>
      </c>
      <c r="AJ162" s="1">
        <v>1919.1969999999999</v>
      </c>
      <c r="AK162" s="1">
        <v>450.9907</v>
      </c>
      <c r="AL162" s="1">
        <v>1762.1</v>
      </c>
      <c r="AM162" s="1">
        <v>816.40689999999995</v>
      </c>
      <c r="AN162" s="1">
        <v>4167.8249999999998</v>
      </c>
      <c r="AO162" s="1">
        <v>1754.35</v>
      </c>
      <c r="AP162">
        <v>1602.1999510000001</v>
      </c>
      <c r="AQ162">
        <v>679.34997559999999</v>
      </c>
    </row>
    <row r="163" spans="1:43" x14ac:dyDescent="0.2">
      <c r="A163" s="6">
        <v>45646</v>
      </c>
      <c r="B163" s="1">
        <v>1034.349976</v>
      </c>
      <c r="C163" s="1">
        <v>1176.724976</v>
      </c>
      <c r="D163" s="1">
        <v>1578.099976</v>
      </c>
      <c r="E163" s="1">
        <v>8570.0507809999999</v>
      </c>
      <c r="F163" s="1">
        <v>7197.2998049999997</v>
      </c>
      <c r="G163" s="1">
        <v>1472.0500489999999</v>
      </c>
      <c r="H163" s="1">
        <v>761.64251709999996</v>
      </c>
      <c r="I163" s="1">
        <v>349.6</v>
      </c>
      <c r="J163" s="1">
        <v>5846.75</v>
      </c>
      <c r="K163" s="1">
        <v>1343.650024</v>
      </c>
      <c r="L163" s="1">
        <v>4233.7231449999999</v>
      </c>
      <c r="M163" s="1">
        <v>2150.6999999999998</v>
      </c>
      <c r="N163" s="1">
        <v>10901.05</v>
      </c>
      <c r="O163" s="1">
        <v>2149.7330000000002</v>
      </c>
      <c r="P163" s="1">
        <v>330.67070000000001</v>
      </c>
      <c r="Q163" s="1">
        <v>232.47190000000001</v>
      </c>
      <c r="R163" s="1">
        <v>1205.3</v>
      </c>
      <c r="S163" s="1">
        <v>1798.0139999999999</v>
      </c>
      <c r="T163" s="1">
        <v>717.87779999999998</v>
      </c>
      <c r="U163" s="1">
        <v>398.75319999999999</v>
      </c>
      <c r="V163" s="1">
        <v>611.39250000000004</v>
      </c>
      <c r="W163" s="1">
        <v>2805.2</v>
      </c>
      <c r="X163" s="1">
        <v>1883.224487</v>
      </c>
      <c r="Y163" s="1">
        <v>2906.35</v>
      </c>
      <c r="Z163" s="1">
        <v>299.25360110000003</v>
      </c>
      <c r="AA163" s="1">
        <v>289.24799999999999</v>
      </c>
      <c r="AB163" s="1">
        <v>1235.001</v>
      </c>
      <c r="AC163" s="1">
        <v>4160.0610349999997</v>
      </c>
      <c r="AD163">
        <v>1005.400024</v>
      </c>
      <c r="AE163" s="1">
        <v>1034.3499999999999</v>
      </c>
      <c r="AF163" s="1">
        <v>1071.8499999999999</v>
      </c>
      <c r="AG163" s="1">
        <v>1752.2239999999999</v>
      </c>
      <c r="AH163" s="1">
        <v>2309.6120000000001</v>
      </c>
      <c r="AI163" s="1">
        <v>1288.4000000000001</v>
      </c>
      <c r="AJ163" s="1">
        <v>1895.48</v>
      </c>
      <c r="AK163" s="1">
        <v>449.15410000000003</v>
      </c>
      <c r="AL163" s="1">
        <v>1743.55</v>
      </c>
      <c r="AM163" s="1">
        <v>796.01639999999998</v>
      </c>
      <c r="AN163" s="1">
        <v>4068.7</v>
      </c>
      <c r="AO163" s="1">
        <v>1686.05</v>
      </c>
      <c r="AP163">
        <v>1567.650024</v>
      </c>
      <c r="AQ163">
        <v>672.70001219999995</v>
      </c>
    </row>
    <row r="164" spans="1:43" x14ac:dyDescent="0.2">
      <c r="A164" s="6">
        <v>45649</v>
      </c>
      <c r="B164" s="1">
        <v>1034.650024</v>
      </c>
      <c r="C164" s="1">
        <v>1186.0297849999999</v>
      </c>
      <c r="D164" s="1">
        <v>1586.900024</v>
      </c>
      <c r="E164" s="1">
        <v>8551.7158199999994</v>
      </c>
      <c r="F164" s="1">
        <v>7031.2001950000003</v>
      </c>
      <c r="G164" s="1">
        <v>1476.0500489999999</v>
      </c>
      <c r="H164" s="1">
        <v>769.97351070000002</v>
      </c>
      <c r="I164" s="1">
        <v>359.1</v>
      </c>
      <c r="J164" s="1">
        <v>5849.45</v>
      </c>
      <c r="K164" s="1">
        <v>1341.349976</v>
      </c>
      <c r="L164" s="1">
        <v>4168.0214839999999</v>
      </c>
      <c r="M164" s="1">
        <v>2160.3000000000002</v>
      </c>
      <c r="N164" s="1">
        <v>10822</v>
      </c>
      <c r="O164" s="1">
        <v>2137.9090000000001</v>
      </c>
      <c r="P164" s="1">
        <v>331.06760000000003</v>
      </c>
      <c r="Q164" s="1">
        <v>236.14869999999999</v>
      </c>
      <c r="R164" s="1">
        <v>1222.3</v>
      </c>
      <c r="S164" s="1">
        <v>1803.729</v>
      </c>
      <c r="T164" s="1">
        <v>716.04359999999997</v>
      </c>
      <c r="U164" s="1">
        <v>397.56020000000001</v>
      </c>
      <c r="V164" s="1">
        <v>625.36609999999996</v>
      </c>
      <c r="W164" s="1">
        <v>2998.4</v>
      </c>
      <c r="X164" s="1">
        <v>1874.997437</v>
      </c>
      <c r="Y164" s="1">
        <v>2909.3</v>
      </c>
      <c r="Z164" s="1">
        <v>301.90097050000003</v>
      </c>
      <c r="AA164" s="1">
        <v>292.7287</v>
      </c>
      <c r="AB164" s="1">
        <v>1208.6420000000001</v>
      </c>
      <c r="AC164" s="1">
        <v>4195.6030270000001</v>
      </c>
      <c r="AD164">
        <v>998.65002440000001</v>
      </c>
      <c r="AE164" s="1">
        <v>1034.6500000000001</v>
      </c>
      <c r="AF164" s="1">
        <v>1079.1500000000001</v>
      </c>
      <c r="AG164" s="1">
        <v>1781.403</v>
      </c>
      <c r="AH164" s="1">
        <v>2314.56</v>
      </c>
      <c r="AI164" s="1">
        <v>1296.8</v>
      </c>
      <c r="AJ164" s="1">
        <v>1897.6010000000001</v>
      </c>
      <c r="AK164" s="1">
        <v>458.43389999999999</v>
      </c>
      <c r="AL164" s="1">
        <v>1745.35</v>
      </c>
      <c r="AM164" s="1">
        <v>804.98630000000003</v>
      </c>
      <c r="AN164" s="1">
        <v>4056.9929999999999</v>
      </c>
      <c r="AO164" s="1">
        <v>1712.4</v>
      </c>
      <c r="AP164">
        <v>1520.349976</v>
      </c>
      <c r="AQ164">
        <v>691.65002440000001</v>
      </c>
    </row>
    <row r="165" spans="1:43" x14ac:dyDescent="0.2">
      <c r="A165" s="6">
        <v>45650</v>
      </c>
      <c r="B165" s="1">
        <v>1031.0500489999999</v>
      </c>
      <c r="C165" s="1">
        <v>1176.4761960000001</v>
      </c>
      <c r="D165" s="1">
        <v>1583.900024</v>
      </c>
      <c r="E165" s="1">
        <v>8561.078125</v>
      </c>
      <c r="F165" s="1">
        <v>7067.25</v>
      </c>
      <c r="G165" s="1">
        <v>1475.75</v>
      </c>
      <c r="H165" s="1">
        <v>769.47760010000002</v>
      </c>
      <c r="I165" s="1">
        <v>354.55</v>
      </c>
      <c r="J165" s="1">
        <v>5782.35</v>
      </c>
      <c r="K165" s="1">
        <v>1350.900024</v>
      </c>
      <c r="L165" s="1">
        <v>4154.8520509999998</v>
      </c>
      <c r="M165" s="1">
        <v>2169.4499999999998</v>
      </c>
      <c r="N165" s="1">
        <v>10736.6</v>
      </c>
      <c r="O165" s="1">
        <v>2152.913</v>
      </c>
      <c r="P165" s="1">
        <v>332.70479999999998</v>
      </c>
      <c r="Q165" s="1">
        <v>234.28569999999999</v>
      </c>
      <c r="R165" s="1">
        <v>1222.75</v>
      </c>
      <c r="S165" s="1">
        <v>1808.1030000000001</v>
      </c>
      <c r="T165" s="1">
        <v>729.82510000000002</v>
      </c>
      <c r="U165" s="1">
        <v>397.06310000000002</v>
      </c>
      <c r="V165" s="1">
        <v>626.1146</v>
      </c>
      <c r="W165" s="1">
        <v>2910.6</v>
      </c>
      <c r="X165" s="1">
        <v>1869.0363769999999</v>
      </c>
      <c r="Y165" s="1">
        <v>2928.7</v>
      </c>
      <c r="Z165" s="1">
        <v>299.35162350000002</v>
      </c>
      <c r="AA165" s="1">
        <v>290.83920000000001</v>
      </c>
      <c r="AB165" s="1">
        <v>1210.4359999999999</v>
      </c>
      <c r="AC165" s="1">
        <v>4185.8740230000003</v>
      </c>
      <c r="AD165">
        <v>1003.450012</v>
      </c>
      <c r="AE165" s="1">
        <v>1031.05</v>
      </c>
      <c r="AF165" s="1">
        <v>1078.9000000000001</v>
      </c>
      <c r="AG165" s="1">
        <v>1778.5340000000001</v>
      </c>
      <c r="AH165" s="1">
        <v>2311.2449999999999</v>
      </c>
      <c r="AI165" s="1">
        <v>1297.25</v>
      </c>
      <c r="AJ165" s="1">
        <v>1882.5619999999999</v>
      </c>
      <c r="AK165" s="1">
        <v>462.49380000000002</v>
      </c>
      <c r="AL165" s="1">
        <v>1749.05</v>
      </c>
      <c r="AM165" s="1">
        <v>796.06539999999995</v>
      </c>
      <c r="AN165" s="1">
        <v>4077.6770000000001</v>
      </c>
      <c r="AO165" s="1">
        <v>1704.9</v>
      </c>
      <c r="AP165">
        <v>1549.5</v>
      </c>
      <c r="AQ165">
        <v>704.15002440000001</v>
      </c>
    </row>
    <row r="166" spans="1:43" x14ac:dyDescent="0.2">
      <c r="A166" s="6">
        <v>45652</v>
      </c>
      <c r="B166" s="1">
        <v>1064.25</v>
      </c>
      <c r="C166" s="1">
        <v>1237.927246</v>
      </c>
      <c r="D166" s="1">
        <v>1599.5</v>
      </c>
      <c r="E166" s="1">
        <v>8659.0458980000003</v>
      </c>
      <c r="F166" s="1">
        <v>7400.7001950000003</v>
      </c>
      <c r="G166" s="1">
        <v>1490.5500489999999</v>
      </c>
      <c r="H166" s="1">
        <v>769.97351070000002</v>
      </c>
      <c r="I166" s="1">
        <v>350.95</v>
      </c>
      <c r="J166" s="1">
        <v>5886.75</v>
      </c>
      <c r="K166" s="1">
        <v>1355.150024</v>
      </c>
      <c r="L166" s="1">
        <v>4170.3627930000002</v>
      </c>
      <c r="M166" s="1">
        <v>2182.1</v>
      </c>
      <c r="N166" s="1">
        <v>10896</v>
      </c>
      <c r="O166" s="1">
        <v>2136.2199999999998</v>
      </c>
      <c r="P166" s="1">
        <v>332.0598</v>
      </c>
      <c r="Q166" s="1">
        <v>235.56039999999999</v>
      </c>
      <c r="R166" s="1">
        <v>1216.55</v>
      </c>
      <c r="S166" s="1">
        <v>1830.319</v>
      </c>
      <c r="T166" s="1">
        <v>734.48500000000001</v>
      </c>
      <c r="U166" s="1">
        <v>401.93439999999998</v>
      </c>
      <c r="V166" s="1">
        <v>622.92070000000001</v>
      </c>
      <c r="W166" s="1">
        <v>2916.65</v>
      </c>
      <c r="X166" s="1">
        <v>1872.780518</v>
      </c>
      <c r="Y166" s="1">
        <v>2975.65</v>
      </c>
      <c r="Z166" s="1">
        <v>299.1064758</v>
      </c>
      <c r="AA166" s="1">
        <v>293.57400000000001</v>
      </c>
      <c r="AB166" s="1">
        <v>1184.7739999999999</v>
      </c>
      <c r="AC166" s="1">
        <v>4198.7802730000003</v>
      </c>
      <c r="AD166">
        <v>990.65002440000001</v>
      </c>
      <c r="AE166" s="1">
        <v>1064.25</v>
      </c>
      <c r="AF166" s="1">
        <v>1076.7</v>
      </c>
      <c r="AG166" s="1">
        <v>1771.2639999999999</v>
      </c>
      <c r="AH166" s="1">
        <v>2308.4740000000002</v>
      </c>
      <c r="AI166" s="1">
        <v>1297.3499999999999</v>
      </c>
      <c r="AJ166" s="1">
        <v>1880.9349999999999</v>
      </c>
      <c r="AK166" s="1">
        <v>461.04390000000001</v>
      </c>
      <c r="AL166" s="1">
        <v>1752.8</v>
      </c>
      <c r="AM166" s="1">
        <v>796.45749999999998</v>
      </c>
      <c r="AN166" s="1">
        <v>4067.53</v>
      </c>
      <c r="AO166" s="1">
        <v>1698.7</v>
      </c>
      <c r="AP166">
        <v>1503.75</v>
      </c>
      <c r="AQ166">
        <v>703.90002440000001</v>
      </c>
    </row>
    <row r="167" spans="1:43" x14ac:dyDescent="0.2">
      <c r="A167" s="6">
        <v>45653</v>
      </c>
      <c r="B167" s="1">
        <v>1054</v>
      </c>
      <c r="C167" s="1">
        <v>1224.7413329999999</v>
      </c>
      <c r="D167" s="1">
        <v>1599.849976</v>
      </c>
      <c r="E167" s="1">
        <v>8707.6142579999996</v>
      </c>
      <c r="F167" s="1">
        <v>7026.5498049999997</v>
      </c>
      <c r="G167" s="1">
        <v>1506.599976</v>
      </c>
      <c r="H167" s="1">
        <v>777.70947269999999</v>
      </c>
      <c r="I167" s="1">
        <v>350.75</v>
      </c>
      <c r="J167" s="1">
        <v>5881.05</v>
      </c>
      <c r="K167" s="1">
        <v>1389.4499510000001</v>
      </c>
      <c r="L167" s="1">
        <v>4134.2197269999997</v>
      </c>
      <c r="M167" s="1">
        <v>2227.8000000000002</v>
      </c>
      <c r="N167" s="1">
        <v>10941.05</v>
      </c>
      <c r="O167" s="1">
        <v>2151.8200000000002</v>
      </c>
      <c r="P167" s="1">
        <v>332.40710000000001</v>
      </c>
      <c r="Q167" s="1">
        <v>232.2758</v>
      </c>
      <c r="R167" s="1">
        <v>1221.05</v>
      </c>
      <c r="S167" s="1">
        <v>1850.1</v>
      </c>
      <c r="T167" s="1">
        <v>744.10239999999999</v>
      </c>
      <c r="U167" s="1">
        <v>396.66550000000001</v>
      </c>
      <c r="V167" s="1">
        <v>623.12030000000004</v>
      </c>
      <c r="W167" s="1">
        <v>2871.75</v>
      </c>
      <c r="X167" s="1">
        <v>1864.159302</v>
      </c>
      <c r="Y167" s="1">
        <v>3049.45</v>
      </c>
      <c r="Z167" s="1">
        <v>303.07760619999999</v>
      </c>
      <c r="AA167" s="1">
        <v>290.44139999999999</v>
      </c>
      <c r="AB167" s="1">
        <v>1195.836</v>
      </c>
      <c r="AC167" s="1">
        <v>4202.9003910000001</v>
      </c>
      <c r="AD167">
        <v>1016.099976</v>
      </c>
      <c r="AE167" s="1">
        <v>1054</v>
      </c>
      <c r="AF167" s="1">
        <v>1077.45</v>
      </c>
      <c r="AG167" s="1">
        <v>1778.683</v>
      </c>
      <c r="AH167" s="1">
        <v>2316.8850000000002</v>
      </c>
      <c r="AI167" s="1">
        <v>1307.55</v>
      </c>
      <c r="AJ167" s="1">
        <v>1890.155</v>
      </c>
      <c r="AK167" s="1">
        <v>462.6388</v>
      </c>
      <c r="AL167" s="1">
        <v>1759.9</v>
      </c>
      <c r="AM167" s="1">
        <v>783.90949999999998</v>
      </c>
      <c r="AN167" s="1">
        <v>4063.384</v>
      </c>
      <c r="AO167" s="1">
        <v>1711.65</v>
      </c>
      <c r="AP167">
        <v>1516.8000489999999</v>
      </c>
      <c r="AQ167">
        <v>708.09997559999999</v>
      </c>
    </row>
    <row r="168" spans="1:43" x14ac:dyDescent="0.2">
      <c r="A168" s="6">
        <v>45656</v>
      </c>
      <c r="B168" s="1">
        <v>1075.650024</v>
      </c>
      <c r="C168" s="1">
        <v>1212.6004640000001</v>
      </c>
      <c r="D168" s="1">
        <v>1586.900024</v>
      </c>
      <c r="E168" s="1">
        <v>8562.8828130000002</v>
      </c>
      <c r="F168" s="1">
        <v>6648.3500979999999</v>
      </c>
      <c r="G168" s="1">
        <v>1521.400024</v>
      </c>
      <c r="H168" s="1">
        <v>772.89923099999999</v>
      </c>
      <c r="I168" s="1">
        <v>347.95</v>
      </c>
      <c r="J168" s="1">
        <v>6045</v>
      </c>
      <c r="K168" s="1">
        <v>1376.900024</v>
      </c>
      <c r="L168" s="1">
        <v>4085.1022950000001</v>
      </c>
      <c r="M168" s="1">
        <v>2311.35</v>
      </c>
      <c r="N168" s="1">
        <v>10798.95</v>
      </c>
      <c r="O168" s="1">
        <v>2146.1559999999999</v>
      </c>
      <c r="P168" s="1">
        <v>328.83499999999998</v>
      </c>
      <c r="Q168" s="1">
        <v>228.1087</v>
      </c>
      <c r="R168" s="1">
        <v>1210.7</v>
      </c>
      <c r="S168" s="1">
        <v>1872.614</v>
      </c>
      <c r="T168" s="1">
        <v>727.39599999999996</v>
      </c>
      <c r="U168" s="1">
        <v>387.46960000000001</v>
      </c>
      <c r="V168" s="1">
        <v>642.23410000000001</v>
      </c>
      <c r="W168" s="1">
        <v>2857.4</v>
      </c>
      <c r="X168" s="1">
        <v>1900.5654300000001</v>
      </c>
      <c r="Y168" s="1">
        <v>3002.9</v>
      </c>
      <c r="Z168" s="1">
        <v>297.78280640000003</v>
      </c>
      <c r="AA168" s="1">
        <v>283.33069999999998</v>
      </c>
      <c r="AB168" s="1">
        <v>1104.251</v>
      </c>
      <c r="AC168" s="1">
        <v>4051.6958009999998</v>
      </c>
      <c r="AD168">
        <v>998.45001219999995</v>
      </c>
      <c r="AE168" s="1">
        <v>1075.6500000000001</v>
      </c>
      <c r="AF168" s="1">
        <v>1069.95</v>
      </c>
      <c r="AG168" s="1">
        <v>1758.5540000000001</v>
      </c>
      <c r="AH168" s="1">
        <v>2319.1120000000001</v>
      </c>
      <c r="AI168" s="1">
        <v>1294.6500000000001</v>
      </c>
      <c r="AJ168" s="1">
        <v>1879.5540000000001</v>
      </c>
      <c r="AK168" s="1">
        <v>461.09219999999999</v>
      </c>
      <c r="AL168" s="1">
        <v>1740.7</v>
      </c>
      <c r="AM168" s="1">
        <v>772.78279999999995</v>
      </c>
      <c r="AN168" s="1">
        <v>4057.4810000000002</v>
      </c>
      <c r="AO168" s="1">
        <v>1740.85</v>
      </c>
      <c r="AP168">
        <v>1487.9499510000001</v>
      </c>
      <c r="AQ168">
        <v>718.75</v>
      </c>
    </row>
    <row r="169" spans="1:43" x14ac:dyDescent="0.2">
      <c r="A169" s="6">
        <v>45657</v>
      </c>
      <c r="B169" s="1">
        <v>1040.6999510000001</v>
      </c>
      <c r="C169" s="1">
        <v>1225.139404</v>
      </c>
      <c r="D169" s="1">
        <v>1587.75</v>
      </c>
      <c r="E169" s="1">
        <v>8581.1201170000004</v>
      </c>
      <c r="F169" s="1">
        <v>6967.4501950000003</v>
      </c>
      <c r="G169" s="1">
        <v>1529</v>
      </c>
      <c r="H169" s="1">
        <v>781.52783199999999</v>
      </c>
      <c r="I169" s="1">
        <v>346.15</v>
      </c>
      <c r="J169" s="1">
        <v>6098.8</v>
      </c>
      <c r="K169" s="1">
        <v>1388.5</v>
      </c>
      <c r="L169" s="1">
        <v>4058.7629390000002</v>
      </c>
      <c r="M169" s="1">
        <v>2355.6999999999998</v>
      </c>
      <c r="N169" s="1">
        <v>10858.4</v>
      </c>
      <c r="O169" s="1">
        <v>2156.2420000000002</v>
      </c>
      <c r="P169" s="1">
        <v>330.76990000000001</v>
      </c>
      <c r="Q169" s="1">
        <v>234.57990000000001</v>
      </c>
      <c r="R169" s="1">
        <v>1215.45</v>
      </c>
      <c r="S169" s="1">
        <v>1875.05</v>
      </c>
      <c r="T169" s="1">
        <v>733.84059999999999</v>
      </c>
      <c r="U169" s="1">
        <v>390.10410000000002</v>
      </c>
      <c r="V169" s="1">
        <v>637.29349999999999</v>
      </c>
      <c r="W169" s="1">
        <v>2880.4</v>
      </c>
      <c r="X169" s="1">
        <v>1889.1854249999999</v>
      </c>
      <c r="Y169" s="1">
        <v>3007.1</v>
      </c>
      <c r="Z169" s="1">
        <v>295.96884160000002</v>
      </c>
      <c r="AA169" s="1">
        <v>291.53530000000001</v>
      </c>
      <c r="AB169" s="1">
        <v>1119</v>
      </c>
      <c r="AC169" s="1">
        <v>4148.2958980000003</v>
      </c>
      <c r="AD169">
        <v>1008.200012</v>
      </c>
      <c r="AE169" s="1">
        <v>1040.7</v>
      </c>
      <c r="AF169" s="1">
        <v>1064.7</v>
      </c>
      <c r="AG169" s="1">
        <v>1753.559</v>
      </c>
      <c r="AH169" s="1">
        <v>2302.6350000000002</v>
      </c>
      <c r="AI169" s="1">
        <v>1281.6500000000001</v>
      </c>
      <c r="AJ169" s="1">
        <v>1853.915</v>
      </c>
      <c r="AK169" s="1">
        <v>467.5204</v>
      </c>
      <c r="AL169" s="1">
        <v>1786.05</v>
      </c>
      <c r="AM169" s="1">
        <v>779.30190000000005</v>
      </c>
      <c r="AN169" s="1">
        <v>3995.04</v>
      </c>
      <c r="AO169" s="1">
        <v>1706.2</v>
      </c>
      <c r="AP169">
        <v>1481.9499510000001</v>
      </c>
      <c r="AQ169">
        <v>718.09997559999999</v>
      </c>
    </row>
    <row r="170" spans="1:43" x14ac:dyDescent="0.2">
      <c r="A170" s="6">
        <v>45658</v>
      </c>
      <c r="B170" s="1">
        <v>1046.400024</v>
      </c>
      <c r="C170" s="1">
        <v>1212.799438</v>
      </c>
      <c r="D170" s="1">
        <v>1595.6999510000001</v>
      </c>
      <c r="E170" s="1">
        <v>8524.5048829999996</v>
      </c>
      <c r="F170" s="1">
        <v>6981.5</v>
      </c>
      <c r="G170" s="1">
        <v>1529.099976</v>
      </c>
      <c r="H170" s="1">
        <v>772.89923099999999</v>
      </c>
      <c r="I170" s="1">
        <v>348.4</v>
      </c>
      <c r="J170" s="1">
        <v>6073</v>
      </c>
      <c r="K170" s="1">
        <v>1369</v>
      </c>
      <c r="L170" s="1">
        <v>4081.9316410000001</v>
      </c>
      <c r="M170" s="1">
        <v>2364.9</v>
      </c>
      <c r="N170" s="1">
        <v>11208.3</v>
      </c>
      <c r="O170" s="1">
        <v>2155.4470000000001</v>
      </c>
      <c r="P170" s="1">
        <v>331.06760000000003</v>
      </c>
      <c r="Q170" s="1">
        <v>232.32480000000001</v>
      </c>
      <c r="R170" s="1">
        <v>1221.25</v>
      </c>
      <c r="S170" s="1">
        <v>1878.6279999999999</v>
      </c>
      <c r="T170" s="1">
        <v>742.86300000000006</v>
      </c>
      <c r="U170" s="1">
        <v>390.05439999999999</v>
      </c>
      <c r="V170" s="1">
        <v>649.62009999999998</v>
      </c>
      <c r="W170" s="1">
        <v>2881.05</v>
      </c>
      <c r="X170" s="1">
        <v>1883.8156739999999</v>
      </c>
      <c r="Y170" s="1">
        <v>3082</v>
      </c>
      <c r="Z170" s="1">
        <v>294.4490356</v>
      </c>
      <c r="AA170" s="1">
        <v>292.28120000000001</v>
      </c>
      <c r="AB170" s="1">
        <v>1129.8130000000001</v>
      </c>
      <c r="AC170" s="1">
        <v>4140.2045900000003</v>
      </c>
      <c r="AD170">
        <v>1005.799988</v>
      </c>
      <c r="AE170" s="1">
        <v>1046.4000000000001</v>
      </c>
      <c r="AF170" s="1">
        <v>1071.8</v>
      </c>
      <c r="AG170" s="1">
        <v>1763.3510000000001</v>
      </c>
      <c r="AH170" s="1">
        <v>2297.9349999999999</v>
      </c>
      <c r="AI170" s="1">
        <v>1283.6500000000001</v>
      </c>
      <c r="AJ170" s="1">
        <v>1856.38</v>
      </c>
      <c r="AK170" s="1">
        <v>467.81040000000002</v>
      </c>
      <c r="AL170" s="1">
        <v>1788.4</v>
      </c>
      <c r="AM170" s="1">
        <v>777.58640000000003</v>
      </c>
      <c r="AN170" s="1">
        <v>4012.26</v>
      </c>
      <c r="AO170" s="1">
        <v>1703.85</v>
      </c>
      <c r="AP170">
        <v>1495.099976</v>
      </c>
      <c r="AQ170">
        <v>739.20001219999995</v>
      </c>
    </row>
    <row r="171" spans="1:43" x14ac:dyDescent="0.2">
      <c r="A171" s="6">
        <v>45659</v>
      </c>
      <c r="B171" s="1">
        <v>1046.5</v>
      </c>
      <c r="C171" s="1">
        <v>1220.0642089999999</v>
      </c>
      <c r="D171" s="1">
        <v>1609.6999510000001</v>
      </c>
      <c r="E171" s="1">
        <v>8855.0771480000003</v>
      </c>
      <c r="F171" s="1">
        <v>6884.3500979999999</v>
      </c>
      <c r="G171" s="1">
        <v>1537.900024</v>
      </c>
      <c r="H171" s="1">
        <v>783.21386719999998</v>
      </c>
      <c r="I171" s="1">
        <v>349.85</v>
      </c>
      <c r="J171" s="1">
        <v>6144.75</v>
      </c>
      <c r="K171" s="1">
        <v>1375.0500489999999</v>
      </c>
      <c r="L171" s="1">
        <v>4205.9692379999997</v>
      </c>
      <c r="M171" s="1">
        <v>2396.1</v>
      </c>
      <c r="N171" s="1">
        <v>11841.3</v>
      </c>
      <c r="O171" s="1">
        <v>2186.1999999999998</v>
      </c>
      <c r="P171" s="1">
        <v>335.38389999999998</v>
      </c>
      <c r="Q171" s="1">
        <v>241.26679999999999</v>
      </c>
      <c r="R171" s="1">
        <v>1241.8</v>
      </c>
      <c r="S171" s="1">
        <v>1866.75</v>
      </c>
      <c r="T171" s="1">
        <v>758.52829999999994</v>
      </c>
      <c r="U171" s="1">
        <v>393.1859</v>
      </c>
      <c r="V171" s="1">
        <v>647.4742</v>
      </c>
      <c r="W171" s="1">
        <v>2901.9</v>
      </c>
      <c r="X171" s="1">
        <v>1943.179077</v>
      </c>
      <c r="Y171" s="1">
        <v>3211.1</v>
      </c>
      <c r="Z171" s="1">
        <v>297.88085940000002</v>
      </c>
      <c r="AA171" s="1">
        <v>295.16520000000003</v>
      </c>
      <c r="AB171" s="1">
        <v>1121.6410000000001</v>
      </c>
      <c r="AC171" s="1">
        <v>4205.3325199999999</v>
      </c>
      <c r="AD171">
        <v>1007.099976</v>
      </c>
      <c r="AE171" s="1">
        <v>1046.5</v>
      </c>
      <c r="AF171" s="1">
        <v>1086.5999999999999</v>
      </c>
      <c r="AG171" s="1">
        <v>1774.232</v>
      </c>
      <c r="AH171" s="1">
        <v>2345.3359999999998</v>
      </c>
      <c r="AI171" s="1">
        <v>1290.5999999999999</v>
      </c>
      <c r="AJ171" s="1">
        <v>1930.6849999999999</v>
      </c>
      <c r="AK171" s="1">
        <v>472.74029999999999</v>
      </c>
      <c r="AL171" s="1">
        <v>1837.15</v>
      </c>
      <c r="AM171" s="1">
        <v>785.42899999999997</v>
      </c>
      <c r="AN171" s="1">
        <v>4074.018</v>
      </c>
      <c r="AO171" s="1">
        <v>1726.95</v>
      </c>
      <c r="AP171">
        <v>1547.5500489999999</v>
      </c>
      <c r="AQ171">
        <v>756.15002440000001</v>
      </c>
    </row>
    <row r="172" spans="1:43" x14ac:dyDescent="0.2">
      <c r="A172" s="6">
        <v>45660</v>
      </c>
      <c r="B172" s="1">
        <v>1038.25</v>
      </c>
      <c r="C172" s="1">
        <v>1193.7423100000001</v>
      </c>
      <c r="D172" s="1">
        <v>1598.849976</v>
      </c>
      <c r="E172" s="1">
        <v>8744.0908199999994</v>
      </c>
      <c r="F172" s="1">
        <v>6829.1000979999999</v>
      </c>
      <c r="G172" s="1">
        <v>1511.25</v>
      </c>
      <c r="H172" s="1">
        <v>779.3458862</v>
      </c>
      <c r="I172" s="1">
        <v>341.8</v>
      </c>
      <c r="J172" s="1">
        <v>6048.3</v>
      </c>
      <c r="K172" s="1">
        <v>1352.650024</v>
      </c>
      <c r="L172" s="1">
        <v>4139.2436520000001</v>
      </c>
      <c r="M172" s="1">
        <v>2368.85</v>
      </c>
      <c r="N172" s="1">
        <v>11934.25</v>
      </c>
      <c r="O172" s="1">
        <v>2218.4929999999999</v>
      </c>
      <c r="P172" s="1">
        <v>337.21960000000001</v>
      </c>
      <c r="Q172" s="1">
        <v>253.8365</v>
      </c>
      <c r="R172" s="1">
        <v>1251.1500000000001</v>
      </c>
      <c r="S172" s="1">
        <v>1838.57</v>
      </c>
      <c r="T172" s="1">
        <v>783.66219999999998</v>
      </c>
      <c r="U172" s="1">
        <v>394.32920000000001</v>
      </c>
      <c r="V172" s="1">
        <v>650.96770000000004</v>
      </c>
      <c r="W172" s="1">
        <v>2937.55</v>
      </c>
      <c r="X172" s="1">
        <v>1918.005005</v>
      </c>
      <c r="Y172" s="1">
        <v>3190.55</v>
      </c>
      <c r="Z172" s="1">
        <v>288.71304320000002</v>
      </c>
      <c r="AA172" s="1">
        <v>290.34190000000001</v>
      </c>
      <c r="AB172" s="1">
        <v>1139.729</v>
      </c>
      <c r="AC172" s="1">
        <v>4175.7470700000003</v>
      </c>
      <c r="AD172">
        <v>1009.549988</v>
      </c>
      <c r="AE172" s="1">
        <v>1038.25</v>
      </c>
      <c r="AF172" s="1">
        <v>1084.9000000000001</v>
      </c>
      <c r="AG172" s="1">
        <v>1730.1659999999999</v>
      </c>
      <c r="AH172" s="1">
        <v>2381.2089999999998</v>
      </c>
      <c r="AI172" s="1">
        <v>1265.05</v>
      </c>
      <c r="AJ172" s="1">
        <v>1911.85</v>
      </c>
      <c r="AK172" s="1">
        <v>465.53879999999998</v>
      </c>
      <c r="AL172" s="1">
        <v>1838.65</v>
      </c>
      <c r="AM172" s="1">
        <v>777.78250000000003</v>
      </c>
      <c r="AN172" s="1">
        <v>4000.0160000000001</v>
      </c>
      <c r="AO172" s="1">
        <v>1689.45</v>
      </c>
      <c r="AP172">
        <v>1530.099976</v>
      </c>
      <c r="AQ172">
        <v>759.09997559999999</v>
      </c>
    </row>
    <row r="173" spans="1:43" x14ac:dyDescent="0.2">
      <c r="A173" s="6">
        <v>45663</v>
      </c>
      <c r="B173" s="1">
        <v>982.59997559999999</v>
      </c>
      <c r="C173" s="1">
        <v>1157.4189449999999</v>
      </c>
      <c r="D173" s="1">
        <v>1588.4499510000001</v>
      </c>
      <c r="E173" s="1">
        <v>8605.7460940000001</v>
      </c>
      <c r="F173" s="1">
        <v>6784.6499020000001</v>
      </c>
      <c r="G173" s="1">
        <v>1491.400024</v>
      </c>
      <c r="H173" s="1">
        <v>757.32818599999996</v>
      </c>
      <c r="I173" s="1">
        <v>337.55</v>
      </c>
      <c r="J173" s="1">
        <v>5891.65</v>
      </c>
      <c r="K173" s="1">
        <v>1350.349976</v>
      </c>
      <c r="L173" s="1">
        <v>4099.9296880000002</v>
      </c>
      <c r="M173" s="1">
        <v>2360.3000000000002</v>
      </c>
      <c r="N173" s="1">
        <v>11755.65</v>
      </c>
      <c r="O173" s="1">
        <v>2171.096</v>
      </c>
      <c r="P173" s="1">
        <v>324.96510000000001</v>
      </c>
      <c r="Q173" s="1">
        <v>249.39490000000001</v>
      </c>
      <c r="R173" s="1">
        <v>1218</v>
      </c>
      <c r="S173" s="1">
        <v>1836.3330000000001</v>
      </c>
      <c r="T173" s="1">
        <v>769.63279999999997</v>
      </c>
      <c r="U173" s="1">
        <v>376.43450000000001</v>
      </c>
      <c r="V173" s="1">
        <v>629.50819999999999</v>
      </c>
      <c r="W173" s="1">
        <v>2884.55</v>
      </c>
      <c r="X173" s="1">
        <v>1924.310913</v>
      </c>
      <c r="Y173" s="1">
        <v>3105.7</v>
      </c>
      <c r="Z173" s="1">
        <v>288.56594849999999</v>
      </c>
      <c r="AA173" s="1">
        <v>280.59589999999997</v>
      </c>
      <c r="AB173" s="1">
        <v>1128.269</v>
      </c>
      <c r="AC173" s="1">
        <v>4072.2470699999999</v>
      </c>
      <c r="AD173">
        <v>969.20001219999995</v>
      </c>
      <c r="AE173" s="1">
        <v>982.6</v>
      </c>
      <c r="AF173" s="1">
        <v>1063.4000000000001</v>
      </c>
      <c r="AG173" s="1">
        <v>1691.8869999999999</v>
      </c>
      <c r="AH173" s="1">
        <v>2351.471</v>
      </c>
      <c r="AI173" s="1">
        <v>1264.0999999999999</v>
      </c>
      <c r="AJ173" s="1">
        <v>1910.963</v>
      </c>
      <c r="AK173" s="1">
        <v>427.8877</v>
      </c>
      <c r="AL173" s="1">
        <v>1779.65</v>
      </c>
      <c r="AM173" s="1">
        <v>761.11710000000005</v>
      </c>
      <c r="AN173" s="1">
        <v>3995.2350000000001</v>
      </c>
      <c r="AO173" s="1">
        <v>1686.3</v>
      </c>
      <c r="AP173">
        <v>1499.0500489999999</v>
      </c>
      <c r="AQ173">
        <v>766.59997559999999</v>
      </c>
    </row>
    <row r="174" spans="1:43" x14ac:dyDescent="0.2">
      <c r="A174" s="6">
        <v>45664</v>
      </c>
      <c r="B174" s="1">
        <v>1005.5</v>
      </c>
      <c r="C174" s="1">
        <v>1168.315918</v>
      </c>
      <c r="D174" s="1">
        <v>1590.849976</v>
      </c>
      <c r="E174" s="1">
        <v>8592.53125</v>
      </c>
      <c r="F174" s="1">
        <v>6741.2001950000003</v>
      </c>
      <c r="G174" s="1">
        <v>1497.4499510000001</v>
      </c>
      <c r="H174" s="1">
        <v>748.05505370000003</v>
      </c>
      <c r="I174" s="1">
        <v>337.15</v>
      </c>
      <c r="J174" s="1">
        <v>5907.95</v>
      </c>
      <c r="K174" s="1">
        <v>1351.5500489999999</v>
      </c>
      <c r="L174" s="1">
        <v>4060.1772460000002</v>
      </c>
      <c r="M174" s="1">
        <v>2357.65</v>
      </c>
      <c r="N174" s="1">
        <v>11721.3</v>
      </c>
      <c r="O174" s="1">
        <v>2198.5709999999999</v>
      </c>
      <c r="P174" s="1">
        <v>326.0566</v>
      </c>
      <c r="Q174" s="1">
        <v>258.3467</v>
      </c>
      <c r="R174" s="1">
        <v>1240.8499999999999</v>
      </c>
      <c r="S174" s="1">
        <v>1842.297</v>
      </c>
      <c r="T174" s="1">
        <v>786.48789999999997</v>
      </c>
      <c r="U174" s="1">
        <v>376.53390000000002</v>
      </c>
      <c r="V174" s="1">
        <v>617.03189999999995</v>
      </c>
      <c r="W174" s="1">
        <v>2919.7</v>
      </c>
      <c r="X174" s="1">
        <v>1887.7076420000001</v>
      </c>
      <c r="Y174" s="1">
        <v>3108.85</v>
      </c>
      <c r="Z174" s="1">
        <v>288.32080079999997</v>
      </c>
      <c r="AA174" s="1">
        <v>285.41919999999999</v>
      </c>
      <c r="AB174" s="1">
        <v>1180.6880000000001</v>
      </c>
      <c r="AC174" s="1">
        <v>4133.4536129999997</v>
      </c>
      <c r="AD174">
        <v>1066.099976</v>
      </c>
      <c r="AE174" s="1">
        <v>1005.5</v>
      </c>
      <c r="AF174" s="1">
        <v>1067.5</v>
      </c>
      <c r="AG174" s="1">
        <v>1694.7560000000001</v>
      </c>
      <c r="AH174" s="1">
        <v>2365.92</v>
      </c>
      <c r="AI174" s="1">
        <v>1279.25</v>
      </c>
      <c r="AJ174" s="1">
        <v>1904.06</v>
      </c>
      <c r="AK174" s="1">
        <v>426.38940000000002</v>
      </c>
      <c r="AL174" s="1">
        <v>1772.05</v>
      </c>
      <c r="AM174" s="1">
        <v>763.42079999999999</v>
      </c>
      <c r="AN174" s="1">
        <v>3930.16</v>
      </c>
      <c r="AO174" s="1">
        <v>1671.15</v>
      </c>
      <c r="AP174">
        <v>1499.3000489999999</v>
      </c>
      <c r="AQ174">
        <v>759.25</v>
      </c>
    </row>
    <row r="175" spans="1:43" x14ac:dyDescent="0.2">
      <c r="A175" s="6">
        <v>45665</v>
      </c>
      <c r="B175" s="1">
        <v>988.95001219999995</v>
      </c>
      <c r="C175" s="1">
        <v>1146.7210689999999</v>
      </c>
      <c r="D175" s="1">
        <v>1599.1999510000001</v>
      </c>
      <c r="E175" s="1">
        <v>8428.6347659999992</v>
      </c>
      <c r="F175" s="1">
        <v>6655.75</v>
      </c>
      <c r="G175" s="1">
        <v>1494.900024</v>
      </c>
      <c r="H175" s="1">
        <v>750.53448490000005</v>
      </c>
      <c r="I175" s="1">
        <v>334.75</v>
      </c>
      <c r="J175" s="1">
        <v>5868.4</v>
      </c>
      <c r="K175" s="1">
        <v>1370.75</v>
      </c>
      <c r="L175" s="1">
        <v>4036.813721</v>
      </c>
      <c r="M175" s="1">
        <v>2252.15</v>
      </c>
      <c r="N175" s="1">
        <v>11822</v>
      </c>
      <c r="O175" s="1">
        <v>2205.7739999999999</v>
      </c>
      <c r="P175" s="1">
        <v>322.88139999999999</v>
      </c>
      <c r="Q175" s="1">
        <v>266.03370000000001</v>
      </c>
      <c r="R175" s="1">
        <v>1265.5</v>
      </c>
      <c r="S175" s="1">
        <v>1826.741</v>
      </c>
      <c r="T175" s="1">
        <v>788.17340000000002</v>
      </c>
      <c r="U175" s="1">
        <v>371.8614</v>
      </c>
      <c r="V175" s="1">
        <v>605.80309999999997</v>
      </c>
      <c r="W175" s="1">
        <v>2879.55</v>
      </c>
      <c r="X175" s="1">
        <v>1903.8170170000001</v>
      </c>
      <c r="Y175" s="1">
        <v>3086.1</v>
      </c>
      <c r="Z175" s="1">
        <v>291.75262450000002</v>
      </c>
      <c r="AA175" s="1">
        <v>280.5462</v>
      </c>
      <c r="AB175" s="1">
        <v>1177.798</v>
      </c>
      <c r="AC175" s="1">
        <v>4080.2387699999999</v>
      </c>
      <c r="AD175">
        <v>1110.6999510000001</v>
      </c>
      <c r="AE175" s="1">
        <v>988.95</v>
      </c>
      <c r="AF175" s="1">
        <v>1074.95</v>
      </c>
      <c r="AG175" s="1">
        <v>1675.864</v>
      </c>
      <c r="AH175" s="1">
        <v>2376.0129999999999</v>
      </c>
      <c r="AI175" s="1">
        <v>1263.75</v>
      </c>
      <c r="AJ175" s="1">
        <v>1906.328</v>
      </c>
      <c r="AK175" s="1">
        <v>434.55759999999998</v>
      </c>
      <c r="AL175" s="1">
        <v>1768.65</v>
      </c>
      <c r="AM175" s="1">
        <v>755.97050000000002</v>
      </c>
      <c r="AN175" s="1">
        <v>4008.3090000000002</v>
      </c>
      <c r="AO175" s="1">
        <v>1663.75</v>
      </c>
      <c r="AP175">
        <v>1483.25</v>
      </c>
      <c r="AQ175">
        <v>750.40002440000001</v>
      </c>
    </row>
    <row r="176" spans="1:43" x14ac:dyDescent="0.2">
      <c r="A176" s="6">
        <v>45666</v>
      </c>
      <c r="B176" s="1">
        <v>977.70001219999995</v>
      </c>
      <c r="C176" s="1">
        <v>1126.8675539999999</v>
      </c>
      <c r="D176" s="1">
        <v>1607.0500489999999</v>
      </c>
      <c r="E176" s="1">
        <v>8617.4492190000001</v>
      </c>
      <c r="F176" s="1">
        <v>6590.4501950000003</v>
      </c>
      <c r="G176" s="1">
        <v>1488.1999510000001</v>
      </c>
      <c r="H176" s="1">
        <v>751.9725952</v>
      </c>
      <c r="I176" s="1">
        <v>336.35</v>
      </c>
      <c r="J176" s="1">
        <v>5824.55</v>
      </c>
      <c r="K176" s="1">
        <v>1371.599976</v>
      </c>
      <c r="L176" s="1">
        <v>4039.8864749999998</v>
      </c>
      <c r="M176" s="1">
        <v>2252.85</v>
      </c>
      <c r="N176" s="1">
        <v>11740.55</v>
      </c>
      <c r="O176" s="1">
        <v>2241.694</v>
      </c>
      <c r="P176" s="1">
        <v>317.87049999999999</v>
      </c>
      <c r="Q176" s="1">
        <v>258.0428</v>
      </c>
      <c r="R176" s="1">
        <v>1254.75</v>
      </c>
      <c r="S176" s="1">
        <v>1815.4090000000001</v>
      </c>
      <c r="T176" s="1">
        <v>773.45</v>
      </c>
      <c r="U176" s="1">
        <v>365.0018</v>
      </c>
      <c r="V176" s="1">
        <v>604.30600000000004</v>
      </c>
      <c r="W176" s="1">
        <v>2828.05</v>
      </c>
      <c r="X176" s="1">
        <v>1906.3295900000001</v>
      </c>
      <c r="Y176" s="1">
        <v>3126.5</v>
      </c>
      <c r="Z176" s="1">
        <v>286.60491939999997</v>
      </c>
      <c r="AA176" s="1">
        <v>279.70089999999999</v>
      </c>
      <c r="AB176" s="1">
        <v>1199.125</v>
      </c>
      <c r="AC176" s="1">
        <v>4067.8786620000001</v>
      </c>
      <c r="AD176">
        <v>1069.75</v>
      </c>
      <c r="AE176" s="1">
        <v>977.7</v>
      </c>
      <c r="AF176" s="1">
        <v>1061.75</v>
      </c>
      <c r="AG176" s="1">
        <v>1649.652</v>
      </c>
      <c r="AH176" s="1">
        <v>2410.0549999999998</v>
      </c>
      <c r="AI176" s="1">
        <v>1262.4000000000001</v>
      </c>
      <c r="AJ176" s="1">
        <v>1890.6980000000001</v>
      </c>
      <c r="AK176" s="1">
        <v>435.08929999999998</v>
      </c>
      <c r="AL176" s="1">
        <v>1790.2</v>
      </c>
      <c r="AM176" s="1">
        <v>745.48109999999997</v>
      </c>
      <c r="AN176" s="1">
        <v>3940.453</v>
      </c>
      <c r="AO176" s="1">
        <v>1642.8</v>
      </c>
      <c r="AP176">
        <v>1472.75</v>
      </c>
      <c r="AQ176">
        <v>745.59997559999999</v>
      </c>
    </row>
    <row r="177" spans="1:43" x14ac:dyDescent="0.2">
      <c r="A177" s="6">
        <v>45667</v>
      </c>
      <c r="B177" s="1">
        <v>943.04998780000005</v>
      </c>
      <c r="C177" s="1">
        <v>1106.815063</v>
      </c>
      <c r="D177" s="1">
        <v>1615.900024</v>
      </c>
      <c r="E177" s="1">
        <v>8547.3759769999997</v>
      </c>
      <c r="F177" s="1">
        <v>6350.7001950000003</v>
      </c>
      <c r="G177" s="1">
        <v>1468.8000489999999</v>
      </c>
      <c r="H177" s="1">
        <v>744.08789060000004</v>
      </c>
      <c r="I177" s="1">
        <v>333.85</v>
      </c>
      <c r="J177" s="1">
        <v>5771.35</v>
      </c>
      <c r="K177" s="1">
        <v>1354.400024</v>
      </c>
      <c r="L177" s="1">
        <v>4021.3029790000001</v>
      </c>
      <c r="M177" s="1">
        <v>2191.1</v>
      </c>
      <c r="N177" s="1">
        <v>11631.1</v>
      </c>
      <c r="O177" s="1">
        <v>2233.596</v>
      </c>
      <c r="P177" s="1">
        <v>305.86419999999998</v>
      </c>
      <c r="Q177" s="1">
        <v>257.88589999999999</v>
      </c>
      <c r="R177" s="1">
        <v>1241.9000000000001</v>
      </c>
      <c r="S177" s="1">
        <v>1774.1079999999999</v>
      </c>
      <c r="T177" s="1">
        <v>768.04650000000004</v>
      </c>
      <c r="U177" s="1">
        <v>354.26499999999999</v>
      </c>
      <c r="V177" s="1">
        <v>595.42269999999996</v>
      </c>
      <c r="W177" s="1">
        <v>2739.95</v>
      </c>
      <c r="X177" s="1">
        <v>1965.7421879999999</v>
      </c>
      <c r="Y177" s="1">
        <v>3092.85</v>
      </c>
      <c r="Z177" s="1">
        <v>294.69415279999998</v>
      </c>
      <c r="AA177" s="1">
        <v>269.50729999999999</v>
      </c>
      <c r="AB177" s="1">
        <v>1196.3340000000001</v>
      </c>
      <c r="AC177" s="1">
        <v>3971.7253420000002</v>
      </c>
      <c r="AD177">
        <v>1017.450012</v>
      </c>
      <c r="AE177" s="1">
        <v>943.05</v>
      </c>
      <c r="AF177" s="1">
        <v>1040.7</v>
      </c>
      <c r="AG177" s="1">
        <v>1638.722</v>
      </c>
      <c r="AH177" s="1">
        <v>2416.636</v>
      </c>
      <c r="AI177" s="1">
        <v>1249.8499999999999</v>
      </c>
      <c r="AJ177" s="1">
        <v>1939.6590000000001</v>
      </c>
      <c r="AK177" s="1">
        <v>430.06270000000001</v>
      </c>
      <c r="AL177" s="1">
        <v>1756.2</v>
      </c>
      <c r="AM177" s="1">
        <v>728.61959999999999</v>
      </c>
      <c r="AN177" s="1">
        <v>4161.7280000000001</v>
      </c>
      <c r="AO177" s="1">
        <v>1705.6</v>
      </c>
      <c r="AP177">
        <v>1456.0500489999999</v>
      </c>
      <c r="AQ177">
        <v>737</v>
      </c>
    </row>
    <row r="178" spans="1:43" x14ac:dyDescent="0.2">
      <c r="A178" s="6">
        <v>45670</v>
      </c>
      <c r="B178" s="1">
        <v>889.75</v>
      </c>
      <c r="C178" s="1">
        <v>1061.4857179999999</v>
      </c>
      <c r="D178" s="1">
        <v>1597.1999510000001</v>
      </c>
      <c r="E178" s="1">
        <v>8383.7724610000005</v>
      </c>
      <c r="F178" s="1">
        <v>6252.6000979999999</v>
      </c>
      <c r="G178" s="1">
        <v>1439.1999510000001</v>
      </c>
      <c r="H178" s="1">
        <v>722.41735840000001</v>
      </c>
      <c r="I178" s="1">
        <v>321.14999999999998</v>
      </c>
      <c r="J178" s="1">
        <v>5732.5</v>
      </c>
      <c r="K178" s="1">
        <v>1335.099976</v>
      </c>
      <c r="L178" s="1">
        <v>3944.6752929999998</v>
      </c>
      <c r="M178" s="1">
        <v>2154.4499999999998</v>
      </c>
      <c r="N178" s="1">
        <v>11497.7</v>
      </c>
      <c r="O178" s="1">
        <v>2223.114</v>
      </c>
      <c r="P178" s="1">
        <v>295.892</v>
      </c>
      <c r="Q178" s="1">
        <v>250.73820000000001</v>
      </c>
      <c r="R178" s="1">
        <v>1239.8499999999999</v>
      </c>
      <c r="S178" s="1">
        <v>1736.4349999999999</v>
      </c>
      <c r="T178" s="1">
        <v>744.59810000000004</v>
      </c>
      <c r="U178" s="1">
        <v>337.96100000000001</v>
      </c>
      <c r="V178" s="1">
        <v>573.66390000000001</v>
      </c>
      <c r="W178" s="1">
        <v>2595.9499999999998</v>
      </c>
      <c r="X178" s="1">
        <v>1960.1259769999999</v>
      </c>
      <c r="Y178" s="1">
        <v>2999.65</v>
      </c>
      <c r="Z178" s="1">
        <v>286.16369630000003</v>
      </c>
      <c r="AA178" s="1">
        <v>258.17009999999999</v>
      </c>
      <c r="AB178" s="1">
        <v>1112.5229999999999</v>
      </c>
      <c r="AC178" s="1">
        <v>3761.001953</v>
      </c>
      <c r="AD178">
        <v>976.04998780000005</v>
      </c>
      <c r="AE178" s="1">
        <v>889.75</v>
      </c>
      <c r="AF178" s="1">
        <v>1049.3</v>
      </c>
      <c r="AG178" s="1">
        <v>1613.104</v>
      </c>
      <c r="AH178" s="1">
        <v>2425.4929999999999</v>
      </c>
      <c r="AI178" s="1">
        <v>1229.75</v>
      </c>
      <c r="AJ178" s="1">
        <v>1934.9749999999999</v>
      </c>
      <c r="AK178" s="1">
        <v>424.40780000000001</v>
      </c>
      <c r="AL178" s="1">
        <v>1738.4</v>
      </c>
      <c r="AM178" s="1">
        <v>715.14030000000002</v>
      </c>
      <c r="AN178" s="1">
        <v>4186.558</v>
      </c>
      <c r="AO178" s="1">
        <v>1659.65</v>
      </c>
      <c r="AP178">
        <v>1403.25</v>
      </c>
      <c r="AQ178">
        <v>706.59997559999999</v>
      </c>
    </row>
    <row r="179" spans="1:43" x14ac:dyDescent="0.2">
      <c r="A179" s="6">
        <v>45671</v>
      </c>
      <c r="B179" s="1">
        <v>1006.849976</v>
      </c>
      <c r="C179" s="1">
        <v>1111.6914059999999</v>
      </c>
      <c r="D179" s="1">
        <v>1600.099976</v>
      </c>
      <c r="E179" s="1">
        <v>8398.3525389999995</v>
      </c>
      <c r="F179" s="1">
        <v>6224.6000979999999</v>
      </c>
      <c r="G179" s="1">
        <v>1447.75</v>
      </c>
      <c r="H179" s="1">
        <v>755.49340819999998</v>
      </c>
      <c r="I179" s="1">
        <v>324</v>
      </c>
      <c r="J179" s="1">
        <v>5990.3</v>
      </c>
      <c r="K179" s="1">
        <v>1337.5500489999999</v>
      </c>
      <c r="L179" s="1">
        <v>4002.2312010000001</v>
      </c>
      <c r="M179" s="1">
        <v>2154.6</v>
      </c>
      <c r="N179" s="1">
        <v>11741.15</v>
      </c>
      <c r="O179" s="1">
        <v>2204.9299999999998</v>
      </c>
      <c r="P179" s="1">
        <v>307.9975</v>
      </c>
      <c r="Q179" s="1">
        <v>255.2876</v>
      </c>
      <c r="R179" s="1">
        <v>1238.75</v>
      </c>
      <c r="S179" s="1">
        <v>1760.242</v>
      </c>
      <c r="T179" s="1">
        <v>763.93179999999995</v>
      </c>
      <c r="U179" s="1">
        <v>354.86149999999998</v>
      </c>
      <c r="V179" s="1">
        <v>565.22990000000004</v>
      </c>
      <c r="W179" s="1">
        <v>2665.85</v>
      </c>
      <c r="X179" s="1">
        <v>1786.8636469999999</v>
      </c>
      <c r="Y179" s="1">
        <v>3049.5</v>
      </c>
      <c r="Z179" s="1">
        <v>287.14419559999999</v>
      </c>
      <c r="AA179" s="1">
        <v>268.41340000000002</v>
      </c>
      <c r="AB179" s="1">
        <v>1148.3989999999999</v>
      </c>
      <c r="AC179" s="1">
        <v>3800.8134770000001</v>
      </c>
      <c r="AD179">
        <v>1003.549988</v>
      </c>
      <c r="AE179" s="1">
        <v>1006.85</v>
      </c>
      <c r="AF179" s="1">
        <v>1051.6500000000001</v>
      </c>
      <c r="AG179" s="1">
        <v>1628.683</v>
      </c>
      <c r="AH179" s="1">
        <v>2343.3069999999998</v>
      </c>
      <c r="AI179" s="1">
        <v>1240.3</v>
      </c>
      <c r="AJ179" s="1">
        <v>1913.1320000000001</v>
      </c>
      <c r="AK179" s="1">
        <v>422.03949999999998</v>
      </c>
      <c r="AL179" s="1">
        <v>1750.6</v>
      </c>
      <c r="AM179" s="1">
        <v>733.42319999999995</v>
      </c>
      <c r="AN179" s="1">
        <v>4129.9219999999996</v>
      </c>
      <c r="AO179" s="1">
        <v>1647.5</v>
      </c>
      <c r="AP179">
        <v>1437.849976</v>
      </c>
      <c r="AQ179">
        <v>708.90002440000001</v>
      </c>
    </row>
    <row r="180" spans="1:43" x14ac:dyDescent="0.2">
      <c r="A180" s="6">
        <v>45672</v>
      </c>
      <c r="B180" s="1">
        <v>1035.0500489999999</v>
      </c>
      <c r="C180" s="1">
        <v>1123.4343260000001</v>
      </c>
      <c r="D180" s="1">
        <v>1607.4499510000001</v>
      </c>
      <c r="E180" s="1">
        <v>8365.9736329999996</v>
      </c>
      <c r="F180" s="1">
        <v>6157.6499020000001</v>
      </c>
      <c r="G180" s="1">
        <v>1447.1999510000001</v>
      </c>
      <c r="H180" s="1">
        <v>752.91479489999995</v>
      </c>
      <c r="I180" s="1">
        <v>324.85000000000002</v>
      </c>
      <c r="J180" s="1">
        <v>5876.85</v>
      </c>
      <c r="K180" s="1">
        <v>1337.1999510000001</v>
      </c>
      <c r="L180" s="1">
        <v>4011.2548830000001</v>
      </c>
      <c r="M180" s="1">
        <v>2128.6999999999998</v>
      </c>
      <c r="N180" s="1">
        <v>11947.4</v>
      </c>
      <c r="O180" s="1">
        <v>2185.6529999999998</v>
      </c>
      <c r="P180" s="1">
        <v>318.86279999999999</v>
      </c>
      <c r="Q180" s="1">
        <v>253.1404</v>
      </c>
      <c r="R180" s="1">
        <v>1252.2</v>
      </c>
      <c r="S180" s="1">
        <v>1746.325</v>
      </c>
      <c r="T180" s="1">
        <v>757.09059999999999</v>
      </c>
      <c r="U180" s="1">
        <v>363.31180000000001</v>
      </c>
      <c r="V180" s="1">
        <v>559.44090000000006</v>
      </c>
      <c r="W180" s="1">
        <v>2596</v>
      </c>
      <c r="X180" s="1">
        <v>1798.8348390000001</v>
      </c>
      <c r="Y180" s="1">
        <v>2960.25</v>
      </c>
      <c r="Z180" s="1">
        <v>286.9480896</v>
      </c>
      <c r="AA180" s="1">
        <v>266.37470000000002</v>
      </c>
      <c r="AB180" s="1">
        <v>1130.1120000000001</v>
      </c>
      <c r="AC180" s="1">
        <v>3795.3034670000002</v>
      </c>
      <c r="AD180">
        <v>992.04998780000005</v>
      </c>
      <c r="AE180" s="1">
        <v>1035.05</v>
      </c>
      <c r="AF180" s="1">
        <v>1026.8</v>
      </c>
      <c r="AG180" s="1">
        <v>1625.171</v>
      </c>
      <c r="AH180" s="1">
        <v>2348.3049999999998</v>
      </c>
      <c r="AI180" s="1">
        <v>1238.25</v>
      </c>
      <c r="AJ180" s="1">
        <v>1922.5989999999999</v>
      </c>
      <c r="AK180" s="1">
        <v>422.7645</v>
      </c>
      <c r="AL180" s="1">
        <v>1789.6</v>
      </c>
      <c r="AM180" s="1">
        <v>738.86400000000003</v>
      </c>
      <c r="AN180" s="1">
        <v>4146.0690000000004</v>
      </c>
      <c r="AO180" s="1">
        <v>1675.95</v>
      </c>
      <c r="AP180">
        <v>1416.099976</v>
      </c>
      <c r="AQ180">
        <v>700</v>
      </c>
    </row>
    <row r="181" spans="1:43" x14ac:dyDescent="0.2">
      <c r="A181" s="6">
        <v>45673</v>
      </c>
      <c r="B181" s="1">
        <v>1070.25</v>
      </c>
      <c r="C181" s="1">
        <v>1145.178467</v>
      </c>
      <c r="D181" s="1">
        <v>1630.1999510000001</v>
      </c>
      <c r="E181" s="1">
        <v>8369.8261719999991</v>
      </c>
      <c r="F181" s="1">
        <v>6403.2001950000003</v>
      </c>
      <c r="G181" s="1">
        <v>1443.5</v>
      </c>
      <c r="H181" s="1">
        <v>769.6759644</v>
      </c>
      <c r="I181" s="1">
        <v>332.25</v>
      </c>
      <c r="J181" s="1">
        <v>5916.05</v>
      </c>
      <c r="K181" s="1">
        <v>1302.75</v>
      </c>
      <c r="L181" s="1">
        <v>3974.3803710000002</v>
      </c>
      <c r="M181" s="1">
        <v>2098.9</v>
      </c>
      <c r="N181" s="1">
        <v>12092.3</v>
      </c>
      <c r="O181" s="1">
        <v>2155.4960000000001</v>
      </c>
      <c r="P181" s="1">
        <v>322.98070000000001</v>
      </c>
      <c r="Q181" s="1">
        <v>258.0428</v>
      </c>
      <c r="R181" s="1">
        <v>1266.45</v>
      </c>
      <c r="S181" s="1">
        <v>1752.7370000000001</v>
      </c>
      <c r="T181" s="1">
        <v>767.74900000000002</v>
      </c>
      <c r="U181" s="1">
        <v>366.74160000000001</v>
      </c>
      <c r="V181" s="1">
        <v>573.61410000000001</v>
      </c>
      <c r="W181" s="1">
        <v>2545.25</v>
      </c>
      <c r="X181" s="1">
        <v>1765.8770750000001</v>
      </c>
      <c r="Y181" s="1">
        <v>2980.6</v>
      </c>
      <c r="Z181" s="1">
        <v>282.4377136</v>
      </c>
      <c r="AA181" s="1">
        <v>274.62900000000002</v>
      </c>
      <c r="AB181" s="1">
        <v>1197.3309999999999</v>
      </c>
      <c r="AC181" s="1">
        <v>3890.563232</v>
      </c>
      <c r="AD181">
        <v>1013.75</v>
      </c>
      <c r="AE181" s="1">
        <v>1070.25</v>
      </c>
      <c r="AF181" s="1">
        <v>1038</v>
      </c>
      <c r="AG181" s="1">
        <v>1634.0730000000001</v>
      </c>
      <c r="AH181" s="1">
        <v>2320.596</v>
      </c>
      <c r="AI181" s="1">
        <v>1249.0999999999999</v>
      </c>
      <c r="AJ181" s="1">
        <v>1901.693</v>
      </c>
      <c r="AK181" s="1">
        <v>418.41460000000001</v>
      </c>
      <c r="AL181" s="1">
        <v>1805.55</v>
      </c>
      <c r="AM181" s="1">
        <v>751.21590000000003</v>
      </c>
      <c r="AN181" s="1">
        <v>4103.8239999999996</v>
      </c>
      <c r="AO181" s="1">
        <v>1687.65</v>
      </c>
      <c r="AP181">
        <v>1421.9499510000001</v>
      </c>
      <c r="AQ181">
        <v>689.59997559999999</v>
      </c>
    </row>
    <row r="182" spans="1:43" x14ac:dyDescent="0.2">
      <c r="A182" s="6">
        <v>45674</v>
      </c>
      <c r="B182" s="1">
        <v>1078.1999510000001</v>
      </c>
      <c r="C182" s="1">
        <v>1157.8668210000001</v>
      </c>
      <c r="D182" s="1">
        <v>1627.5</v>
      </c>
      <c r="E182" s="1">
        <v>8369.2890630000002</v>
      </c>
      <c r="F182" s="1">
        <v>6440.1000979999999</v>
      </c>
      <c r="G182" s="1">
        <v>1442.3000489999999</v>
      </c>
      <c r="H182" s="1">
        <v>766.10559079999996</v>
      </c>
      <c r="I182" s="1">
        <v>338.55</v>
      </c>
      <c r="J182" s="1">
        <v>5916.05</v>
      </c>
      <c r="K182" s="1">
        <v>1309.400024</v>
      </c>
      <c r="L182" s="1">
        <v>3997.695068</v>
      </c>
      <c r="M182" s="1">
        <v>2113.15</v>
      </c>
      <c r="N182" s="1">
        <v>12136.35</v>
      </c>
      <c r="O182" s="1">
        <v>2203.0920000000001</v>
      </c>
      <c r="P182" s="1">
        <v>323.62560000000002</v>
      </c>
      <c r="Q182" s="1">
        <v>261.36660000000001</v>
      </c>
      <c r="R182" s="1">
        <v>1302.3499999999999</v>
      </c>
      <c r="S182" s="1">
        <v>1775.848</v>
      </c>
      <c r="T182" s="1">
        <v>773.10299999999995</v>
      </c>
      <c r="U182" s="1">
        <v>371.41410000000002</v>
      </c>
      <c r="V182" s="1">
        <v>555.29870000000005</v>
      </c>
      <c r="W182" s="1">
        <v>2600.4</v>
      </c>
      <c r="X182" s="1">
        <v>1768.496948</v>
      </c>
      <c r="Y182" s="1">
        <v>2917.35</v>
      </c>
      <c r="Z182" s="1">
        <v>276.45657349999999</v>
      </c>
      <c r="AA182" s="1">
        <v>280.59589999999997</v>
      </c>
      <c r="AB182" s="1">
        <v>1271.874</v>
      </c>
      <c r="AC182" s="1">
        <v>4086.9902339999999</v>
      </c>
      <c r="AD182">
        <v>1061.5500489999999</v>
      </c>
      <c r="AE182" s="1">
        <v>1078.2</v>
      </c>
      <c r="AF182" s="1">
        <v>991.05</v>
      </c>
      <c r="AG182" s="1">
        <v>1618.94</v>
      </c>
      <c r="AH182" s="1">
        <v>2329.502</v>
      </c>
      <c r="AI182" s="1">
        <v>1225.45</v>
      </c>
      <c r="AJ182" s="1">
        <v>1790.261</v>
      </c>
      <c r="AK182" s="1">
        <v>425.51949999999999</v>
      </c>
      <c r="AL182" s="1">
        <v>1758.6</v>
      </c>
      <c r="AM182" s="1">
        <v>749.05920000000003</v>
      </c>
      <c r="AN182" s="1">
        <v>4087.9650000000001</v>
      </c>
      <c r="AO182" s="1">
        <v>1660.3</v>
      </c>
      <c r="AP182">
        <v>1413.599976</v>
      </c>
      <c r="AQ182">
        <v>692.70001219999995</v>
      </c>
    </row>
    <row r="183" spans="1:43" x14ac:dyDescent="0.2">
      <c r="A183" s="6">
        <v>45677</v>
      </c>
      <c r="B183" s="1">
        <v>1066.75</v>
      </c>
      <c r="C183" s="1">
        <v>1143.138428</v>
      </c>
      <c r="D183" s="1">
        <v>1641.150024</v>
      </c>
      <c r="E183" s="1">
        <v>8333.2041019999997</v>
      </c>
      <c r="F183" s="1">
        <v>6622.5498049999997</v>
      </c>
      <c r="G183" s="1">
        <v>1445.4499510000001</v>
      </c>
      <c r="H183" s="1">
        <v>767.8907471</v>
      </c>
      <c r="I183" s="1">
        <v>345.2</v>
      </c>
      <c r="J183" s="1">
        <v>6000.6</v>
      </c>
      <c r="K183" s="1">
        <v>1302.349976</v>
      </c>
      <c r="L183" s="1">
        <v>3991.9396969999998</v>
      </c>
      <c r="M183" s="1">
        <v>2130.65</v>
      </c>
      <c r="N183" s="1">
        <v>12020.05</v>
      </c>
      <c r="O183" s="1">
        <v>2199.9119999999998</v>
      </c>
      <c r="P183" s="1">
        <v>333.44900000000001</v>
      </c>
      <c r="Q183" s="1">
        <v>264.10210000000001</v>
      </c>
      <c r="R183" s="1">
        <v>1305.45</v>
      </c>
      <c r="S183" s="1">
        <v>1767.597</v>
      </c>
      <c r="T183" s="1">
        <v>767.74900000000002</v>
      </c>
      <c r="U183" s="1">
        <v>372.25909999999999</v>
      </c>
      <c r="V183" s="1">
        <v>551.85530000000006</v>
      </c>
      <c r="W183" s="1">
        <v>2704.7</v>
      </c>
      <c r="X183" s="1">
        <v>1775.713501</v>
      </c>
      <c r="Y183" s="1">
        <v>2888.1</v>
      </c>
      <c r="Z183" s="1">
        <v>294.40002440000001</v>
      </c>
      <c r="AA183" s="1">
        <v>284.22579999999999</v>
      </c>
      <c r="AB183" s="1">
        <v>1324.693</v>
      </c>
      <c r="AC183" s="1">
        <v>4157.3803710000002</v>
      </c>
      <c r="AD183">
        <v>1099.900024</v>
      </c>
      <c r="AE183" s="1">
        <v>1066.75</v>
      </c>
      <c r="AF183" s="1">
        <v>988.05</v>
      </c>
      <c r="AG183" s="1">
        <v>1633.2819999999999</v>
      </c>
      <c r="AH183" s="1">
        <v>2320.7939999999999</v>
      </c>
      <c r="AI183" s="1">
        <v>1232.95</v>
      </c>
      <c r="AJ183" s="1">
        <v>1788.1410000000001</v>
      </c>
      <c r="AK183" s="1">
        <v>423.1028</v>
      </c>
      <c r="AL183" s="1">
        <v>1920.5</v>
      </c>
      <c r="AM183" s="1">
        <v>763.91099999999994</v>
      </c>
      <c r="AN183" s="1">
        <v>4041.875</v>
      </c>
      <c r="AO183" s="1">
        <v>1674.6</v>
      </c>
      <c r="AP183">
        <v>1432.900024</v>
      </c>
      <c r="AQ183">
        <v>694.54998780000005</v>
      </c>
    </row>
    <row r="184" spans="1:43" x14ac:dyDescent="0.2">
      <c r="A184" s="6">
        <v>45678</v>
      </c>
      <c r="B184" s="1">
        <v>1045.6999510000001</v>
      </c>
      <c r="C184" s="1">
        <v>1100.844116</v>
      </c>
      <c r="D184" s="1">
        <v>1626.150024</v>
      </c>
      <c r="E184" s="1">
        <v>8259.2285159999992</v>
      </c>
      <c r="F184" s="1">
        <v>6537.3500979999999</v>
      </c>
      <c r="G184" s="1">
        <v>1428</v>
      </c>
      <c r="H184" s="1">
        <v>749.6914673</v>
      </c>
      <c r="I184" s="1">
        <v>329.25</v>
      </c>
      <c r="J184" s="1">
        <v>5818.9</v>
      </c>
      <c r="K184" s="1">
        <v>1288.150024</v>
      </c>
      <c r="L184" s="1">
        <v>3926.286865</v>
      </c>
      <c r="M184" s="1">
        <v>2104.25</v>
      </c>
      <c r="N184" s="1">
        <v>11883.7</v>
      </c>
      <c r="O184" s="1">
        <v>2182.4740000000002</v>
      </c>
      <c r="P184" s="1">
        <v>321.78989999999999</v>
      </c>
      <c r="Q184" s="1">
        <v>260.61160000000001</v>
      </c>
      <c r="R184" s="1">
        <v>1273.7</v>
      </c>
      <c r="S184" s="1">
        <v>1752.14</v>
      </c>
      <c r="T184" s="1">
        <v>754.26499999999999</v>
      </c>
      <c r="U184" s="1">
        <v>363.75909999999999</v>
      </c>
      <c r="V184" s="1">
        <v>540.47680000000003</v>
      </c>
      <c r="W184" s="1">
        <v>2563.5500000000002</v>
      </c>
      <c r="X184" s="1">
        <v>1781.8428960000001</v>
      </c>
      <c r="Y184" s="1">
        <v>2821.3</v>
      </c>
      <c r="Z184" s="1">
        <v>292.53704829999998</v>
      </c>
      <c r="AA184" s="1">
        <v>277.4633</v>
      </c>
      <c r="AB184" s="1">
        <v>1276.01</v>
      </c>
      <c r="AC184" s="1">
        <v>4021.6635740000002</v>
      </c>
      <c r="AD184">
        <v>1060.1999510000001</v>
      </c>
      <c r="AE184" s="1">
        <v>1045.7</v>
      </c>
      <c r="AF184" s="1">
        <v>970.2</v>
      </c>
      <c r="AG184" s="1">
        <v>1624.528</v>
      </c>
      <c r="AH184" s="1">
        <v>2316.143</v>
      </c>
      <c r="AI184" s="1">
        <v>1196.1500000000001</v>
      </c>
      <c r="AJ184" s="1">
        <v>1775.7149999999999</v>
      </c>
      <c r="AK184" s="1">
        <v>422.95780000000002</v>
      </c>
      <c r="AL184" s="1">
        <v>1893.3</v>
      </c>
      <c r="AM184" s="1">
        <v>744.10860000000002</v>
      </c>
      <c r="AN184" s="1">
        <v>4000.2939999999999</v>
      </c>
      <c r="AO184" s="1">
        <v>1640.5</v>
      </c>
      <c r="AP184">
        <v>1411.3000489999999</v>
      </c>
      <c r="AQ184">
        <v>673.40002440000001</v>
      </c>
    </row>
    <row r="185" spans="1:43" x14ac:dyDescent="0.2">
      <c r="A185" s="6">
        <v>45679</v>
      </c>
      <c r="B185" s="1">
        <v>1031.6999510000001</v>
      </c>
      <c r="C185" s="1">
        <v>1096.9133300000001</v>
      </c>
      <c r="D185" s="1">
        <v>1631.75</v>
      </c>
      <c r="E185" s="1">
        <v>8251.71875</v>
      </c>
      <c r="F185" s="1">
        <v>6609.1499020000001</v>
      </c>
      <c r="G185" s="1">
        <v>1439.400024</v>
      </c>
      <c r="H185" s="1">
        <v>749.84020999999996</v>
      </c>
      <c r="I185" s="1">
        <v>322.3</v>
      </c>
      <c r="J185" s="1">
        <v>5812.5</v>
      </c>
      <c r="K185" s="1">
        <v>1296.25</v>
      </c>
      <c r="L185" s="1">
        <v>3956.4304200000001</v>
      </c>
      <c r="M185" s="1">
        <v>2139.15</v>
      </c>
      <c r="N185" s="1">
        <v>12020.35</v>
      </c>
      <c r="O185" s="1">
        <v>2193.7510000000002</v>
      </c>
      <c r="P185" s="1">
        <v>319.90460000000002</v>
      </c>
      <c r="Q185" s="1">
        <v>258.89580000000001</v>
      </c>
      <c r="R185" s="1">
        <v>1277.0999999999999</v>
      </c>
      <c r="S185" s="1">
        <v>1788.173</v>
      </c>
      <c r="T185" s="1">
        <v>736.41840000000002</v>
      </c>
      <c r="U185" s="1">
        <v>356.75040000000001</v>
      </c>
      <c r="V185" s="1">
        <v>533.58979999999997</v>
      </c>
      <c r="W185" s="1">
        <v>2516.4</v>
      </c>
      <c r="X185" s="1">
        <v>1806.8542480000001</v>
      </c>
      <c r="Y185" s="1">
        <v>2826.45</v>
      </c>
      <c r="Z185" s="1">
        <v>303.07760619999999</v>
      </c>
      <c r="AA185" s="1">
        <v>268.86090000000002</v>
      </c>
      <c r="AB185" s="1">
        <v>1212.9269999999999</v>
      </c>
      <c r="AC185" s="1">
        <v>3875.3732909999999</v>
      </c>
      <c r="AD185">
        <v>1032.5</v>
      </c>
      <c r="AE185" s="1">
        <v>1031.7</v>
      </c>
      <c r="AF185" s="1">
        <v>959.3</v>
      </c>
      <c r="AG185" s="1">
        <v>1647.921</v>
      </c>
      <c r="AH185" s="1">
        <v>2318.567</v>
      </c>
      <c r="AI185" s="1">
        <v>1200.45</v>
      </c>
      <c r="AJ185" s="1">
        <v>1830.692</v>
      </c>
      <c r="AK185" s="1">
        <v>422.42619999999999</v>
      </c>
      <c r="AL185" s="1">
        <v>1917.5</v>
      </c>
      <c r="AM185" s="1">
        <v>738.61879999999996</v>
      </c>
      <c r="AN185" s="1">
        <v>4119.9799999999996</v>
      </c>
      <c r="AO185" s="1">
        <v>1683.95</v>
      </c>
      <c r="AP185">
        <v>1388.1999510000001</v>
      </c>
      <c r="AQ185">
        <v>664.65002440000001</v>
      </c>
    </row>
    <row r="186" spans="1:43" x14ac:dyDescent="0.2">
      <c r="A186" s="6">
        <v>45680</v>
      </c>
      <c r="B186" s="1">
        <v>1030.25</v>
      </c>
      <c r="C186" s="1">
        <v>1098.6547849999999</v>
      </c>
      <c r="D186" s="1">
        <v>1636</v>
      </c>
      <c r="E186" s="1">
        <v>8192.3242190000001</v>
      </c>
      <c r="F186" s="1">
        <v>6571.7001950000003</v>
      </c>
      <c r="G186" s="1">
        <v>1451.150024</v>
      </c>
      <c r="H186" s="1">
        <v>765.90716550000002</v>
      </c>
      <c r="I186" s="1">
        <v>326.95</v>
      </c>
      <c r="J186" s="1">
        <v>5850.95</v>
      </c>
      <c r="K186" s="1">
        <v>1289.400024</v>
      </c>
      <c r="L186" s="1">
        <v>3999.9877929999998</v>
      </c>
      <c r="M186" s="1">
        <v>2151.1999999999998</v>
      </c>
      <c r="N186" s="1">
        <v>12045.75</v>
      </c>
      <c r="O186" s="1">
        <v>2184.9580000000001</v>
      </c>
      <c r="P186" s="1">
        <v>321.14499999999998</v>
      </c>
      <c r="Q186" s="1">
        <v>257.9153</v>
      </c>
      <c r="R186" s="1">
        <v>1263.6500000000001</v>
      </c>
      <c r="S186" s="1">
        <v>1822.616</v>
      </c>
      <c r="T186" s="1">
        <v>746.08529999999996</v>
      </c>
      <c r="U186" s="1">
        <v>360.62759999999997</v>
      </c>
      <c r="V186" s="1">
        <v>539.37890000000004</v>
      </c>
      <c r="W186" s="1">
        <v>2635.05</v>
      </c>
      <c r="X186" s="1">
        <v>1786.3903809999999</v>
      </c>
      <c r="Y186" s="1">
        <v>2886.45</v>
      </c>
      <c r="Z186" s="1">
        <v>311.51004030000001</v>
      </c>
      <c r="AA186" s="1">
        <v>272.44110000000001</v>
      </c>
      <c r="AB186" s="1">
        <v>1286.2750000000001</v>
      </c>
      <c r="AC186" s="1">
        <v>3894.3359380000002</v>
      </c>
      <c r="AD186">
        <v>1079.0500489999999</v>
      </c>
      <c r="AE186" s="1">
        <v>1030.25</v>
      </c>
      <c r="AF186" s="1">
        <v>951.05</v>
      </c>
      <c r="AG186" s="1">
        <v>1646.7840000000001</v>
      </c>
      <c r="AH186" s="1">
        <v>2297.5390000000002</v>
      </c>
      <c r="AI186" s="1">
        <v>1201.75</v>
      </c>
      <c r="AJ186" s="1">
        <v>1839.567</v>
      </c>
      <c r="AK186" s="1">
        <v>425.51949999999999</v>
      </c>
      <c r="AL186" s="1">
        <v>1894.85</v>
      </c>
      <c r="AM186" s="1">
        <v>731.21749999999997</v>
      </c>
      <c r="AN186" s="1">
        <v>4108.9290000000001</v>
      </c>
      <c r="AO186" s="1">
        <v>1713.4</v>
      </c>
      <c r="AP186">
        <v>1420.8000489999999</v>
      </c>
      <c r="AQ186">
        <v>687.70001219999995</v>
      </c>
    </row>
    <row r="187" spans="1:43" x14ac:dyDescent="0.2">
      <c r="A187" s="6">
        <v>45681</v>
      </c>
      <c r="B187" s="1">
        <v>1012.099976</v>
      </c>
      <c r="C187" s="1">
        <v>1088.852539</v>
      </c>
      <c r="D187" s="1">
        <v>1644.8000489999999</v>
      </c>
      <c r="E187" s="1">
        <v>8193.8359380000002</v>
      </c>
      <c r="F187" s="1">
        <v>6502.3500979999999</v>
      </c>
      <c r="G187" s="1">
        <v>1411.400024</v>
      </c>
      <c r="H187" s="1">
        <v>748.15417479999996</v>
      </c>
      <c r="I187" s="1">
        <v>321.75</v>
      </c>
      <c r="J187" s="1">
        <v>5762.6</v>
      </c>
      <c r="K187" s="1">
        <v>1224.400024</v>
      </c>
      <c r="L187" s="1">
        <v>3952.7233890000002</v>
      </c>
      <c r="M187" s="1">
        <v>2134.25</v>
      </c>
      <c r="N187" s="1">
        <v>11967.9</v>
      </c>
      <c r="O187" s="1">
        <v>2193.8510000000001</v>
      </c>
      <c r="P187" s="1">
        <v>321.14499999999998</v>
      </c>
      <c r="Q187" s="1">
        <v>251.50299999999999</v>
      </c>
      <c r="R187" s="1">
        <v>1246.3</v>
      </c>
      <c r="S187" s="1">
        <v>1811.2840000000001</v>
      </c>
      <c r="T187" s="1">
        <v>727.84209999999996</v>
      </c>
      <c r="U187" s="1">
        <v>361.27370000000002</v>
      </c>
      <c r="V187" s="1">
        <v>540.67639999999994</v>
      </c>
      <c r="W187" s="1">
        <v>2506.9</v>
      </c>
      <c r="X187" s="1">
        <v>1772.4017329999999</v>
      </c>
      <c r="Y187" s="1">
        <v>2801.4</v>
      </c>
      <c r="Z187" s="1">
        <v>313.86328129999998</v>
      </c>
      <c r="AA187" s="1">
        <v>268.66199999999998</v>
      </c>
      <c r="AB187" s="1">
        <v>1236.9449999999999</v>
      </c>
      <c r="AC187" s="1">
        <v>3822.1091310000002</v>
      </c>
      <c r="AD187">
        <v>1065.650024</v>
      </c>
      <c r="AE187" s="1">
        <v>1012.1</v>
      </c>
      <c r="AF187" s="1">
        <v>948.5</v>
      </c>
      <c r="AG187" s="1">
        <v>1631.848</v>
      </c>
      <c r="AH187" s="1">
        <v>2343.4560000000001</v>
      </c>
      <c r="AI187" s="1">
        <v>1209.2</v>
      </c>
      <c r="AJ187" s="1">
        <v>1849.4280000000001</v>
      </c>
      <c r="AK187" s="1">
        <v>426.87279999999998</v>
      </c>
      <c r="AL187" s="1">
        <v>1886.2</v>
      </c>
      <c r="AM187" s="1">
        <v>729.50199999999995</v>
      </c>
      <c r="AN187" s="1">
        <v>4115.768</v>
      </c>
      <c r="AO187" s="1">
        <v>1723.05</v>
      </c>
      <c r="AP187">
        <v>1383.6999510000001</v>
      </c>
      <c r="AQ187">
        <v>671</v>
      </c>
    </row>
    <row r="188" spans="1:43" x14ac:dyDescent="0.2">
      <c r="A188" s="6">
        <v>45684</v>
      </c>
      <c r="B188" s="1">
        <v>998.95001219999995</v>
      </c>
      <c r="C188" s="1">
        <v>1076.7613530000001</v>
      </c>
      <c r="D188" s="1">
        <v>1602.599976</v>
      </c>
      <c r="E188" s="1">
        <v>8177.3530270000001</v>
      </c>
      <c r="F188" s="1">
        <v>6593.3500979999999</v>
      </c>
      <c r="G188" s="1">
        <v>1396.099976</v>
      </c>
      <c r="H188" s="1">
        <v>730.89715579999995</v>
      </c>
      <c r="I188" s="1">
        <v>312.89999999999998</v>
      </c>
      <c r="J188" s="1">
        <v>5576.75</v>
      </c>
      <c r="K188" s="1">
        <v>1197.650024</v>
      </c>
      <c r="L188" s="1">
        <v>3917.6533199999999</v>
      </c>
      <c r="M188" s="1">
        <v>2079</v>
      </c>
      <c r="N188" s="1">
        <v>11993.85</v>
      </c>
      <c r="O188" s="1">
        <v>2160.9119999999998</v>
      </c>
      <c r="P188" s="1">
        <v>319.70620000000002</v>
      </c>
      <c r="Q188" s="1">
        <v>245.88480000000001</v>
      </c>
      <c r="R188" s="1">
        <v>1229.3499999999999</v>
      </c>
      <c r="S188" s="1">
        <v>1776.146</v>
      </c>
      <c r="T188" s="1">
        <v>706.97159999999997</v>
      </c>
      <c r="U188" s="1">
        <v>349.84100000000001</v>
      </c>
      <c r="V188" s="1">
        <v>524.20759999999996</v>
      </c>
      <c r="W188" s="1">
        <v>2453.9499999999998</v>
      </c>
      <c r="X188" s="1">
        <v>1692.424438</v>
      </c>
      <c r="Y188" s="1">
        <v>2831.6</v>
      </c>
      <c r="Z188" s="1">
        <v>301.9500122</v>
      </c>
      <c r="AA188" s="1">
        <v>261.50170000000003</v>
      </c>
      <c r="AB188" s="1">
        <v>1200.42</v>
      </c>
      <c r="AC188" s="1">
        <v>3644.2478030000002</v>
      </c>
      <c r="AD188">
        <v>1015.849976</v>
      </c>
      <c r="AE188" s="1">
        <v>998.95</v>
      </c>
      <c r="AF188" s="1">
        <v>948.1</v>
      </c>
      <c r="AG188" s="1">
        <v>1612.066</v>
      </c>
      <c r="AH188" s="1">
        <v>2367.9479999999999</v>
      </c>
      <c r="AI188" s="1">
        <v>1227.95</v>
      </c>
      <c r="AJ188" s="1">
        <v>1796.72</v>
      </c>
      <c r="AK188" s="1">
        <v>425.4228</v>
      </c>
      <c r="AL188" s="1">
        <v>1881.4</v>
      </c>
      <c r="AM188" s="1">
        <v>734.45249999999999</v>
      </c>
      <c r="AN188" s="1">
        <v>4029.3359999999998</v>
      </c>
      <c r="AO188" s="1">
        <v>1653.9</v>
      </c>
      <c r="AP188">
        <v>1329.6999510000001</v>
      </c>
      <c r="AQ188">
        <v>638.65002440000001</v>
      </c>
    </row>
    <row r="189" spans="1:43" x14ac:dyDescent="0.2">
      <c r="A189" s="6">
        <v>45685</v>
      </c>
      <c r="B189" s="1">
        <v>987.29998780000005</v>
      </c>
      <c r="C189" s="1">
        <v>1075.4676509999999</v>
      </c>
      <c r="D189" s="1">
        <v>1618.349976</v>
      </c>
      <c r="E189" s="1">
        <v>8190.8129879999997</v>
      </c>
      <c r="F189" s="1">
        <v>6349.5</v>
      </c>
      <c r="G189" s="1">
        <v>1420.599976</v>
      </c>
      <c r="H189" s="1">
        <v>732.08728029999997</v>
      </c>
      <c r="I189" s="1">
        <v>311.45</v>
      </c>
      <c r="J189" s="1">
        <v>5410.2</v>
      </c>
      <c r="K189" s="1">
        <v>1181.25</v>
      </c>
      <c r="L189" s="1">
        <v>3927.7990719999998</v>
      </c>
      <c r="M189" s="1">
        <v>2022.35</v>
      </c>
      <c r="N189" s="1">
        <v>12123.75</v>
      </c>
      <c r="O189" s="1">
        <v>2142.5790000000002</v>
      </c>
      <c r="P189" s="1">
        <v>315.7867</v>
      </c>
      <c r="Q189" s="1">
        <v>243.82579999999999</v>
      </c>
      <c r="R189" s="1">
        <v>1234.4000000000001</v>
      </c>
      <c r="S189" s="1">
        <v>1695.2829999999999</v>
      </c>
      <c r="T189" s="1">
        <v>722.04200000000003</v>
      </c>
      <c r="U189" s="1">
        <v>344.32350000000002</v>
      </c>
      <c r="V189" s="1">
        <v>538.33090000000004</v>
      </c>
      <c r="W189" s="1">
        <v>2456.6999999999998</v>
      </c>
      <c r="X189" s="1">
        <v>1673.9377440000001</v>
      </c>
      <c r="Y189" s="1">
        <v>2870.6</v>
      </c>
      <c r="Z189" s="1">
        <v>303.60000609999997</v>
      </c>
      <c r="AA189" s="1">
        <v>256.82749999999999</v>
      </c>
      <c r="AB189" s="1">
        <v>1207.895</v>
      </c>
      <c r="AC189" s="1">
        <v>3573.2619629999999</v>
      </c>
      <c r="AD189">
        <v>1007.849976</v>
      </c>
      <c r="AE189" s="1">
        <v>987.3</v>
      </c>
      <c r="AF189" s="1">
        <v>983.8</v>
      </c>
      <c r="AG189" s="1">
        <v>1652.2239999999999</v>
      </c>
      <c r="AH189" s="1">
        <v>2363.9899999999998</v>
      </c>
      <c r="AI189" s="1">
        <v>1246.9000000000001</v>
      </c>
      <c r="AJ189" s="1">
        <v>1804.3620000000001</v>
      </c>
      <c r="AK189" s="1">
        <v>420.92790000000002</v>
      </c>
      <c r="AL189" s="1">
        <v>1887.75</v>
      </c>
      <c r="AM189" s="1">
        <v>737.58950000000004</v>
      </c>
      <c r="AN189" s="1">
        <v>4004.7049999999999</v>
      </c>
      <c r="AO189" s="1">
        <v>1648.35</v>
      </c>
      <c r="AP189">
        <v>1306</v>
      </c>
      <c r="AQ189">
        <v>666.25</v>
      </c>
    </row>
    <row r="190" spans="1:43" x14ac:dyDescent="0.2">
      <c r="A190" s="6">
        <v>45686</v>
      </c>
      <c r="B190" s="1">
        <v>987.65002440000001</v>
      </c>
      <c r="C190" s="1">
        <v>1091.6389160000001</v>
      </c>
      <c r="D190" s="1">
        <v>1600.4499510000001</v>
      </c>
      <c r="E190" s="1">
        <v>8412.6396480000003</v>
      </c>
      <c r="F190" s="1">
        <v>6412.3500979999999</v>
      </c>
      <c r="G190" s="1">
        <v>1423.9499510000001</v>
      </c>
      <c r="H190" s="1">
        <v>736.79827880000005</v>
      </c>
      <c r="I190" s="1">
        <v>323.45</v>
      </c>
      <c r="J190" s="1">
        <v>5620.15</v>
      </c>
      <c r="K190" s="1">
        <v>1181.1999510000001</v>
      </c>
      <c r="L190" s="1">
        <v>3972.7705080000001</v>
      </c>
      <c r="M190" s="1">
        <v>2068.15</v>
      </c>
      <c r="N190" s="1">
        <v>11977.9</v>
      </c>
      <c r="O190" s="1">
        <v>2166.8240000000001</v>
      </c>
      <c r="P190" s="1">
        <v>318.76350000000002</v>
      </c>
      <c r="Q190" s="1">
        <v>246.49270000000001</v>
      </c>
      <c r="R190" s="1">
        <v>1235.5</v>
      </c>
      <c r="S190" s="1">
        <v>1724.954</v>
      </c>
      <c r="T190" s="1">
        <v>746.08529999999996</v>
      </c>
      <c r="U190" s="1">
        <v>348.89659999999998</v>
      </c>
      <c r="V190" s="1">
        <v>540.52670000000001</v>
      </c>
      <c r="W190" s="1">
        <v>2477.4499999999998</v>
      </c>
      <c r="X190" s="1">
        <v>1699.394043</v>
      </c>
      <c r="Y190" s="1">
        <v>2924.35</v>
      </c>
      <c r="Z190" s="1">
        <v>312.4500122</v>
      </c>
      <c r="AA190" s="1">
        <v>265.72829999999999</v>
      </c>
      <c r="AB190" s="1">
        <v>1225.2349999999999</v>
      </c>
      <c r="AC190" s="1">
        <v>3673.883057</v>
      </c>
      <c r="AD190">
        <v>1040.9499510000001</v>
      </c>
      <c r="AE190" s="1">
        <v>987.65</v>
      </c>
      <c r="AF190" s="1">
        <v>983.4</v>
      </c>
      <c r="AG190" s="1">
        <v>1659.049</v>
      </c>
      <c r="AH190" s="1">
        <v>2359.1410000000001</v>
      </c>
      <c r="AI190" s="1">
        <v>1251.6500000000001</v>
      </c>
      <c r="AJ190" s="1">
        <v>1855.1479999999999</v>
      </c>
      <c r="AK190" s="1">
        <v>418.89789999999999</v>
      </c>
      <c r="AL190" s="1">
        <v>1920.35</v>
      </c>
      <c r="AM190" s="1">
        <v>743.5204</v>
      </c>
      <c r="AN190" s="1">
        <v>4063.68</v>
      </c>
      <c r="AO190" s="1">
        <v>1681.15</v>
      </c>
      <c r="AP190">
        <v>1361.3000489999999</v>
      </c>
      <c r="AQ190">
        <v>688.29998780000005</v>
      </c>
    </row>
    <row r="191" spans="1:43" x14ac:dyDescent="0.2">
      <c r="A191" s="6">
        <v>45687</v>
      </c>
      <c r="B191" s="1">
        <v>971.84997559999999</v>
      </c>
      <c r="C191" s="1">
        <v>1071.835327</v>
      </c>
      <c r="D191" s="1">
        <v>1640.75</v>
      </c>
      <c r="E191" s="1">
        <v>8531.5761719999991</v>
      </c>
      <c r="F191" s="1">
        <v>6461.1499020000001</v>
      </c>
      <c r="G191" s="1">
        <v>1457.4499510000001</v>
      </c>
      <c r="H191" s="1">
        <v>750.03857419999997</v>
      </c>
      <c r="I191" s="1">
        <v>322.60000000000002</v>
      </c>
      <c r="J191" s="1">
        <v>5735.9</v>
      </c>
      <c r="K191" s="1">
        <v>1194.5</v>
      </c>
      <c r="L191" s="1">
        <v>4075.5417480000001</v>
      </c>
      <c r="M191" s="1">
        <v>2064.4</v>
      </c>
      <c r="N191" s="1">
        <v>12000</v>
      </c>
      <c r="O191" s="1">
        <v>2203.241</v>
      </c>
      <c r="P191" s="1">
        <v>320.5</v>
      </c>
      <c r="Q191" s="1">
        <v>251.7089</v>
      </c>
      <c r="R191" s="1">
        <v>1253.05</v>
      </c>
      <c r="S191" s="1">
        <v>1728.682</v>
      </c>
      <c r="T191" s="1">
        <v>690.90970000000004</v>
      </c>
      <c r="U191" s="1">
        <v>350.08960000000002</v>
      </c>
      <c r="V191" s="1">
        <v>539.57849999999996</v>
      </c>
      <c r="W191" s="1">
        <v>2485.4</v>
      </c>
      <c r="X191" s="1">
        <v>1693.5614009999999</v>
      </c>
      <c r="Y191" s="1">
        <v>2971.45</v>
      </c>
      <c r="Z191" s="1">
        <v>309</v>
      </c>
      <c r="AA191" s="1">
        <v>277.21460000000002</v>
      </c>
      <c r="AB191" s="1">
        <v>1263.0050000000001</v>
      </c>
      <c r="AC191" s="1">
        <v>3751.9672850000002</v>
      </c>
      <c r="AD191">
        <v>1061.8000489999999</v>
      </c>
      <c r="AE191" s="1">
        <v>971.85</v>
      </c>
      <c r="AF191" s="1">
        <v>984.7</v>
      </c>
      <c r="AG191" s="1">
        <v>1673.0940000000001</v>
      </c>
      <c r="AH191" s="1">
        <v>2383.683</v>
      </c>
      <c r="AI191" s="1">
        <v>1255.5999999999999</v>
      </c>
      <c r="AJ191" s="1">
        <v>1834.143</v>
      </c>
      <c r="AK191" s="1">
        <v>421.65289999999999</v>
      </c>
      <c r="AL191" s="1">
        <v>1901.5</v>
      </c>
      <c r="AM191" s="1">
        <v>747.58870000000002</v>
      </c>
      <c r="AN191" s="1">
        <v>4063.9279999999999</v>
      </c>
      <c r="AO191" s="1">
        <v>1670.1</v>
      </c>
      <c r="AP191">
        <v>1348.599976</v>
      </c>
      <c r="AQ191">
        <v>688.95001219999995</v>
      </c>
    </row>
    <row r="192" spans="1:43" x14ac:dyDescent="0.2">
      <c r="A192" s="6">
        <v>45688</v>
      </c>
      <c r="B192" s="1">
        <v>997.54998780000005</v>
      </c>
      <c r="C192" s="1">
        <v>1094.0273440000001</v>
      </c>
      <c r="D192" s="1">
        <v>1626.3000489999999</v>
      </c>
      <c r="E192" s="1">
        <v>8629.1044920000004</v>
      </c>
      <c r="F192" s="1">
        <v>6580</v>
      </c>
      <c r="G192" s="1">
        <v>1479.400024</v>
      </c>
      <c r="H192" s="1">
        <v>773.69268799999998</v>
      </c>
      <c r="I192" s="1">
        <v>321.05</v>
      </c>
      <c r="J192" s="1">
        <v>5577.7</v>
      </c>
      <c r="K192" s="1">
        <v>1217.349976</v>
      </c>
      <c r="L192" s="1">
        <v>4232.9423829999996</v>
      </c>
      <c r="M192" s="1">
        <v>2080.4499999999998</v>
      </c>
      <c r="N192" s="1">
        <v>12310.65</v>
      </c>
      <c r="O192" s="1">
        <v>2298.4810000000002</v>
      </c>
      <c r="P192" s="1">
        <v>324</v>
      </c>
      <c r="Q192" s="1">
        <v>257.48390000000001</v>
      </c>
      <c r="R192" s="1">
        <v>1265.0999999999999</v>
      </c>
      <c r="S192" s="1">
        <v>1733.5029999999999</v>
      </c>
      <c r="T192" s="1">
        <v>709.99549999999999</v>
      </c>
      <c r="U192" s="1">
        <v>362.3673</v>
      </c>
      <c r="V192" s="1">
        <v>535.73580000000004</v>
      </c>
      <c r="W192" s="1">
        <v>2435.4</v>
      </c>
      <c r="X192" s="1">
        <v>1705.7705080000001</v>
      </c>
      <c r="Y192" s="1">
        <v>2989.85</v>
      </c>
      <c r="Z192" s="1">
        <v>311.89999390000003</v>
      </c>
      <c r="AA192" s="1">
        <v>291.03809999999999</v>
      </c>
      <c r="AB192" s="1">
        <v>1300.5260000000001</v>
      </c>
      <c r="AC192" s="1">
        <v>3908.4833979999999</v>
      </c>
      <c r="AD192">
        <v>1135.900024</v>
      </c>
      <c r="AE192" s="1">
        <v>997.55</v>
      </c>
      <c r="AF192" s="1">
        <v>986.1</v>
      </c>
      <c r="AG192" s="1">
        <v>1680.2650000000001</v>
      </c>
      <c r="AH192" s="1">
        <v>2443.1080000000002</v>
      </c>
      <c r="AI192" s="1">
        <v>1252.8</v>
      </c>
      <c r="AJ192" s="1">
        <v>1853.7180000000001</v>
      </c>
      <c r="AK192" s="1">
        <v>432.57600000000002</v>
      </c>
      <c r="AL192" s="1">
        <v>1901.3</v>
      </c>
      <c r="AM192" s="1">
        <v>757.68600000000004</v>
      </c>
      <c r="AN192" s="1">
        <v>4076.1689999999999</v>
      </c>
      <c r="AO192" s="1">
        <v>1674.45</v>
      </c>
      <c r="AP192">
        <v>1399.25</v>
      </c>
      <c r="AQ192">
        <v>703.90002440000001</v>
      </c>
    </row>
    <row r="193" spans="1:43" x14ac:dyDescent="0.2">
      <c r="A193" s="6">
        <v>45689</v>
      </c>
      <c r="B193" s="1">
        <v>996.5</v>
      </c>
      <c r="C193" s="1">
        <v>1078.8511960000001</v>
      </c>
      <c r="D193" s="1">
        <v>1623.25</v>
      </c>
      <c r="E193" s="1">
        <v>8929.2958980000003</v>
      </c>
      <c r="F193" s="1">
        <v>6574.0498049999997</v>
      </c>
      <c r="G193" s="1">
        <v>1439.5</v>
      </c>
      <c r="H193" s="1">
        <v>749.74108890000002</v>
      </c>
      <c r="I193" s="1">
        <v>320.85000000000002</v>
      </c>
      <c r="J193" s="1">
        <v>5618.55</v>
      </c>
      <c r="K193" s="1">
        <v>1204.9499510000001</v>
      </c>
      <c r="L193" s="1">
        <v>4294.4003910000001</v>
      </c>
      <c r="M193" s="1">
        <v>2056.25</v>
      </c>
      <c r="N193" s="1">
        <v>12916.5</v>
      </c>
      <c r="O193" s="1">
        <v>2312.3919999999998</v>
      </c>
      <c r="P193" s="1">
        <v>317.7</v>
      </c>
      <c r="Q193" s="1">
        <v>252.52269999999999</v>
      </c>
      <c r="R193" s="1">
        <v>1264.5999999999999</v>
      </c>
      <c r="S193" s="1">
        <v>1731.7629999999999</v>
      </c>
      <c r="T193" s="1">
        <v>700.52700000000004</v>
      </c>
      <c r="U193" s="1">
        <v>366.24450000000002</v>
      </c>
      <c r="V193" s="1">
        <v>560.33920000000001</v>
      </c>
      <c r="W193" s="1">
        <v>2481.6</v>
      </c>
      <c r="X193" s="1">
        <v>1674.6791989999999</v>
      </c>
      <c r="Y193" s="1">
        <v>3076.75</v>
      </c>
      <c r="Z193" s="1">
        <v>304.7999878</v>
      </c>
      <c r="AA193" s="1">
        <v>280.24779999999998</v>
      </c>
      <c r="AB193" s="1">
        <v>1249.0530000000001</v>
      </c>
      <c r="AC193" s="1">
        <v>3747.797607</v>
      </c>
      <c r="AD193">
        <v>1056</v>
      </c>
      <c r="AE193" s="1">
        <v>996.5</v>
      </c>
      <c r="AF193" s="1">
        <v>998.15</v>
      </c>
      <c r="AG193" s="1">
        <v>1672.55</v>
      </c>
      <c r="AH193" s="1">
        <v>2479.9699999999998</v>
      </c>
      <c r="AI193" s="1">
        <v>1255.55</v>
      </c>
      <c r="AJ193" s="1">
        <v>1825.663</v>
      </c>
      <c r="AK193" s="1">
        <v>447.1241</v>
      </c>
      <c r="AL193" s="1">
        <v>1903.1</v>
      </c>
      <c r="AM193" s="1">
        <v>750.92179999999996</v>
      </c>
      <c r="AN193" s="1">
        <v>4037.2649999999999</v>
      </c>
      <c r="AO193" s="1">
        <v>1646.4</v>
      </c>
      <c r="AP193">
        <v>1414.400024</v>
      </c>
      <c r="AQ193">
        <v>739.79998780000005</v>
      </c>
    </row>
    <row r="194" spans="1:43" x14ac:dyDescent="0.2">
      <c r="A194" s="6">
        <v>45691</v>
      </c>
      <c r="B194" s="1">
        <v>970.09997559999999</v>
      </c>
      <c r="C194" s="1">
        <v>1079.597534</v>
      </c>
      <c r="D194" s="1">
        <v>1652.349976</v>
      </c>
      <c r="E194" s="1">
        <v>8705.9082030000009</v>
      </c>
      <c r="F194" s="1">
        <v>6428.8999020000001</v>
      </c>
      <c r="G194" s="1">
        <v>1420.5500489999999</v>
      </c>
      <c r="H194" s="1">
        <v>714.13586429999998</v>
      </c>
      <c r="I194" s="1">
        <v>323.35000000000002</v>
      </c>
      <c r="J194" s="1">
        <v>5884.1</v>
      </c>
      <c r="K194" s="1">
        <v>1203.849976</v>
      </c>
      <c r="L194" s="1">
        <v>4181.7275390000004</v>
      </c>
      <c r="M194" s="1">
        <v>2032.25</v>
      </c>
      <c r="N194" s="1">
        <v>13139.95</v>
      </c>
      <c r="O194" s="1">
        <v>2302.3560000000002</v>
      </c>
      <c r="P194" s="1">
        <v>311.25</v>
      </c>
      <c r="Q194" s="1">
        <v>244.1396</v>
      </c>
      <c r="R194" s="1">
        <v>1245.9000000000001</v>
      </c>
      <c r="S194" s="1">
        <v>1730.173</v>
      </c>
      <c r="T194" s="1">
        <v>681.58979999999997</v>
      </c>
      <c r="U194" s="1">
        <v>352.82350000000002</v>
      </c>
      <c r="V194" s="1">
        <v>581.39930000000004</v>
      </c>
      <c r="W194" s="1">
        <v>2581.8000000000002</v>
      </c>
      <c r="X194" s="1">
        <v>1672.7020259999999</v>
      </c>
      <c r="Y194" s="1">
        <v>3173.3</v>
      </c>
      <c r="Z194" s="1">
        <v>313.60000609999997</v>
      </c>
      <c r="AA194" s="1">
        <v>272.64</v>
      </c>
      <c r="AB194" s="1">
        <v>1174.011</v>
      </c>
      <c r="AC194" s="1">
        <v>3503.169922</v>
      </c>
      <c r="AD194">
        <v>1003.099976</v>
      </c>
      <c r="AE194" s="1">
        <v>970.1</v>
      </c>
      <c r="AF194" s="1">
        <v>989.4</v>
      </c>
      <c r="AG194" s="1">
        <v>1659.741</v>
      </c>
      <c r="AH194" s="1">
        <v>2416.5369999999998</v>
      </c>
      <c r="AI194" s="1">
        <v>1253</v>
      </c>
      <c r="AJ194" s="1">
        <v>1837.4469999999999</v>
      </c>
      <c r="AK194" s="1">
        <v>439.19760000000002</v>
      </c>
      <c r="AL194" s="1">
        <v>1884.5</v>
      </c>
      <c r="AM194" s="1">
        <v>745.97130000000004</v>
      </c>
      <c r="AN194" s="1">
        <v>4032.8049999999998</v>
      </c>
      <c r="AO194" s="1">
        <v>1654.7</v>
      </c>
      <c r="AP194">
        <v>1418.8000489999999</v>
      </c>
      <c r="AQ194">
        <v>729.40002440000001</v>
      </c>
    </row>
    <row r="195" spans="1:43" x14ac:dyDescent="0.2">
      <c r="A195" s="6">
        <v>45692</v>
      </c>
      <c r="B195" s="1">
        <v>983.15002440000001</v>
      </c>
      <c r="C195" s="1">
        <v>1119.6527100000001</v>
      </c>
      <c r="D195" s="1">
        <v>1661.4499510000001</v>
      </c>
      <c r="E195" s="1">
        <v>8691.1328130000002</v>
      </c>
      <c r="F195" s="1">
        <v>6383.6499020000001</v>
      </c>
      <c r="G195" s="1">
        <v>1449.0500489999999</v>
      </c>
      <c r="H195" s="1">
        <v>726.68206789999999</v>
      </c>
      <c r="I195" s="1">
        <v>328.8</v>
      </c>
      <c r="J195" s="1">
        <v>6096.25</v>
      </c>
      <c r="K195" s="1">
        <v>1219.9499510000001</v>
      </c>
      <c r="L195" s="1">
        <v>4133.390625</v>
      </c>
      <c r="M195" s="1">
        <v>2111.1999999999998</v>
      </c>
      <c r="N195" s="1">
        <v>13109.95</v>
      </c>
      <c r="O195" s="1">
        <v>2284.8180000000002</v>
      </c>
      <c r="P195" s="1">
        <v>319.10000000000002</v>
      </c>
      <c r="Q195" s="1">
        <v>249.14</v>
      </c>
      <c r="R195" s="1">
        <v>1285.2</v>
      </c>
      <c r="S195" s="1">
        <v>1754.675</v>
      </c>
      <c r="T195" s="1">
        <v>704.49289999999996</v>
      </c>
      <c r="U195" s="1">
        <v>359.9316</v>
      </c>
      <c r="V195" s="1">
        <v>585.44169999999997</v>
      </c>
      <c r="W195" s="1">
        <v>2555.1</v>
      </c>
      <c r="X195" s="1">
        <v>1712.7895510000001</v>
      </c>
      <c r="Y195" s="1">
        <v>3189.05</v>
      </c>
      <c r="Z195" s="1">
        <v>316.25</v>
      </c>
      <c r="AA195" s="1">
        <v>282.93299999999999</v>
      </c>
      <c r="AB195" s="1">
        <v>1187.365</v>
      </c>
      <c r="AC195" s="1">
        <v>3702.922607</v>
      </c>
      <c r="AD195">
        <v>997.45001219999995</v>
      </c>
      <c r="AE195" s="1">
        <v>983.15</v>
      </c>
      <c r="AF195" s="1">
        <v>1015.3</v>
      </c>
      <c r="AG195" s="1">
        <v>1702.174</v>
      </c>
      <c r="AH195" s="1">
        <v>2412.6779999999999</v>
      </c>
      <c r="AI195" s="1">
        <v>1268.2</v>
      </c>
      <c r="AJ195" s="1">
        <v>1872.454</v>
      </c>
      <c r="AK195" s="1">
        <v>439.97089999999997</v>
      </c>
      <c r="AL195" s="1">
        <v>1928.5</v>
      </c>
      <c r="AM195" s="1">
        <v>763.86199999999997</v>
      </c>
      <c r="AN195" s="1">
        <v>4070.866</v>
      </c>
      <c r="AO195" s="1">
        <v>1659.05</v>
      </c>
      <c r="AP195">
        <v>1441.4499510000001</v>
      </c>
      <c r="AQ195">
        <v>724.29998780000005</v>
      </c>
    </row>
    <row r="196" spans="1:43" x14ac:dyDescent="0.2">
      <c r="A196" s="6">
        <v>45693</v>
      </c>
      <c r="B196" s="1">
        <v>1017.799988</v>
      </c>
      <c r="C196" s="1">
        <v>1138.809448</v>
      </c>
      <c r="D196" s="1">
        <v>1660.4499510000001</v>
      </c>
      <c r="E196" s="1">
        <v>8707.1269530000009</v>
      </c>
      <c r="F196" s="1">
        <v>6480.2001950000003</v>
      </c>
      <c r="G196" s="1">
        <v>1436.8000489999999</v>
      </c>
      <c r="H196" s="1">
        <v>734.21960449999995</v>
      </c>
      <c r="I196" s="1">
        <v>328.35</v>
      </c>
      <c r="J196" s="1">
        <v>6123.5</v>
      </c>
      <c r="K196" s="1">
        <v>1227.5500489999999</v>
      </c>
      <c r="L196" s="1">
        <v>4165.8754879999997</v>
      </c>
      <c r="M196" s="1">
        <v>2185.1</v>
      </c>
      <c r="N196" s="1">
        <v>13086.8</v>
      </c>
      <c r="O196" s="1">
        <v>2234.64</v>
      </c>
      <c r="P196" s="1">
        <v>319.60000000000002</v>
      </c>
      <c r="Q196" s="1">
        <v>256.54259999999999</v>
      </c>
      <c r="R196" s="1">
        <v>1278.2</v>
      </c>
      <c r="S196" s="1">
        <v>1742.25</v>
      </c>
      <c r="T196" s="1">
        <v>710.93740000000003</v>
      </c>
      <c r="U196" s="1">
        <v>364.05739999999997</v>
      </c>
      <c r="V196" s="1">
        <v>582.54719999999998</v>
      </c>
      <c r="W196" s="1">
        <v>2483</v>
      </c>
      <c r="X196" s="1">
        <v>1693.3142089999999</v>
      </c>
      <c r="Y196" s="1">
        <v>3178.75</v>
      </c>
      <c r="Z196" s="1">
        <v>317.10000609999997</v>
      </c>
      <c r="AA196" s="1">
        <v>287.35849999999999</v>
      </c>
      <c r="AB196" s="1">
        <v>1210.9839999999999</v>
      </c>
      <c r="AC196" s="1">
        <v>3789.843018</v>
      </c>
      <c r="AD196">
        <v>1001.049988</v>
      </c>
      <c r="AE196" s="1">
        <v>1017.8</v>
      </c>
      <c r="AF196" s="1">
        <v>1013.3</v>
      </c>
      <c r="AG196" s="1">
        <v>1718.89</v>
      </c>
      <c r="AH196" s="1">
        <v>2366.1669999999999</v>
      </c>
      <c r="AI196" s="1">
        <v>1267.7</v>
      </c>
      <c r="AJ196" s="1">
        <v>1870.729</v>
      </c>
      <c r="AK196" s="1">
        <v>433.20429999999999</v>
      </c>
      <c r="AL196" s="1">
        <v>1911.75</v>
      </c>
      <c r="AM196" s="1">
        <v>750.97080000000005</v>
      </c>
      <c r="AN196" s="1">
        <v>4055.0569999999998</v>
      </c>
      <c r="AO196" s="1">
        <v>1661</v>
      </c>
      <c r="AP196">
        <v>1468.150024</v>
      </c>
      <c r="AQ196">
        <v>725.04998780000005</v>
      </c>
    </row>
    <row r="197" spans="1:43" x14ac:dyDescent="0.2">
      <c r="A197" s="6">
        <v>45694</v>
      </c>
      <c r="B197" s="1">
        <v>997.59997559999999</v>
      </c>
      <c r="C197" s="1">
        <v>1158.4141850000001</v>
      </c>
      <c r="D197" s="1">
        <v>1619.75</v>
      </c>
      <c r="E197" s="1">
        <v>8627.6894530000009</v>
      </c>
      <c r="F197" s="1">
        <v>6534.7998049999997</v>
      </c>
      <c r="G197" s="1">
        <v>1471.5</v>
      </c>
      <c r="H197" s="1">
        <v>728.48388669999997</v>
      </c>
      <c r="I197" s="1">
        <v>321.95</v>
      </c>
      <c r="J197" s="1">
        <v>6119.7</v>
      </c>
      <c r="K197" s="1">
        <v>1236.650024</v>
      </c>
      <c r="L197" s="1">
        <v>4126.5126950000003</v>
      </c>
      <c r="M197" s="1">
        <v>2185.35</v>
      </c>
      <c r="N197" s="1">
        <v>13074</v>
      </c>
      <c r="O197" s="1">
        <v>2225.1999999999998</v>
      </c>
      <c r="P197" s="1">
        <v>312.8</v>
      </c>
      <c r="Q197" s="1">
        <v>251.15</v>
      </c>
      <c r="R197" s="1">
        <v>1281.55</v>
      </c>
      <c r="S197" s="1">
        <v>1742</v>
      </c>
      <c r="T197" s="1">
        <v>703.60059999999999</v>
      </c>
      <c r="U197" s="1">
        <v>363.21230000000003</v>
      </c>
      <c r="V197" s="1">
        <v>567.52549999999997</v>
      </c>
      <c r="W197" s="1">
        <v>2480.1</v>
      </c>
      <c r="X197" s="1">
        <v>1703.8427730000001</v>
      </c>
      <c r="Y197" s="1">
        <v>3139.95</v>
      </c>
      <c r="Z197" s="1">
        <v>317.9500122</v>
      </c>
      <c r="AA197" s="1">
        <v>278.20909999999998</v>
      </c>
      <c r="AB197" s="1">
        <v>1208.2929999999999</v>
      </c>
      <c r="AC197" s="1">
        <v>3744.7695309999999</v>
      </c>
      <c r="AD197">
        <v>1000.5</v>
      </c>
      <c r="AE197" s="1">
        <v>997.6</v>
      </c>
      <c r="AF197" s="1">
        <v>1020.7</v>
      </c>
      <c r="AG197" s="1">
        <v>1724.875</v>
      </c>
      <c r="AH197" s="1">
        <v>2348.0079999999998</v>
      </c>
      <c r="AI197" s="1">
        <v>1272.4000000000001</v>
      </c>
      <c r="AJ197" s="1">
        <v>1889.0709999999999</v>
      </c>
      <c r="AK197" s="1">
        <v>426.38940000000002</v>
      </c>
      <c r="AL197" s="1">
        <v>1915.95</v>
      </c>
      <c r="AM197" s="1">
        <v>737.44240000000002</v>
      </c>
      <c r="AN197" s="1">
        <v>4046.7809999999999</v>
      </c>
      <c r="AO197" s="1">
        <v>1669.6</v>
      </c>
      <c r="AP197">
        <v>1470.8000489999999</v>
      </c>
      <c r="AQ197">
        <v>694.04998780000005</v>
      </c>
    </row>
    <row r="198" spans="1:43" x14ac:dyDescent="0.2">
      <c r="A198" s="6">
        <v>45695</v>
      </c>
      <c r="B198" s="1">
        <v>989.5</v>
      </c>
      <c r="C198" s="1">
        <v>1140.551025</v>
      </c>
      <c r="D198" s="1">
        <v>1676.75</v>
      </c>
      <c r="E198" s="1">
        <v>8767.2050780000009</v>
      </c>
      <c r="F198" s="1">
        <v>6804.3999020000001</v>
      </c>
      <c r="G198" s="1">
        <v>1472.25</v>
      </c>
      <c r="H198" s="1">
        <v>722.04992679999998</v>
      </c>
      <c r="I198" s="1">
        <v>315.10000000000002</v>
      </c>
      <c r="J198" s="1">
        <v>6140.55</v>
      </c>
      <c r="K198" s="1">
        <v>1240.400024</v>
      </c>
      <c r="L198" s="1">
        <v>4170.0214839999999</v>
      </c>
      <c r="M198" s="1">
        <v>2201.15</v>
      </c>
      <c r="N198" s="1">
        <v>13049.5</v>
      </c>
      <c r="O198" s="1">
        <v>2225.1</v>
      </c>
      <c r="P198" s="1">
        <v>316.95</v>
      </c>
      <c r="Q198" s="1">
        <v>248.9</v>
      </c>
      <c r="R198" s="1">
        <v>1266.7</v>
      </c>
      <c r="S198" s="1">
        <v>1749.8</v>
      </c>
      <c r="T198" s="1">
        <v>700.72529999999995</v>
      </c>
      <c r="U198" s="1">
        <v>364.95209999999997</v>
      </c>
      <c r="V198" s="1">
        <v>552.65369999999996</v>
      </c>
      <c r="W198" s="1">
        <v>2518.6</v>
      </c>
      <c r="X198" s="1">
        <v>1705.9682620000001</v>
      </c>
      <c r="Y198" s="1">
        <v>3198.45</v>
      </c>
      <c r="Z198" s="1">
        <v>318</v>
      </c>
      <c r="AA198" s="1">
        <v>275.524</v>
      </c>
      <c r="AB198" s="1">
        <v>1196.2850000000001</v>
      </c>
      <c r="AC198" s="1">
        <v>3791.381836</v>
      </c>
      <c r="AD198">
        <v>1039.6999510000001</v>
      </c>
      <c r="AE198" s="1">
        <v>989.5</v>
      </c>
      <c r="AF198" s="1">
        <v>1024.0999999999999</v>
      </c>
      <c r="AG198" s="1">
        <v>1713.895</v>
      </c>
      <c r="AH198" s="1">
        <v>2339.25</v>
      </c>
      <c r="AI198" s="1">
        <v>1256.9000000000001</v>
      </c>
      <c r="AJ198" s="1">
        <v>1877.2370000000001</v>
      </c>
      <c r="AK198" s="1">
        <v>416.48129999999998</v>
      </c>
      <c r="AL198" s="1">
        <v>1929.25</v>
      </c>
      <c r="AM198" s="1">
        <v>722.68870000000004</v>
      </c>
      <c r="AN198" s="1">
        <v>3993.9009999999998</v>
      </c>
      <c r="AO198" s="1">
        <v>1692.1</v>
      </c>
      <c r="AP198">
        <v>1449.5</v>
      </c>
      <c r="AQ198">
        <v>688.40002440000001</v>
      </c>
    </row>
    <row r="199" spans="1:43" x14ac:dyDescent="0.2">
      <c r="A199" s="6">
        <v>45698</v>
      </c>
      <c r="B199" s="1">
        <v>954.04998780000005</v>
      </c>
      <c r="C199" s="1">
        <v>1138.6601559999999</v>
      </c>
      <c r="D199" s="1">
        <v>1693.0500489999999</v>
      </c>
      <c r="E199" s="1">
        <v>8661.0449219999991</v>
      </c>
      <c r="F199" s="1">
        <v>6607.8999020000001</v>
      </c>
      <c r="G199" s="1">
        <v>1458.849976</v>
      </c>
      <c r="H199" s="1">
        <v>710.1795654</v>
      </c>
      <c r="I199" s="1">
        <v>297.25</v>
      </c>
      <c r="J199" s="1">
        <v>5938.8</v>
      </c>
      <c r="K199" s="1">
        <v>1220.9499510000001</v>
      </c>
      <c r="L199" s="1">
        <v>4093.735596</v>
      </c>
      <c r="M199" s="1">
        <v>2169.4</v>
      </c>
      <c r="N199" s="1">
        <v>12900.75</v>
      </c>
      <c r="O199" s="1">
        <v>2221.0500000000002</v>
      </c>
      <c r="P199" s="1">
        <v>310.5</v>
      </c>
      <c r="Q199" s="1">
        <v>242.45</v>
      </c>
      <c r="R199" s="1">
        <v>1253.6500000000001</v>
      </c>
      <c r="S199" s="1">
        <v>1732.1</v>
      </c>
      <c r="T199" s="1">
        <v>690.06690000000003</v>
      </c>
      <c r="U199" s="1">
        <v>356.10419999999999</v>
      </c>
      <c r="V199" s="1">
        <v>547.41369999999995</v>
      </c>
      <c r="W199" s="1">
        <v>2502.0500000000002</v>
      </c>
      <c r="X199" s="1">
        <v>1714.074707</v>
      </c>
      <c r="Y199" s="1">
        <v>3137.25</v>
      </c>
      <c r="Z199" s="1">
        <v>319.0499878</v>
      </c>
      <c r="AA199" s="1">
        <v>271.94380000000001</v>
      </c>
      <c r="AB199" s="1">
        <v>1195.288</v>
      </c>
      <c r="AC199" s="1">
        <v>3759.4133299999999</v>
      </c>
      <c r="AD199">
        <v>1022.25</v>
      </c>
      <c r="AE199" s="1">
        <v>954.05</v>
      </c>
      <c r="AF199" s="1">
        <v>1011.75</v>
      </c>
      <c r="AG199" s="1">
        <v>1697.08</v>
      </c>
      <c r="AH199" s="1">
        <v>2336.875</v>
      </c>
      <c r="AI199" s="1">
        <v>1262.5999999999999</v>
      </c>
      <c r="AJ199" s="1">
        <v>1854.211</v>
      </c>
      <c r="AK199" s="1">
        <v>412.95299999999997</v>
      </c>
      <c r="AL199" s="1">
        <v>1960.15</v>
      </c>
      <c r="AM199" s="1">
        <v>722.29660000000001</v>
      </c>
      <c r="AN199" s="1">
        <v>4001.384</v>
      </c>
      <c r="AO199" s="1">
        <v>1699.05</v>
      </c>
      <c r="AP199">
        <v>1434.0500489999999</v>
      </c>
      <c r="AQ199">
        <v>677.79998780000005</v>
      </c>
    </row>
    <row r="200" spans="1:43" x14ac:dyDescent="0.2">
      <c r="A200" s="6">
        <v>45699</v>
      </c>
      <c r="B200" s="1">
        <v>946.20001219999995</v>
      </c>
      <c r="C200" s="1">
        <v>1134.580078</v>
      </c>
      <c r="D200" s="1">
        <v>1696.75</v>
      </c>
      <c r="E200" s="1">
        <v>8545.4248050000006</v>
      </c>
      <c r="F200" s="1">
        <v>6363.0498049999997</v>
      </c>
      <c r="G200" s="1">
        <v>1453.150024</v>
      </c>
      <c r="H200" s="1">
        <v>690.72802730000001</v>
      </c>
      <c r="I200" s="1">
        <v>284.14999999999998</v>
      </c>
      <c r="J200" s="1">
        <v>5946.75</v>
      </c>
      <c r="K200" s="1">
        <v>1209.8000489999999</v>
      </c>
      <c r="L200" s="1">
        <v>3985.5500489999999</v>
      </c>
      <c r="M200" s="1">
        <v>2067.6</v>
      </c>
      <c r="N200" s="1">
        <v>12724.35</v>
      </c>
      <c r="O200" s="1">
        <v>2195.5</v>
      </c>
      <c r="P200" s="1">
        <v>305.60000000000002</v>
      </c>
      <c r="Q200" s="1">
        <v>238.95</v>
      </c>
      <c r="R200" s="1">
        <v>1234.8499999999999</v>
      </c>
      <c r="S200" s="1">
        <v>1699.75</v>
      </c>
      <c r="T200" s="1">
        <v>671.97249999999997</v>
      </c>
      <c r="U200" s="1">
        <v>347.05739999999997</v>
      </c>
      <c r="V200" s="1">
        <v>519.36670000000004</v>
      </c>
      <c r="W200" s="1">
        <v>2450.3000000000002</v>
      </c>
      <c r="X200" s="1">
        <v>1703.546143</v>
      </c>
      <c r="Y200" s="1">
        <v>3085.95</v>
      </c>
      <c r="Z200" s="1">
        <v>313</v>
      </c>
      <c r="AA200" s="1">
        <v>263.59010000000001</v>
      </c>
      <c r="AB200" s="1">
        <v>1133.201</v>
      </c>
      <c r="AC200" s="1">
        <v>3623.2001949999999</v>
      </c>
      <c r="AD200">
        <v>989.04998780000005</v>
      </c>
      <c r="AE200" s="1">
        <v>946.2</v>
      </c>
      <c r="AF200" s="1">
        <v>1007.4</v>
      </c>
      <c r="AG200" s="1">
        <v>1682.886</v>
      </c>
      <c r="AH200" s="1">
        <v>2291.1559999999999</v>
      </c>
      <c r="AI200" s="1">
        <v>1252.75</v>
      </c>
      <c r="AJ200" s="1">
        <v>1849.626</v>
      </c>
      <c r="AK200" s="1">
        <v>404.34980000000002</v>
      </c>
      <c r="AL200" s="1">
        <v>1918.6</v>
      </c>
      <c r="AM200" s="1">
        <v>716.7088</v>
      </c>
      <c r="AN200" s="1">
        <v>3928.6309999999999</v>
      </c>
      <c r="AO200" s="1">
        <v>1669.1</v>
      </c>
      <c r="AP200">
        <v>1378.75</v>
      </c>
      <c r="AQ200">
        <v>661.29998780000005</v>
      </c>
    </row>
    <row r="201" spans="1:43" x14ac:dyDescent="0.2">
      <c r="A201" s="6">
        <v>45700</v>
      </c>
      <c r="B201" s="1">
        <v>916.90002440000001</v>
      </c>
      <c r="C201" s="1">
        <v>1123.484009</v>
      </c>
      <c r="D201" s="1">
        <v>1711.5500489999999</v>
      </c>
      <c r="E201" s="1">
        <v>8496.2705079999996</v>
      </c>
      <c r="F201" s="1">
        <v>6168.5498049999997</v>
      </c>
      <c r="G201" s="1">
        <v>1449.1999510000001</v>
      </c>
      <c r="H201" s="1">
        <v>689.43127440000001</v>
      </c>
      <c r="I201" s="1">
        <v>273.8</v>
      </c>
      <c r="J201" s="1">
        <v>5969.85</v>
      </c>
      <c r="K201" s="1">
        <v>1215.849976</v>
      </c>
      <c r="L201" s="1">
        <v>4015.75</v>
      </c>
      <c r="M201" s="1">
        <v>2025.2</v>
      </c>
      <c r="N201" s="1">
        <v>12655.55</v>
      </c>
      <c r="O201" s="1">
        <v>2193.75</v>
      </c>
      <c r="P201" s="1">
        <v>306.25</v>
      </c>
      <c r="Q201" s="1">
        <v>237.4</v>
      </c>
      <c r="R201" s="1">
        <v>1216.55</v>
      </c>
      <c r="S201" s="1">
        <v>1693.85</v>
      </c>
      <c r="T201" s="1">
        <v>678.51620000000003</v>
      </c>
      <c r="U201" s="1">
        <v>346.06330000000003</v>
      </c>
      <c r="V201" s="1">
        <v>533.49</v>
      </c>
      <c r="W201" s="1">
        <v>2422.6</v>
      </c>
      <c r="X201" s="1">
        <v>1697.713501</v>
      </c>
      <c r="Y201" s="1">
        <v>2987.2</v>
      </c>
      <c r="Z201" s="1">
        <v>310.2000122</v>
      </c>
      <c r="AA201" s="1">
        <v>257.7226</v>
      </c>
      <c r="AB201" s="1">
        <v>1132.703</v>
      </c>
      <c r="AC201" s="1">
        <v>3568.2978520000001</v>
      </c>
      <c r="AD201">
        <v>976.45001219999995</v>
      </c>
      <c r="AE201" s="1">
        <v>916.9</v>
      </c>
      <c r="AF201" s="1">
        <v>1006.9</v>
      </c>
      <c r="AG201" s="1">
        <v>1688.2280000000001</v>
      </c>
      <c r="AH201" s="1">
        <v>2308.2260000000001</v>
      </c>
      <c r="AI201" s="1">
        <v>1251.8</v>
      </c>
      <c r="AJ201" s="1">
        <v>1837.299</v>
      </c>
      <c r="AK201" s="1">
        <v>402.48419999999999</v>
      </c>
      <c r="AL201" s="1">
        <v>1943.95</v>
      </c>
      <c r="AM201" s="1">
        <v>718.71839999999997</v>
      </c>
      <c r="AN201" s="1">
        <v>3915.3490000000002</v>
      </c>
      <c r="AO201" s="1">
        <v>1680.2</v>
      </c>
      <c r="AP201">
        <v>1371.0500489999999</v>
      </c>
      <c r="AQ201">
        <v>641</v>
      </c>
    </row>
    <row r="202" spans="1:43" x14ac:dyDescent="0.2">
      <c r="A202" s="6">
        <v>45701</v>
      </c>
      <c r="B202" s="1">
        <v>913.75</v>
      </c>
      <c r="C202" s="1">
        <v>1106.1683350000001</v>
      </c>
      <c r="D202" s="1">
        <v>1714.599976</v>
      </c>
      <c r="E202" s="1">
        <v>8476.5214840000008</v>
      </c>
      <c r="F202" s="1">
        <v>6061.8500979999999</v>
      </c>
      <c r="G202" s="1">
        <v>1472.150024</v>
      </c>
      <c r="H202" s="1">
        <v>692.82281490000003</v>
      </c>
      <c r="I202" s="1">
        <v>281.8</v>
      </c>
      <c r="J202" s="1">
        <v>6010.5</v>
      </c>
      <c r="K202" s="1">
        <v>1223.599976</v>
      </c>
      <c r="L202" s="1">
        <v>3956.5500489999999</v>
      </c>
      <c r="M202" s="1">
        <v>2055.25</v>
      </c>
      <c r="N202" s="1">
        <v>12671.3</v>
      </c>
      <c r="O202" s="1">
        <v>2177.5500000000002</v>
      </c>
      <c r="P202" s="1">
        <v>306.7</v>
      </c>
      <c r="Q202" s="1">
        <v>234.95</v>
      </c>
      <c r="R202" s="1">
        <v>1216.0999999999999</v>
      </c>
      <c r="S202" s="1">
        <v>1746.35</v>
      </c>
      <c r="T202" s="1">
        <v>678.0204</v>
      </c>
      <c r="U202" s="1">
        <v>345.81479999999999</v>
      </c>
      <c r="V202" s="1">
        <v>512.42989999999998</v>
      </c>
      <c r="W202" s="1">
        <v>2501.15</v>
      </c>
      <c r="X202" s="1">
        <v>1683.6754149999999</v>
      </c>
      <c r="Y202" s="1">
        <v>2978</v>
      </c>
      <c r="Z202" s="1">
        <v>308.5499878</v>
      </c>
      <c r="AA202" s="1">
        <v>260.10939999999999</v>
      </c>
      <c r="AB202" s="1">
        <v>1162.7</v>
      </c>
      <c r="AC202" s="1">
        <v>3633.9721679999998</v>
      </c>
      <c r="AD202">
        <v>962.45001219999995</v>
      </c>
      <c r="AE202" s="1">
        <v>913.75</v>
      </c>
      <c r="AF202" s="1">
        <v>1008.2</v>
      </c>
      <c r="AG202" s="1">
        <v>1679.2270000000001</v>
      </c>
      <c r="AH202" s="1">
        <v>2297.3409999999999</v>
      </c>
      <c r="AI202" s="1">
        <v>1248.9000000000001</v>
      </c>
      <c r="AJ202" s="1">
        <v>1817.675</v>
      </c>
      <c r="AK202" s="1">
        <v>402.2878</v>
      </c>
      <c r="AL202" s="1">
        <v>1972.8</v>
      </c>
      <c r="AM202" s="1">
        <v>713.32669999999996</v>
      </c>
      <c r="AN202" s="1">
        <v>3875.701</v>
      </c>
      <c r="AO202" s="1">
        <v>1675.3</v>
      </c>
      <c r="AP202">
        <v>1387.25</v>
      </c>
      <c r="AQ202">
        <v>662.09997559999999</v>
      </c>
    </row>
    <row r="203" spans="1:43" x14ac:dyDescent="0.2">
      <c r="A203" s="6">
        <v>45702</v>
      </c>
      <c r="B203" s="1">
        <v>884.40002440000001</v>
      </c>
      <c r="C203" s="1">
        <v>1057.5548100000001</v>
      </c>
      <c r="D203" s="1">
        <v>1717.0500489999999</v>
      </c>
      <c r="E203" s="1">
        <v>8296.2402340000008</v>
      </c>
      <c r="F203" s="1">
        <v>5928.7001950000003</v>
      </c>
      <c r="G203" s="1">
        <v>1459.4499510000001</v>
      </c>
      <c r="H203" s="1">
        <v>673.52093509999997</v>
      </c>
      <c r="I203" s="1">
        <v>266.25</v>
      </c>
      <c r="J203" s="1">
        <v>5843.75</v>
      </c>
      <c r="K203" s="1">
        <v>1197.0500489999999</v>
      </c>
      <c r="L203" s="1">
        <v>3862.3999020000001</v>
      </c>
      <c r="M203" s="1">
        <v>1969.9</v>
      </c>
      <c r="N203" s="1">
        <v>12680.25</v>
      </c>
      <c r="O203" s="1">
        <v>2195.85</v>
      </c>
      <c r="P203" s="1">
        <v>300.35000000000002</v>
      </c>
      <c r="Q203" s="1">
        <v>230.5</v>
      </c>
      <c r="R203" s="1">
        <v>1217.25</v>
      </c>
      <c r="S203" s="1">
        <v>1700.5</v>
      </c>
      <c r="T203" s="1">
        <v>674.84780000000001</v>
      </c>
      <c r="U203" s="1">
        <v>335.1773</v>
      </c>
      <c r="V203" s="1">
        <v>487.6268</v>
      </c>
      <c r="W203" s="1">
        <v>2394.35</v>
      </c>
      <c r="X203" s="1">
        <v>1691.732544</v>
      </c>
      <c r="Y203" s="1">
        <v>2942.6</v>
      </c>
      <c r="Z203" s="1">
        <v>308.10000609999997</v>
      </c>
      <c r="AA203" s="1">
        <v>248.97110000000001</v>
      </c>
      <c r="AB203" s="1">
        <v>1102.55</v>
      </c>
      <c r="AC203" s="1">
        <v>3488.4267580000001</v>
      </c>
      <c r="AD203">
        <v>912.90002440000001</v>
      </c>
      <c r="AE203" s="1">
        <v>884.4</v>
      </c>
      <c r="AF203" s="1">
        <v>997.5</v>
      </c>
      <c r="AG203" s="1">
        <v>1676.4079999999999</v>
      </c>
      <c r="AH203" s="1">
        <v>2294.2240000000002</v>
      </c>
      <c r="AI203" s="1">
        <v>1260.0999999999999</v>
      </c>
      <c r="AJ203" s="1">
        <v>1830.643</v>
      </c>
      <c r="AK203" s="1">
        <v>402.8279</v>
      </c>
      <c r="AL203" s="1">
        <v>1952.4</v>
      </c>
      <c r="AM203" s="1">
        <v>707.93499999999995</v>
      </c>
      <c r="AN203" s="1">
        <v>3900.1840000000002</v>
      </c>
      <c r="AO203" s="1">
        <v>1659.1</v>
      </c>
      <c r="AP203">
        <v>1373.650024</v>
      </c>
      <c r="AQ203">
        <v>669.29998780000005</v>
      </c>
    </row>
    <row r="204" spans="1:43" x14ac:dyDescent="0.2">
      <c r="A204" s="6">
        <v>45705</v>
      </c>
      <c r="B204" s="1">
        <v>890.34997559999999</v>
      </c>
      <c r="C204" s="1">
        <v>1077.656982</v>
      </c>
      <c r="D204" s="1">
        <v>1675.5500489999999</v>
      </c>
      <c r="E204" s="1">
        <v>8326.1328130000002</v>
      </c>
      <c r="F204" s="1">
        <v>5989.2001950000003</v>
      </c>
      <c r="G204" s="1">
        <v>1474.650024</v>
      </c>
      <c r="H204" s="1">
        <v>701.60089110000001</v>
      </c>
      <c r="I204" s="1">
        <v>267.35000000000002</v>
      </c>
      <c r="J204" s="1">
        <v>5923.75</v>
      </c>
      <c r="K204" s="1">
        <v>1198.9499510000001</v>
      </c>
      <c r="L204" s="1">
        <v>3876.4499510000001</v>
      </c>
      <c r="M204" s="1">
        <v>2026.95</v>
      </c>
      <c r="N204" s="1">
        <v>12762.9</v>
      </c>
      <c r="O204" s="1">
        <v>2216.5</v>
      </c>
      <c r="P204" s="1">
        <v>302.35000000000002</v>
      </c>
      <c r="Q204" s="1">
        <v>233.65</v>
      </c>
      <c r="R204" s="1">
        <v>1224.9000000000001</v>
      </c>
      <c r="S204" s="1">
        <v>1714.2</v>
      </c>
      <c r="T204" s="1">
        <v>680.74699999999996</v>
      </c>
      <c r="U204" s="1">
        <v>335.22710000000001</v>
      </c>
      <c r="V204" s="1">
        <v>473.6533</v>
      </c>
      <c r="W204" s="1">
        <v>2345.9</v>
      </c>
      <c r="X204" s="1">
        <v>1690.3979489999999</v>
      </c>
      <c r="Y204" s="1">
        <v>2831.95</v>
      </c>
      <c r="Z204" s="1">
        <v>305.35000609999997</v>
      </c>
      <c r="AA204" s="1">
        <v>247.13130000000001</v>
      </c>
      <c r="AB204" s="1">
        <v>1071.9000000000001</v>
      </c>
      <c r="AC204" s="1">
        <v>3450.6999510000001</v>
      </c>
      <c r="AD204">
        <v>884</v>
      </c>
      <c r="AE204" s="1">
        <v>890.35</v>
      </c>
      <c r="AF204" s="1">
        <v>992.95</v>
      </c>
      <c r="AG204" s="1">
        <v>1698.663</v>
      </c>
      <c r="AH204" s="1">
        <v>2305.1579999999999</v>
      </c>
      <c r="AI204" s="1">
        <v>1251.1500000000001</v>
      </c>
      <c r="AJ204" s="1">
        <v>1816.7380000000001</v>
      </c>
      <c r="AK204" s="1">
        <v>401.20769999999999</v>
      </c>
      <c r="AL204" s="1">
        <v>1945.3</v>
      </c>
      <c r="AM204" s="1">
        <v>713.37570000000005</v>
      </c>
      <c r="AN204" s="1">
        <v>3870.1010000000001</v>
      </c>
      <c r="AO204" s="1">
        <v>1664.95</v>
      </c>
      <c r="AP204">
        <v>1386.4499510000001</v>
      </c>
      <c r="AQ204">
        <v>681.65002440000001</v>
      </c>
    </row>
    <row r="205" spans="1:43" x14ac:dyDescent="0.2">
      <c r="A205" s="6">
        <v>45706</v>
      </c>
      <c r="B205" s="1">
        <v>897.54998780000005</v>
      </c>
      <c r="C205" s="1">
        <v>1079.8961179999999</v>
      </c>
      <c r="D205" s="1">
        <v>1668.900024</v>
      </c>
      <c r="E205" s="1">
        <v>8237.8203130000002</v>
      </c>
      <c r="F205" s="1">
        <v>5995.25</v>
      </c>
      <c r="G205" s="1">
        <v>1482.099976</v>
      </c>
      <c r="H205" s="1">
        <v>677.11199950000002</v>
      </c>
      <c r="I205" s="1">
        <v>267.5</v>
      </c>
      <c r="J205" s="1">
        <v>5839.7</v>
      </c>
      <c r="K205" s="1">
        <v>1197.400024</v>
      </c>
      <c r="L205" s="1">
        <v>3840.5</v>
      </c>
      <c r="M205" s="1">
        <v>2013.5</v>
      </c>
      <c r="N205" s="1">
        <v>12786.2</v>
      </c>
      <c r="O205" s="1">
        <v>2222.4</v>
      </c>
      <c r="P205" s="1">
        <v>311.2</v>
      </c>
      <c r="Q205" s="1">
        <v>236.6</v>
      </c>
      <c r="R205" s="1">
        <v>1225.4000000000001</v>
      </c>
      <c r="S205" s="1">
        <v>1701.6</v>
      </c>
      <c r="T205" s="1">
        <v>676.5829</v>
      </c>
      <c r="U205" s="1">
        <v>337.613</v>
      </c>
      <c r="V205" s="1">
        <v>468.21359999999999</v>
      </c>
      <c r="W205" s="1">
        <v>2385</v>
      </c>
      <c r="X205" s="1">
        <v>1705.8199460000001</v>
      </c>
      <c r="Y205" s="1">
        <v>2790.05</v>
      </c>
      <c r="Z205" s="1">
        <v>312.2000122</v>
      </c>
      <c r="AA205" s="1">
        <v>243.2527</v>
      </c>
      <c r="AB205" s="1">
        <v>1009.85</v>
      </c>
      <c r="AC205" s="1">
        <v>3344.6000979999999</v>
      </c>
      <c r="AD205">
        <v>845.20001219999995</v>
      </c>
      <c r="AE205" s="1">
        <v>897.55</v>
      </c>
      <c r="AF205" s="1">
        <v>994.15</v>
      </c>
      <c r="AG205" s="1">
        <v>1704.3009999999999</v>
      </c>
      <c r="AH205" s="1">
        <v>2272.1060000000002</v>
      </c>
      <c r="AI205" s="1">
        <v>1243.05</v>
      </c>
      <c r="AJ205" s="1">
        <v>1826.2539999999999</v>
      </c>
      <c r="AK205" s="1">
        <v>397.91829999999999</v>
      </c>
      <c r="AL205" s="1">
        <v>1963.35</v>
      </c>
      <c r="AM205" s="1">
        <v>711.51310000000001</v>
      </c>
      <c r="AN205" s="1">
        <v>3839.0770000000002</v>
      </c>
      <c r="AO205" s="1">
        <v>1705</v>
      </c>
      <c r="AP205">
        <v>1380.099976</v>
      </c>
      <c r="AQ205">
        <v>693.04998780000005</v>
      </c>
    </row>
    <row r="206" spans="1:43" x14ac:dyDescent="0.2">
      <c r="A206" s="6">
        <v>45707</v>
      </c>
      <c r="B206" s="1">
        <v>864.70001219999995</v>
      </c>
      <c r="C206" s="1">
        <v>1077.607178</v>
      </c>
      <c r="D206" s="1">
        <v>1645.1999510000001</v>
      </c>
      <c r="E206" s="1">
        <v>8269.9082030000009</v>
      </c>
      <c r="F206" s="1">
        <v>6117.6000979999999</v>
      </c>
      <c r="G206" s="1">
        <v>1464.150024</v>
      </c>
      <c r="H206" s="1">
        <v>694.51861570000005</v>
      </c>
      <c r="I206" s="1">
        <v>276</v>
      </c>
      <c r="J206" s="1">
        <v>5934.9</v>
      </c>
      <c r="K206" s="1">
        <v>1165.849976</v>
      </c>
      <c r="L206" s="1">
        <v>3879.1499020000001</v>
      </c>
      <c r="M206" s="1">
        <v>1978.25</v>
      </c>
      <c r="N206" s="1">
        <v>12686.15</v>
      </c>
      <c r="O206" s="1">
        <v>2204.9499999999998</v>
      </c>
      <c r="P206" s="1">
        <v>314.8</v>
      </c>
      <c r="Q206" s="1">
        <v>238.3</v>
      </c>
      <c r="R206" s="1">
        <v>1227.45</v>
      </c>
      <c r="S206" s="1">
        <v>1676.6</v>
      </c>
      <c r="T206" s="1">
        <v>675.19479999999999</v>
      </c>
      <c r="U206" s="1">
        <v>345.61590000000001</v>
      </c>
      <c r="V206" s="1">
        <v>475.00069999999999</v>
      </c>
      <c r="W206" s="1">
        <v>2364.5500000000002</v>
      </c>
      <c r="X206" s="1">
        <v>1692.7705080000001</v>
      </c>
      <c r="Y206" s="1">
        <v>2757.4</v>
      </c>
      <c r="Z206" s="1">
        <v>314.10000609999997</v>
      </c>
      <c r="AA206" s="1">
        <v>252.0043</v>
      </c>
      <c r="AB206" s="1">
        <v>1048.3</v>
      </c>
      <c r="AC206" s="1">
        <v>3363.75</v>
      </c>
      <c r="AD206">
        <v>892.29998780000005</v>
      </c>
      <c r="AE206" s="1">
        <v>864.7</v>
      </c>
      <c r="AF206" s="1">
        <v>1011.35</v>
      </c>
      <c r="AG206" s="1">
        <v>1708.4059999999999</v>
      </c>
      <c r="AH206" s="1">
        <v>2226.9810000000002</v>
      </c>
      <c r="AI206" s="1">
        <v>1261.6500000000001</v>
      </c>
      <c r="AJ206" s="1">
        <v>1785.675</v>
      </c>
      <c r="AK206" s="1">
        <v>399.04750000000001</v>
      </c>
      <c r="AL206" s="1">
        <v>1985</v>
      </c>
      <c r="AM206" s="1">
        <v>712.98360000000002</v>
      </c>
      <c r="AN206" s="1">
        <v>3750.7620000000002</v>
      </c>
      <c r="AO206" s="1">
        <v>1685.8</v>
      </c>
      <c r="AP206">
        <v>1383.150024</v>
      </c>
      <c r="AQ206">
        <v>709.45001219999995</v>
      </c>
    </row>
    <row r="207" spans="1:43" x14ac:dyDescent="0.2">
      <c r="A207" s="6">
        <v>45708</v>
      </c>
      <c r="B207" s="1">
        <v>864.95001219999995</v>
      </c>
      <c r="C207" s="1">
        <v>1106.317505</v>
      </c>
      <c r="D207" s="1">
        <v>1643.5</v>
      </c>
      <c r="E207" s="1">
        <v>8416.8828130000002</v>
      </c>
      <c r="F207" s="1">
        <v>6338.7998049999997</v>
      </c>
      <c r="G207" s="1">
        <v>1479.6999510000001</v>
      </c>
      <c r="H207" s="1">
        <v>689.18194579999999</v>
      </c>
      <c r="I207" s="1">
        <v>274.95</v>
      </c>
      <c r="J207" s="1">
        <v>5978.3</v>
      </c>
      <c r="K207" s="1">
        <v>1170.9499510000001</v>
      </c>
      <c r="L207" s="1">
        <v>3909.1000979999999</v>
      </c>
      <c r="M207" s="1">
        <v>1977.5</v>
      </c>
      <c r="N207" s="1">
        <v>12440.65</v>
      </c>
      <c r="O207" s="1">
        <v>2206.75</v>
      </c>
      <c r="P207" s="1">
        <v>325.14999999999998</v>
      </c>
      <c r="Q207" s="1">
        <v>241.9</v>
      </c>
      <c r="R207" s="1">
        <v>1233</v>
      </c>
      <c r="S207" s="1">
        <v>1669.3</v>
      </c>
      <c r="T207" s="1">
        <v>683.91970000000003</v>
      </c>
      <c r="U207" s="1">
        <v>355.85570000000001</v>
      </c>
      <c r="V207" s="1">
        <v>467.51490000000001</v>
      </c>
      <c r="W207" s="1">
        <v>2348.4499999999998</v>
      </c>
      <c r="X207" s="1">
        <v>1668.302856</v>
      </c>
      <c r="Y207" s="1">
        <v>2839.45</v>
      </c>
      <c r="Z207" s="1">
        <v>313.2999878</v>
      </c>
      <c r="AA207" s="1">
        <v>258.81650000000002</v>
      </c>
      <c r="AB207" s="1">
        <v>1033.4000000000001</v>
      </c>
      <c r="AC207" s="1">
        <v>3408.5500489999999</v>
      </c>
      <c r="AD207">
        <v>901.40002440000001</v>
      </c>
      <c r="AE207" s="1">
        <v>864.95</v>
      </c>
      <c r="AF207" s="1">
        <v>1017.2</v>
      </c>
      <c r="AG207" s="1">
        <v>1668.742</v>
      </c>
      <c r="AH207" s="1">
        <v>2224.6550000000002</v>
      </c>
      <c r="AI207" s="1">
        <v>1249.95</v>
      </c>
      <c r="AJ207" s="1">
        <v>1799.826</v>
      </c>
      <c r="AK207" s="1">
        <v>394.77620000000002</v>
      </c>
      <c r="AL207" s="1">
        <v>1970.55</v>
      </c>
      <c r="AM207" s="1">
        <v>715.33640000000003</v>
      </c>
      <c r="AN207" s="1">
        <v>3746.1030000000001</v>
      </c>
      <c r="AO207" s="1">
        <v>1657.85</v>
      </c>
      <c r="AP207">
        <v>1388.599976</v>
      </c>
      <c r="AQ207">
        <v>713.40002440000001</v>
      </c>
    </row>
    <row r="208" spans="1:43" x14ac:dyDescent="0.2">
      <c r="A208" s="6">
        <v>45709</v>
      </c>
      <c r="B208" s="1">
        <v>849.34997559999999</v>
      </c>
      <c r="C208" s="1">
        <v>1078.005249</v>
      </c>
      <c r="D208" s="1">
        <v>1639.25</v>
      </c>
      <c r="E208" s="1">
        <v>8295.8017579999996</v>
      </c>
      <c r="F208" s="1">
        <v>6362.6000979999999</v>
      </c>
      <c r="G208" s="1">
        <v>1475.75</v>
      </c>
      <c r="H208" s="1">
        <v>685.89007570000001</v>
      </c>
      <c r="I208" s="1">
        <v>273.35000000000002</v>
      </c>
      <c r="J208" s="1">
        <v>5757.05</v>
      </c>
      <c r="K208" s="1">
        <v>1151.8000489999999</v>
      </c>
      <c r="L208" s="1">
        <v>3852.6000979999999</v>
      </c>
      <c r="M208" s="1">
        <v>1905.35</v>
      </c>
      <c r="N208" s="1">
        <v>12323.45</v>
      </c>
      <c r="O208" s="1">
        <v>2214.9499999999998</v>
      </c>
      <c r="P208" s="1">
        <v>326.25</v>
      </c>
      <c r="Q208" s="1">
        <v>239.9</v>
      </c>
      <c r="R208" s="1">
        <v>1228.1500000000001</v>
      </c>
      <c r="S208" s="1">
        <v>1643.75</v>
      </c>
      <c r="T208" s="1">
        <v>667.46130000000005</v>
      </c>
      <c r="U208" s="1">
        <v>355.11</v>
      </c>
      <c r="V208" s="1">
        <v>476.74740000000003</v>
      </c>
      <c r="W208" s="1">
        <v>2327.75</v>
      </c>
      <c r="X208" s="1">
        <v>1681.3027340000001</v>
      </c>
      <c r="Y208" s="1">
        <v>2669.35</v>
      </c>
      <c r="Z208" s="1">
        <v>306.35000609999997</v>
      </c>
      <c r="AA208" s="1">
        <v>254.68940000000001</v>
      </c>
      <c r="AB208" s="1">
        <v>1009.6</v>
      </c>
      <c r="AC208" s="1">
        <v>3368.5</v>
      </c>
      <c r="AD208">
        <v>894</v>
      </c>
      <c r="AE208" s="1">
        <v>849.35</v>
      </c>
      <c r="AF208" s="1">
        <v>1008.95</v>
      </c>
      <c r="AG208" s="1">
        <v>1674.0830000000001</v>
      </c>
      <c r="AH208" s="1">
        <v>2218.3220000000001</v>
      </c>
      <c r="AI208" s="1">
        <v>1232.95</v>
      </c>
      <c r="AJ208" s="1">
        <v>1789.817</v>
      </c>
      <c r="AK208" s="1">
        <v>393.64699999999999</v>
      </c>
      <c r="AL208" s="1">
        <v>1953.05</v>
      </c>
      <c r="AM208" s="1">
        <v>707.78790000000004</v>
      </c>
      <c r="AN208" s="1">
        <v>3752.645</v>
      </c>
      <c r="AO208" s="1">
        <v>1649.5</v>
      </c>
      <c r="AP208">
        <v>1382.0500489999999</v>
      </c>
      <c r="AQ208">
        <v>692.34997559999999</v>
      </c>
    </row>
    <row r="209" spans="1:43" x14ac:dyDescent="0.2">
      <c r="A209" s="6">
        <v>45712</v>
      </c>
      <c r="B209" s="1">
        <v>836.04998780000005</v>
      </c>
      <c r="C209" s="1">
        <v>1065.217529</v>
      </c>
      <c r="D209" s="1">
        <v>1601.3000489999999</v>
      </c>
      <c r="E209" s="1">
        <v>8238.1630860000005</v>
      </c>
      <c r="F209" s="1">
        <v>6300.4501950000003</v>
      </c>
      <c r="G209" s="1">
        <v>1476.75</v>
      </c>
      <c r="H209" s="1">
        <v>674.61816409999994</v>
      </c>
      <c r="I209" s="1">
        <v>272.89999999999998</v>
      </c>
      <c r="J209" s="1">
        <v>5702.55</v>
      </c>
      <c r="K209" s="1">
        <v>1164.5500489999999</v>
      </c>
      <c r="L209" s="1">
        <v>3884.8500979999999</v>
      </c>
      <c r="M209" s="1">
        <v>1902.8</v>
      </c>
      <c r="N209" s="1">
        <v>12345.2</v>
      </c>
      <c r="O209" s="1">
        <v>2220.4</v>
      </c>
      <c r="P209" s="1">
        <v>320.10000000000002</v>
      </c>
      <c r="Q209" s="1">
        <v>234.35</v>
      </c>
      <c r="R209" s="1">
        <v>1214.55</v>
      </c>
      <c r="S209" s="1">
        <v>1639.5</v>
      </c>
      <c r="T209" s="1">
        <v>662.55349999999999</v>
      </c>
      <c r="U209" s="1">
        <v>352.52519999999998</v>
      </c>
      <c r="V209" s="1">
        <v>499.00529999999998</v>
      </c>
      <c r="W209" s="1">
        <v>2298.8000000000002</v>
      </c>
      <c r="X209" s="1">
        <v>1625.2989500000001</v>
      </c>
      <c r="Y209" s="1">
        <v>2709.2</v>
      </c>
      <c r="Z209" s="1">
        <v>295.0499878</v>
      </c>
      <c r="AA209" s="1">
        <v>254.93799999999999</v>
      </c>
      <c r="AB209" s="1">
        <v>1011.55</v>
      </c>
      <c r="AC209" s="1">
        <v>3350.3999020000001</v>
      </c>
      <c r="AD209">
        <v>896.5</v>
      </c>
      <c r="AE209" s="1">
        <v>836.05</v>
      </c>
      <c r="AF209" s="1">
        <v>1010.05</v>
      </c>
      <c r="AG209" s="1">
        <v>1658.8510000000001</v>
      </c>
      <c r="AH209" s="1">
        <v>2218.1239999999998</v>
      </c>
      <c r="AI209" s="1">
        <v>1218.3499999999999</v>
      </c>
      <c r="AJ209" s="1">
        <v>1739.623</v>
      </c>
      <c r="AK209" s="1">
        <v>394.62889999999999</v>
      </c>
      <c r="AL209" s="1">
        <v>1966.1</v>
      </c>
      <c r="AM209" s="1">
        <v>702.29819999999995</v>
      </c>
      <c r="AN209" s="1">
        <v>3643.2179999999998</v>
      </c>
      <c r="AO209" s="1">
        <v>1613.7</v>
      </c>
      <c r="AP209">
        <v>1391.400024</v>
      </c>
      <c r="AQ209">
        <v>674.75</v>
      </c>
    </row>
    <row r="210" spans="1:43" x14ac:dyDescent="0.2">
      <c r="A210" s="6">
        <v>45713</v>
      </c>
      <c r="B210" s="1">
        <v>840.65002440000001</v>
      </c>
      <c r="C210" s="1">
        <v>1075.119385</v>
      </c>
      <c r="D210" s="1">
        <v>1641.400024</v>
      </c>
      <c r="E210" s="1">
        <v>8209.8310550000006</v>
      </c>
      <c r="F210" s="1">
        <v>6172.6499020000001</v>
      </c>
      <c r="G210" s="1">
        <v>1463.349976</v>
      </c>
      <c r="H210" s="1">
        <v>674.26910399999997</v>
      </c>
      <c r="I210" s="1">
        <v>261.89999999999998</v>
      </c>
      <c r="J210" s="1">
        <v>5726.4</v>
      </c>
      <c r="K210" s="1">
        <v>1128.150024</v>
      </c>
      <c r="L210" s="1">
        <v>3828.25</v>
      </c>
      <c r="M210" s="1">
        <v>1899.2</v>
      </c>
      <c r="N210" s="1">
        <v>12476.35</v>
      </c>
      <c r="O210" s="1">
        <v>2250.4</v>
      </c>
      <c r="P210" s="1">
        <v>318.7</v>
      </c>
      <c r="Q210" s="1">
        <v>233</v>
      </c>
      <c r="R210" s="1">
        <v>1204</v>
      </c>
      <c r="S210" s="1">
        <v>1613.6</v>
      </c>
      <c r="T210" s="1">
        <v>655.96010000000001</v>
      </c>
      <c r="U210" s="1">
        <v>349.4434</v>
      </c>
      <c r="V210" s="1">
        <v>475.59960000000001</v>
      </c>
      <c r="W210" s="1">
        <v>2342.1</v>
      </c>
      <c r="X210" s="1">
        <v>1617.4395750000001</v>
      </c>
      <c r="Y210" s="1">
        <v>2777.85</v>
      </c>
      <c r="Z210" s="1">
        <v>291.2999878</v>
      </c>
      <c r="AA210" s="1">
        <v>255.2364</v>
      </c>
      <c r="AB210" s="1">
        <v>1023.7</v>
      </c>
      <c r="AC210" s="1">
        <v>3287.3999020000001</v>
      </c>
      <c r="AD210">
        <v>895.65002440000001</v>
      </c>
      <c r="AE210" s="1">
        <v>840.65</v>
      </c>
      <c r="AF210" s="1">
        <v>1009.1</v>
      </c>
      <c r="AG210" s="1">
        <v>1664.0440000000001</v>
      </c>
      <c r="AH210" s="1">
        <v>2235.788</v>
      </c>
      <c r="AI210" s="1">
        <v>1224.1500000000001</v>
      </c>
      <c r="AJ210" s="1">
        <v>1743.173</v>
      </c>
      <c r="AK210" s="1">
        <v>397.5256</v>
      </c>
      <c r="AL210" s="1">
        <v>1967.25</v>
      </c>
      <c r="AM210" s="1">
        <v>696.90639999999996</v>
      </c>
      <c r="AN210" s="1">
        <v>3597.5729999999999</v>
      </c>
      <c r="AO210" s="1">
        <v>1593.95</v>
      </c>
      <c r="AP210">
        <v>1411.5</v>
      </c>
      <c r="AQ210">
        <v>680.95001219999995</v>
      </c>
    </row>
    <row r="211" spans="1:43" x14ac:dyDescent="0.2">
      <c r="A211" s="6">
        <v>45715</v>
      </c>
      <c r="B211" s="1">
        <v>811.75</v>
      </c>
      <c r="C211" s="1">
        <v>1073.7260739999999</v>
      </c>
      <c r="D211" s="1">
        <v>1650.400024</v>
      </c>
      <c r="E211" s="1">
        <v>8028.8662109999996</v>
      </c>
      <c r="F211" s="1">
        <v>6091</v>
      </c>
      <c r="G211" s="1">
        <v>1441.150024</v>
      </c>
      <c r="H211" s="1">
        <v>660.9024048</v>
      </c>
      <c r="I211" s="1">
        <v>256.05</v>
      </c>
      <c r="J211" s="1">
        <v>5615.8</v>
      </c>
      <c r="K211" s="1">
        <v>1125.5500489999999</v>
      </c>
      <c r="L211" s="1">
        <v>3759.5500489999999</v>
      </c>
      <c r="M211" s="1">
        <v>1891.05</v>
      </c>
      <c r="N211" s="1">
        <v>12380.6</v>
      </c>
      <c r="O211" s="1">
        <v>2278.1999999999998</v>
      </c>
      <c r="P211" s="1">
        <v>315.7</v>
      </c>
      <c r="Q211" s="1">
        <v>231</v>
      </c>
      <c r="R211" s="1">
        <v>1207.0999999999999</v>
      </c>
      <c r="S211" s="1">
        <v>1647.5</v>
      </c>
      <c r="T211" s="1">
        <v>643.02139999999997</v>
      </c>
      <c r="U211" s="1">
        <v>341.29140000000001</v>
      </c>
      <c r="V211" s="1">
        <v>447.4529</v>
      </c>
      <c r="W211" s="1">
        <v>2294.1999999999998</v>
      </c>
      <c r="X211" s="1">
        <v>1610.6182859999999</v>
      </c>
      <c r="Y211" s="1">
        <v>2726.55</v>
      </c>
      <c r="Z211" s="1">
        <v>294.5</v>
      </c>
      <c r="AA211" s="1">
        <v>251.05950000000001</v>
      </c>
      <c r="AB211" s="1">
        <v>1017.4</v>
      </c>
      <c r="AC211" s="1">
        <v>3242.6499020000001</v>
      </c>
      <c r="AD211">
        <v>892.54998780000005</v>
      </c>
      <c r="AE211" s="1">
        <v>811.75</v>
      </c>
      <c r="AF211" s="1">
        <v>1016.7</v>
      </c>
      <c r="AG211" s="1">
        <v>1682.194</v>
      </c>
      <c r="AH211" s="1">
        <v>2221.587</v>
      </c>
      <c r="AI211" s="1">
        <v>1222.45</v>
      </c>
      <c r="AJ211" s="1">
        <v>1739.8209999999999</v>
      </c>
      <c r="AK211" s="1">
        <v>394.33440000000002</v>
      </c>
      <c r="AL211" s="1">
        <v>1947.55</v>
      </c>
      <c r="AM211" s="1">
        <v>690.04430000000002</v>
      </c>
      <c r="AN211" s="1">
        <v>3580.723</v>
      </c>
      <c r="AO211" s="1">
        <v>1588.25</v>
      </c>
      <c r="AP211">
        <v>1414.8000489999999</v>
      </c>
      <c r="AQ211">
        <v>670.90002440000001</v>
      </c>
    </row>
    <row r="212" spans="1:43" x14ac:dyDescent="0.2">
      <c r="A212" s="6">
        <v>45716</v>
      </c>
      <c r="B212" s="1">
        <v>774.40002440000001</v>
      </c>
      <c r="C212" s="1">
        <v>1064.2224120000001</v>
      </c>
      <c r="D212" s="1">
        <v>1570.1999510000001</v>
      </c>
      <c r="E212" s="1">
        <v>7707.5600590000004</v>
      </c>
      <c r="F212" s="1">
        <v>5997.3500979999999</v>
      </c>
      <c r="G212" s="1">
        <v>1407.5</v>
      </c>
      <c r="H212" s="1">
        <v>622.14898679999999</v>
      </c>
      <c r="I212" s="1">
        <v>249.85</v>
      </c>
      <c r="J212" s="1">
        <v>5480.25</v>
      </c>
      <c r="K212" s="1">
        <v>1116.5</v>
      </c>
      <c r="L212" s="1">
        <v>3681.1000979999999</v>
      </c>
      <c r="M212" s="1">
        <v>1904.65</v>
      </c>
      <c r="N212" s="1">
        <v>11945.85</v>
      </c>
      <c r="O212" s="1">
        <v>2189.65</v>
      </c>
      <c r="P212" s="1">
        <v>311.45</v>
      </c>
      <c r="Q212" s="1">
        <v>225.25</v>
      </c>
      <c r="R212" s="1">
        <v>1200.0999999999999</v>
      </c>
      <c r="S212" s="1">
        <v>1593.25</v>
      </c>
      <c r="T212" s="1">
        <v>615.35929999999996</v>
      </c>
      <c r="U212" s="1">
        <v>337.21539999999999</v>
      </c>
      <c r="V212" s="1">
        <v>435.226</v>
      </c>
      <c r="W212" s="1">
        <v>2290.6</v>
      </c>
      <c r="X212" s="1">
        <v>1557.0859379999999</v>
      </c>
      <c r="Y212" s="1">
        <v>2585.1</v>
      </c>
      <c r="Z212" s="1">
        <v>277.64999390000003</v>
      </c>
      <c r="AA212" s="1">
        <v>244.89359999999999</v>
      </c>
      <c r="AB212" s="1">
        <v>975.4</v>
      </c>
      <c r="AC212" s="1">
        <v>3088.1999510000001</v>
      </c>
      <c r="AD212">
        <v>874.70001219999995</v>
      </c>
      <c r="AE212" s="1">
        <v>774.4</v>
      </c>
      <c r="AF212" s="1">
        <v>1015.55</v>
      </c>
      <c r="AG212" s="1">
        <v>1713.549</v>
      </c>
      <c r="AH212" s="1">
        <v>2167.4569999999999</v>
      </c>
      <c r="AI212" s="1">
        <v>1204.0999999999999</v>
      </c>
      <c r="AJ212" s="1">
        <v>1664.2829999999999</v>
      </c>
      <c r="AK212" s="1">
        <v>387.85379999999998</v>
      </c>
      <c r="AL212" s="1">
        <v>1902.95</v>
      </c>
      <c r="AM212" s="1">
        <v>675.24149999999997</v>
      </c>
      <c r="AN212" s="1">
        <v>3452.5630000000001</v>
      </c>
      <c r="AO212" s="1">
        <v>1487.85</v>
      </c>
      <c r="AP212">
        <v>1372.9499510000001</v>
      </c>
      <c r="AQ212">
        <v>626.09997559999999</v>
      </c>
    </row>
    <row r="213" spans="1:43" x14ac:dyDescent="0.2">
      <c r="A213" s="6">
        <v>45719</v>
      </c>
      <c r="B213" s="1">
        <v>804.09997559999999</v>
      </c>
      <c r="C213" s="1">
        <v>1047.951538</v>
      </c>
      <c r="D213" s="1">
        <v>1595.8000489999999</v>
      </c>
      <c r="E213" s="1">
        <v>7524.109375</v>
      </c>
      <c r="F213" s="1">
        <v>5947.8999020000001</v>
      </c>
      <c r="G213" s="1">
        <v>1407.5500489999999</v>
      </c>
      <c r="H213" s="1">
        <v>627.08673099999999</v>
      </c>
      <c r="I213" s="1">
        <v>253.68</v>
      </c>
      <c r="J213" s="1">
        <v>5540.25</v>
      </c>
      <c r="K213" s="1">
        <v>1119.599976</v>
      </c>
      <c r="L213" s="1">
        <v>3630.75</v>
      </c>
      <c r="M213" s="1">
        <v>1952.95</v>
      </c>
      <c r="N213" s="1">
        <v>11775.6</v>
      </c>
      <c r="O213" s="1">
        <v>2185.5500000000002</v>
      </c>
      <c r="P213" s="1">
        <v>314.39999999999998</v>
      </c>
      <c r="Q213" s="1">
        <v>225.13</v>
      </c>
      <c r="R213" s="1">
        <v>1171.25</v>
      </c>
      <c r="S213" s="1">
        <v>1585.1</v>
      </c>
      <c r="T213" s="1">
        <v>615.85500000000002</v>
      </c>
      <c r="U213" s="1">
        <v>340.84399999999999</v>
      </c>
      <c r="V213" s="1">
        <v>456.0865</v>
      </c>
      <c r="W213" s="1">
        <v>2328.6999999999998</v>
      </c>
      <c r="X213" s="1">
        <v>1554.466187</v>
      </c>
      <c r="Y213" s="1">
        <v>2611.9</v>
      </c>
      <c r="Z213" s="1">
        <v>283.5499878</v>
      </c>
      <c r="AA213" s="1">
        <v>255.97229999999999</v>
      </c>
      <c r="AB213" s="1">
        <v>979.75</v>
      </c>
      <c r="AC213" s="1">
        <v>3187.0500489999999</v>
      </c>
      <c r="AD213">
        <v>834.95001219999995</v>
      </c>
      <c r="AE213" s="1">
        <v>804.1</v>
      </c>
      <c r="AF213" s="1">
        <v>1007.25</v>
      </c>
      <c r="AG213" s="1">
        <v>1683.0350000000001</v>
      </c>
      <c r="AH213" s="1">
        <v>2154.1959999999999</v>
      </c>
      <c r="AI213" s="1">
        <v>1206.2</v>
      </c>
      <c r="AJ213" s="1">
        <v>1684.893</v>
      </c>
      <c r="AK213" s="1">
        <v>390.2595</v>
      </c>
      <c r="AL213" s="1">
        <v>1914.6</v>
      </c>
      <c r="AM213" s="1">
        <v>681.61350000000004</v>
      </c>
      <c r="AN213" s="1">
        <v>3462.2759999999998</v>
      </c>
      <c r="AO213" s="1">
        <v>1493.05</v>
      </c>
      <c r="AP213">
        <v>1375.5500489999999</v>
      </c>
      <c r="AQ213">
        <v>633.34997559999999</v>
      </c>
    </row>
    <row r="214" spans="1:43" x14ac:dyDescent="0.2">
      <c r="A214" s="6">
        <v>45720</v>
      </c>
      <c r="B214" s="1">
        <v>768.54998780000005</v>
      </c>
      <c r="C214" s="1">
        <v>1052.827759</v>
      </c>
      <c r="D214" s="1">
        <v>1575.349976</v>
      </c>
      <c r="E214" s="1">
        <v>7152.0390630000002</v>
      </c>
      <c r="F214" s="1">
        <v>5880.25</v>
      </c>
      <c r="G214" s="1">
        <v>1401.8000489999999</v>
      </c>
      <c r="H214" s="1">
        <v>626.83734130000005</v>
      </c>
      <c r="I214" s="1">
        <v>247.19</v>
      </c>
      <c r="J214" s="1">
        <v>5517.7</v>
      </c>
      <c r="K214" s="1">
        <v>1120.150024</v>
      </c>
      <c r="L214" s="1">
        <v>3514.8500979999999</v>
      </c>
      <c r="M214" s="1">
        <v>1953.2</v>
      </c>
      <c r="N214" s="1">
        <v>11616.25</v>
      </c>
      <c r="O214" s="1">
        <v>2146.5</v>
      </c>
      <c r="P214" s="1">
        <v>313.75</v>
      </c>
      <c r="Q214" s="1">
        <v>226.76</v>
      </c>
      <c r="R214" s="1">
        <v>1161.9000000000001</v>
      </c>
      <c r="S214" s="1">
        <v>1566.5</v>
      </c>
      <c r="T214" s="1">
        <v>613.92160000000001</v>
      </c>
      <c r="U214" s="1">
        <v>343.92590000000001</v>
      </c>
      <c r="V214" s="1">
        <v>476.3981</v>
      </c>
      <c r="W214" s="1">
        <v>2284.1</v>
      </c>
      <c r="X214" s="1">
        <v>1517.986938</v>
      </c>
      <c r="Y214" s="1">
        <v>2613.35</v>
      </c>
      <c r="Z214" s="1">
        <v>280</v>
      </c>
      <c r="AA214" s="1">
        <v>263.25200000000001</v>
      </c>
      <c r="AB214" s="1">
        <v>1049.3</v>
      </c>
      <c r="AC214" s="1">
        <v>3311.1499020000001</v>
      </c>
      <c r="AD214">
        <v>870.45001219999995</v>
      </c>
      <c r="AE214" s="1">
        <v>768.55</v>
      </c>
      <c r="AF214" s="1">
        <v>1001.8</v>
      </c>
      <c r="AG214" s="1">
        <v>1691.393</v>
      </c>
      <c r="AH214" s="1">
        <v>2134.8989999999999</v>
      </c>
      <c r="AI214" s="1">
        <v>1210.4000000000001</v>
      </c>
      <c r="AJ214" s="1">
        <v>1664.875</v>
      </c>
      <c r="AK214" s="1">
        <v>387.70650000000001</v>
      </c>
      <c r="AL214" s="1">
        <v>1907.8</v>
      </c>
      <c r="AM214" s="1">
        <v>701.95500000000004</v>
      </c>
      <c r="AN214" s="1">
        <v>3500.933</v>
      </c>
      <c r="AO214" s="1">
        <v>1488.25</v>
      </c>
      <c r="AP214">
        <v>1366.900024</v>
      </c>
      <c r="AQ214">
        <v>610.25</v>
      </c>
    </row>
    <row r="215" spans="1:43" x14ac:dyDescent="0.2">
      <c r="A215" s="6">
        <v>45721</v>
      </c>
      <c r="B215" s="1">
        <v>848.70001219999995</v>
      </c>
      <c r="C215" s="1">
        <v>1107.3126219999999</v>
      </c>
      <c r="D215" s="1">
        <v>1618.25</v>
      </c>
      <c r="E215" s="1">
        <v>7236.888672</v>
      </c>
      <c r="F215" s="1">
        <v>6000.3500979999999</v>
      </c>
      <c r="G215" s="1">
        <v>1419.75</v>
      </c>
      <c r="H215" s="1">
        <v>661.10186769999996</v>
      </c>
      <c r="I215" s="1">
        <v>255.72</v>
      </c>
      <c r="J215" s="1">
        <v>5516.55</v>
      </c>
      <c r="K215" s="1">
        <v>1126.400024</v>
      </c>
      <c r="L215" s="1">
        <v>3588.75</v>
      </c>
      <c r="M215" s="1">
        <v>2010.1</v>
      </c>
      <c r="N215" s="1">
        <v>11617.35</v>
      </c>
      <c r="O215" s="1">
        <v>2197</v>
      </c>
      <c r="P215" s="1">
        <v>326.2</v>
      </c>
      <c r="Q215" s="1">
        <v>228.94</v>
      </c>
      <c r="R215" s="1">
        <v>1175.5999999999999</v>
      </c>
      <c r="S215" s="1">
        <v>1582.45</v>
      </c>
      <c r="T215" s="1">
        <v>635.33749999999998</v>
      </c>
      <c r="U215" s="1">
        <v>349.34399999999999</v>
      </c>
      <c r="V215" s="1">
        <v>475.10059999999999</v>
      </c>
      <c r="W215" s="1">
        <v>2288.15</v>
      </c>
      <c r="X215" s="1">
        <v>1555.0097659999999</v>
      </c>
      <c r="Y215" s="1">
        <v>2726.6</v>
      </c>
      <c r="Z215" s="1">
        <v>285.10000609999997</v>
      </c>
      <c r="AA215" s="1">
        <v>273.4058</v>
      </c>
      <c r="AB215" s="1">
        <v>1063.5</v>
      </c>
      <c r="AC215" s="1">
        <v>3424.5</v>
      </c>
      <c r="AD215">
        <v>884.90002440000001</v>
      </c>
      <c r="AE215" s="1">
        <v>848.7</v>
      </c>
      <c r="AF215" s="1">
        <v>1014.45</v>
      </c>
      <c r="AG215" s="1">
        <v>1671.61</v>
      </c>
      <c r="AH215" s="1">
        <v>2147.8629999999998</v>
      </c>
      <c r="AI215" s="1">
        <v>1215.7</v>
      </c>
      <c r="AJ215" s="1">
        <v>1687.7529999999999</v>
      </c>
      <c r="AK215" s="1">
        <v>397.72190000000001</v>
      </c>
      <c r="AL215" s="1">
        <v>1933.1</v>
      </c>
      <c r="AM215" s="1">
        <v>715.97349999999994</v>
      </c>
      <c r="AN215" s="1">
        <v>3515.8</v>
      </c>
      <c r="AO215" s="1">
        <v>1538.1</v>
      </c>
      <c r="AP215">
        <v>1395.4499510000001</v>
      </c>
      <c r="AQ215">
        <v>621.34997559999999</v>
      </c>
    </row>
    <row r="216" spans="1:43" x14ac:dyDescent="0.2">
      <c r="A216" s="6">
        <v>45722</v>
      </c>
      <c r="B216" s="1">
        <v>845.95001219999995</v>
      </c>
      <c r="C216" s="1">
        <v>1130.6988530000001</v>
      </c>
      <c r="D216" s="1">
        <v>1626.900024</v>
      </c>
      <c r="E216" s="1">
        <v>7277.8017579999996</v>
      </c>
      <c r="F216" s="1">
        <v>5994.8500979999999</v>
      </c>
      <c r="G216" s="1">
        <v>1461.75</v>
      </c>
      <c r="H216" s="1">
        <v>662.29895020000004</v>
      </c>
      <c r="I216" s="1">
        <v>260.99</v>
      </c>
      <c r="J216" s="1">
        <v>5568.7</v>
      </c>
      <c r="K216" s="1">
        <v>1140.099976</v>
      </c>
      <c r="L216" s="1">
        <v>3648.75</v>
      </c>
      <c r="M216" s="1">
        <v>2018.5</v>
      </c>
      <c r="N216" s="1">
        <v>11666.4</v>
      </c>
      <c r="O216" s="1">
        <v>2201.1999999999998</v>
      </c>
      <c r="P216" s="1">
        <v>337.9</v>
      </c>
      <c r="Q216" s="1">
        <v>232.6</v>
      </c>
      <c r="R216" s="1">
        <v>1209.5999999999999</v>
      </c>
      <c r="S216" s="1">
        <v>1614</v>
      </c>
      <c r="T216" s="1">
        <v>634.19730000000004</v>
      </c>
      <c r="U216" s="1">
        <v>351.9785</v>
      </c>
      <c r="V216" s="1">
        <v>490.42149999999998</v>
      </c>
      <c r="W216" s="1">
        <v>2274.3000000000002</v>
      </c>
      <c r="X216" s="1">
        <v>1567.3671879999999</v>
      </c>
      <c r="Y216" s="1">
        <v>2742.4</v>
      </c>
      <c r="Z216" s="1">
        <v>285.89999390000003</v>
      </c>
      <c r="AA216" s="1">
        <v>271.44659999999999</v>
      </c>
      <c r="AB216" s="1">
        <v>1065.6500000000001</v>
      </c>
      <c r="AC216" s="1">
        <v>3417.6999510000001</v>
      </c>
      <c r="AD216">
        <v>898.54998780000005</v>
      </c>
      <c r="AE216" s="1">
        <v>845.95</v>
      </c>
      <c r="AF216" s="1">
        <v>1034.0999999999999</v>
      </c>
      <c r="AG216" s="1">
        <v>1672.797</v>
      </c>
      <c r="AH216" s="1">
        <v>2195.8580000000002</v>
      </c>
      <c r="AI216" s="1">
        <v>1218.05</v>
      </c>
      <c r="AJ216" s="1">
        <v>1692.0429999999999</v>
      </c>
      <c r="AK216" s="1">
        <v>398.36020000000002</v>
      </c>
      <c r="AL216" s="1">
        <v>1921.7</v>
      </c>
      <c r="AM216" s="1">
        <v>717.64009999999996</v>
      </c>
      <c r="AN216" s="1">
        <v>3569.87</v>
      </c>
      <c r="AO216" s="1">
        <v>1503.45</v>
      </c>
      <c r="AP216">
        <v>1422.6999510000001</v>
      </c>
      <c r="AQ216">
        <v>609.45001219999995</v>
      </c>
    </row>
    <row r="217" spans="1:43" x14ac:dyDescent="0.2">
      <c r="A217" s="6">
        <v>45723</v>
      </c>
      <c r="B217" s="1">
        <v>837.20001219999995</v>
      </c>
      <c r="C217" s="1">
        <v>1138.95874</v>
      </c>
      <c r="D217" s="1">
        <v>1630.6999510000001</v>
      </c>
      <c r="E217" s="1">
        <v>7387.5209960000002</v>
      </c>
      <c r="F217" s="1">
        <v>5964.7001950000003</v>
      </c>
      <c r="G217" s="1">
        <v>1458.4499510000001</v>
      </c>
      <c r="H217" s="1">
        <v>655.01708980000001</v>
      </c>
      <c r="I217" s="1">
        <v>255.45</v>
      </c>
      <c r="J217" s="1">
        <v>5578.75</v>
      </c>
      <c r="K217" s="1">
        <v>1133.25</v>
      </c>
      <c r="L217" s="1">
        <v>3652.5</v>
      </c>
      <c r="M217" s="1">
        <v>2030</v>
      </c>
      <c r="N217" s="1">
        <v>11664.15</v>
      </c>
      <c r="O217" s="1">
        <v>2238.4499999999998</v>
      </c>
      <c r="P217" s="1">
        <v>329.55</v>
      </c>
      <c r="Q217" s="1">
        <v>232.89</v>
      </c>
      <c r="R217" s="1">
        <v>1249.8</v>
      </c>
      <c r="S217" s="1">
        <v>1609.3</v>
      </c>
      <c r="T217" s="1">
        <v>642.77359999999999</v>
      </c>
      <c r="U217" s="1">
        <v>349.39370000000002</v>
      </c>
      <c r="V217" s="1">
        <v>486.82839999999999</v>
      </c>
      <c r="W217" s="1">
        <v>2316.0500000000002</v>
      </c>
      <c r="X217" s="1">
        <v>1540.180908</v>
      </c>
      <c r="Y217" s="1">
        <v>2727.85</v>
      </c>
      <c r="Z217" s="1">
        <v>284.7999878</v>
      </c>
      <c r="AA217" s="1">
        <v>275.46429999999998</v>
      </c>
      <c r="AB217" s="1">
        <v>1135.2</v>
      </c>
      <c r="AC217" s="1">
        <v>3452.0500489999999</v>
      </c>
      <c r="AD217">
        <v>965.54998780000005</v>
      </c>
      <c r="AE217" s="1">
        <v>837.2</v>
      </c>
      <c r="AF217" s="1">
        <v>1037.6500000000001</v>
      </c>
      <c r="AG217" s="1">
        <v>1670.8689999999999</v>
      </c>
      <c r="AH217" s="1">
        <v>2181.6080000000002</v>
      </c>
      <c r="AI217" s="1">
        <v>1214.55</v>
      </c>
      <c r="AJ217" s="1">
        <v>1662.607</v>
      </c>
      <c r="AK217" s="1">
        <v>396.59269999999998</v>
      </c>
      <c r="AL217" s="1">
        <v>1935.4</v>
      </c>
      <c r="AM217" s="1">
        <v>718.32629999999995</v>
      </c>
      <c r="AN217" s="1">
        <v>3579.3850000000002</v>
      </c>
      <c r="AO217" s="1">
        <v>1492.35</v>
      </c>
      <c r="AP217">
        <v>1426.849976</v>
      </c>
      <c r="AQ217">
        <v>602.79998780000005</v>
      </c>
    </row>
    <row r="218" spans="1:43" x14ac:dyDescent="0.2">
      <c r="A218" s="6">
        <v>45726</v>
      </c>
      <c r="B218" s="1">
        <v>826.04998780000005</v>
      </c>
      <c r="C218" s="1">
        <v>1137.366577</v>
      </c>
      <c r="D218" s="1">
        <v>1630.9499510000001</v>
      </c>
      <c r="E218" s="1">
        <v>7200.9008789999998</v>
      </c>
      <c r="F218" s="1">
        <v>5770.25</v>
      </c>
      <c r="G218" s="1">
        <v>1462.75</v>
      </c>
      <c r="H218" s="1">
        <v>640.30377199999998</v>
      </c>
      <c r="I218" s="1">
        <v>250.82</v>
      </c>
      <c r="J218" s="1">
        <v>5514.25</v>
      </c>
      <c r="K218" s="1">
        <v>1120.1999510000001</v>
      </c>
      <c r="L218" s="1">
        <v>3582.8500979999999</v>
      </c>
      <c r="M218" s="1">
        <v>2010.4</v>
      </c>
      <c r="N218" s="1">
        <v>11586.05</v>
      </c>
      <c r="O218" s="1">
        <v>2248.4</v>
      </c>
      <c r="P218" s="1">
        <v>329.4</v>
      </c>
      <c r="Q218" s="1">
        <v>223.19</v>
      </c>
      <c r="R218" s="1">
        <v>1238.4000000000001</v>
      </c>
      <c r="S218" s="1">
        <v>1611.5</v>
      </c>
      <c r="T218" s="1">
        <v>642.62480000000005</v>
      </c>
      <c r="U218" s="1">
        <v>350.38780000000003</v>
      </c>
      <c r="V218" s="1">
        <v>480.98939999999999</v>
      </c>
      <c r="W218" s="1">
        <v>2259.3000000000002</v>
      </c>
      <c r="X218" s="1">
        <v>1531.629639</v>
      </c>
      <c r="Y218" s="1">
        <v>2702.6</v>
      </c>
      <c r="Z218" s="1">
        <v>280.89999390000003</v>
      </c>
      <c r="AA218" s="1">
        <v>270.83</v>
      </c>
      <c r="AB218" s="1">
        <v>1143.4000000000001</v>
      </c>
      <c r="AC218" s="1">
        <v>3417.8999020000001</v>
      </c>
      <c r="AD218">
        <v>921.70001219999995</v>
      </c>
      <c r="AE218" s="1">
        <v>826.05</v>
      </c>
      <c r="AF218" s="1">
        <v>1035.8499999999999</v>
      </c>
      <c r="AG218" s="1">
        <v>1669.1379999999999</v>
      </c>
      <c r="AH218" s="1">
        <v>2224.3580000000002</v>
      </c>
      <c r="AI218" s="1">
        <v>1214.8499999999999</v>
      </c>
      <c r="AJ218" s="1">
        <v>1677.8430000000001</v>
      </c>
      <c r="AK218" s="1">
        <v>397.67290000000003</v>
      </c>
      <c r="AL218" s="1">
        <v>1921.75</v>
      </c>
      <c r="AM218" s="1">
        <v>714.5521</v>
      </c>
      <c r="AN218" s="1">
        <v>3558.0250000000001</v>
      </c>
      <c r="AO218" s="1">
        <v>1486.85</v>
      </c>
      <c r="AP218">
        <v>1373.1999510000001</v>
      </c>
      <c r="AQ218">
        <v>601.29998780000005</v>
      </c>
    </row>
    <row r="219" spans="1:43" x14ac:dyDescent="0.2">
      <c r="A219" s="6">
        <v>45727</v>
      </c>
      <c r="B219" s="1">
        <v>824.20001219999995</v>
      </c>
      <c r="C219" s="1">
        <v>1129.5047609999999</v>
      </c>
      <c r="D219" s="1">
        <v>1662.9499510000001</v>
      </c>
      <c r="E219" s="1">
        <v>7314.5703130000002</v>
      </c>
      <c r="F219" s="1">
        <v>5719.2001950000003</v>
      </c>
      <c r="G219" s="1">
        <v>1445.75</v>
      </c>
      <c r="H219" s="1">
        <v>643.09680179999998</v>
      </c>
      <c r="I219" s="1">
        <v>248.38</v>
      </c>
      <c r="J219" s="1">
        <v>5546.25</v>
      </c>
      <c r="K219" s="1">
        <v>1116.650024</v>
      </c>
      <c r="L219" s="1">
        <v>3650.6499020000001</v>
      </c>
      <c r="M219" s="1">
        <v>1976.1</v>
      </c>
      <c r="N219" s="1">
        <v>11646.95</v>
      </c>
      <c r="O219" s="1">
        <v>2251.4</v>
      </c>
      <c r="P219" s="1">
        <v>330.3</v>
      </c>
      <c r="Q219" s="1">
        <v>226.72</v>
      </c>
      <c r="R219" s="1">
        <v>1247.3</v>
      </c>
      <c r="S219" s="1">
        <v>1655.3</v>
      </c>
      <c r="T219" s="1">
        <v>642.52560000000005</v>
      </c>
      <c r="U219" s="1">
        <v>350.38780000000003</v>
      </c>
      <c r="V219" s="1">
        <v>484.28320000000002</v>
      </c>
      <c r="W219" s="1">
        <v>2210.1999999999998</v>
      </c>
      <c r="X219" s="1">
        <v>1549.968018</v>
      </c>
      <c r="Y219" s="1">
        <v>2645.6</v>
      </c>
      <c r="Z219" s="1">
        <v>277.75</v>
      </c>
      <c r="AA219" s="1">
        <v>277.18</v>
      </c>
      <c r="AB219" s="1">
        <v>1116.5999999999999</v>
      </c>
      <c r="AC219" s="1">
        <v>3459.8500979999999</v>
      </c>
      <c r="AD219">
        <v>921.75</v>
      </c>
      <c r="AE219" s="1">
        <v>824.2</v>
      </c>
      <c r="AF219" s="1">
        <v>1025.6500000000001</v>
      </c>
      <c r="AG219" s="1">
        <v>1667.1590000000001</v>
      </c>
      <c r="AH219" s="1">
        <v>2193.8789999999999</v>
      </c>
      <c r="AI219" s="1">
        <v>1245.4000000000001</v>
      </c>
      <c r="AJ219" s="1">
        <v>1638.5450000000001</v>
      </c>
      <c r="AK219" s="1">
        <v>398.85109999999997</v>
      </c>
      <c r="AL219" s="1">
        <v>1935.2</v>
      </c>
      <c r="AM219" s="1">
        <v>715.48339999999996</v>
      </c>
      <c r="AN219" s="1">
        <v>3543.8020000000001</v>
      </c>
      <c r="AO219" s="1">
        <v>1479.2</v>
      </c>
      <c r="AP219">
        <v>1348.3000489999999</v>
      </c>
      <c r="AQ219">
        <v>613</v>
      </c>
    </row>
    <row r="220" spans="1:43" x14ac:dyDescent="0.2">
      <c r="A220" s="6">
        <v>45728</v>
      </c>
      <c r="B220" s="1">
        <v>853.45001219999995</v>
      </c>
      <c r="C220" s="1">
        <v>1122.83728</v>
      </c>
      <c r="D220" s="1">
        <v>1642.849976</v>
      </c>
      <c r="E220" s="1">
        <v>7329.2963870000003</v>
      </c>
      <c r="F220" s="1">
        <v>5648.7001950000003</v>
      </c>
      <c r="G220" s="1">
        <v>1454.3000489999999</v>
      </c>
      <c r="H220" s="1">
        <v>644.94219969999995</v>
      </c>
      <c r="I220" s="1">
        <v>240.29</v>
      </c>
      <c r="J220" s="1">
        <v>5667.15</v>
      </c>
      <c r="K220" s="1">
        <v>1105.150024</v>
      </c>
      <c r="L220" s="1">
        <v>3610.25</v>
      </c>
      <c r="M220" s="1">
        <v>1966.7</v>
      </c>
      <c r="N220" s="1">
        <v>11640.1</v>
      </c>
      <c r="O220" s="1">
        <v>2195.5</v>
      </c>
      <c r="P220" s="1">
        <v>330.15</v>
      </c>
      <c r="Q220" s="1">
        <v>224.4</v>
      </c>
      <c r="R220" s="1">
        <v>1257.05</v>
      </c>
      <c r="S220" s="1">
        <v>1676.85</v>
      </c>
      <c r="T220" s="1">
        <v>662.60299999999995</v>
      </c>
      <c r="U220" s="1">
        <v>354.16559999999998</v>
      </c>
      <c r="V220" s="1">
        <v>477.4461</v>
      </c>
      <c r="W220" s="1">
        <v>2166.4499999999998</v>
      </c>
      <c r="X220" s="1">
        <v>1523.0288089999999</v>
      </c>
      <c r="Y220" s="1">
        <v>2653.3</v>
      </c>
      <c r="Z220" s="1">
        <v>268.5499878</v>
      </c>
      <c r="AA220" s="1">
        <v>276.83</v>
      </c>
      <c r="AB220" s="1">
        <v>1093.7</v>
      </c>
      <c r="AC220" s="1">
        <v>3415.3999020000001</v>
      </c>
      <c r="AD220">
        <v>897.79998780000005</v>
      </c>
      <c r="AE220" s="1">
        <v>853.45</v>
      </c>
      <c r="AF220" s="1">
        <v>1011.2</v>
      </c>
      <c r="AG220" s="1">
        <v>1692.53</v>
      </c>
      <c r="AH220" s="1">
        <v>2170.0790000000002</v>
      </c>
      <c r="AI220" s="1">
        <v>1243.95</v>
      </c>
      <c r="AJ220" s="1">
        <v>1568.777</v>
      </c>
      <c r="AK220" s="1">
        <v>404.93900000000002</v>
      </c>
      <c r="AL220" s="1">
        <v>1982.55</v>
      </c>
      <c r="AM220" s="1">
        <v>708.81730000000005</v>
      </c>
      <c r="AN220" s="1">
        <v>3475.31</v>
      </c>
      <c r="AO220" s="1">
        <v>1438.3</v>
      </c>
      <c r="AP220">
        <v>1339.099976</v>
      </c>
      <c r="AQ220">
        <v>602.95001219999995</v>
      </c>
    </row>
    <row r="221" spans="1:43" x14ac:dyDescent="0.2">
      <c r="A221" s="6">
        <v>45729</v>
      </c>
      <c r="B221" s="1">
        <v>873.65002440000001</v>
      </c>
      <c r="C221" s="1">
        <v>1113.78125</v>
      </c>
      <c r="D221" s="1">
        <v>1632.5</v>
      </c>
      <c r="E221" s="1">
        <v>7319.2026370000003</v>
      </c>
      <c r="F221" s="1">
        <v>5700.3500979999999</v>
      </c>
      <c r="G221" s="1">
        <v>1461.900024</v>
      </c>
      <c r="H221" s="1">
        <v>638.65783690000001</v>
      </c>
      <c r="I221" s="1">
        <v>241.76</v>
      </c>
      <c r="J221" s="1">
        <v>5620.45</v>
      </c>
      <c r="K221" s="1">
        <v>1107.9499510000001</v>
      </c>
      <c r="L221" s="1">
        <v>3529.1499020000001</v>
      </c>
      <c r="M221" s="1">
        <v>1968.45</v>
      </c>
      <c r="N221" s="1">
        <v>11513.8</v>
      </c>
      <c r="O221" s="1">
        <v>2191.9499999999998</v>
      </c>
      <c r="P221" s="1">
        <v>331.9</v>
      </c>
      <c r="Q221" s="1">
        <v>225.43</v>
      </c>
      <c r="R221" s="1">
        <v>1247.9000000000001</v>
      </c>
      <c r="S221" s="1">
        <v>1683.45</v>
      </c>
      <c r="T221" s="1">
        <v>649.91219999999998</v>
      </c>
      <c r="U221" s="1">
        <v>348.69779999999997</v>
      </c>
      <c r="V221" s="1">
        <v>487.2276</v>
      </c>
      <c r="W221" s="1">
        <v>2201.15</v>
      </c>
      <c r="X221" s="1">
        <v>1517.2456050000001</v>
      </c>
      <c r="Y221" s="1">
        <v>2643.5</v>
      </c>
      <c r="Z221" s="1">
        <v>264</v>
      </c>
      <c r="AA221" s="1">
        <v>280.07</v>
      </c>
      <c r="AB221" s="1">
        <v>1108.25</v>
      </c>
      <c r="AC221" s="1">
        <v>3396.1499020000001</v>
      </c>
      <c r="AD221">
        <v>897.40002440000001</v>
      </c>
      <c r="AE221" s="1">
        <v>873.65</v>
      </c>
      <c r="AF221" s="1">
        <v>1010.2</v>
      </c>
      <c r="AG221" s="1">
        <v>1688.03</v>
      </c>
      <c r="AH221" s="1">
        <v>2152.1669999999999</v>
      </c>
      <c r="AI221" s="1">
        <v>1250.05</v>
      </c>
      <c r="AJ221" s="1">
        <v>1557.93</v>
      </c>
      <c r="AK221" s="1">
        <v>404.59530000000001</v>
      </c>
      <c r="AL221" s="1">
        <v>1985.1</v>
      </c>
      <c r="AM221" s="1">
        <v>713.52279999999996</v>
      </c>
      <c r="AN221" s="1">
        <v>3480.1170000000002</v>
      </c>
      <c r="AO221" s="1">
        <v>1440.65</v>
      </c>
      <c r="AP221">
        <v>1322.5</v>
      </c>
      <c r="AQ221">
        <v>596.34997559999999</v>
      </c>
    </row>
    <row r="222" spans="1:43" x14ac:dyDescent="0.2">
      <c r="A222" s="6">
        <v>45733</v>
      </c>
      <c r="B222" s="1">
        <v>896.45001219999995</v>
      </c>
      <c r="C222" s="1">
        <v>1131.644409</v>
      </c>
      <c r="D222" s="1">
        <v>1639.150024</v>
      </c>
      <c r="E222" s="1">
        <v>7301.0131840000004</v>
      </c>
      <c r="F222" s="1">
        <v>5730.6000979999999</v>
      </c>
      <c r="G222" s="1">
        <v>1492.599976</v>
      </c>
      <c r="H222" s="1">
        <v>641.94964600000003</v>
      </c>
      <c r="I222" s="1">
        <v>242.4</v>
      </c>
      <c r="J222" s="1">
        <v>5670.85</v>
      </c>
      <c r="K222" s="1">
        <v>1150.6999510000001</v>
      </c>
      <c r="L222" s="1">
        <v>3493.1000979999999</v>
      </c>
      <c r="M222" s="1">
        <v>1991.85</v>
      </c>
      <c r="N222" s="1">
        <v>11553.7</v>
      </c>
      <c r="O222" s="1">
        <v>2174.35</v>
      </c>
      <c r="P222" s="1">
        <v>331.65</v>
      </c>
      <c r="Q222" s="1">
        <v>229.74</v>
      </c>
      <c r="R222" s="1">
        <v>1238.8499999999999</v>
      </c>
      <c r="S222" s="1">
        <v>1704.3</v>
      </c>
      <c r="T222" s="1">
        <v>655.41489999999999</v>
      </c>
      <c r="U222" s="1">
        <v>348.69779999999997</v>
      </c>
      <c r="V222" s="1">
        <v>506.29149999999998</v>
      </c>
      <c r="W222" s="1">
        <v>2170.9499999999998</v>
      </c>
      <c r="X222" s="1">
        <v>1527.5269780000001</v>
      </c>
      <c r="Y222" s="1">
        <v>2705.15</v>
      </c>
      <c r="Z222" s="1">
        <v>259.85000609999997</v>
      </c>
      <c r="AA222" s="1">
        <v>279.93</v>
      </c>
      <c r="AB222" s="1">
        <v>1107.1500000000001</v>
      </c>
      <c r="AC222" s="1">
        <v>3439.8999020000001</v>
      </c>
      <c r="AD222">
        <v>884.20001219999995</v>
      </c>
      <c r="AE222" s="1">
        <v>896.45</v>
      </c>
      <c r="AF222" s="1">
        <v>1034.1500000000001</v>
      </c>
      <c r="AG222" s="1">
        <v>1691.789</v>
      </c>
      <c r="AH222" s="1">
        <v>2148.654</v>
      </c>
      <c r="AI222" s="1">
        <v>1269</v>
      </c>
      <c r="AJ222" s="1">
        <v>1567.9880000000001</v>
      </c>
      <c r="AK222" s="1">
        <v>400.56950000000001</v>
      </c>
      <c r="AL222" s="1">
        <v>1993.1</v>
      </c>
      <c r="AM222" s="1">
        <v>708.9153</v>
      </c>
      <c r="AN222" s="1">
        <v>3466.8850000000002</v>
      </c>
      <c r="AO222" s="1">
        <v>1440.1</v>
      </c>
      <c r="AP222">
        <v>1306.9499510000001</v>
      </c>
      <c r="AQ222">
        <v>618.65002440000001</v>
      </c>
    </row>
    <row r="223" spans="1:43" x14ac:dyDescent="0.2">
      <c r="A223" s="6">
        <v>45735</v>
      </c>
      <c r="B223" s="1">
        <v>911.20001219999995</v>
      </c>
      <c r="C223" s="1">
        <v>1167.8183590000001</v>
      </c>
      <c r="D223" s="1">
        <v>1637.150024</v>
      </c>
      <c r="E223" s="1">
        <v>7530.9853519999997</v>
      </c>
      <c r="F223" s="1">
        <v>5876.75</v>
      </c>
      <c r="G223" s="1">
        <v>1499.150024</v>
      </c>
      <c r="H223" s="1">
        <v>682.49859619999995</v>
      </c>
      <c r="I223" s="1">
        <v>260.95999999999998</v>
      </c>
      <c r="J223" s="1">
        <v>5818.1</v>
      </c>
      <c r="K223" s="1">
        <v>1172.099976</v>
      </c>
      <c r="L223" s="1">
        <v>3537</v>
      </c>
      <c r="M223" s="1">
        <v>2060.9499999999998</v>
      </c>
      <c r="N223" s="1">
        <v>11615.55</v>
      </c>
      <c r="O223" s="1">
        <v>2184</v>
      </c>
      <c r="P223" s="1">
        <v>341.3</v>
      </c>
      <c r="Q223" s="1">
        <v>232.57</v>
      </c>
      <c r="R223" s="1">
        <v>1247.1500000000001</v>
      </c>
      <c r="S223" s="1">
        <v>1732.35</v>
      </c>
      <c r="T223" s="1">
        <v>676.43409999999994</v>
      </c>
      <c r="U223" s="1">
        <v>369.27670000000001</v>
      </c>
      <c r="V223" s="1">
        <v>539.87789999999995</v>
      </c>
      <c r="W223" s="1">
        <v>2161.6999999999998</v>
      </c>
      <c r="X223" s="1">
        <v>1526.8348390000001</v>
      </c>
      <c r="Y223" s="1">
        <v>2789.1</v>
      </c>
      <c r="Z223" s="1">
        <v>265.7000122</v>
      </c>
      <c r="AA223" s="1">
        <v>290</v>
      </c>
      <c r="AB223" s="1">
        <v>1198</v>
      </c>
      <c r="AC223" s="1">
        <v>3740.6499020000001</v>
      </c>
      <c r="AD223">
        <v>953.84997559999999</v>
      </c>
      <c r="AE223" s="1">
        <v>911.2</v>
      </c>
      <c r="AF223" s="1">
        <v>1052.05</v>
      </c>
      <c r="AG223" s="1">
        <v>1725.1220000000001</v>
      </c>
      <c r="AH223" s="1">
        <v>2177.1550000000002</v>
      </c>
      <c r="AI223" s="1">
        <v>1313.1</v>
      </c>
      <c r="AJ223" s="1">
        <v>1564.537</v>
      </c>
      <c r="AK223" s="1">
        <v>395.75810000000001</v>
      </c>
      <c r="AL223" s="1">
        <v>2021.55</v>
      </c>
      <c r="AM223" s="1">
        <v>730.43320000000006</v>
      </c>
      <c r="AN223" s="1">
        <v>3466.2910000000002</v>
      </c>
      <c r="AO223" s="1">
        <v>1396.15</v>
      </c>
      <c r="AP223">
        <v>1343.5500489999999</v>
      </c>
      <c r="AQ223">
        <v>637.40002440000001</v>
      </c>
    </row>
    <row r="224" spans="1:43" x14ac:dyDescent="0.2">
      <c r="A224" s="6">
        <v>45736</v>
      </c>
      <c r="B224" s="1">
        <v>923.40002440000001</v>
      </c>
      <c r="C224" s="1">
        <v>1171.7491460000001</v>
      </c>
      <c r="D224" s="1">
        <v>1705.25</v>
      </c>
      <c r="E224" s="1">
        <v>7724.2373049999997</v>
      </c>
      <c r="F224" s="1">
        <v>5897.7998049999997</v>
      </c>
      <c r="G224" s="1">
        <v>1512.0500489999999</v>
      </c>
      <c r="H224" s="1">
        <v>674.21923830000003</v>
      </c>
      <c r="I224" s="1">
        <v>257.07</v>
      </c>
      <c r="J224" s="1">
        <v>5822.1</v>
      </c>
      <c r="K224" s="1">
        <v>1187.1999510000001</v>
      </c>
      <c r="L224" s="1">
        <v>3597.1499020000001</v>
      </c>
      <c r="M224" s="1">
        <v>2085.6999999999998</v>
      </c>
      <c r="N224" s="1">
        <v>11730.2</v>
      </c>
      <c r="O224" s="1">
        <v>2221.5500000000002</v>
      </c>
      <c r="P224" s="1">
        <v>341.75</v>
      </c>
      <c r="Q224" s="1">
        <v>235.59</v>
      </c>
      <c r="R224" s="1">
        <v>1269.1500000000001</v>
      </c>
      <c r="S224" s="1">
        <v>1750.25</v>
      </c>
      <c r="T224" s="1">
        <v>684.16759999999999</v>
      </c>
      <c r="U224" s="1">
        <v>368.18310000000002</v>
      </c>
      <c r="V224" s="1">
        <v>547.71310000000005</v>
      </c>
      <c r="W224" s="1">
        <v>2244.85</v>
      </c>
      <c r="X224" s="1">
        <v>1544.184692</v>
      </c>
      <c r="Y224" s="1">
        <v>2828.1</v>
      </c>
      <c r="Z224" s="1">
        <v>268</v>
      </c>
      <c r="AA224" s="1">
        <v>297.05</v>
      </c>
      <c r="AB224" s="1">
        <v>1247</v>
      </c>
      <c r="AC224" s="1">
        <v>3818.9499510000001</v>
      </c>
      <c r="AD224">
        <v>994.70001219999995</v>
      </c>
      <c r="AE224" s="1">
        <v>923.4</v>
      </c>
      <c r="AF224" s="1">
        <v>1054.3499999999999</v>
      </c>
      <c r="AG224" s="1">
        <v>1749.5039999999999</v>
      </c>
      <c r="AH224" s="1">
        <v>2219.0639999999999</v>
      </c>
      <c r="AI224" s="1">
        <v>1321.7</v>
      </c>
      <c r="AJ224" s="1">
        <v>1593.135</v>
      </c>
      <c r="AK224" s="1">
        <v>396.64179999999999</v>
      </c>
      <c r="AL224" s="1">
        <v>2035.65</v>
      </c>
      <c r="AM224" s="1">
        <v>734.79560000000004</v>
      </c>
      <c r="AN224" s="1">
        <v>3531.7579999999998</v>
      </c>
      <c r="AO224" s="1">
        <v>1410.55</v>
      </c>
      <c r="AP224">
        <v>1363</v>
      </c>
      <c r="AQ224">
        <v>627.59997559999999</v>
      </c>
    </row>
    <row r="225" spans="1:43" x14ac:dyDescent="0.2">
      <c r="A225" s="6">
        <v>45737</v>
      </c>
      <c r="B225" s="1">
        <v>954.25</v>
      </c>
      <c r="C225" s="1">
        <v>1183.044312</v>
      </c>
      <c r="D225" s="1">
        <v>1725.8000489999999</v>
      </c>
      <c r="E225" s="1">
        <v>7868.4331050000001</v>
      </c>
      <c r="F225" s="1">
        <v>5897.6499020000001</v>
      </c>
      <c r="G225" s="1">
        <v>1523.849976</v>
      </c>
      <c r="H225" s="1">
        <v>687.93499759999997</v>
      </c>
      <c r="I225" s="1">
        <v>263.62</v>
      </c>
      <c r="J225" s="1">
        <v>5797.35</v>
      </c>
      <c r="K225" s="1">
        <v>1200.150024</v>
      </c>
      <c r="L225" s="1">
        <v>3629</v>
      </c>
      <c r="M225" s="1">
        <v>2114.6999999999998</v>
      </c>
      <c r="N225" s="1">
        <v>11732.8</v>
      </c>
      <c r="O225" s="1">
        <v>2268.85</v>
      </c>
      <c r="P225" s="1">
        <v>351.3</v>
      </c>
      <c r="Q225" s="1">
        <v>242.42</v>
      </c>
      <c r="R225" s="1">
        <v>1276.3499999999999</v>
      </c>
      <c r="S225" s="1">
        <v>1784.5</v>
      </c>
      <c r="T225" s="1">
        <v>696.95770000000005</v>
      </c>
      <c r="U225" s="1">
        <v>377.27960000000002</v>
      </c>
      <c r="V225" s="1">
        <v>536.93349999999998</v>
      </c>
      <c r="W225" s="1">
        <v>2415.0500000000002</v>
      </c>
      <c r="X225" s="1">
        <v>1548.8310550000001</v>
      </c>
      <c r="Y225" s="1">
        <v>2801.85</v>
      </c>
      <c r="Z225" s="1">
        <v>264.2999878</v>
      </c>
      <c r="AA225" s="1">
        <v>295.74</v>
      </c>
      <c r="AB225" s="1">
        <v>1293.0999999999999</v>
      </c>
      <c r="AC225" s="1">
        <v>3891.25</v>
      </c>
      <c r="AD225">
        <v>1001.400024</v>
      </c>
      <c r="AE225" s="1">
        <v>954.25</v>
      </c>
      <c r="AF225" s="1">
        <v>1070.1500000000001</v>
      </c>
      <c r="AG225" s="1">
        <v>1751.086</v>
      </c>
      <c r="AH225" s="1">
        <v>2222.8240000000001</v>
      </c>
      <c r="AI225" s="1">
        <v>1343.1</v>
      </c>
      <c r="AJ225" s="1">
        <v>1570.454</v>
      </c>
      <c r="AK225" s="1">
        <v>398.21289999999999</v>
      </c>
      <c r="AL225" s="1">
        <v>2079</v>
      </c>
      <c r="AM225" s="1">
        <v>738.37379999999996</v>
      </c>
      <c r="AN225" s="1">
        <v>3546.5770000000002</v>
      </c>
      <c r="AO225" s="1">
        <v>1409.25</v>
      </c>
      <c r="AP225">
        <v>1370.75</v>
      </c>
      <c r="AQ225">
        <v>629.04998780000005</v>
      </c>
    </row>
    <row r="226" spans="1:43" x14ac:dyDescent="0.2">
      <c r="A226" s="6">
        <v>45740</v>
      </c>
      <c r="B226" s="1">
        <v>952.90002440000001</v>
      </c>
      <c r="C226" s="1">
        <v>1194.986206</v>
      </c>
      <c r="D226" s="1">
        <v>1718.8000489999999</v>
      </c>
      <c r="E226" s="1">
        <v>7924.7065430000002</v>
      </c>
      <c r="F226" s="1">
        <v>6005.8500979999999</v>
      </c>
      <c r="G226" s="1">
        <v>1524.0500489999999</v>
      </c>
      <c r="H226" s="1">
        <v>714.16961670000001</v>
      </c>
      <c r="I226" s="1">
        <v>259.82</v>
      </c>
      <c r="J226" s="1">
        <v>5910.7</v>
      </c>
      <c r="K226" s="1">
        <v>1210.3000489999999</v>
      </c>
      <c r="L226" s="1">
        <v>3626.3500979999999</v>
      </c>
      <c r="M226" s="1">
        <v>2119.9499999999998</v>
      </c>
      <c r="N226" s="1">
        <v>11922.25</v>
      </c>
      <c r="O226" s="1">
        <v>2263.5500000000002</v>
      </c>
      <c r="P226" s="1">
        <v>366.95</v>
      </c>
      <c r="Q226" s="1">
        <v>243.83</v>
      </c>
      <c r="R226" s="1">
        <v>1302.0999999999999</v>
      </c>
      <c r="S226" s="1">
        <v>1784.8</v>
      </c>
      <c r="T226" s="1">
        <v>707.41769999999997</v>
      </c>
      <c r="U226" s="1">
        <v>381.0573</v>
      </c>
      <c r="V226" s="1">
        <v>530.09640000000002</v>
      </c>
      <c r="W226" s="1">
        <v>2372.15</v>
      </c>
      <c r="X226" s="1">
        <v>1585.854004</v>
      </c>
      <c r="Y226" s="1">
        <v>2774.7</v>
      </c>
      <c r="Z226" s="1">
        <v>269.39999390000003</v>
      </c>
      <c r="AA226" s="1">
        <v>302.10000000000002</v>
      </c>
      <c r="AB226" s="1">
        <v>1359.65</v>
      </c>
      <c r="AC226" s="1">
        <v>4129.7998049999997</v>
      </c>
      <c r="AD226">
        <v>1024.849976</v>
      </c>
      <c r="AE226" s="1">
        <v>952.9</v>
      </c>
      <c r="AF226" s="1">
        <v>1097.8499999999999</v>
      </c>
      <c r="AG226" s="1">
        <v>1780.414</v>
      </c>
      <c r="AH226" s="1">
        <v>2232.7199999999998</v>
      </c>
      <c r="AI226" s="1">
        <v>1358.15</v>
      </c>
      <c r="AJ226" s="1">
        <v>1570.6510000000001</v>
      </c>
      <c r="AK226" s="1">
        <v>403.46609999999998</v>
      </c>
      <c r="AL226" s="1">
        <v>2176.15</v>
      </c>
      <c r="AM226" s="1">
        <v>765.43050000000005</v>
      </c>
      <c r="AN226" s="1">
        <v>3596.9789999999998</v>
      </c>
      <c r="AO226" s="1">
        <v>1458.65</v>
      </c>
      <c r="AP226">
        <v>1417.4499510000001</v>
      </c>
      <c r="AQ226">
        <v>658.09997559999999</v>
      </c>
    </row>
    <row r="227" spans="1:43" x14ac:dyDescent="0.2">
      <c r="A227" s="6">
        <v>45741</v>
      </c>
      <c r="B227" s="1">
        <v>923.40002440000001</v>
      </c>
      <c r="C227" s="1">
        <v>1176.724976</v>
      </c>
      <c r="D227" s="1">
        <v>1730.5</v>
      </c>
      <c r="E227" s="1">
        <v>7808.1118159999996</v>
      </c>
      <c r="F227" s="1">
        <v>6516.25</v>
      </c>
      <c r="G227" s="1">
        <v>1511.1999510000001</v>
      </c>
      <c r="H227" s="1">
        <v>709.88031009999997</v>
      </c>
      <c r="I227" s="1">
        <v>257.2</v>
      </c>
      <c r="J227" s="1">
        <v>5840.65</v>
      </c>
      <c r="K227" s="1">
        <v>1177.900024</v>
      </c>
      <c r="L227" s="1">
        <v>3627.9499510000001</v>
      </c>
      <c r="M227" s="1">
        <v>2068.75</v>
      </c>
      <c r="N227" s="1">
        <v>11868.9</v>
      </c>
      <c r="O227" s="1">
        <v>2254.85</v>
      </c>
      <c r="P227" s="1">
        <v>366.95</v>
      </c>
      <c r="Q227" s="1">
        <v>242.25</v>
      </c>
      <c r="R227" s="1">
        <v>1285.45</v>
      </c>
      <c r="S227" s="1">
        <v>1764.75</v>
      </c>
      <c r="T227" s="1">
        <v>704.245</v>
      </c>
      <c r="U227" s="1">
        <v>374.89359999999999</v>
      </c>
      <c r="V227" s="1">
        <v>516.17290000000003</v>
      </c>
      <c r="W227" s="1">
        <v>2398.0500000000002</v>
      </c>
      <c r="X227" s="1">
        <v>1606.367432</v>
      </c>
      <c r="Y227" s="1">
        <v>2736</v>
      </c>
      <c r="Z227" s="1">
        <v>271</v>
      </c>
      <c r="AA227" s="1">
        <v>300.02999999999997</v>
      </c>
      <c r="AB227" s="1">
        <v>1315.6</v>
      </c>
      <c r="AC227" s="1">
        <v>4012.4499510000001</v>
      </c>
      <c r="AD227">
        <v>1000.650024</v>
      </c>
      <c r="AE227" s="1">
        <v>923.4</v>
      </c>
      <c r="AF227" s="1">
        <v>1118.55</v>
      </c>
      <c r="AG227" s="1">
        <v>1801.63</v>
      </c>
      <c r="AH227" s="1">
        <v>2247.663</v>
      </c>
      <c r="AI227" s="1">
        <v>1343.7</v>
      </c>
      <c r="AJ227" s="1">
        <v>1605.855</v>
      </c>
      <c r="AK227" s="1">
        <v>402.38600000000002</v>
      </c>
      <c r="AL227" s="1">
        <v>2170</v>
      </c>
      <c r="AM227" s="1">
        <v>757.63699999999994</v>
      </c>
      <c r="AN227" s="1">
        <v>3625.5250000000001</v>
      </c>
      <c r="AO227" s="1">
        <v>1455.5</v>
      </c>
      <c r="AP227">
        <v>1433.349976</v>
      </c>
      <c r="AQ227">
        <v>668.25</v>
      </c>
    </row>
    <row r="228" spans="1:43" x14ac:dyDescent="0.2">
      <c r="A228" s="6">
        <v>45742</v>
      </c>
      <c r="B228" s="1">
        <v>912.09997559999999</v>
      </c>
      <c r="C228" s="1">
        <v>1175.87915</v>
      </c>
      <c r="D228" s="1">
        <v>1738.5500489999999</v>
      </c>
      <c r="E228" s="1">
        <v>7779.9262699999999</v>
      </c>
      <c r="F228" s="1">
        <v>6350.2001950000003</v>
      </c>
      <c r="G228" s="1">
        <v>1476.1999510000001</v>
      </c>
      <c r="H228" s="1">
        <v>685.14196779999997</v>
      </c>
      <c r="I228" s="1">
        <v>254.69</v>
      </c>
      <c r="J228" s="1">
        <v>5839.2</v>
      </c>
      <c r="K228" s="1">
        <v>1164.599976</v>
      </c>
      <c r="L228" s="1">
        <v>3645.9499510000001</v>
      </c>
      <c r="M228" s="1">
        <v>2058.8000000000002</v>
      </c>
      <c r="N228" s="1">
        <v>11734.3</v>
      </c>
      <c r="O228" s="1">
        <v>2243.4499999999998</v>
      </c>
      <c r="P228" s="1">
        <v>354.65</v>
      </c>
      <c r="Q228" s="1">
        <v>239.72</v>
      </c>
      <c r="R228" s="1">
        <v>1273.05</v>
      </c>
      <c r="S228" s="1">
        <v>1758.95</v>
      </c>
      <c r="T228" s="1">
        <v>702.21249999999998</v>
      </c>
      <c r="U228" s="1">
        <v>373.8</v>
      </c>
      <c r="V228" s="1">
        <v>526.90250000000003</v>
      </c>
      <c r="W228" s="1">
        <v>2403.6999999999998</v>
      </c>
      <c r="X228" s="1">
        <v>1614.7703859999999</v>
      </c>
      <c r="Y228" s="1">
        <v>2742.25</v>
      </c>
      <c r="Z228" s="1">
        <v>267.39999390000003</v>
      </c>
      <c r="AA228" s="1">
        <v>299.54000000000002</v>
      </c>
      <c r="AB228" s="1">
        <v>1326.75</v>
      </c>
      <c r="AC228" s="1">
        <v>4128.2998049999997</v>
      </c>
      <c r="AD228">
        <v>980.09997559999999</v>
      </c>
      <c r="AE228" s="1">
        <v>912.1</v>
      </c>
      <c r="AF228" s="1">
        <v>1096.25</v>
      </c>
      <c r="AG228" s="1">
        <v>1786.8920000000001</v>
      </c>
      <c r="AH228" s="1">
        <v>2222.5770000000002</v>
      </c>
      <c r="AI228" s="1">
        <v>1335.9</v>
      </c>
      <c r="AJ228" s="1">
        <v>1577.258</v>
      </c>
      <c r="AK228" s="1">
        <v>399.9803</v>
      </c>
      <c r="AL228" s="1">
        <v>2144.9</v>
      </c>
      <c r="AM228" s="1">
        <v>748.96119999999996</v>
      </c>
      <c r="AN228" s="1">
        <v>3603.7689999999998</v>
      </c>
      <c r="AO228" s="1">
        <v>1416.3</v>
      </c>
      <c r="AP228">
        <v>1447.650024</v>
      </c>
      <c r="AQ228">
        <v>660.84997559999999</v>
      </c>
    </row>
    <row r="229" spans="1:43" x14ac:dyDescent="0.2">
      <c r="A229" s="6">
        <v>45743</v>
      </c>
      <c r="B229" s="1">
        <v>959.90002440000001</v>
      </c>
      <c r="C229" s="1">
        <v>1190.955811</v>
      </c>
      <c r="D229" s="1">
        <v>1724.6999510000001</v>
      </c>
      <c r="E229" s="1">
        <v>7777.1948240000002</v>
      </c>
      <c r="F229" s="1">
        <v>6200.8500979999999</v>
      </c>
      <c r="G229" s="1">
        <v>1482.900024</v>
      </c>
      <c r="H229" s="1">
        <v>698.70812990000002</v>
      </c>
      <c r="I229" s="1">
        <v>252.92</v>
      </c>
      <c r="J229" s="1">
        <v>5872.65</v>
      </c>
      <c r="K229" s="1">
        <v>1162.1999510000001</v>
      </c>
      <c r="L229" s="1">
        <v>3772.0500489999999</v>
      </c>
      <c r="M229" s="1">
        <v>2018.8</v>
      </c>
      <c r="N229" s="1">
        <v>11721.95</v>
      </c>
      <c r="O229" s="1">
        <v>2242.0500000000002</v>
      </c>
      <c r="P229" s="1">
        <v>360.65</v>
      </c>
      <c r="Q229" s="1">
        <v>242.17</v>
      </c>
      <c r="R229" s="1">
        <v>1278.2</v>
      </c>
      <c r="S229" s="1">
        <v>1731.45</v>
      </c>
      <c r="T229" s="1">
        <v>662.85090000000002</v>
      </c>
      <c r="U229" s="1">
        <v>381.1567</v>
      </c>
      <c r="V229" s="1">
        <v>535.28660000000002</v>
      </c>
      <c r="W229" s="1">
        <v>2452.15</v>
      </c>
      <c r="X229" s="1">
        <v>1611.557495</v>
      </c>
      <c r="Y229" s="1">
        <v>2733</v>
      </c>
      <c r="Z229" s="1">
        <v>272.2000122</v>
      </c>
      <c r="AA229" s="1">
        <v>300.64999999999998</v>
      </c>
      <c r="AB229" s="1">
        <v>1281.6500000000001</v>
      </c>
      <c r="AC229" s="1">
        <v>4160.9501950000003</v>
      </c>
      <c r="AD229">
        <v>974</v>
      </c>
      <c r="AE229" s="1">
        <v>959.9</v>
      </c>
      <c r="AF229" s="1">
        <v>1098.3499999999999</v>
      </c>
      <c r="AG229" s="1">
        <v>1805.4880000000001</v>
      </c>
      <c r="AH229" s="1">
        <v>2221.2910000000002</v>
      </c>
      <c r="AI229" s="1">
        <v>1336.65</v>
      </c>
      <c r="AJ229" s="1">
        <v>1581.3009999999999</v>
      </c>
      <c r="AK229" s="1">
        <v>402.04239999999999</v>
      </c>
      <c r="AL229" s="1">
        <v>2128.65</v>
      </c>
      <c r="AM229" s="1">
        <v>757.09780000000001</v>
      </c>
      <c r="AN229" s="1">
        <v>3619.0329999999999</v>
      </c>
      <c r="AO229" s="1">
        <v>1423.9</v>
      </c>
      <c r="AP229">
        <v>1429.6999510000001</v>
      </c>
      <c r="AQ229">
        <v>674.59997559999999</v>
      </c>
    </row>
    <row r="230" spans="1:43" x14ac:dyDescent="0.2">
      <c r="A230" s="6">
        <v>45744</v>
      </c>
      <c r="B230" s="1">
        <v>948.65002440000001</v>
      </c>
      <c r="C230" s="1">
        <v>1177.222534</v>
      </c>
      <c r="D230" s="1">
        <v>1733.400024</v>
      </c>
      <c r="E230" s="1">
        <v>7684.1044920000004</v>
      </c>
      <c r="F230" s="1">
        <v>6136.5</v>
      </c>
      <c r="G230" s="1">
        <v>1442.1999510000001</v>
      </c>
      <c r="H230" s="1">
        <v>689.88012700000002</v>
      </c>
      <c r="I230" s="1">
        <v>255.1</v>
      </c>
      <c r="J230" s="1">
        <v>5775.45</v>
      </c>
      <c r="K230" s="1">
        <v>1144.1999510000001</v>
      </c>
      <c r="L230" s="1">
        <v>3722.9499510000001</v>
      </c>
      <c r="M230" s="1">
        <v>2027.95</v>
      </c>
      <c r="N230" s="1">
        <v>11522.15</v>
      </c>
      <c r="O230" s="1">
        <v>2250.75</v>
      </c>
      <c r="P230" s="1">
        <v>357.6</v>
      </c>
      <c r="Q230" s="1">
        <v>246.38</v>
      </c>
      <c r="R230" s="1">
        <v>1275.0999999999999</v>
      </c>
      <c r="S230" s="1">
        <v>1734.7</v>
      </c>
      <c r="T230" s="1">
        <v>668.70060000000001</v>
      </c>
      <c r="U230" s="1">
        <v>373.20359999999999</v>
      </c>
      <c r="V230" s="1">
        <v>538.63030000000003</v>
      </c>
      <c r="W230" s="1">
        <v>2424.75</v>
      </c>
      <c r="X230" s="1">
        <v>1574.336914</v>
      </c>
      <c r="Y230" s="1">
        <v>2665.8</v>
      </c>
      <c r="Z230" s="1">
        <v>262.25</v>
      </c>
      <c r="AA230" s="1">
        <v>301.32</v>
      </c>
      <c r="AB230" s="1">
        <v>1281.4000000000001</v>
      </c>
      <c r="AC230" s="1">
        <v>4177.4501950000003</v>
      </c>
      <c r="AD230">
        <v>957.90002440000001</v>
      </c>
      <c r="AE230" s="1">
        <v>948.65</v>
      </c>
      <c r="AF230" s="1">
        <v>1102</v>
      </c>
      <c r="AG230" s="1">
        <v>1808.307</v>
      </c>
      <c r="AH230" s="1">
        <v>2235.3429999999998</v>
      </c>
      <c r="AI230" s="1">
        <v>1348.35</v>
      </c>
      <c r="AJ230" s="1">
        <v>1548.857</v>
      </c>
      <c r="AK230" s="1">
        <v>402.33690000000001</v>
      </c>
      <c r="AL230" s="1">
        <v>2171.1999999999998</v>
      </c>
      <c r="AM230" s="1">
        <v>756.31349999999998</v>
      </c>
      <c r="AN230" s="1">
        <v>3574.38</v>
      </c>
      <c r="AO230" s="1">
        <v>1418.25</v>
      </c>
      <c r="AP230">
        <v>1407.75</v>
      </c>
      <c r="AQ230">
        <v>664.34997559999999</v>
      </c>
    </row>
    <row r="231" spans="1:43" x14ac:dyDescent="0.2">
      <c r="A231" s="6">
        <v>45748</v>
      </c>
      <c r="B231" s="1">
        <v>919.15002440000001</v>
      </c>
      <c r="C231" s="1">
        <v>1169.0622559999999</v>
      </c>
      <c r="D231" s="1">
        <v>1724.150024</v>
      </c>
      <c r="E231" s="1">
        <v>7795.4814450000003</v>
      </c>
      <c r="F231" s="1">
        <v>6215.0498049999997</v>
      </c>
      <c r="G231" s="1">
        <v>1444.25</v>
      </c>
      <c r="H231" s="1">
        <v>697.96002199999998</v>
      </c>
      <c r="I231" s="1">
        <v>260.75</v>
      </c>
      <c r="J231" s="1">
        <v>5549.7</v>
      </c>
      <c r="K231" s="1">
        <v>1152.1999510000001</v>
      </c>
      <c r="L231" s="1">
        <v>3762.0500489999999</v>
      </c>
      <c r="M231" s="1">
        <v>1955.4</v>
      </c>
      <c r="N231" s="1">
        <v>11481.1</v>
      </c>
      <c r="O231" s="1">
        <v>2234</v>
      </c>
      <c r="P231" s="1">
        <v>352.15</v>
      </c>
      <c r="Q231" s="1">
        <v>248.07</v>
      </c>
      <c r="R231" s="1">
        <v>1252.5999999999999</v>
      </c>
      <c r="S231" s="1">
        <v>1698.35</v>
      </c>
      <c r="T231" s="1">
        <v>666.12270000000001</v>
      </c>
      <c r="U231" s="1">
        <v>372.5573</v>
      </c>
      <c r="V231" s="1">
        <v>537.73199999999997</v>
      </c>
      <c r="W231" s="1">
        <v>2458.1</v>
      </c>
      <c r="X231" s="1">
        <v>1512.8957519999999</v>
      </c>
      <c r="Y231" s="1">
        <v>2637.9</v>
      </c>
      <c r="Z231" s="1">
        <v>262.60000609999997</v>
      </c>
      <c r="AA231" s="1">
        <v>292</v>
      </c>
      <c r="AB231" s="1">
        <v>1245.1500000000001</v>
      </c>
      <c r="AC231" s="1">
        <v>4223.7001950000003</v>
      </c>
      <c r="AD231">
        <v>977.15002440000001</v>
      </c>
      <c r="AE231" s="1">
        <v>919.15</v>
      </c>
      <c r="AF231" s="1">
        <v>1085.5999999999999</v>
      </c>
      <c r="AG231" s="1">
        <v>1748.6130000000001</v>
      </c>
      <c r="AH231" s="1">
        <v>2210.6030000000001</v>
      </c>
      <c r="AI231" s="1">
        <v>1318.45</v>
      </c>
      <c r="AJ231" s="1">
        <v>1505.32</v>
      </c>
      <c r="AK231" s="1">
        <v>399.29300000000001</v>
      </c>
      <c r="AL231" s="1">
        <v>2145.9</v>
      </c>
      <c r="AM231" s="1">
        <v>756.50959999999998</v>
      </c>
      <c r="AN231" s="1">
        <v>3519.5169999999998</v>
      </c>
      <c r="AO231" s="1">
        <v>1395.15</v>
      </c>
      <c r="AP231">
        <v>1410.9499510000001</v>
      </c>
      <c r="AQ231">
        <v>660.84997559999999</v>
      </c>
    </row>
    <row r="232" spans="1:43" x14ac:dyDescent="0.2">
      <c r="A232" s="6">
        <v>45749</v>
      </c>
      <c r="B232" s="1">
        <v>943.04998780000005</v>
      </c>
      <c r="C232" s="1">
        <v>1189.661987</v>
      </c>
      <c r="D232" s="1">
        <v>1754.599976</v>
      </c>
      <c r="E232" s="1">
        <v>7873.4067379999997</v>
      </c>
      <c r="F232" s="1">
        <v>6223.8500979999999</v>
      </c>
      <c r="G232" s="1">
        <v>1452.349976</v>
      </c>
      <c r="H232" s="1">
        <v>707.68579099999999</v>
      </c>
      <c r="I232" s="1">
        <v>259</v>
      </c>
      <c r="J232" s="1">
        <v>5666</v>
      </c>
      <c r="K232" s="1">
        <v>1150</v>
      </c>
      <c r="L232" s="1">
        <v>3783.9499510000001</v>
      </c>
      <c r="M232" s="1">
        <v>2009.7</v>
      </c>
      <c r="N232" s="1">
        <v>11716.1</v>
      </c>
      <c r="O232" s="1">
        <v>2210.6999999999998</v>
      </c>
      <c r="P232" s="1">
        <v>351.75</v>
      </c>
      <c r="Q232" s="1">
        <v>250.64</v>
      </c>
      <c r="R232" s="1">
        <v>1251.1500000000001</v>
      </c>
      <c r="S232" s="1">
        <v>1713.65</v>
      </c>
      <c r="T232" s="1">
        <v>666.17240000000004</v>
      </c>
      <c r="U232" s="1">
        <v>376.0369</v>
      </c>
      <c r="V232" s="1">
        <v>545.86659999999995</v>
      </c>
      <c r="W232" s="1">
        <v>2421.9</v>
      </c>
      <c r="X232" s="1">
        <v>1510.127686</v>
      </c>
      <c r="Y232" s="1">
        <v>2637.55</v>
      </c>
      <c r="Z232" s="1">
        <v>263.60000609999997</v>
      </c>
      <c r="AA232" s="1">
        <v>282.39999999999998</v>
      </c>
      <c r="AB232" s="1">
        <v>1293.55</v>
      </c>
      <c r="AC232" s="1">
        <v>4234.3999020000001</v>
      </c>
      <c r="AD232">
        <v>988.70001219999995</v>
      </c>
      <c r="AE232" s="1">
        <v>943.05</v>
      </c>
      <c r="AF232" s="1">
        <v>1084.45</v>
      </c>
      <c r="AG232" s="1">
        <v>1777.347</v>
      </c>
      <c r="AH232" s="1">
        <v>2214.6109999999999</v>
      </c>
      <c r="AI232" s="1">
        <v>1331.25</v>
      </c>
      <c r="AJ232" s="1">
        <v>1528.6420000000001</v>
      </c>
      <c r="AK232" s="1">
        <v>401.64960000000002</v>
      </c>
      <c r="AL232" s="1">
        <v>2154.6</v>
      </c>
      <c r="AM232" s="1">
        <v>760.67600000000004</v>
      </c>
      <c r="AN232" s="1">
        <v>3512.7280000000001</v>
      </c>
      <c r="AO232" s="1">
        <v>1423.05</v>
      </c>
      <c r="AP232">
        <v>1439.5</v>
      </c>
      <c r="AQ232">
        <v>682.59997559999999</v>
      </c>
    </row>
    <row r="233" spans="1:43" x14ac:dyDescent="0.2">
      <c r="A233" s="6">
        <v>45750</v>
      </c>
      <c r="B233" s="1">
        <v>955.29998780000005</v>
      </c>
      <c r="C233" s="1">
        <v>1194.0905760000001</v>
      </c>
      <c r="D233" s="1">
        <v>1746</v>
      </c>
      <c r="E233" s="1">
        <v>7716.6303710000002</v>
      </c>
      <c r="F233" s="1">
        <v>6151.7001950000003</v>
      </c>
      <c r="G233" s="1">
        <v>1495.6999510000001</v>
      </c>
      <c r="H233" s="1">
        <v>712.72320560000003</v>
      </c>
      <c r="I233" s="1">
        <v>263.55</v>
      </c>
      <c r="J233" s="1">
        <v>5763</v>
      </c>
      <c r="K233" s="1">
        <v>1151.4499510000001</v>
      </c>
      <c r="L233" s="1">
        <v>3753.3500979999999</v>
      </c>
      <c r="M233" s="1">
        <v>2095.6999999999998</v>
      </c>
      <c r="N233" s="1">
        <v>11688.1</v>
      </c>
      <c r="O233" s="1">
        <v>2245.65</v>
      </c>
      <c r="P233" s="1">
        <v>358.9</v>
      </c>
      <c r="Q233" s="1">
        <v>243.31</v>
      </c>
      <c r="R233" s="1">
        <v>1248.7</v>
      </c>
      <c r="S233" s="1">
        <v>1770</v>
      </c>
      <c r="T233" s="1">
        <v>648.37540000000001</v>
      </c>
      <c r="U233" s="1">
        <v>383.39359999999999</v>
      </c>
      <c r="V233" s="1">
        <v>543.47109999999998</v>
      </c>
      <c r="W233" s="1">
        <v>2427.6999999999998</v>
      </c>
      <c r="X233" s="1">
        <v>1453.3328859999999</v>
      </c>
      <c r="Y233" s="1">
        <v>2611.4499999999998</v>
      </c>
      <c r="Z233" s="1">
        <v>256.35000609999997</v>
      </c>
      <c r="AA233" s="1">
        <v>287.5</v>
      </c>
      <c r="AB233" s="1">
        <v>1343.5</v>
      </c>
      <c r="AC233" s="1">
        <v>4319.2001950000003</v>
      </c>
      <c r="AD233">
        <v>1009.799988</v>
      </c>
      <c r="AE233" s="1">
        <v>955.3</v>
      </c>
      <c r="AF233" s="1">
        <v>1089.8499999999999</v>
      </c>
      <c r="AG233" s="1">
        <v>1775.32</v>
      </c>
      <c r="AH233" s="1">
        <v>2221.192</v>
      </c>
      <c r="AI233" s="1">
        <v>1329.55</v>
      </c>
      <c r="AJ233" s="1">
        <v>1475.7360000000001</v>
      </c>
      <c r="AK233" s="1">
        <v>401.9932</v>
      </c>
      <c r="AL233" s="1">
        <v>2132.6</v>
      </c>
      <c r="AM233" s="1">
        <v>763.86199999999997</v>
      </c>
      <c r="AN233" s="1">
        <v>3373.1680000000001</v>
      </c>
      <c r="AO233" s="1">
        <v>1369.35</v>
      </c>
      <c r="AP233">
        <v>1414.0500489999999</v>
      </c>
      <c r="AQ233">
        <v>692.70001219999995</v>
      </c>
    </row>
    <row r="234" spans="1:43" x14ac:dyDescent="0.2">
      <c r="A234" s="6">
        <v>45751</v>
      </c>
      <c r="B234" s="1">
        <v>923.79998780000005</v>
      </c>
      <c r="C234" s="1">
        <v>1142.790039</v>
      </c>
      <c r="D234" s="1">
        <v>1743.4499510000001</v>
      </c>
      <c r="E234" s="1">
        <v>7495.1435549999997</v>
      </c>
      <c r="F234" s="1">
        <v>5950.7998049999997</v>
      </c>
      <c r="G234" s="1">
        <v>1415.25</v>
      </c>
      <c r="H234" s="1">
        <v>685.79034420000005</v>
      </c>
      <c r="I234" s="1">
        <v>258.8</v>
      </c>
      <c r="J234" s="1">
        <v>5482.85</v>
      </c>
      <c r="K234" s="1">
        <v>1109.9499510000001</v>
      </c>
      <c r="L234" s="1">
        <v>3659.1999510000001</v>
      </c>
      <c r="M234" s="1">
        <v>1971.05</v>
      </c>
      <c r="N234" s="1">
        <v>11482</v>
      </c>
      <c r="O234" s="1">
        <v>2262.15</v>
      </c>
      <c r="P234" s="1">
        <v>350.4</v>
      </c>
      <c r="Q234" s="1">
        <v>226.01</v>
      </c>
      <c r="R234" s="1">
        <v>1204.7</v>
      </c>
      <c r="S234" s="1">
        <v>1709.35</v>
      </c>
      <c r="T234" s="1">
        <v>608.61720000000003</v>
      </c>
      <c r="U234" s="1">
        <v>366.79129999999998</v>
      </c>
      <c r="V234" s="1">
        <v>534.92939999999999</v>
      </c>
      <c r="W234" s="1">
        <v>2451.1999999999998</v>
      </c>
      <c r="X234" s="1">
        <v>1405.880371</v>
      </c>
      <c r="Y234" s="1">
        <v>2596.5500000000002</v>
      </c>
      <c r="Z234" s="1">
        <v>246.3000031</v>
      </c>
      <c r="AA234" s="1">
        <v>280</v>
      </c>
      <c r="AB234" s="1">
        <v>1337.85</v>
      </c>
      <c r="AC234" s="1">
        <v>4239.1000979999999</v>
      </c>
      <c r="AD234">
        <v>986</v>
      </c>
      <c r="AE234" s="1">
        <v>923.8</v>
      </c>
      <c r="AF234" s="1">
        <v>1091.3</v>
      </c>
      <c r="AG234" s="1">
        <v>1797.5250000000001</v>
      </c>
      <c r="AH234" s="1">
        <v>2221.192</v>
      </c>
      <c r="AI234" s="1">
        <v>1335.3</v>
      </c>
      <c r="AJ234" s="1">
        <v>1431.509</v>
      </c>
      <c r="AK234" s="1">
        <v>402.2878</v>
      </c>
      <c r="AL234" s="1">
        <v>2131.9499999999998</v>
      </c>
      <c r="AM234" s="1">
        <v>752.3433</v>
      </c>
      <c r="AN234" s="1">
        <v>3270.3319999999999</v>
      </c>
      <c r="AO234" s="1">
        <v>1320.95</v>
      </c>
      <c r="AP234">
        <v>1371.849976</v>
      </c>
      <c r="AQ234">
        <v>679.59997559999999</v>
      </c>
    </row>
    <row r="235" spans="1:43" x14ac:dyDescent="0.2">
      <c r="A235" s="6">
        <v>45754</v>
      </c>
      <c r="B235" s="1">
        <v>873.29998780000005</v>
      </c>
      <c r="C235" s="1">
        <v>1105.2727050000001</v>
      </c>
      <c r="D235" s="1">
        <v>1686.650024</v>
      </c>
      <c r="E235" s="1">
        <v>7126.1938479999999</v>
      </c>
      <c r="F235" s="1">
        <v>5918.5498049999997</v>
      </c>
      <c r="G235" s="1">
        <v>1384.6999510000001</v>
      </c>
      <c r="H235" s="1">
        <v>647.63549799999998</v>
      </c>
      <c r="I235" s="1">
        <v>268.35000000000002</v>
      </c>
      <c r="J235" s="1">
        <v>5258.95</v>
      </c>
      <c r="K235" s="1">
        <v>1087.900024</v>
      </c>
      <c r="L235" s="1">
        <v>3526.8999020000001</v>
      </c>
      <c r="M235" s="1">
        <v>1923.05</v>
      </c>
      <c r="N235" s="1">
        <v>11329.75</v>
      </c>
      <c r="O235" s="1">
        <v>2249</v>
      </c>
      <c r="P235" s="1">
        <v>349.8</v>
      </c>
      <c r="Q235" s="1">
        <v>219.84</v>
      </c>
      <c r="R235" s="1">
        <v>1165.7</v>
      </c>
      <c r="S235" s="1">
        <v>1666.35</v>
      </c>
      <c r="T235" s="1">
        <v>574.80790000000002</v>
      </c>
      <c r="U235" s="1">
        <v>352.77379999999999</v>
      </c>
      <c r="V235" s="1">
        <v>519.09479999999996</v>
      </c>
      <c r="W235" s="1">
        <v>2383.4499999999998</v>
      </c>
      <c r="X235" s="1">
        <v>1358.427856</v>
      </c>
      <c r="Y235" s="1">
        <v>2491.25</v>
      </c>
      <c r="Z235" s="1">
        <v>242.8999939</v>
      </c>
      <c r="AA235" s="1">
        <v>272.10000000000002</v>
      </c>
      <c r="AB235" s="1">
        <v>1255.45</v>
      </c>
      <c r="AC235" s="1">
        <v>4008.1999510000001</v>
      </c>
      <c r="AD235">
        <v>917.70001219999995</v>
      </c>
      <c r="AE235" s="1">
        <v>873.3</v>
      </c>
      <c r="AF235" s="1">
        <v>1047.95</v>
      </c>
      <c r="AG235" s="1">
        <v>1738.5740000000001</v>
      </c>
      <c r="AH235" s="1">
        <v>2225.991</v>
      </c>
      <c r="AI235" s="1">
        <v>1287.55</v>
      </c>
      <c r="AJ235" s="1">
        <v>1377.37</v>
      </c>
      <c r="AK235" s="1">
        <v>398.7038</v>
      </c>
      <c r="AL235" s="1">
        <v>2037.85</v>
      </c>
      <c r="AM235" s="1">
        <v>732.19780000000003</v>
      </c>
      <c r="AN235" s="1">
        <v>3245.2060000000001</v>
      </c>
      <c r="AO235" s="1">
        <v>1288</v>
      </c>
      <c r="AP235">
        <v>1297.5</v>
      </c>
      <c r="AQ235">
        <v>669.65002440000001</v>
      </c>
    </row>
    <row r="236" spans="1:43" x14ac:dyDescent="0.2">
      <c r="A236" s="6">
        <v>45755</v>
      </c>
      <c r="B236" s="1">
        <v>875.79998780000005</v>
      </c>
      <c r="C236" s="1">
        <v>1125.872437</v>
      </c>
      <c r="D236" s="1">
        <v>1720.400024</v>
      </c>
      <c r="E236" s="1">
        <v>7312.716797</v>
      </c>
      <c r="F236" s="1">
        <v>6071.75</v>
      </c>
      <c r="G236" s="1">
        <v>1432.5500489999999</v>
      </c>
      <c r="H236" s="1">
        <v>671.12689209999996</v>
      </c>
      <c r="I236" s="1">
        <v>248.9</v>
      </c>
      <c r="J236" s="1">
        <v>5387.3</v>
      </c>
      <c r="K236" s="1">
        <v>1107.9499510000001</v>
      </c>
      <c r="L236" s="1">
        <v>3574.1499020000001</v>
      </c>
      <c r="M236" s="1">
        <v>1982.65</v>
      </c>
      <c r="N236" s="1">
        <v>11458.9</v>
      </c>
      <c r="O236" s="1">
        <v>2275.4</v>
      </c>
      <c r="P236" s="1">
        <v>352.95</v>
      </c>
      <c r="Q236" s="1">
        <v>226.66</v>
      </c>
      <c r="R236" s="1">
        <v>1182.2</v>
      </c>
      <c r="S236" s="1">
        <v>1688.35</v>
      </c>
      <c r="T236" s="1">
        <v>583.83029999999997</v>
      </c>
      <c r="U236" s="1">
        <v>357.59539999999998</v>
      </c>
      <c r="V236" s="1">
        <v>539.87459999999999</v>
      </c>
      <c r="W236" s="1">
        <v>2347.5</v>
      </c>
      <c r="X236" s="1">
        <v>1387.3442379999999</v>
      </c>
      <c r="Y236" s="1">
        <v>2523.65</v>
      </c>
      <c r="Z236" s="1">
        <v>247.25</v>
      </c>
      <c r="AA236" s="1">
        <v>281.45</v>
      </c>
      <c r="AB236" s="1">
        <v>1287.5</v>
      </c>
      <c r="AC236" s="1">
        <v>4041.9499510000001</v>
      </c>
      <c r="AD236">
        <v>947.79998780000005</v>
      </c>
      <c r="AE236" s="1">
        <v>875.8</v>
      </c>
      <c r="AF236" s="1">
        <v>1077.8499999999999</v>
      </c>
      <c r="AG236" s="1">
        <v>1749.8989999999999</v>
      </c>
      <c r="AH236" s="1">
        <v>2265.4259999999999</v>
      </c>
      <c r="AI236" s="1">
        <v>1299.9000000000001</v>
      </c>
      <c r="AJ236" s="1">
        <v>1408.9760000000001</v>
      </c>
      <c r="AK236" s="1">
        <v>405.08620000000002</v>
      </c>
      <c r="AL236" s="1">
        <v>2055.15</v>
      </c>
      <c r="AM236" s="1">
        <v>753.47059999999999</v>
      </c>
      <c r="AN236" s="1">
        <v>3263.9389999999999</v>
      </c>
      <c r="AO236" s="1">
        <v>1314.4</v>
      </c>
      <c r="AP236">
        <v>1351.849976</v>
      </c>
      <c r="AQ236">
        <v>681.95001219999995</v>
      </c>
    </row>
    <row r="237" spans="1:43" x14ac:dyDescent="0.2">
      <c r="A237" s="6">
        <v>45756</v>
      </c>
      <c r="B237" s="1">
        <v>860.75</v>
      </c>
      <c r="C237" s="1">
        <v>1126.3203129999999</v>
      </c>
      <c r="D237" s="1">
        <v>1715.5500489999999</v>
      </c>
      <c r="E237" s="1">
        <v>7385.1313479999999</v>
      </c>
      <c r="F237" s="1">
        <v>6078.7998049999997</v>
      </c>
      <c r="G237" s="1">
        <v>1415.599976</v>
      </c>
      <c r="H237" s="1">
        <v>683.49609380000004</v>
      </c>
      <c r="I237" s="1">
        <v>243.35</v>
      </c>
      <c r="J237" s="1">
        <v>5386.15</v>
      </c>
      <c r="K237" s="1">
        <v>1094.0500489999999</v>
      </c>
      <c r="L237" s="1">
        <v>3610.8999020000001</v>
      </c>
      <c r="M237" s="1">
        <v>1919.7</v>
      </c>
      <c r="N237" s="1">
        <v>11457.4</v>
      </c>
      <c r="O237" s="1">
        <v>2344.85</v>
      </c>
      <c r="P237" s="1">
        <v>349.35</v>
      </c>
      <c r="Q237" s="1">
        <v>221.94</v>
      </c>
      <c r="R237" s="1">
        <v>1185.3499999999999</v>
      </c>
      <c r="S237" s="1">
        <v>1652.2</v>
      </c>
      <c r="T237" s="1">
        <v>577.93110000000001</v>
      </c>
      <c r="U237" s="1">
        <v>356.15390000000002</v>
      </c>
      <c r="V237" s="1">
        <v>539.6748</v>
      </c>
      <c r="W237" s="1">
        <v>2313.9499999999998</v>
      </c>
      <c r="X237" s="1">
        <v>1364.2604980000001</v>
      </c>
      <c r="Y237" s="1">
        <v>2523.1</v>
      </c>
      <c r="Z237" s="1">
        <v>236.6499939</v>
      </c>
      <c r="AA237" s="1">
        <v>280.14999999999998</v>
      </c>
      <c r="AB237" s="1">
        <v>1285.8</v>
      </c>
      <c r="AC237" s="1">
        <v>4030.6999510000001</v>
      </c>
      <c r="AD237">
        <v>933.29998780000005</v>
      </c>
      <c r="AE237" s="1">
        <v>860.75</v>
      </c>
      <c r="AF237" s="1">
        <v>1061.6500000000001</v>
      </c>
      <c r="AG237" s="1">
        <v>1745.7940000000001</v>
      </c>
      <c r="AH237" s="1">
        <v>2325.5439999999999</v>
      </c>
      <c r="AI237" s="1">
        <v>1300.8</v>
      </c>
      <c r="AJ237" s="1">
        <v>1384.2239999999999</v>
      </c>
      <c r="AK237" s="1">
        <v>408.76839999999999</v>
      </c>
      <c r="AL237" s="1">
        <v>2052.6999999999998</v>
      </c>
      <c r="AM237" s="1">
        <v>727.59029999999996</v>
      </c>
      <c r="AN237" s="1">
        <v>3217.9969999999998</v>
      </c>
      <c r="AO237" s="1">
        <v>1272.75</v>
      </c>
      <c r="AP237">
        <v>1315.349976</v>
      </c>
      <c r="AQ237">
        <v>685.04998780000005</v>
      </c>
    </row>
    <row r="238" spans="1:43" x14ac:dyDescent="0.2">
      <c r="A238" s="6">
        <v>45758</v>
      </c>
      <c r="B238" s="1">
        <v>893.65002440000001</v>
      </c>
      <c r="C238" s="1">
        <v>1158.9117429999999</v>
      </c>
      <c r="D238" s="1">
        <v>1756.599976</v>
      </c>
      <c r="E238" s="1">
        <v>7576.8232420000004</v>
      </c>
      <c r="F238" s="1">
        <v>6312.1000979999999</v>
      </c>
      <c r="G238" s="1">
        <v>1463.0500489999999</v>
      </c>
      <c r="H238" s="1">
        <v>683.09704590000001</v>
      </c>
      <c r="I238" s="1">
        <v>246.95</v>
      </c>
      <c r="J238" s="1">
        <v>5589.3</v>
      </c>
      <c r="K238" s="1">
        <v>1109.5</v>
      </c>
      <c r="L238" s="1">
        <v>3666</v>
      </c>
      <c r="M238" s="1">
        <v>1969.25</v>
      </c>
      <c r="N238" s="1">
        <v>11599.05</v>
      </c>
      <c r="O238" s="1">
        <v>2361.4</v>
      </c>
      <c r="P238" s="1">
        <v>360.1</v>
      </c>
      <c r="Q238" s="1">
        <v>230.37</v>
      </c>
      <c r="R238" s="1">
        <v>1218.95</v>
      </c>
      <c r="S238" s="1">
        <v>1687.55</v>
      </c>
      <c r="T238" s="1">
        <v>589.97749999999996</v>
      </c>
      <c r="U238" s="1">
        <v>362.31760000000003</v>
      </c>
      <c r="V238" s="1">
        <v>545.21939999999995</v>
      </c>
      <c r="W238" s="1">
        <v>2350.5</v>
      </c>
      <c r="X238" s="1">
        <v>1374.690308</v>
      </c>
      <c r="Y238" s="1">
        <v>2580.35</v>
      </c>
      <c r="Z238" s="1">
        <v>239.75</v>
      </c>
      <c r="AA238" s="1">
        <v>285</v>
      </c>
      <c r="AB238" s="1">
        <v>1325.1</v>
      </c>
      <c r="AC238" s="1">
        <v>4107.2001950000003</v>
      </c>
      <c r="AD238">
        <v>973.25</v>
      </c>
      <c r="AE238" s="1">
        <v>893.65</v>
      </c>
      <c r="AF238" s="1">
        <v>1068.95</v>
      </c>
      <c r="AG238" s="1">
        <v>1787.09</v>
      </c>
      <c r="AH238" s="1">
        <v>2341.5259999999998</v>
      </c>
      <c r="AI238" s="1">
        <v>1311.65</v>
      </c>
      <c r="AJ238" s="1">
        <v>1389.894</v>
      </c>
      <c r="AK238" s="1">
        <v>413.92340000000002</v>
      </c>
      <c r="AL238" s="1">
        <v>2111.1999999999998</v>
      </c>
      <c r="AM238" s="1">
        <v>739.01089999999999</v>
      </c>
      <c r="AN238" s="1">
        <v>3203.03</v>
      </c>
      <c r="AO238" s="1">
        <v>1282.25</v>
      </c>
      <c r="AP238">
        <v>1364.900024</v>
      </c>
      <c r="AQ238">
        <v>685.29998780000005</v>
      </c>
    </row>
    <row r="239" spans="1:43" x14ac:dyDescent="0.2">
      <c r="A239" s="6">
        <v>45762</v>
      </c>
      <c r="B239" s="1">
        <v>936.65002440000001</v>
      </c>
      <c r="C239" s="1">
        <v>1204.937866</v>
      </c>
      <c r="D239" s="1">
        <v>1798.8000489999999</v>
      </c>
      <c r="E239" s="1">
        <v>7797.8710940000001</v>
      </c>
      <c r="F239" s="1">
        <v>6337.5</v>
      </c>
      <c r="G239" s="1">
        <v>1481.8000489999999</v>
      </c>
      <c r="H239" s="1">
        <v>694.31909180000002</v>
      </c>
      <c r="I239" s="1">
        <v>258.60000000000002</v>
      </c>
      <c r="J239" s="1">
        <v>5734.5</v>
      </c>
      <c r="K239" s="1">
        <v>1154.900024</v>
      </c>
      <c r="L239" s="1">
        <v>3803.8999020000001</v>
      </c>
      <c r="M239" s="1">
        <v>2012.8</v>
      </c>
      <c r="N239" s="1">
        <v>11855</v>
      </c>
      <c r="O239" s="1">
        <v>2367.9</v>
      </c>
      <c r="P239" s="1">
        <v>362.5</v>
      </c>
      <c r="Q239" s="1">
        <v>232.69</v>
      </c>
      <c r="R239" s="1">
        <v>1240.0999999999999</v>
      </c>
      <c r="S239" s="1">
        <v>1705</v>
      </c>
      <c r="T239" s="1">
        <v>616.89610000000005</v>
      </c>
      <c r="U239" s="1">
        <v>376.28539999999998</v>
      </c>
      <c r="V239" s="1">
        <v>550.06470000000002</v>
      </c>
      <c r="W239" s="1">
        <v>2426.1</v>
      </c>
      <c r="X239" s="1">
        <v>1410.230225</v>
      </c>
      <c r="Y239" s="1">
        <v>2646</v>
      </c>
      <c r="Z239" s="1">
        <v>244</v>
      </c>
      <c r="AA239" s="1">
        <v>293.7</v>
      </c>
      <c r="AB239" s="1">
        <v>1404.9</v>
      </c>
      <c r="AC239" s="1">
        <v>4206.1000979999999</v>
      </c>
      <c r="AD239">
        <v>1034.099976</v>
      </c>
      <c r="AE239" s="1">
        <v>936.65</v>
      </c>
      <c r="AF239" s="1">
        <v>1112.8</v>
      </c>
      <c r="AG239" s="1">
        <v>1844.607</v>
      </c>
      <c r="AH239" s="1">
        <v>2336.9250000000002</v>
      </c>
      <c r="AI239" s="1">
        <v>1350.2</v>
      </c>
      <c r="AJ239" s="1">
        <v>1406.2139999999999</v>
      </c>
      <c r="AK239" s="1">
        <v>412.79419999999999</v>
      </c>
      <c r="AL239" s="1">
        <v>2120.1999999999998</v>
      </c>
      <c r="AM239" s="1">
        <v>748.471</v>
      </c>
      <c r="AN239" s="1">
        <v>3219.5830000000001</v>
      </c>
      <c r="AO239" s="1">
        <v>1301.7</v>
      </c>
      <c r="AP239">
        <v>1405.400024</v>
      </c>
      <c r="AQ239">
        <v>701</v>
      </c>
    </row>
    <row r="240" spans="1:43" x14ac:dyDescent="0.2">
      <c r="A240" s="6">
        <v>45763</v>
      </c>
      <c r="B240" s="1">
        <v>945.59997559999999</v>
      </c>
      <c r="C240" s="1">
        <v>1226.9307859999999</v>
      </c>
      <c r="D240" s="1">
        <v>1822.599976</v>
      </c>
      <c r="E240" s="1">
        <v>7764.7114259999998</v>
      </c>
      <c r="F240" s="1">
        <v>6368</v>
      </c>
      <c r="G240" s="1">
        <v>1496.400024</v>
      </c>
      <c r="H240" s="1">
        <v>697.56097409999995</v>
      </c>
      <c r="I240" s="1">
        <v>263.05</v>
      </c>
      <c r="J240" s="1">
        <v>5754</v>
      </c>
      <c r="K240" s="1">
        <v>1158.400024</v>
      </c>
      <c r="L240" s="1">
        <v>3781.8999020000001</v>
      </c>
      <c r="M240" s="1">
        <v>1934.2</v>
      </c>
      <c r="N240" s="1">
        <v>11664</v>
      </c>
      <c r="O240" s="1">
        <v>2383.3000000000002</v>
      </c>
      <c r="P240" s="1">
        <v>359.3</v>
      </c>
      <c r="Q240" s="1">
        <v>241.22</v>
      </c>
      <c r="R240" s="1">
        <v>1239.3</v>
      </c>
      <c r="S240" s="1">
        <v>1693.1</v>
      </c>
      <c r="T240" s="1">
        <v>610.79849999999999</v>
      </c>
      <c r="U240" s="1">
        <v>379.01929999999999</v>
      </c>
      <c r="V240" s="1">
        <v>548.66610000000003</v>
      </c>
      <c r="W240" s="1">
        <v>2520</v>
      </c>
      <c r="X240" s="1">
        <v>1415.37085</v>
      </c>
      <c r="Y240" s="1">
        <v>2634.6</v>
      </c>
      <c r="Z240" s="1">
        <v>247.6499939</v>
      </c>
      <c r="AA240" s="1">
        <v>293.60000000000002</v>
      </c>
      <c r="AB240" s="1">
        <v>1399.3</v>
      </c>
      <c r="AC240" s="1">
        <v>4209.2001950000003</v>
      </c>
      <c r="AD240">
        <v>1042.9499510000001</v>
      </c>
      <c r="AE240" s="1">
        <v>945.6</v>
      </c>
      <c r="AF240" s="1">
        <v>1161.3</v>
      </c>
      <c r="AG240" s="1">
        <v>1857.5650000000001</v>
      </c>
      <c r="AH240" s="1">
        <v>2341.971</v>
      </c>
      <c r="AI240" s="1">
        <v>1356.4</v>
      </c>
      <c r="AJ240" s="1">
        <v>1393.4929999999999</v>
      </c>
      <c r="AK240" s="1">
        <v>416.77100000000002</v>
      </c>
      <c r="AL240" s="1">
        <v>2123.4</v>
      </c>
      <c r="AM240" s="1">
        <v>756.55870000000004</v>
      </c>
      <c r="AN240" s="1">
        <v>3244.9580000000001</v>
      </c>
      <c r="AO240" s="1">
        <v>1308.7</v>
      </c>
      <c r="AP240">
        <v>1418</v>
      </c>
      <c r="AQ240">
        <v>703.04998780000005</v>
      </c>
    </row>
    <row r="241" spans="1:43" x14ac:dyDescent="0.2">
      <c r="A241" s="6">
        <v>45764</v>
      </c>
      <c r="B241" s="1">
        <v>947.15002440000001</v>
      </c>
      <c r="C241" s="1">
        <v>1253.30249</v>
      </c>
      <c r="D241" s="1">
        <v>1889.099976</v>
      </c>
      <c r="E241" s="1">
        <v>7819.8149409999996</v>
      </c>
      <c r="F241" s="1">
        <v>6354.5</v>
      </c>
      <c r="G241" s="1">
        <v>1515.1999510000001</v>
      </c>
      <c r="H241" s="1">
        <v>697.41137700000002</v>
      </c>
      <c r="I241" s="1">
        <v>281.05</v>
      </c>
      <c r="J241" s="1">
        <v>5640</v>
      </c>
      <c r="K241" s="1">
        <v>1163.599976</v>
      </c>
      <c r="L241" s="1">
        <v>3771.8000489999999</v>
      </c>
      <c r="M241" s="1">
        <v>1937.2</v>
      </c>
      <c r="N241" s="1">
        <v>11695</v>
      </c>
      <c r="O241" s="1">
        <v>2416.6</v>
      </c>
      <c r="P241" s="1">
        <v>364</v>
      </c>
      <c r="Q241" s="1">
        <v>243.49</v>
      </c>
      <c r="R241" s="1">
        <v>1274.5</v>
      </c>
      <c r="S241" s="1">
        <v>1751.5</v>
      </c>
      <c r="T241" s="1">
        <v>616.25160000000005</v>
      </c>
      <c r="U241" s="1">
        <v>379.4667</v>
      </c>
      <c r="V241" s="1">
        <v>556.20870000000002</v>
      </c>
      <c r="W241" s="1">
        <v>2581.6</v>
      </c>
      <c r="X241" s="1">
        <v>1421.598999</v>
      </c>
      <c r="Y241" s="1">
        <v>2679.4</v>
      </c>
      <c r="Z241" s="1">
        <v>236.8999939</v>
      </c>
      <c r="AA241" s="1">
        <v>295.14999999999998</v>
      </c>
      <c r="AB241" s="1">
        <v>1393.2</v>
      </c>
      <c r="AC241" s="1">
        <v>4220.3999020000001</v>
      </c>
      <c r="AD241">
        <v>1035.650024</v>
      </c>
      <c r="AE241" s="1">
        <v>947.15</v>
      </c>
      <c r="AF241" s="1">
        <v>1190.8</v>
      </c>
      <c r="AG241" s="1">
        <v>1885.953</v>
      </c>
      <c r="AH241" s="1">
        <v>2350.2840000000001</v>
      </c>
      <c r="AI241" s="1">
        <v>1406.7</v>
      </c>
      <c r="AJ241" s="1">
        <v>1399.8050000000001</v>
      </c>
      <c r="AK241" s="1">
        <v>419.52030000000002</v>
      </c>
      <c r="AL241" s="1">
        <v>2188.1</v>
      </c>
      <c r="AM241" s="1">
        <v>781.7527</v>
      </c>
      <c r="AN241" s="1">
        <v>3269.8359999999998</v>
      </c>
      <c r="AO241" s="1">
        <v>1306.8</v>
      </c>
      <c r="AP241">
        <v>1408</v>
      </c>
      <c r="AQ241">
        <v>697.75</v>
      </c>
    </row>
    <row r="242" spans="1:43" x14ac:dyDescent="0.2">
      <c r="A242" s="6">
        <v>45768</v>
      </c>
      <c r="B242" s="1">
        <v>956.25</v>
      </c>
      <c r="C242" s="1">
        <v>1237.0812989999999</v>
      </c>
      <c r="D242" s="1">
        <v>1883.400024</v>
      </c>
      <c r="E242" s="1">
        <v>8043.642578</v>
      </c>
      <c r="F242" s="1">
        <v>6479.5</v>
      </c>
      <c r="G242" s="1">
        <v>1511.099976</v>
      </c>
      <c r="H242" s="1">
        <v>709.78051760000005</v>
      </c>
      <c r="I242" s="1">
        <v>292</v>
      </c>
      <c r="J242" s="1">
        <v>5891.5</v>
      </c>
      <c r="K242" s="1">
        <v>1177.400024</v>
      </c>
      <c r="L242" s="1">
        <v>3917</v>
      </c>
      <c r="M242" s="1">
        <v>2009.2</v>
      </c>
      <c r="N242" s="1">
        <v>11745</v>
      </c>
      <c r="O242" s="1">
        <v>2399.4</v>
      </c>
      <c r="P242" s="1">
        <v>364.55</v>
      </c>
      <c r="Q242" s="1">
        <v>249.78</v>
      </c>
      <c r="R242" s="1">
        <v>1295.5</v>
      </c>
      <c r="S242" s="1">
        <v>1744.9</v>
      </c>
      <c r="T242" s="1">
        <v>624.67909999999995</v>
      </c>
      <c r="U242" s="1">
        <v>388.56310000000002</v>
      </c>
      <c r="V242" s="1">
        <v>546.26840000000004</v>
      </c>
      <c r="W242" s="1">
        <v>2588.4</v>
      </c>
      <c r="X242" s="1">
        <v>1465.097168</v>
      </c>
      <c r="Y242" s="1">
        <v>2764</v>
      </c>
      <c r="Z242" s="1">
        <v>238.4499969</v>
      </c>
      <c r="AA242" s="1">
        <v>299.95</v>
      </c>
      <c r="AB242" s="1">
        <v>1427.4</v>
      </c>
      <c r="AC242" s="1">
        <v>4309.1000979999999</v>
      </c>
      <c r="AD242">
        <v>1052</v>
      </c>
      <c r="AE242" s="1">
        <v>956.25</v>
      </c>
      <c r="AF242" s="1">
        <v>1223</v>
      </c>
      <c r="AG242" s="1">
        <v>1906.13</v>
      </c>
      <c r="AH242" s="1">
        <v>2326.5340000000001</v>
      </c>
      <c r="AI242" s="1">
        <v>1409.8</v>
      </c>
      <c r="AJ242" s="1">
        <v>1430.8679999999999</v>
      </c>
      <c r="AK242" s="1">
        <v>415.19990000000001</v>
      </c>
      <c r="AL242" s="1">
        <v>2241.4</v>
      </c>
      <c r="AM242" s="1">
        <v>800.62379999999996</v>
      </c>
      <c r="AN242" s="1">
        <v>3292.337</v>
      </c>
      <c r="AO242" s="1">
        <v>1373.5</v>
      </c>
      <c r="AP242">
        <v>1414.8000489999999</v>
      </c>
      <c r="AQ242">
        <v>695.75</v>
      </c>
    </row>
    <row r="243" spans="1:43" x14ac:dyDescent="0.2">
      <c r="A243" s="6">
        <v>45769</v>
      </c>
      <c r="B243" s="1">
        <v>943.29998780000005</v>
      </c>
      <c r="C243" s="1">
        <v>1227.2292480000001</v>
      </c>
      <c r="D243" s="1">
        <v>1852.1999510000001</v>
      </c>
      <c r="E243" s="1">
        <v>7939.7749020000001</v>
      </c>
      <c r="F243" s="1">
        <v>6491.5</v>
      </c>
      <c r="G243" s="1">
        <v>1528.1999510000001</v>
      </c>
      <c r="H243" s="1">
        <v>708.3341064</v>
      </c>
      <c r="I243" s="1">
        <v>294</v>
      </c>
      <c r="J243" s="1">
        <v>5911.5</v>
      </c>
      <c r="K243" s="1">
        <v>1175</v>
      </c>
      <c r="L243" s="1">
        <v>3833.6000979999999</v>
      </c>
      <c r="M243" s="1">
        <v>2046.7</v>
      </c>
      <c r="N243" s="1">
        <v>11734</v>
      </c>
      <c r="O243" s="1">
        <v>2407.3000000000002</v>
      </c>
      <c r="P243" s="1">
        <v>360.25</v>
      </c>
      <c r="Q243" s="1">
        <v>247.78</v>
      </c>
      <c r="R243" s="1">
        <v>1291.2</v>
      </c>
      <c r="S243" s="1">
        <v>1747.4</v>
      </c>
      <c r="T243" s="1">
        <v>625.47230000000002</v>
      </c>
      <c r="U243" s="1">
        <v>386.3263</v>
      </c>
      <c r="V243" s="1">
        <v>548.91579999999999</v>
      </c>
      <c r="W243" s="1">
        <v>2579.5</v>
      </c>
      <c r="X243" s="1">
        <v>1463.0211179999999</v>
      </c>
      <c r="Y243" s="1">
        <v>2817.1</v>
      </c>
      <c r="Z243" s="1">
        <v>234.1499939</v>
      </c>
      <c r="AA243" s="1">
        <v>303.35000000000002</v>
      </c>
      <c r="AB243" s="1">
        <v>1409.9</v>
      </c>
      <c r="AC243">
        <v>4286</v>
      </c>
      <c r="AD243">
        <v>1061.25</v>
      </c>
      <c r="AE243" s="1">
        <v>943.3</v>
      </c>
      <c r="AF243" s="1">
        <v>1216.8</v>
      </c>
      <c r="AG243" s="1">
        <v>1940.354</v>
      </c>
      <c r="AH243" s="1">
        <v>2373.7370000000001</v>
      </c>
      <c r="AI243" s="1">
        <v>1416.5</v>
      </c>
      <c r="AJ243" s="1">
        <v>1403.059</v>
      </c>
      <c r="AK243" s="1">
        <v>425.75540000000001</v>
      </c>
      <c r="AL243" s="1">
        <v>2268.8000000000002</v>
      </c>
      <c r="AM243" s="1">
        <v>806.21169999999995</v>
      </c>
      <c r="AN243" s="1">
        <v>3285.2</v>
      </c>
      <c r="AO243" s="1">
        <v>1376.5</v>
      </c>
      <c r="AP243">
        <v>1471.8000489999999</v>
      </c>
      <c r="AQ243">
        <v>702.29998780000005</v>
      </c>
    </row>
    <row r="244" spans="1:43" x14ac:dyDescent="0.2">
      <c r="A244" s="6">
        <v>45770</v>
      </c>
      <c r="B244" s="1">
        <v>952.5</v>
      </c>
      <c r="C244" s="1">
        <v>1233.1007079999999</v>
      </c>
      <c r="D244" s="1">
        <v>1881.599976</v>
      </c>
      <c r="E244" s="1">
        <v>8057.2963870000003</v>
      </c>
      <c r="F244" s="1">
        <v>6556</v>
      </c>
      <c r="G244" s="1">
        <v>1533.6999510000001</v>
      </c>
      <c r="H244" s="1">
        <v>711.6758423</v>
      </c>
      <c r="I244" s="1">
        <v>302.8</v>
      </c>
      <c r="J244" s="1">
        <v>5924.5</v>
      </c>
      <c r="K244" s="1">
        <v>1186</v>
      </c>
      <c r="L244" s="1">
        <v>3940.5</v>
      </c>
      <c r="M244" s="1">
        <v>2089.5</v>
      </c>
      <c r="N244" s="1">
        <v>11907</v>
      </c>
      <c r="O244" s="1">
        <v>2433.4</v>
      </c>
      <c r="P244" s="1">
        <v>363.8</v>
      </c>
      <c r="Q244" s="1">
        <v>252.17</v>
      </c>
      <c r="R244" s="1">
        <v>1300</v>
      </c>
      <c r="S244" s="1">
        <v>1788.8</v>
      </c>
      <c r="T244" s="1">
        <v>654.27470000000005</v>
      </c>
      <c r="U244" s="1">
        <v>392.14210000000003</v>
      </c>
      <c r="V244" s="1">
        <v>548.61609999999996</v>
      </c>
      <c r="W244" s="1">
        <v>2545.5</v>
      </c>
      <c r="X244" s="1">
        <v>1575.8198239999999</v>
      </c>
      <c r="Y244" s="1">
        <v>2917.8</v>
      </c>
      <c r="Z244" s="1">
        <v>243.6000061</v>
      </c>
      <c r="AA244" s="1">
        <v>305.85000000000002</v>
      </c>
      <c r="AB244" s="1">
        <v>1427.3</v>
      </c>
      <c r="AC244">
        <v>4307</v>
      </c>
      <c r="AD244">
        <v>1072.1999510000001</v>
      </c>
      <c r="AE244" s="1">
        <v>952.5</v>
      </c>
      <c r="AF244" s="1">
        <v>1206.9000000000001</v>
      </c>
      <c r="AG244" s="1">
        <v>1902.9649999999999</v>
      </c>
      <c r="AH244" s="1">
        <v>2398.576</v>
      </c>
      <c r="AI244" s="1">
        <v>1424.4</v>
      </c>
      <c r="AJ244" s="1">
        <v>1454.4359999999999</v>
      </c>
      <c r="AK244" s="1">
        <v>423.05520000000001</v>
      </c>
      <c r="AL244" s="1">
        <v>2227</v>
      </c>
      <c r="AM244" s="1">
        <v>797.43780000000004</v>
      </c>
      <c r="AN244" s="1">
        <v>3382.931</v>
      </c>
      <c r="AO244" s="1">
        <v>1439.6</v>
      </c>
      <c r="AP244">
        <v>1473.400024</v>
      </c>
      <c r="AQ244">
        <v>713.45001219999995</v>
      </c>
    </row>
    <row r="245" spans="1:43" x14ac:dyDescent="0.2">
      <c r="A245" s="6">
        <v>45771</v>
      </c>
      <c r="B245" s="1">
        <v>968.95001219999995</v>
      </c>
      <c r="C245" s="1">
        <v>1230.413818</v>
      </c>
      <c r="D245" s="1">
        <v>1845.599976</v>
      </c>
      <c r="E245" s="1">
        <v>7998.779297</v>
      </c>
      <c r="F245" s="1">
        <v>6534</v>
      </c>
      <c r="G245" s="1">
        <v>1551.6999510000001</v>
      </c>
      <c r="H245" s="1">
        <v>705.89025879999997</v>
      </c>
      <c r="I245" s="1">
        <v>300.7</v>
      </c>
      <c r="J245" s="1">
        <v>6215.5</v>
      </c>
      <c r="K245" s="1">
        <v>1200.5</v>
      </c>
      <c r="L245" s="1">
        <v>3954.5</v>
      </c>
      <c r="M245" s="1">
        <v>2104.1</v>
      </c>
      <c r="N245" s="1">
        <v>11894</v>
      </c>
      <c r="O245" s="1">
        <v>2433.1999999999998</v>
      </c>
      <c r="P245" s="1">
        <v>363.2</v>
      </c>
      <c r="Q245" s="1">
        <v>249.37</v>
      </c>
      <c r="R245" s="1">
        <v>1301.5999999999999</v>
      </c>
      <c r="S245" s="1">
        <v>1803.9</v>
      </c>
      <c r="T245" s="1">
        <v>662.65260000000001</v>
      </c>
      <c r="U245" s="1">
        <v>393.53390000000002</v>
      </c>
      <c r="V245" s="1">
        <v>531.83240000000001</v>
      </c>
      <c r="W245" s="1">
        <v>2599.1999999999998</v>
      </c>
      <c r="X245" s="1">
        <v>1568.6030270000001</v>
      </c>
      <c r="Y245" s="1">
        <v>2901.4</v>
      </c>
      <c r="Z245" s="1">
        <v>242.75</v>
      </c>
      <c r="AA245" s="1">
        <v>305.7</v>
      </c>
      <c r="AB245" s="1">
        <v>1429.6</v>
      </c>
      <c r="AC245">
        <v>4300</v>
      </c>
      <c r="AD245">
        <v>1072.4499510000001</v>
      </c>
      <c r="AE245" s="1">
        <v>968.95</v>
      </c>
      <c r="AF245" s="1">
        <v>1207.0999999999999</v>
      </c>
      <c r="AG245" s="1">
        <v>1895.943</v>
      </c>
      <c r="AH245" s="1">
        <v>2301.1010000000001</v>
      </c>
      <c r="AI245" s="1">
        <v>1402.7</v>
      </c>
      <c r="AJ245" s="1">
        <v>1450.9839999999999</v>
      </c>
      <c r="AK245" s="1">
        <v>422.26960000000003</v>
      </c>
      <c r="AL245" s="1">
        <v>2223</v>
      </c>
      <c r="AM245" s="1">
        <v>797.38879999999995</v>
      </c>
      <c r="AN245" s="1">
        <v>3371.6320000000001</v>
      </c>
      <c r="AO245" s="1">
        <v>1445.2</v>
      </c>
      <c r="AP245">
        <v>1524.5</v>
      </c>
      <c r="AQ245">
        <v>716.5</v>
      </c>
    </row>
    <row r="246" spans="1:43" x14ac:dyDescent="0.2">
      <c r="A246" s="6">
        <v>45772</v>
      </c>
      <c r="B246" s="1">
        <v>912.54998780000005</v>
      </c>
      <c r="C246" s="1">
        <v>1187.223999</v>
      </c>
      <c r="D246" s="1">
        <v>1817.1999510000001</v>
      </c>
      <c r="E246" s="1">
        <v>7835.4194340000004</v>
      </c>
      <c r="F246" s="1">
        <v>6401.5</v>
      </c>
      <c r="G246" s="1">
        <v>1525.900024</v>
      </c>
      <c r="H246" s="1">
        <v>677.06213379999997</v>
      </c>
      <c r="I246" s="1">
        <v>304.89999999999998</v>
      </c>
      <c r="J246" s="1">
        <v>6012.5</v>
      </c>
      <c r="K246" s="1">
        <v>1174.8000489999999</v>
      </c>
      <c r="L246" s="1">
        <v>3895.5</v>
      </c>
      <c r="M246" s="1">
        <v>2019.6</v>
      </c>
      <c r="N246" s="1">
        <v>11698</v>
      </c>
      <c r="O246" s="1">
        <v>2413.5</v>
      </c>
      <c r="P246" s="1">
        <v>356.45</v>
      </c>
      <c r="Q246" s="1">
        <v>246.33</v>
      </c>
      <c r="R246" s="1">
        <v>1300.4000000000001</v>
      </c>
      <c r="S246" s="1">
        <v>1787.4</v>
      </c>
      <c r="T246" s="1">
        <v>649.66430000000003</v>
      </c>
      <c r="U246" s="1">
        <v>385.3322</v>
      </c>
      <c r="V246" s="1">
        <v>521.44259999999997</v>
      </c>
      <c r="W246" s="1">
        <v>2557.5</v>
      </c>
      <c r="X246" s="1">
        <v>1560.1999510000001</v>
      </c>
      <c r="Y246" s="1">
        <v>2864.2</v>
      </c>
      <c r="Z246" s="1">
        <v>240.8999939</v>
      </c>
      <c r="AA246" s="1">
        <v>297.60000000000002</v>
      </c>
      <c r="AB246" s="1">
        <v>1413.6</v>
      </c>
      <c r="AC246">
        <v>4196.3999020000001</v>
      </c>
      <c r="AD246">
        <v>1045.099976</v>
      </c>
      <c r="AE246" s="1">
        <v>912.55</v>
      </c>
      <c r="AF246" s="1">
        <v>1166.3</v>
      </c>
      <c r="AG246" s="1">
        <v>1890.403</v>
      </c>
      <c r="AH246" s="1">
        <v>2307.9290000000001</v>
      </c>
      <c r="AI246" s="1">
        <v>1404.8</v>
      </c>
      <c r="AJ246" s="1">
        <v>1459.662</v>
      </c>
      <c r="AK246" s="1">
        <v>420.06029999999998</v>
      </c>
      <c r="AL246" s="1">
        <v>2204.4</v>
      </c>
      <c r="AM246" s="1">
        <v>782.92909999999995</v>
      </c>
      <c r="AN246" s="1">
        <v>3417.623</v>
      </c>
      <c r="AO246" s="1">
        <v>1462</v>
      </c>
      <c r="AP246">
        <v>1515.5</v>
      </c>
      <c r="AQ246">
        <v>694.29998780000005</v>
      </c>
    </row>
    <row r="247" spans="1:43" x14ac:dyDescent="0.2">
      <c r="A247" s="6">
        <v>45775</v>
      </c>
      <c r="B247" s="1">
        <v>941</v>
      </c>
      <c r="C247" s="1">
        <v>1204.0421140000001</v>
      </c>
      <c r="D247" s="1">
        <v>1821.8000489999999</v>
      </c>
      <c r="E247" s="1">
        <v>7895.8872069999998</v>
      </c>
      <c r="F247" s="1">
        <v>6490.5</v>
      </c>
      <c r="G247" s="1">
        <v>1555.099976</v>
      </c>
      <c r="H247" s="1">
        <v>683.69561769999996</v>
      </c>
      <c r="I247" s="1">
        <v>304.35000000000002</v>
      </c>
      <c r="J247" s="1">
        <v>6026.5</v>
      </c>
      <c r="K247" s="1">
        <v>1198.6999510000001</v>
      </c>
      <c r="L247" s="1">
        <v>3911.6999510000001</v>
      </c>
      <c r="M247" s="1">
        <v>2105.4</v>
      </c>
      <c r="N247" s="1">
        <v>11846</v>
      </c>
      <c r="O247" s="1">
        <v>2406</v>
      </c>
      <c r="P247" s="1">
        <v>361.5</v>
      </c>
      <c r="Q247" s="1">
        <v>250.6</v>
      </c>
      <c r="R247" s="1">
        <v>1368.8</v>
      </c>
      <c r="S247" s="1">
        <v>1841.6</v>
      </c>
      <c r="T247" s="1">
        <v>662.45429999999999</v>
      </c>
      <c r="U247" s="1">
        <v>392.78829999999999</v>
      </c>
      <c r="V247" s="1">
        <v>532.6816</v>
      </c>
      <c r="W247" s="1">
        <v>2560.4</v>
      </c>
      <c r="X247" s="1">
        <v>1549.3000489999999</v>
      </c>
      <c r="Y247" s="1">
        <v>2930.6</v>
      </c>
      <c r="Z247" s="1">
        <v>240.5</v>
      </c>
      <c r="AA247" s="1">
        <v>305.05</v>
      </c>
      <c r="AB247" s="1">
        <v>1486.5</v>
      </c>
      <c r="AC247">
        <v>4426.2998049999997</v>
      </c>
      <c r="AD247">
        <v>1143.75</v>
      </c>
      <c r="AE247" s="1">
        <v>941</v>
      </c>
      <c r="AF247" s="1">
        <v>1192.8</v>
      </c>
      <c r="AG247" s="1">
        <v>1899.306</v>
      </c>
      <c r="AH247" s="1">
        <v>2294.471</v>
      </c>
      <c r="AI247" s="1">
        <v>1428.8</v>
      </c>
      <c r="AJ247" s="1">
        <v>1461.5360000000001</v>
      </c>
      <c r="AK247" s="1">
        <v>421.04219999999998</v>
      </c>
      <c r="AL247" s="1">
        <v>2225.6</v>
      </c>
      <c r="AM247" s="1">
        <v>801.26099999999997</v>
      </c>
      <c r="AN247" s="1">
        <v>3413.163</v>
      </c>
      <c r="AO247" s="1">
        <v>1461.5</v>
      </c>
      <c r="AP247">
        <v>1501.8000489999999</v>
      </c>
      <c r="AQ247">
        <v>705.20001219999995</v>
      </c>
    </row>
    <row r="248" spans="1:43" x14ac:dyDescent="0.2">
      <c r="A248" s="6">
        <v>45776</v>
      </c>
      <c r="B248" s="1">
        <v>922.40002440000001</v>
      </c>
      <c r="C248" s="1">
        <v>1210.51062</v>
      </c>
      <c r="D248" s="1">
        <v>1823.8000489999999</v>
      </c>
      <c r="E248" s="1">
        <v>7878.8198240000002</v>
      </c>
      <c r="F248" s="1">
        <v>6393</v>
      </c>
      <c r="G248" s="1">
        <v>1541.5</v>
      </c>
      <c r="H248" s="1">
        <v>685.34143070000005</v>
      </c>
      <c r="I248" s="1">
        <v>309.85000000000002</v>
      </c>
      <c r="J248" s="1">
        <v>6108</v>
      </c>
      <c r="K248" s="1">
        <v>1176</v>
      </c>
      <c r="L248" s="1">
        <v>3852.6999510000001</v>
      </c>
      <c r="M248" s="1">
        <v>2067.1</v>
      </c>
      <c r="N248" s="1">
        <v>11841</v>
      </c>
      <c r="O248" s="1">
        <v>2387.5</v>
      </c>
      <c r="P248" s="1">
        <v>356.95</v>
      </c>
      <c r="Q248" s="1">
        <v>245.68</v>
      </c>
      <c r="R248" s="1">
        <v>1399.7</v>
      </c>
      <c r="S248" s="1">
        <v>1805.5</v>
      </c>
      <c r="T248" s="1">
        <v>659.92600000000004</v>
      </c>
      <c r="U248" s="1">
        <v>391.04849999999999</v>
      </c>
      <c r="V248" s="1">
        <v>528.63559999999995</v>
      </c>
      <c r="W248" s="1">
        <v>2556.9</v>
      </c>
      <c r="X248">
        <v>1569</v>
      </c>
      <c r="Y248" s="1">
        <v>2909.6</v>
      </c>
      <c r="Z248">
        <v>241.3999939</v>
      </c>
      <c r="AA248" s="1">
        <v>317.10000000000002</v>
      </c>
      <c r="AB248" s="1">
        <v>1536.2</v>
      </c>
      <c r="AC248">
        <v>4609.2998049999997</v>
      </c>
      <c r="AD248">
        <v>1337.8000489999999</v>
      </c>
      <c r="AE248" s="1">
        <v>922.4</v>
      </c>
      <c r="AF248" s="1">
        <v>1187.3</v>
      </c>
      <c r="AG248" s="1">
        <v>1888.03</v>
      </c>
      <c r="AH248" s="1">
        <v>2297.5390000000002</v>
      </c>
      <c r="AI248" s="1">
        <v>1429.8</v>
      </c>
      <c r="AJ248" s="1">
        <v>1476.722</v>
      </c>
      <c r="AK248" s="1">
        <v>418.29289999999997</v>
      </c>
      <c r="AL248" s="1">
        <v>2205</v>
      </c>
      <c r="AM248" s="1">
        <v>796.55550000000005</v>
      </c>
      <c r="AN248" s="1">
        <v>3441.9070000000002</v>
      </c>
      <c r="AO248" s="1">
        <v>1495.3</v>
      </c>
      <c r="AP248">
        <v>1485.599976</v>
      </c>
      <c r="AQ248">
        <v>708.29998780000005</v>
      </c>
    </row>
    <row r="249" spans="1:43" x14ac:dyDescent="0.2">
      <c r="A249" s="1"/>
      <c r="B249" s="1"/>
      <c r="C249" s="1"/>
      <c r="D249" s="1"/>
      <c r="E249" s="1"/>
      <c r="F249" s="1"/>
      <c r="G249" s="1"/>
      <c r="H249" s="1"/>
      <c r="I249" s="1"/>
      <c r="J249" s="1"/>
      <c r="K249" s="1"/>
      <c r="L249" s="1"/>
      <c r="M249" s="1"/>
      <c r="N249" s="1"/>
      <c r="O249" s="1"/>
      <c r="P249" s="1"/>
      <c r="Q249" s="1"/>
      <c r="R249" s="1"/>
      <c r="S249" s="1"/>
      <c r="T249" s="1"/>
      <c r="U249" s="1"/>
    </row>
    <row r="250" spans="1:43" x14ac:dyDescent="0.2">
      <c r="A250" s="1"/>
      <c r="B250" s="1"/>
      <c r="C250" s="1"/>
      <c r="D250" s="1"/>
      <c r="E250" s="1"/>
      <c r="F250" s="1"/>
      <c r="G250" s="1"/>
      <c r="H250" s="1"/>
      <c r="I250" s="1"/>
      <c r="J250" s="1"/>
      <c r="K250" s="1"/>
      <c r="L250" s="1"/>
      <c r="M250" s="1"/>
      <c r="N250" s="1"/>
      <c r="O250" s="1"/>
      <c r="P250" s="1"/>
      <c r="Q250" s="1"/>
      <c r="R250" s="1"/>
      <c r="S250" s="1"/>
      <c r="T250" s="1"/>
      <c r="U250" s="1"/>
    </row>
    <row r="251" spans="1:43" x14ac:dyDescent="0.2">
      <c r="B251" s="1"/>
      <c r="C251" s="1"/>
      <c r="D251" s="1"/>
      <c r="E251" s="1"/>
      <c r="F251" s="1"/>
      <c r="G251" s="1"/>
      <c r="H251" s="1"/>
      <c r="I251" s="1"/>
      <c r="J251" s="1"/>
      <c r="K251" s="1"/>
      <c r="L251" s="1"/>
      <c r="M251" s="1"/>
      <c r="N251" s="1"/>
      <c r="O251" s="1"/>
      <c r="P251" s="1"/>
      <c r="Q251" s="1"/>
      <c r="R251" s="1"/>
      <c r="S251" s="1"/>
      <c r="T251" s="1"/>
      <c r="U251" s="1"/>
    </row>
    <row r="252" spans="1:43" x14ac:dyDescent="0.2">
      <c r="A252" s="19"/>
      <c r="B252" s="19" t="s">
        <v>64</v>
      </c>
      <c r="C252" s="19" t="s">
        <v>64</v>
      </c>
      <c r="D252" s="19" t="s">
        <v>64</v>
      </c>
      <c r="E252" s="19" t="s">
        <v>64</v>
      </c>
      <c r="F252" s="19" t="s">
        <v>64</v>
      </c>
      <c r="G252" s="19" t="s">
        <v>64</v>
      </c>
      <c r="H252" s="19" t="s">
        <v>64</v>
      </c>
      <c r="I252" s="19" t="s">
        <v>64</v>
      </c>
      <c r="J252" s="19" t="s">
        <v>64</v>
      </c>
      <c r="K252" s="19" t="s">
        <v>64</v>
      </c>
      <c r="L252" s="19" t="s">
        <v>64</v>
      </c>
      <c r="M252" s="19" t="s">
        <v>64</v>
      </c>
      <c r="N252" s="19" t="s">
        <v>64</v>
      </c>
      <c r="O252" s="19" t="s">
        <v>64</v>
      </c>
      <c r="P252" s="19" t="s">
        <v>64</v>
      </c>
      <c r="Q252" s="19" t="s">
        <v>64</v>
      </c>
      <c r="R252" s="19" t="s">
        <v>64</v>
      </c>
      <c r="S252" s="19" t="s">
        <v>64</v>
      </c>
      <c r="T252" s="19" t="s">
        <v>64</v>
      </c>
      <c r="U252" s="19" t="s">
        <v>64</v>
      </c>
      <c r="V252" s="19" t="s">
        <v>64</v>
      </c>
      <c r="W252" s="19" t="s">
        <v>64</v>
      </c>
      <c r="X252" s="19" t="s">
        <v>64</v>
      </c>
      <c r="Y252" s="19" t="s">
        <v>64</v>
      </c>
      <c r="Z252" s="19" t="s">
        <v>64</v>
      </c>
      <c r="AA252" s="19" t="s">
        <v>64</v>
      </c>
      <c r="AB252" s="19" t="s">
        <v>64</v>
      </c>
      <c r="AC252" s="19" t="s">
        <v>64</v>
      </c>
      <c r="AD252" s="19" t="s">
        <v>64</v>
      </c>
      <c r="AE252" s="19" t="s">
        <v>64</v>
      </c>
      <c r="AF252" s="19" t="s">
        <v>64</v>
      </c>
      <c r="AG252" s="19" t="s">
        <v>64</v>
      </c>
      <c r="AH252" s="19" t="s">
        <v>64</v>
      </c>
      <c r="AI252" s="19" t="s">
        <v>64</v>
      </c>
      <c r="AJ252" s="19" t="s">
        <v>64</v>
      </c>
      <c r="AK252" s="19" t="s">
        <v>64</v>
      </c>
      <c r="AL252" s="19" t="s">
        <v>64</v>
      </c>
      <c r="AM252" s="19" t="s">
        <v>64</v>
      </c>
      <c r="AN252" s="19" t="s">
        <v>64</v>
      </c>
      <c r="AO252" s="19" t="s">
        <v>64</v>
      </c>
      <c r="AP252" s="19" t="s">
        <v>64</v>
      </c>
      <c r="AQ252" s="19" t="s">
        <v>64</v>
      </c>
    </row>
    <row r="253" spans="1:43" x14ac:dyDescent="0.2">
      <c r="A253" s="19"/>
      <c r="B253" s="20" t="s">
        <v>75</v>
      </c>
      <c r="C253" s="20" t="s">
        <v>76</v>
      </c>
      <c r="D253" s="20" t="s">
        <v>77</v>
      </c>
      <c r="E253" s="21" t="s">
        <v>78</v>
      </c>
      <c r="F253" s="20" t="s">
        <v>79</v>
      </c>
      <c r="G253" s="20" t="s">
        <v>80</v>
      </c>
      <c r="H253" s="20" t="s">
        <v>72</v>
      </c>
      <c r="I253" s="20" t="s">
        <v>81</v>
      </c>
      <c r="J253" s="20" t="s">
        <v>57</v>
      </c>
      <c r="K253" s="21" t="s">
        <v>82</v>
      </c>
      <c r="L253" s="20" t="s">
        <v>83</v>
      </c>
      <c r="M253" s="21" t="s">
        <v>84</v>
      </c>
      <c r="N253" s="20" t="s">
        <v>85</v>
      </c>
      <c r="O253" s="21" t="s">
        <v>86</v>
      </c>
      <c r="P253" s="20" t="s">
        <v>87</v>
      </c>
      <c r="Q253" s="20" t="s">
        <v>88</v>
      </c>
      <c r="R253" s="21" t="s">
        <v>89</v>
      </c>
      <c r="S253" s="21" t="s">
        <v>71</v>
      </c>
      <c r="T253" s="20" t="s">
        <v>74</v>
      </c>
      <c r="U253" s="20" t="s">
        <v>90</v>
      </c>
      <c r="V253" s="20" t="s">
        <v>91</v>
      </c>
      <c r="W253" s="21" t="s">
        <v>92</v>
      </c>
      <c r="X253" s="20" t="s">
        <v>93</v>
      </c>
      <c r="Y253" s="21" t="s">
        <v>73</v>
      </c>
      <c r="Z253" s="19" t="s">
        <v>94</v>
      </c>
      <c r="AA253" s="21" t="s">
        <v>48</v>
      </c>
      <c r="AB253" s="21" t="s">
        <v>49</v>
      </c>
      <c r="AC253" s="19" t="s">
        <v>50</v>
      </c>
      <c r="AD253" s="19" t="s">
        <v>51</v>
      </c>
      <c r="AE253" s="20" t="s">
        <v>62</v>
      </c>
      <c r="AF253" s="20" t="s">
        <v>6</v>
      </c>
      <c r="AG253" s="20" t="s">
        <v>7</v>
      </c>
      <c r="AH253" s="20" t="s">
        <v>8</v>
      </c>
      <c r="AI253" s="20" t="s">
        <v>9</v>
      </c>
      <c r="AJ253" s="20" t="s">
        <v>13</v>
      </c>
      <c r="AK253" s="20" t="s">
        <v>23</v>
      </c>
      <c r="AL253" s="20" t="s">
        <v>27</v>
      </c>
      <c r="AM253" s="20" t="s">
        <v>29</v>
      </c>
      <c r="AN253" s="20" t="s">
        <v>32</v>
      </c>
      <c r="AO253" s="20" t="s">
        <v>33</v>
      </c>
      <c r="AP253" s="20" t="s">
        <v>52</v>
      </c>
      <c r="AQ253" s="20" t="s">
        <v>53</v>
      </c>
    </row>
    <row r="254" spans="1:43" x14ac:dyDescent="0.2">
      <c r="R254" s="1"/>
      <c r="S254" s="1"/>
      <c r="T254" s="1"/>
      <c r="U254" s="1"/>
    </row>
    <row r="255" spans="1:43" x14ac:dyDescent="0.2">
      <c r="A255" s="5">
        <v>45414</v>
      </c>
      <c r="B255" t="s">
        <v>65</v>
      </c>
      <c r="C255" t="s">
        <v>65</v>
      </c>
      <c r="D255" t="s">
        <v>65</v>
      </c>
      <c r="E255" t="s">
        <v>65</v>
      </c>
      <c r="F255" t="s">
        <v>65</v>
      </c>
      <c r="G255" t="s">
        <v>65</v>
      </c>
      <c r="H255" t="s">
        <v>65</v>
      </c>
      <c r="I255" t="s">
        <v>65</v>
      </c>
      <c r="J255" t="s">
        <v>65</v>
      </c>
      <c r="K255" t="s">
        <v>65</v>
      </c>
      <c r="L255" t="s">
        <v>65</v>
      </c>
      <c r="M255" t="s">
        <v>65</v>
      </c>
      <c r="N255" t="s">
        <v>65</v>
      </c>
      <c r="O255" t="s">
        <v>65</v>
      </c>
      <c r="P255" t="s">
        <v>65</v>
      </c>
      <c r="Q255" t="s">
        <v>65</v>
      </c>
      <c r="R255" t="s">
        <v>65</v>
      </c>
      <c r="S255" t="s">
        <v>65</v>
      </c>
      <c r="T255" t="s">
        <v>65</v>
      </c>
      <c r="U255" t="s">
        <v>65</v>
      </c>
      <c r="V255" t="s">
        <v>65</v>
      </c>
      <c r="W255" t="s">
        <v>65</v>
      </c>
      <c r="X255" t="s">
        <v>65</v>
      </c>
      <c r="Y255" t="s">
        <v>65</v>
      </c>
      <c r="Z255" t="s">
        <v>65</v>
      </c>
    </row>
    <row r="256" spans="1:43" x14ac:dyDescent="0.2">
      <c r="A256" s="6">
        <v>45415</v>
      </c>
      <c r="B256">
        <f>LN(B5/B4)</f>
        <v>7.2212951837613386E-3</v>
      </c>
      <c r="C256">
        <f t="shared" ref="C256:AP257" si="1">LN(C5/C4)</f>
        <v>-1.3914713330355358E-2</v>
      </c>
      <c r="D256">
        <f t="shared" si="1"/>
        <v>-2.0648051996040098E-2</v>
      </c>
      <c r="E256">
        <f t="shared" si="1"/>
        <v>-5.5448077787605241E-4</v>
      </c>
      <c r="F256">
        <f t="shared" si="1"/>
        <v>8.8922989855456949E-2</v>
      </c>
      <c r="G256">
        <f t="shared" si="1"/>
        <v>3.3042179793954947E-3</v>
      </c>
      <c r="H256">
        <f t="shared" si="1"/>
        <v>8.4835663911826363E-3</v>
      </c>
      <c r="I256">
        <f t="shared" si="1"/>
        <v>1.4552125388564157E-2</v>
      </c>
      <c r="J256">
        <f t="shared" si="1"/>
        <v>-3.4616681954495439E-3</v>
      </c>
      <c r="K256">
        <f t="shared" si="1"/>
        <v>9.8204824726982644E-3</v>
      </c>
      <c r="L256">
        <f t="shared" si="1"/>
        <v>-1.9200736379452325E-3</v>
      </c>
      <c r="M256">
        <f t="shared" si="1"/>
        <v>4.2999045869515588E-3</v>
      </c>
      <c r="N256">
        <f t="shared" si="1"/>
        <v>-2.4762655475210768E-2</v>
      </c>
      <c r="O256">
        <f t="shared" si="1"/>
        <v>-2.2623850049274224E-2</v>
      </c>
      <c r="P256">
        <f t="shared" si="1"/>
        <v>-1.1171769705858021E-2</v>
      </c>
      <c r="Q256">
        <f t="shared" si="1"/>
        <v>1.1601503126620115E-2</v>
      </c>
      <c r="R256">
        <f t="shared" si="1"/>
        <v>-2.2444961460224268E-2</v>
      </c>
      <c r="S256">
        <f t="shared" si="1"/>
        <v>-5.1810688238889818E-3</v>
      </c>
      <c r="T256">
        <f t="shared" si="1"/>
        <v>-1.4110249402477914E-2</v>
      </c>
      <c r="U256">
        <f t="shared" si="1"/>
        <v>-6.7939014348107098E-3</v>
      </c>
      <c r="V256">
        <f t="shared" si="1"/>
        <v>-6.6810529371286349E-3</v>
      </c>
      <c r="W256">
        <f t="shared" si="1"/>
        <v>-8.1313503289465999E-3</v>
      </c>
      <c r="X256">
        <f t="shared" si="1"/>
        <v>-9.339987564926067E-3</v>
      </c>
      <c r="Y256">
        <f t="shared" si="1"/>
        <v>3.5860219156213144E-3</v>
      </c>
      <c r="Z256">
        <f t="shared" si="1"/>
        <v>-1.0928689461311083E-4</v>
      </c>
      <c r="AA256">
        <f t="shared" si="1"/>
        <v>-2.7728567011078135E-3</v>
      </c>
      <c r="AB256">
        <f t="shared" si="1"/>
        <v>-3.8962911518875963E-3</v>
      </c>
      <c r="AC256">
        <f t="shared" si="1"/>
        <v>-6.8637844543385706E-3</v>
      </c>
      <c r="AD256">
        <f t="shared" si="1"/>
        <v>2.1437549278124071E-3</v>
      </c>
      <c r="AE256">
        <f t="shared" si="1"/>
        <v>7.2212545270566681E-3</v>
      </c>
      <c r="AF256">
        <f t="shared" si="1"/>
        <v>-7.2878222159498641E-3</v>
      </c>
      <c r="AG256">
        <f t="shared" si="1"/>
        <v>-8.2902418946529631E-3</v>
      </c>
      <c r="AH256">
        <f t="shared" si="1"/>
        <v>-4.1637792518359794E-3</v>
      </c>
      <c r="AI256">
        <f t="shared" si="1"/>
        <v>2.2793735493543813E-3</v>
      </c>
      <c r="AJ256">
        <f t="shared" si="1"/>
        <v>1.3074265369431273E-3</v>
      </c>
      <c r="AK256">
        <f t="shared" si="1"/>
        <v>-5.8255921960371554E-3</v>
      </c>
      <c r="AL256">
        <f t="shared" si="1"/>
        <v>-1.854405847502227E-2</v>
      </c>
      <c r="AM256">
        <f t="shared" si="1"/>
        <v>1.6853417186132663E-3</v>
      </c>
      <c r="AN256">
        <f t="shared" si="1"/>
        <v>-5.164180387657224E-3</v>
      </c>
      <c r="AO256">
        <f t="shared" si="1"/>
        <v>-1.306947727922146E-2</v>
      </c>
      <c r="AP256">
        <f t="shared" si="1"/>
        <v>-1.2785547957059747E-2</v>
      </c>
      <c r="AQ256">
        <f t="shared" ref="AQ256:AQ319" si="2">LN(AQ5/AQ4)</f>
        <v>1.1300839318633385E-2</v>
      </c>
    </row>
    <row r="257" spans="1:43" x14ac:dyDescent="0.2">
      <c r="A257" s="6">
        <v>45418</v>
      </c>
      <c r="B257">
        <f t="shared" ref="B257:AD257" si="3">LN(B6/B5)</f>
        <v>-1.8590463374721981E-2</v>
      </c>
      <c r="C257">
        <f t="shared" si="3"/>
        <v>-2.3255581386655105E-2</v>
      </c>
      <c r="D257">
        <f t="shared" si="3"/>
        <v>4.6859864331226797E-3</v>
      </c>
      <c r="E257">
        <f t="shared" si="3"/>
        <v>-5.8430839023677463E-3</v>
      </c>
      <c r="F257">
        <f t="shared" si="3"/>
        <v>6.7507198940288574E-2</v>
      </c>
      <c r="G257">
        <f t="shared" si="3"/>
        <v>-9.4796500796395257E-4</v>
      </c>
      <c r="H257">
        <f t="shared" si="3"/>
        <v>-2.5911994738978542E-2</v>
      </c>
      <c r="I257">
        <f t="shared" si="3"/>
        <v>-1.5107526680264187E-2</v>
      </c>
      <c r="J257">
        <f t="shared" si="3"/>
        <v>3.0453870270489383E-3</v>
      </c>
      <c r="K257">
        <f t="shared" si="3"/>
        <v>-8.8746171054770624E-3</v>
      </c>
      <c r="L257">
        <f t="shared" si="3"/>
        <v>-9.4896828370230699E-3</v>
      </c>
      <c r="M257">
        <f t="shared" si="3"/>
        <v>1.4935312238369979E-2</v>
      </c>
      <c r="N257">
        <f t="shared" si="3"/>
        <v>-4.2391868221149645E-3</v>
      </c>
      <c r="O257">
        <f t="shared" si="3"/>
        <v>5.2909292245662942E-4</v>
      </c>
      <c r="P257">
        <f t="shared" si="3"/>
        <v>-2.2585005853630574E-2</v>
      </c>
      <c r="Q257">
        <f t="shared" si="3"/>
        <v>-1.3902362639248747E-2</v>
      </c>
      <c r="R257">
        <f t="shared" si="3"/>
        <v>-1.0145433566473074E-2</v>
      </c>
      <c r="S257">
        <f t="shared" si="3"/>
        <v>1.1841332518700511E-2</v>
      </c>
      <c r="T257">
        <f t="shared" si="3"/>
        <v>2.7595740175344022E-3</v>
      </c>
      <c r="U257">
        <f t="shared" si="3"/>
        <v>-1.8756595560874383E-2</v>
      </c>
      <c r="V257">
        <f t="shared" si="3"/>
        <v>2.9860620991762319E-4</v>
      </c>
      <c r="W257">
        <f t="shared" si="3"/>
        <v>-1.2234894506586541E-2</v>
      </c>
      <c r="X257">
        <f t="shared" si="3"/>
        <v>7.9427390927302045E-3</v>
      </c>
      <c r="Y257">
        <f t="shared" si="3"/>
        <v>1.4464085284695437E-2</v>
      </c>
      <c r="Z257">
        <f t="shared" si="3"/>
        <v>2.8384008532511733E-3</v>
      </c>
      <c r="AA257">
        <f t="shared" si="3"/>
        <v>-9.6579259255175545E-3</v>
      </c>
      <c r="AB257">
        <f t="shared" si="3"/>
        <v>-2.7943521704942628E-2</v>
      </c>
      <c r="AC257">
        <f t="shared" si="3"/>
        <v>-2.6835101194608326E-2</v>
      </c>
      <c r="AD257">
        <f t="shared" si="3"/>
        <v>-1.6156306300460225E-2</v>
      </c>
      <c r="AE257">
        <f t="shared" si="1"/>
        <v>-1.8590449734508789E-2</v>
      </c>
      <c r="AF257">
        <f t="shared" si="1"/>
        <v>1.8814153648969106E-3</v>
      </c>
      <c r="AG257">
        <f t="shared" si="1"/>
        <v>2.0049807835503578E-3</v>
      </c>
      <c r="AH257">
        <f t="shared" si="1"/>
        <v>1.7504687674454029E-2</v>
      </c>
      <c r="AI257">
        <f t="shared" si="1"/>
        <v>3.7147138693211313E-3</v>
      </c>
      <c r="AJ257">
        <f t="shared" si="1"/>
        <v>6.7552962677977779E-3</v>
      </c>
      <c r="AK257">
        <f t="shared" si="1"/>
        <v>-3.9027488748953113E-3</v>
      </c>
      <c r="AL257">
        <f t="shared" si="1"/>
        <v>4.8953287742433536E-2</v>
      </c>
      <c r="AM257">
        <f t="shared" si="1"/>
        <v>-2.8856809798983616E-2</v>
      </c>
      <c r="AN257">
        <f t="shared" si="1"/>
        <v>2.0001895964372188E-2</v>
      </c>
      <c r="AO257">
        <f t="shared" si="1"/>
        <v>9.392167474834838E-3</v>
      </c>
      <c r="AP257">
        <f t="shared" ref="AP257" si="4">LN(AP6/AP5)</f>
        <v>-3.0800392263656176E-2</v>
      </c>
      <c r="AQ257">
        <f t="shared" si="2"/>
        <v>2.116819859105383E-2</v>
      </c>
    </row>
    <row r="258" spans="1:43" x14ac:dyDescent="0.2">
      <c r="A258" s="6">
        <v>45419</v>
      </c>
      <c r="B258">
        <f t="shared" ref="B258:AP258" si="5">LN(B7/B6)</f>
        <v>-2.3278518806999698E-2</v>
      </c>
      <c r="C258">
        <f t="shared" si="5"/>
        <v>-1.7845805732173362E-3</v>
      </c>
      <c r="D258">
        <f t="shared" si="5"/>
        <v>2.1405342148196576E-3</v>
      </c>
      <c r="E258">
        <f t="shared" si="5"/>
        <v>-4.2266856064164013E-2</v>
      </c>
      <c r="F258">
        <f t="shared" si="5"/>
        <v>-1.379035008546866E-2</v>
      </c>
      <c r="G258">
        <f t="shared" si="5"/>
        <v>-2.5761129064985098E-2</v>
      </c>
      <c r="H258">
        <f t="shared" si="5"/>
        <v>-2.9490514123670458E-2</v>
      </c>
      <c r="I258">
        <f t="shared" si="5"/>
        <v>-6.1298603755368559E-3</v>
      </c>
      <c r="J258">
        <f t="shared" si="5"/>
        <v>-1.3105888640677559E-2</v>
      </c>
      <c r="K258">
        <f t="shared" si="5"/>
        <v>-5.7126001600308861E-3</v>
      </c>
      <c r="L258">
        <f t="shared" si="5"/>
        <v>-7.3443512998304537E-3</v>
      </c>
      <c r="M258">
        <f t="shared" si="5"/>
        <v>-4.1978294261969744E-2</v>
      </c>
      <c r="N258">
        <f t="shared" si="5"/>
        <v>-6.0680810356237846E-3</v>
      </c>
      <c r="O258">
        <f t="shared" si="5"/>
        <v>2.0640893675189679E-2</v>
      </c>
      <c r="P258">
        <f t="shared" si="5"/>
        <v>-2.1673623416200036E-2</v>
      </c>
      <c r="Q258">
        <f t="shared" si="5"/>
        <v>-3.0771786960840666E-2</v>
      </c>
      <c r="R258">
        <f t="shared" si="5"/>
        <v>-1.2797055178030684E-2</v>
      </c>
      <c r="S258">
        <f t="shared" si="5"/>
        <v>-9.0656092957255539E-3</v>
      </c>
      <c r="T258">
        <f t="shared" si="5"/>
        <v>-2.7586476375518563E-2</v>
      </c>
      <c r="U258">
        <f t="shared" si="5"/>
        <v>-2.2432110101067229E-2</v>
      </c>
      <c r="V258">
        <f t="shared" si="5"/>
        <v>-4.3634949172002245E-2</v>
      </c>
      <c r="W258">
        <f t="shared" si="5"/>
        <v>-3.0863906279912076E-2</v>
      </c>
      <c r="X258">
        <f t="shared" si="5"/>
        <v>-7.373539502761756E-3</v>
      </c>
      <c r="Y258">
        <f t="shared" si="5"/>
        <v>-1.5148269513622163E-2</v>
      </c>
      <c r="Z258">
        <f t="shared" si="5"/>
        <v>1.1381607414571315E-2</v>
      </c>
      <c r="AA258">
        <f t="shared" si="5"/>
        <v>-1.9379877103747754E-2</v>
      </c>
      <c r="AB258">
        <f t="shared" si="5"/>
        <v>-3.1694442874785511E-2</v>
      </c>
      <c r="AC258">
        <f t="shared" si="5"/>
        <v>-2.6928883248850805E-2</v>
      </c>
      <c r="AD258">
        <f t="shared" si="5"/>
        <v>-8.5310739050595014E-3</v>
      </c>
      <c r="AE258">
        <f t="shared" si="5"/>
        <v>-2.3278505221966027E-2</v>
      </c>
      <c r="AF258">
        <f t="shared" si="5"/>
        <v>-1.4045008848540584E-2</v>
      </c>
      <c r="AG258">
        <f t="shared" si="5"/>
        <v>-1.0895108388380455E-2</v>
      </c>
      <c r="AH258">
        <f t="shared" si="5"/>
        <v>5.3166078772413979E-2</v>
      </c>
      <c r="AI258">
        <f t="shared" si="5"/>
        <v>-1.2641645627678763E-2</v>
      </c>
      <c r="AJ258">
        <f t="shared" si="5"/>
        <v>1.049905837392792E-2</v>
      </c>
      <c r="AK258">
        <f t="shared" si="5"/>
        <v>1.2798709019811895E-2</v>
      </c>
      <c r="AL258">
        <f t="shared" si="5"/>
        <v>1.199418168943946E-2</v>
      </c>
      <c r="AM258">
        <f t="shared" si="5"/>
        <v>-7.3305028206550821E-3</v>
      </c>
      <c r="AN258">
        <f t="shared" si="5"/>
        <v>1.4658576120977927E-2</v>
      </c>
      <c r="AO258">
        <f t="shared" si="5"/>
        <v>2.3644019117991365E-2</v>
      </c>
      <c r="AP258">
        <f t="shared" si="5"/>
        <v>-2.2791188425527298E-2</v>
      </c>
      <c r="AQ258">
        <f t="shared" si="2"/>
        <v>1.6055677175588357E-2</v>
      </c>
    </row>
    <row r="259" spans="1:43" x14ac:dyDescent="0.2">
      <c r="A259" s="6">
        <v>45420</v>
      </c>
      <c r="B259">
        <f t="shared" ref="B259:AP259" si="6">LN(B8/B7)</f>
        <v>2.6866434430834727E-2</v>
      </c>
      <c r="C259">
        <f t="shared" si="6"/>
        <v>-8.1096094069423117E-3</v>
      </c>
      <c r="D259">
        <f t="shared" si="6"/>
        <v>1.9029860218711591E-3</v>
      </c>
      <c r="E259">
        <f t="shared" si="6"/>
        <v>8.2056053829547716E-3</v>
      </c>
      <c r="F259">
        <f t="shared" si="6"/>
        <v>7.639566939550731E-3</v>
      </c>
      <c r="G259">
        <f t="shared" si="6"/>
        <v>-1.767650875647163E-3</v>
      </c>
      <c r="H259">
        <f t="shared" si="6"/>
        <v>1.6523592031289513E-2</v>
      </c>
      <c r="I259">
        <f t="shared" si="6"/>
        <v>1.3877547166362721E-2</v>
      </c>
      <c r="J259">
        <f t="shared" si="6"/>
        <v>4.0696080634739038E-3</v>
      </c>
      <c r="K259">
        <f t="shared" si="6"/>
        <v>-3.2689423662908751E-2</v>
      </c>
      <c r="L259">
        <f t="shared" si="6"/>
        <v>3.0176129958015378E-2</v>
      </c>
      <c r="M259">
        <f t="shared" si="6"/>
        <v>3.439515447051482E-3</v>
      </c>
      <c r="N259">
        <f t="shared" si="6"/>
        <v>1.4413486814941714E-2</v>
      </c>
      <c r="O259">
        <f t="shared" si="6"/>
        <v>1.2025685832619995E-2</v>
      </c>
      <c r="P259">
        <f t="shared" si="6"/>
        <v>1.7882891479978298E-2</v>
      </c>
      <c r="Q259">
        <f t="shared" si="6"/>
        <v>1.1808624919931596E-2</v>
      </c>
      <c r="R259">
        <f t="shared" si="6"/>
        <v>1.2109969714568885E-2</v>
      </c>
      <c r="S259">
        <f t="shared" si="6"/>
        <v>4.2141871115888184E-3</v>
      </c>
      <c r="T259">
        <f t="shared" si="6"/>
        <v>2.3543221163955255E-2</v>
      </c>
      <c r="U259">
        <f t="shared" si="6"/>
        <v>-3.0982542123281494E-3</v>
      </c>
      <c r="V259">
        <f t="shared" si="6"/>
        <v>4.107719090270464E-2</v>
      </c>
      <c r="W259">
        <f t="shared" si="6"/>
        <v>-1.5705046711530002E-2</v>
      </c>
      <c r="X259">
        <f t="shared" si="6"/>
        <v>-1.3083287224175491E-2</v>
      </c>
      <c r="Y259">
        <f t="shared" si="6"/>
        <v>-4.1611204494997264E-3</v>
      </c>
      <c r="Z259">
        <f t="shared" si="6"/>
        <v>-1.5100392404564353E-3</v>
      </c>
      <c r="AA259">
        <f t="shared" si="6"/>
        <v>1.8301235600005496E-2</v>
      </c>
      <c r="AB259">
        <f t="shared" si="6"/>
        <v>2.2389149442840293E-2</v>
      </c>
      <c r="AC259">
        <f t="shared" si="6"/>
        <v>3.7381376842296345E-2</v>
      </c>
      <c r="AD259">
        <f t="shared" si="6"/>
        <v>-1.1336151408819729E-3</v>
      </c>
      <c r="AE259">
        <f t="shared" si="6"/>
        <v>2.6866434430834727E-2</v>
      </c>
      <c r="AF259">
        <f t="shared" si="6"/>
        <v>8.427178591616395E-4</v>
      </c>
      <c r="AG259">
        <f t="shared" si="6"/>
        <v>-1.5725590336373864E-2</v>
      </c>
      <c r="AH259">
        <f t="shared" si="6"/>
        <v>-1.6248522316123906E-2</v>
      </c>
      <c r="AI259">
        <f t="shared" si="6"/>
        <v>-7.8939279705951514E-3</v>
      </c>
      <c r="AJ259">
        <f t="shared" si="6"/>
        <v>-9.5183655470959493E-3</v>
      </c>
      <c r="AK259">
        <f t="shared" si="6"/>
        <v>1.4750759325838074E-3</v>
      </c>
      <c r="AL259">
        <f t="shared" si="6"/>
        <v>2.7032426466386135E-3</v>
      </c>
      <c r="AM259">
        <f t="shared" si="6"/>
        <v>1.1037489013999514E-2</v>
      </c>
      <c r="AN259">
        <f t="shared" si="6"/>
        <v>-5.0277085687054136E-4</v>
      </c>
      <c r="AO259">
        <f t="shared" si="6"/>
        <v>-4.2263246846175936E-3</v>
      </c>
      <c r="AP259">
        <f t="shared" si="6"/>
        <v>1.4136895957625014E-2</v>
      </c>
      <c r="AQ259">
        <f t="shared" si="2"/>
        <v>-2.3488323174109416E-2</v>
      </c>
    </row>
    <row r="260" spans="1:43" x14ac:dyDescent="0.2">
      <c r="A260" s="6">
        <v>45421</v>
      </c>
      <c r="B260">
        <f t="shared" ref="B260:AP260" si="7">LN(B9/B8)</f>
        <v>-3.4923122370756836E-2</v>
      </c>
      <c r="C260">
        <f t="shared" si="7"/>
        <v>-2.5935158659438698E-2</v>
      </c>
      <c r="D260">
        <f t="shared" si="7"/>
        <v>-1.0257319835924036E-2</v>
      </c>
      <c r="E260">
        <f t="shared" si="7"/>
        <v>1.1076143628124936E-2</v>
      </c>
      <c r="F260">
        <f t="shared" si="7"/>
        <v>-2.2362686710776319E-2</v>
      </c>
      <c r="G260">
        <f t="shared" si="7"/>
        <v>-1.8917654766549247E-2</v>
      </c>
      <c r="H260">
        <f t="shared" si="7"/>
        <v>-2.8315267987250755E-2</v>
      </c>
      <c r="I260">
        <f t="shared" si="7"/>
        <v>-1.9820268025095091E-2</v>
      </c>
      <c r="J260">
        <f t="shared" si="7"/>
        <v>-3.5612110487876686E-2</v>
      </c>
      <c r="K260">
        <f t="shared" si="7"/>
        <v>-3.0001418322123892E-2</v>
      </c>
      <c r="L260">
        <f t="shared" si="7"/>
        <v>3.2202954153648232E-2</v>
      </c>
      <c r="M260">
        <f t="shared" si="7"/>
        <v>-2.012477327599534E-2</v>
      </c>
      <c r="N260">
        <f t="shared" si="7"/>
        <v>-3.1063359845767704E-3</v>
      </c>
      <c r="O260">
        <f t="shared" si="7"/>
        <v>-1.0114077678694907E-2</v>
      </c>
      <c r="P260">
        <f t="shared" si="7"/>
        <v>-2.6801131599832044E-2</v>
      </c>
      <c r="Q260">
        <f t="shared" si="7"/>
        <v>-4.2803275566670337E-2</v>
      </c>
      <c r="R260">
        <f t="shared" si="7"/>
        <v>-1.7368244814929858E-2</v>
      </c>
      <c r="S260">
        <f t="shared" si="7"/>
        <v>-1.79685862476659E-2</v>
      </c>
      <c r="T260">
        <f t="shared" si="7"/>
        <v>1.7823293742152101E-2</v>
      </c>
      <c r="U260">
        <f t="shared" si="7"/>
        <v>-5.0803335536454886E-2</v>
      </c>
      <c r="V260">
        <f t="shared" si="7"/>
        <v>-3.9518669708099335E-2</v>
      </c>
      <c r="W260">
        <f t="shared" si="7"/>
        <v>-5.2365760453054362E-3</v>
      </c>
      <c r="X260">
        <f t="shared" si="7"/>
        <v>4.8600368546270261E-3</v>
      </c>
      <c r="Y260">
        <f t="shared" si="7"/>
        <v>1.3720581696583547E-2</v>
      </c>
      <c r="Z260">
        <f t="shared" si="7"/>
        <v>-1.5885453546017524E-2</v>
      </c>
      <c r="AA260">
        <f t="shared" si="7"/>
        <v>-2.3592401422135034E-2</v>
      </c>
      <c r="AB260">
        <f t="shared" si="7"/>
        <v>-1.0516220438698869E-2</v>
      </c>
      <c r="AC260">
        <f t="shared" si="7"/>
        <v>-2.5574959199756247E-3</v>
      </c>
      <c r="AD260">
        <f t="shared" si="7"/>
        <v>-1.5285942207282509E-2</v>
      </c>
      <c r="AE260">
        <f t="shared" si="7"/>
        <v>-3.4923136388220165E-2</v>
      </c>
      <c r="AF260">
        <f t="shared" si="7"/>
        <v>-1.1585052226435254E-2</v>
      </c>
      <c r="AG260">
        <f t="shared" si="7"/>
        <v>-2.3993691653757598E-2</v>
      </c>
      <c r="AH260">
        <f t="shared" si="7"/>
        <v>-6.6000493786070669E-3</v>
      </c>
      <c r="AI260">
        <f t="shared" si="7"/>
        <v>-6.5219424616041024E-3</v>
      </c>
      <c r="AJ260">
        <f t="shared" si="7"/>
        <v>8.5462449622638447E-3</v>
      </c>
      <c r="AK260">
        <f t="shared" si="7"/>
        <v>-3.6720486415092561E-2</v>
      </c>
      <c r="AL260">
        <f t="shared" si="7"/>
        <v>-3.1899331335887419E-3</v>
      </c>
      <c r="AM260">
        <f t="shared" si="7"/>
        <v>1.1038961410639377E-2</v>
      </c>
      <c r="AN260">
        <f t="shared" si="7"/>
        <v>-4.2206590774459957E-3</v>
      </c>
      <c r="AO260">
        <f t="shared" si="7"/>
        <v>-1.4005979852684723E-2</v>
      </c>
      <c r="AP260">
        <f t="shared" si="7"/>
        <v>-2.0326932682923304E-2</v>
      </c>
      <c r="AQ260">
        <f t="shared" si="2"/>
        <v>-3.0075777734449284E-2</v>
      </c>
    </row>
    <row r="261" spans="1:43" x14ac:dyDescent="0.2">
      <c r="A261" s="6">
        <v>45422</v>
      </c>
      <c r="B261">
        <f t="shared" ref="B261:AP261" si="8">LN(B10/B9)</f>
        <v>1.5173926759797305E-3</v>
      </c>
      <c r="C261">
        <f t="shared" si="8"/>
        <v>1.7680476590753065E-2</v>
      </c>
      <c r="D261">
        <f t="shared" si="8"/>
        <v>1.9949561221509694E-2</v>
      </c>
      <c r="E261">
        <f t="shared" si="8"/>
        <v>1.513888902029926E-2</v>
      </c>
      <c r="F261">
        <f t="shared" si="8"/>
        <v>-1.5143518295919098E-2</v>
      </c>
      <c r="G261">
        <f t="shared" si="8"/>
        <v>-1.4268207332784676E-2</v>
      </c>
      <c r="H261">
        <f t="shared" si="8"/>
        <v>1.1192891068661266E-2</v>
      </c>
      <c r="I261">
        <f t="shared" si="8"/>
        <v>1.9379156416707281E-2</v>
      </c>
      <c r="J261">
        <f t="shared" si="8"/>
        <v>9.3615797337174937E-4</v>
      </c>
      <c r="K261">
        <f t="shared" si="8"/>
        <v>7.3993583831986828E-3</v>
      </c>
      <c r="L261">
        <f t="shared" si="8"/>
        <v>2.3335790135557161E-2</v>
      </c>
      <c r="M261">
        <f t="shared" si="8"/>
        <v>1.5411662051788112E-2</v>
      </c>
      <c r="N261">
        <f t="shared" si="8"/>
        <v>1.3571113981841385E-2</v>
      </c>
      <c r="O261">
        <f t="shared" si="8"/>
        <v>7.8271826810229778E-3</v>
      </c>
      <c r="P261">
        <f t="shared" si="8"/>
        <v>2.694200922743285E-2</v>
      </c>
      <c r="Q261">
        <f t="shared" si="8"/>
        <v>1.8674811970092981E-2</v>
      </c>
      <c r="R261">
        <f t="shared" si="8"/>
        <v>9.4948153113682942E-3</v>
      </c>
      <c r="S261">
        <f t="shared" si="8"/>
        <v>7.9299868681997031E-3</v>
      </c>
      <c r="T261">
        <f t="shared" si="8"/>
        <v>1.5743830751930598E-2</v>
      </c>
      <c r="U261">
        <f t="shared" si="8"/>
        <v>3.2594598307743861E-3</v>
      </c>
      <c r="V261">
        <f t="shared" si="8"/>
        <v>1.2550249091396569E-2</v>
      </c>
      <c r="W261">
        <f t="shared" si="8"/>
        <v>2.9697852927979031E-2</v>
      </c>
      <c r="X261">
        <f t="shared" si="8"/>
        <v>-2.9209198351756328E-3</v>
      </c>
      <c r="Y261">
        <f t="shared" si="8"/>
        <v>-8.8523105180118907E-3</v>
      </c>
      <c r="Z261">
        <f t="shared" si="8"/>
        <v>-8.9232404227529791E-3</v>
      </c>
      <c r="AA261">
        <f t="shared" si="8"/>
        <v>3.9707747306988823E-3</v>
      </c>
      <c r="AB261">
        <f t="shared" si="8"/>
        <v>-3.5658728191784975E-3</v>
      </c>
      <c r="AC261">
        <f t="shared" si="8"/>
        <v>6.8009654188263165E-3</v>
      </c>
      <c r="AD261">
        <f t="shared" si="8"/>
        <v>1.0240289044771761E-2</v>
      </c>
      <c r="AE261">
        <f t="shared" si="8"/>
        <v>1.5174066934429866E-3</v>
      </c>
      <c r="AF261">
        <f t="shared" si="8"/>
        <v>3.9802633180126808E-3</v>
      </c>
      <c r="AG261">
        <f t="shared" si="8"/>
        <v>6.9093640519244824E-3</v>
      </c>
      <c r="AH261">
        <f t="shared" si="8"/>
        <v>1.574187349322621E-2</v>
      </c>
      <c r="AI261">
        <f t="shared" si="8"/>
        <v>1.209743323306359E-3</v>
      </c>
      <c r="AJ261">
        <f t="shared" si="8"/>
        <v>-1.0228960548285298E-2</v>
      </c>
      <c r="AK261">
        <f t="shared" si="8"/>
        <v>1.9221325309030056E-2</v>
      </c>
      <c r="AL261">
        <f t="shared" si="8"/>
        <v>-9.2628932071256095E-3</v>
      </c>
      <c r="AM261">
        <f t="shared" si="8"/>
        <v>-2.9930582228838206E-3</v>
      </c>
      <c r="AN261">
        <f t="shared" si="8"/>
        <v>-1.6883226483091991E-2</v>
      </c>
      <c r="AO261">
        <f t="shared" si="8"/>
        <v>-3.709938205702425E-3</v>
      </c>
      <c r="AP261">
        <f t="shared" si="8"/>
        <v>1.470493178526988E-2</v>
      </c>
      <c r="AQ261">
        <f t="shared" si="2"/>
        <v>1.6016027644680374E-2</v>
      </c>
    </row>
    <row r="262" spans="1:43" x14ac:dyDescent="0.2">
      <c r="A262" s="6">
        <v>45425</v>
      </c>
      <c r="B262">
        <f t="shared" ref="B262:AP262" si="9">LN(B11/B10)</f>
        <v>2.3325694569211602E-4</v>
      </c>
      <c r="C262">
        <f t="shared" si="9"/>
        <v>3.0820674266687775E-2</v>
      </c>
      <c r="D262">
        <f t="shared" si="9"/>
        <v>-1.1750807550675034E-2</v>
      </c>
      <c r="E262">
        <f t="shared" si="9"/>
        <v>1.1682693094571402E-3</v>
      </c>
      <c r="F262">
        <f t="shared" si="9"/>
        <v>4.0997156771478103E-3</v>
      </c>
      <c r="G262">
        <f t="shared" si="9"/>
        <v>5.4548446573048137E-2</v>
      </c>
      <c r="H262">
        <f t="shared" si="9"/>
        <v>1.1365137232159634E-2</v>
      </c>
      <c r="I262">
        <f t="shared" si="9"/>
        <v>-7.0843776479165045E-3</v>
      </c>
      <c r="J262">
        <f t="shared" si="9"/>
        <v>3.0631810102691451E-2</v>
      </c>
      <c r="K262">
        <f t="shared" si="9"/>
        <v>-2.1048995982108519E-3</v>
      </c>
      <c r="L262">
        <f t="shared" si="9"/>
        <v>1.6696820878112618E-3</v>
      </c>
      <c r="M262">
        <f t="shared" si="9"/>
        <v>4.8566275656827737E-2</v>
      </c>
      <c r="N262">
        <f t="shared" si="9"/>
        <v>-1.3061401347636665E-4</v>
      </c>
      <c r="O262">
        <f t="shared" si="9"/>
        <v>-6.7138635732082669E-3</v>
      </c>
      <c r="P262">
        <f t="shared" si="9"/>
        <v>-1.3024152138980515E-2</v>
      </c>
      <c r="Q262">
        <f t="shared" si="9"/>
        <v>-1.247311775987707E-2</v>
      </c>
      <c r="R262">
        <f t="shared" si="9"/>
        <v>-3.362842900443622E-3</v>
      </c>
      <c r="S262">
        <f t="shared" si="9"/>
        <v>1.2204899108316338E-2</v>
      </c>
      <c r="T262">
        <f t="shared" si="9"/>
        <v>-8.6676789869620088E-2</v>
      </c>
      <c r="U262">
        <f t="shared" si="9"/>
        <v>-7.5007506527614877E-3</v>
      </c>
      <c r="V262">
        <f t="shared" si="9"/>
        <v>9.52188988370937E-3</v>
      </c>
      <c r="W262">
        <f t="shared" si="9"/>
        <v>-2.5928426749258045E-2</v>
      </c>
      <c r="X262">
        <f t="shared" si="9"/>
        <v>-2.5103590668855481E-3</v>
      </c>
      <c r="Y262">
        <f t="shared" si="9"/>
        <v>-4.0207331518389133E-3</v>
      </c>
      <c r="Z262">
        <f t="shared" si="9"/>
        <v>2.2129098547923328E-4</v>
      </c>
      <c r="AA262">
        <f t="shared" si="9"/>
        <v>-1.0401584540350733E-2</v>
      </c>
      <c r="AB262">
        <f t="shared" si="9"/>
        <v>-1.6711123832910239E-2</v>
      </c>
      <c r="AC262">
        <f t="shared" si="9"/>
        <v>1.2534458468389471E-2</v>
      </c>
      <c r="AD262">
        <f t="shared" si="9"/>
        <v>-9.0893101695074009E-3</v>
      </c>
      <c r="AE262">
        <f t="shared" si="9"/>
        <v>2.332429527470478E-4</v>
      </c>
      <c r="AF262">
        <f t="shared" si="9"/>
        <v>1.056817115421124E-2</v>
      </c>
      <c r="AG262">
        <f t="shared" si="9"/>
        <v>1.1993843956287947E-2</v>
      </c>
      <c r="AH262">
        <f t="shared" si="9"/>
        <v>-8.0466946851763174E-4</v>
      </c>
      <c r="AI262">
        <f t="shared" si="9"/>
        <v>9.7543866332362051E-3</v>
      </c>
      <c r="AJ262">
        <f t="shared" si="9"/>
        <v>-1.0181515222767506E-3</v>
      </c>
      <c r="AK262">
        <f t="shared" si="9"/>
        <v>-3.4673957611041713E-3</v>
      </c>
      <c r="AL262">
        <f t="shared" si="9"/>
        <v>8.1058243513223039E-3</v>
      </c>
      <c r="AM262">
        <f t="shared" si="9"/>
        <v>-1.0515657081725025E-2</v>
      </c>
      <c r="AN262">
        <f t="shared" si="9"/>
        <v>1.3747058340687431E-2</v>
      </c>
      <c r="AO262">
        <f t="shared" si="9"/>
        <v>-1.8605504117755647E-3</v>
      </c>
      <c r="AP262">
        <f t="shared" si="9"/>
        <v>8.5728934253347482E-3</v>
      </c>
      <c r="AQ262">
        <f t="shared" si="2"/>
        <v>2.0963265556332999E-2</v>
      </c>
    </row>
    <row r="263" spans="1:43" x14ac:dyDescent="0.2">
      <c r="A263" s="6">
        <v>45426</v>
      </c>
      <c r="B263">
        <f t="shared" ref="B263:AP263" si="10">LN(B12/B11)</f>
        <v>4.2044477028322147E-2</v>
      </c>
      <c r="C263">
        <f t="shared" si="10"/>
        <v>1.884317039780917E-2</v>
      </c>
      <c r="D263">
        <f t="shared" si="10"/>
        <v>-1.2838367652957337E-3</v>
      </c>
      <c r="E263">
        <f t="shared" si="10"/>
        <v>8.0798736148342525E-3</v>
      </c>
      <c r="F263">
        <f t="shared" si="10"/>
        <v>1.2924207942209755E-2</v>
      </c>
      <c r="G263">
        <f t="shared" si="10"/>
        <v>-4.1347969539426377E-2</v>
      </c>
      <c r="H263">
        <f t="shared" si="10"/>
        <v>1.3625656495238303E-2</v>
      </c>
      <c r="I263">
        <f t="shared" si="10"/>
        <v>7.6357367620660576E-3</v>
      </c>
      <c r="J263">
        <f t="shared" si="10"/>
        <v>-3.9192990543777985E-3</v>
      </c>
      <c r="K263">
        <f t="shared" si="10"/>
        <v>-6.7501658196546747E-3</v>
      </c>
      <c r="L263">
        <f t="shared" si="10"/>
        <v>3.1808412739419999E-2</v>
      </c>
      <c r="M263">
        <f t="shared" si="10"/>
        <v>-3.0942604780293034E-2</v>
      </c>
      <c r="N263">
        <f t="shared" si="10"/>
        <v>1.1013372541513227E-2</v>
      </c>
      <c r="O263">
        <f t="shared" si="10"/>
        <v>-1.1551368562855414E-2</v>
      </c>
      <c r="P263">
        <f t="shared" si="10"/>
        <v>1.3867565169519471E-2</v>
      </c>
      <c r="Q263">
        <f t="shared" si="10"/>
        <v>2.2230979940446725E-2</v>
      </c>
      <c r="R263">
        <f t="shared" si="10"/>
        <v>1.2310736376325687E-2</v>
      </c>
      <c r="S263">
        <f t="shared" si="10"/>
        <v>1.3158828516510334E-2</v>
      </c>
      <c r="T263">
        <f t="shared" si="10"/>
        <v>5.0925246174303709E-3</v>
      </c>
      <c r="U263">
        <f t="shared" si="10"/>
        <v>4.41826320997886E-2</v>
      </c>
      <c r="V263">
        <f t="shared" si="10"/>
        <v>7.9220962952040366E-3</v>
      </c>
      <c r="W263">
        <f t="shared" si="10"/>
        <v>3.1279013586295576E-2</v>
      </c>
      <c r="X263">
        <f t="shared" si="10"/>
        <v>6.1885479609167272E-3</v>
      </c>
      <c r="Y263">
        <f t="shared" si="10"/>
        <v>3.8463069998603792E-2</v>
      </c>
      <c r="Z263">
        <f t="shared" si="10"/>
        <v>9.6885007349608969E-3</v>
      </c>
      <c r="AA263">
        <f t="shared" si="10"/>
        <v>2.7212587611594213E-2</v>
      </c>
      <c r="AB263">
        <f t="shared" si="10"/>
        <v>6.6101066304044956E-2</v>
      </c>
      <c r="AC263">
        <f t="shared" si="10"/>
        <v>3.8259095165756464E-2</v>
      </c>
      <c r="AD263">
        <f t="shared" si="10"/>
        <v>4.2646467309001977E-2</v>
      </c>
      <c r="AE263">
        <f t="shared" si="10"/>
        <v>4.204446362860232E-2</v>
      </c>
      <c r="AF263">
        <f t="shared" si="10"/>
        <v>-8.1159340895021522E-3</v>
      </c>
      <c r="AG263">
        <f t="shared" si="10"/>
        <v>3.9092180464367909E-3</v>
      </c>
      <c r="AH263">
        <f t="shared" si="10"/>
        <v>-4.6916667108350208E-3</v>
      </c>
      <c r="AI263">
        <f t="shared" si="10"/>
        <v>-6.6261471006592194E-3</v>
      </c>
      <c r="AJ263">
        <f t="shared" si="10"/>
        <v>8.7797985555940433E-4</v>
      </c>
      <c r="AK263">
        <f t="shared" si="10"/>
        <v>-4.9910680797208267E-3</v>
      </c>
      <c r="AL263">
        <f t="shared" si="10"/>
        <v>3.1030192982049306E-3</v>
      </c>
      <c r="AM263">
        <f t="shared" si="10"/>
        <v>1.155515781930928E-2</v>
      </c>
      <c r="AN263">
        <f t="shared" si="10"/>
        <v>-1.1874142183658691E-2</v>
      </c>
      <c r="AO263">
        <f t="shared" si="10"/>
        <v>1.0601043547628711E-2</v>
      </c>
      <c r="AP263">
        <f t="shared" si="10"/>
        <v>1.4411574235891201E-2</v>
      </c>
      <c r="AQ263">
        <f t="shared" si="2"/>
        <v>3.3812592668528521E-3</v>
      </c>
    </row>
    <row r="264" spans="1:43" x14ac:dyDescent="0.2">
      <c r="A264" s="6">
        <v>45427</v>
      </c>
      <c r="B264">
        <f t="shared" ref="B264:AP264" si="11">LN(B13/B12)</f>
        <v>2.7758490042567006E-2</v>
      </c>
      <c r="C264">
        <f t="shared" si="11"/>
        <v>4.9454452979897385E-3</v>
      </c>
      <c r="D264">
        <f t="shared" si="11"/>
        <v>1.9736882743873599E-2</v>
      </c>
      <c r="E264">
        <f t="shared" si="11"/>
        <v>-1.8043339748471745E-2</v>
      </c>
      <c r="F264">
        <f t="shared" si="11"/>
        <v>2.7614570706320646E-3</v>
      </c>
      <c r="G264">
        <f t="shared" si="11"/>
        <v>3.5712252918405567E-2</v>
      </c>
      <c r="H264">
        <f t="shared" si="11"/>
        <v>9.7318883458265073E-5</v>
      </c>
      <c r="I264">
        <f t="shared" si="11"/>
        <v>-1.0082629318698893E-2</v>
      </c>
      <c r="J264">
        <f t="shared" si="11"/>
        <v>-9.3705961086063873E-4</v>
      </c>
      <c r="K264">
        <f t="shared" si="11"/>
        <v>1.055847048764163E-3</v>
      </c>
      <c r="L264">
        <f t="shared" si="11"/>
        <v>2.7423860420843593E-3</v>
      </c>
      <c r="M264">
        <f t="shared" si="11"/>
        <v>1.1900861902424255E-3</v>
      </c>
      <c r="N264">
        <f t="shared" si="11"/>
        <v>-3.6666242117824196E-3</v>
      </c>
      <c r="O264">
        <f t="shared" si="11"/>
        <v>-9.026126328830944E-3</v>
      </c>
      <c r="P264">
        <f t="shared" si="11"/>
        <v>1.5478307839313947E-2</v>
      </c>
      <c r="Q264">
        <f t="shared" si="11"/>
        <v>2.0133687812890636E-3</v>
      </c>
      <c r="R264">
        <f t="shared" si="11"/>
        <v>-2.6795016648725129E-3</v>
      </c>
      <c r="S264">
        <f t="shared" si="11"/>
        <v>-1.1618776112207751E-2</v>
      </c>
      <c r="T264">
        <f t="shared" si="11"/>
        <v>-1.8149532104374377E-2</v>
      </c>
      <c r="U264">
        <f t="shared" si="11"/>
        <v>2.2048667036940854E-3</v>
      </c>
      <c r="V264">
        <f t="shared" si="11"/>
        <v>6.9266799548024349E-3</v>
      </c>
      <c r="W264">
        <f t="shared" si="11"/>
        <v>-2.6130555328782841E-2</v>
      </c>
      <c r="X264">
        <f t="shared" si="11"/>
        <v>8.9301306513327912E-3</v>
      </c>
      <c r="Y264">
        <f t="shared" si="11"/>
        <v>1.4173071803585225E-2</v>
      </c>
      <c r="Z264">
        <f t="shared" si="11"/>
        <v>4.2638889243684173E-3</v>
      </c>
      <c r="AA264">
        <f t="shared" si="11"/>
        <v>8.1930999959873799E-3</v>
      </c>
      <c r="AB264">
        <f t="shared" si="11"/>
        <v>2.1972685165700747E-2</v>
      </c>
      <c r="AC264">
        <f t="shared" si="11"/>
        <v>2.6076329657372711E-2</v>
      </c>
      <c r="AD264">
        <f t="shared" si="11"/>
        <v>-6.2890946593265797E-3</v>
      </c>
      <c r="AE264">
        <f t="shared" si="11"/>
        <v>2.7758504385725646E-2</v>
      </c>
      <c r="AF264">
        <f t="shared" si="11"/>
        <v>4.6203916154525168E-3</v>
      </c>
      <c r="AG264">
        <f t="shared" si="11"/>
        <v>-1.5486205090729507E-2</v>
      </c>
      <c r="AH264">
        <f t="shared" si="11"/>
        <v>-1.1256530963385414E-2</v>
      </c>
      <c r="AI264">
        <f t="shared" si="11"/>
        <v>3.384946390221777E-3</v>
      </c>
      <c r="AJ264">
        <f t="shared" si="11"/>
        <v>-3.3399927712416083E-3</v>
      </c>
      <c r="AK264">
        <f t="shared" si="11"/>
        <v>-4.4316731721902106E-3</v>
      </c>
      <c r="AL264">
        <f t="shared" si="11"/>
        <v>2.7296281003780626E-3</v>
      </c>
      <c r="AM264">
        <f t="shared" si="11"/>
        <v>2.5633097842647952E-3</v>
      </c>
      <c r="AN264">
        <f t="shared" si="11"/>
        <v>-5.3458961333183357E-3</v>
      </c>
      <c r="AO264">
        <f t="shared" si="11"/>
        <v>-7.8425718626667744E-4</v>
      </c>
      <c r="AP264">
        <f t="shared" si="11"/>
        <v>-5.8685195252580185E-3</v>
      </c>
      <c r="AQ264">
        <f t="shared" si="2"/>
        <v>-1.2632229263104913E-2</v>
      </c>
    </row>
    <row r="265" spans="1:43" x14ac:dyDescent="0.2">
      <c r="A265" s="6">
        <v>45428</v>
      </c>
      <c r="B265">
        <f t="shared" ref="B265:AP265" si="12">LN(B14/B13)</f>
        <v>2.8505129488998809E-3</v>
      </c>
      <c r="C265">
        <f t="shared" si="12"/>
        <v>5.3674249868856721E-3</v>
      </c>
      <c r="D265">
        <f t="shared" si="12"/>
        <v>2.6517530630156588E-2</v>
      </c>
      <c r="E265">
        <f t="shared" si="12"/>
        <v>-3.5218072359819224E-3</v>
      </c>
      <c r="F265">
        <f t="shared" si="12"/>
        <v>6.9225732512370698E-3</v>
      </c>
      <c r="G265">
        <f t="shared" si="12"/>
        <v>1.0184685079111987E-2</v>
      </c>
      <c r="H265">
        <f t="shared" si="12"/>
        <v>8.9165601313050246E-3</v>
      </c>
      <c r="I265">
        <f t="shared" si="12"/>
        <v>2.8911395652717943E-3</v>
      </c>
      <c r="J265">
        <f t="shared" si="12"/>
        <v>9.8673970044329921E-3</v>
      </c>
      <c r="K265">
        <f t="shared" si="12"/>
        <v>-4.1960917472991452E-3</v>
      </c>
      <c r="L265">
        <f t="shared" si="12"/>
        <v>1.6483012843407981E-2</v>
      </c>
      <c r="M265">
        <f t="shared" si="12"/>
        <v>1.444588935567306E-2</v>
      </c>
      <c r="N265">
        <f t="shared" si="12"/>
        <v>-2.1346833428380008E-2</v>
      </c>
      <c r="O265">
        <f t="shared" si="12"/>
        <v>1.3579770935769097E-3</v>
      </c>
      <c r="P265">
        <f t="shared" si="12"/>
        <v>2.7657041551559759E-4</v>
      </c>
      <c r="Q265">
        <f t="shared" si="12"/>
        <v>1.5242691640955236E-2</v>
      </c>
      <c r="R265">
        <f t="shared" si="12"/>
        <v>6.3872121425705818E-3</v>
      </c>
      <c r="S265">
        <f t="shared" si="12"/>
        <v>5.8101682001362497E-3</v>
      </c>
      <c r="T265">
        <f t="shared" si="12"/>
        <v>-1.1573059695629563E-2</v>
      </c>
      <c r="U265">
        <f t="shared" si="12"/>
        <v>6.1255333309288102E-3</v>
      </c>
      <c r="V265">
        <f t="shared" si="12"/>
        <v>-4.1100906555760902E-3</v>
      </c>
      <c r="W265">
        <f t="shared" si="12"/>
        <v>-4.5860532995202742E-2</v>
      </c>
      <c r="X265">
        <f t="shared" si="12"/>
        <v>1.1376260615937843E-2</v>
      </c>
      <c r="Y265">
        <f t="shared" si="12"/>
        <v>2.9719379327178334E-2</v>
      </c>
      <c r="Z265">
        <f t="shared" si="12"/>
        <v>1.3330000344682678E-2</v>
      </c>
      <c r="AA265">
        <f t="shared" si="12"/>
        <v>2.1455873528141354E-2</v>
      </c>
      <c r="AB265">
        <f t="shared" si="12"/>
        <v>3.4583649356773417E-2</v>
      </c>
      <c r="AC265">
        <f t="shared" si="12"/>
        <v>9.5986990524299279E-2</v>
      </c>
      <c r="AD265">
        <f t="shared" si="12"/>
        <v>1.8009117411746088E-3</v>
      </c>
      <c r="AE265">
        <f t="shared" si="12"/>
        <v>2.8505129860447167E-3</v>
      </c>
      <c r="AF265">
        <f t="shared" si="12"/>
        <v>9.9241546109874318E-3</v>
      </c>
      <c r="AG265">
        <f t="shared" si="12"/>
        <v>1.5006522876184075E-2</v>
      </c>
      <c r="AH265">
        <f t="shared" si="12"/>
        <v>8.5077040104001734E-3</v>
      </c>
      <c r="AI265">
        <f t="shared" si="12"/>
        <v>5.9414820230219573E-3</v>
      </c>
      <c r="AJ265">
        <f t="shared" si="12"/>
        <v>2.3249940762568085E-2</v>
      </c>
      <c r="AK265">
        <f t="shared" si="12"/>
        <v>8.4958730340142299E-3</v>
      </c>
      <c r="AL265">
        <f t="shared" si="12"/>
        <v>1.2789956983930957E-2</v>
      </c>
      <c r="AM265">
        <f t="shared" si="12"/>
        <v>-1.0231327225611908E-2</v>
      </c>
      <c r="AN265">
        <f t="shared" si="12"/>
        <v>1.2523667502370968E-2</v>
      </c>
      <c r="AO265">
        <f t="shared" si="12"/>
        <v>2.5906924829192352E-2</v>
      </c>
      <c r="AP265">
        <f t="shared" si="12"/>
        <v>1.2042571736630658E-2</v>
      </c>
      <c r="AQ265">
        <f t="shared" si="2"/>
        <v>6.9197490336625816E-3</v>
      </c>
    </row>
    <row r="266" spans="1:43" x14ac:dyDescent="0.2">
      <c r="A266" s="6">
        <v>45429</v>
      </c>
      <c r="B266">
        <f t="shared" ref="B266:AP266" si="13">LN(B15/B14)</f>
        <v>-6.2000655052071186E-3</v>
      </c>
      <c r="C266">
        <f t="shared" si="13"/>
        <v>-6.9758063754380671E-3</v>
      </c>
      <c r="D266">
        <f t="shared" si="13"/>
        <v>-4.8332552260049933E-4</v>
      </c>
      <c r="E266">
        <f t="shared" si="13"/>
        <v>-1.0327136261689495E-2</v>
      </c>
      <c r="F266">
        <f t="shared" si="13"/>
        <v>5.7740131025526328E-3</v>
      </c>
      <c r="G266">
        <f t="shared" si="13"/>
        <v>-1.5637707697503923E-2</v>
      </c>
      <c r="H266">
        <f t="shared" si="13"/>
        <v>4.7714393283767434E-2</v>
      </c>
      <c r="I266">
        <f t="shared" si="13"/>
        <v>7.6323582715344639E-3</v>
      </c>
      <c r="J266">
        <f t="shared" si="13"/>
        <v>-5.2026897225715876E-3</v>
      </c>
      <c r="K266">
        <f t="shared" si="13"/>
        <v>-8.7295813257890868E-3</v>
      </c>
      <c r="L266">
        <f t="shared" si="13"/>
        <v>-1.0195073496008721E-2</v>
      </c>
      <c r="M266">
        <f t="shared" si="13"/>
        <v>-6.7577344955578982E-3</v>
      </c>
      <c r="N266">
        <f t="shared" si="13"/>
        <v>1.1444106408671172E-2</v>
      </c>
      <c r="O266">
        <f t="shared" si="13"/>
        <v>-9.3004944596465876E-3</v>
      </c>
      <c r="P266">
        <f t="shared" si="13"/>
        <v>1.1005871830853848E-2</v>
      </c>
      <c r="Q266">
        <f t="shared" si="13"/>
        <v>-7.2048969096480408E-4</v>
      </c>
      <c r="R266">
        <f t="shared" si="13"/>
        <v>7.235137553998728E-3</v>
      </c>
      <c r="S266">
        <f t="shared" si="13"/>
        <v>-3.1950716791824775E-3</v>
      </c>
      <c r="T266">
        <f t="shared" si="13"/>
        <v>9.8827067765074311E-3</v>
      </c>
      <c r="U266">
        <f t="shared" si="13"/>
        <v>5.4008057008233393E-3</v>
      </c>
      <c r="V266">
        <f t="shared" si="13"/>
        <v>1.4790585185933821E-2</v>
      </c>
      <c r="W266">
        <f t="shared" si="13"/>
        <v>-9.0839554917480068E-4</v>
      </c>
      <c r="X266">
        <f t="shared" si="13"/>
        <v>-1.1151247626905846E-2</v>
      </c>
      <c r="Y266">
        <f t="shared" si="13"/>
        <v>5.8485810718134149E-2</v>
      </c>
      <c r="Z266">
        <f t="shared" si="13"/>
        <v>-7.4558681634046249E-3</v>
      </c>
      <c r="AA266">
        <f t="shared" si="13"/>
        <v>4.2384474074056391E-2</v>
      </c>
      <c r="AB266">
        <f t="shared" si="13"/>
        <v>0.11604146321921778</v>
      </c>
      <c r="AC266">
        <f t="shared" si="13"/>
        <v>-1.576312345981349E-2</v>
      </c>
      <c r="AD266">
        <f t="shared" si="13"/>
        <v>2.8718576740331736E-2</v>
      </c>
      <c r="AE266">
        <f t="shared" si="13"/>
        <v>-6.2000524928455493E-3</v>
      </c>
      <c r="AF266">
        <f t="shared" si="13"/>
        <v>1.797365168110112E-3</v>
      </c>
      <c r="AG266">
        <f t="shared" si="13"/>
        <v>2.6336829823955109E-3</v>
      </c>
      <c r="AH266">
        <f t="shared" si="13"/>
        <v>-9.7784037897584615E-3</v>
      </c>
      <c r="AI266">
        <f t="shared" si="13"/>
        <v>-4.8611951380235437E-4</v>
      </c>
      <c r="AJ266">
        <f t="shared" si="13"/>
        <v>-6.246224123905594E-3</v>
      </c>
      <c r="AK266">
        <f t="shared" si="13"/>
        <v>1.1178576963444202E-2</v>
      </c>
      <c r="AL266">
        <f t="shared" si="13"/>
        <v>1.4546847928666786E-2</v>
      </c>
      <c r="AM266">
        <f t="shared" si="13"/>
        <v>7.2400962019930825E-3</v>
      </c>
      <c r="AN266">
        <f t="shared" si="13"/>
        <v>-1.7285420482502818E-2</v>
      </c>
      <c r="AO266">
        <f t="shared" si="13"/>
        <v>-1.9512600308246165E-3</v>
      </c>
      <c r="AP266">
        <f t="shared" si="13"/>
        <v>1.7128977371890119E-2</v>
      </c>
      <c r="AQ266">
        <f t="shared" si="2"/>
        <v>-1.2738694307280194E-3</v>
      </c>
    </row>
    <row r="267" spans="1:43" x14ac:dyDescent="0.2">
      <c r="A267" s="6">
        <v>45433</v>
      </c>
      <c r="B267">
        <f t="shared" ref="B267:AP267" si="14">LN(B16/B15)</f>
        <v>1.4272982518011828E-2</v>
      </c>
      <c r="C267">
        <f t="shared" si="14"/>
        <v>3.6605590198182582E-2</v>
      </c>
      <c r="D267">
        <f t="shared" si="14"/>
        <v>-1.1148571707174681E-4</v>
      </c>
      <c r="E267">
        <f t="shared" si="14"/>
        <v>4.5450408354517306E-3</v>
      </c>
      <c r="F267">
        <f t="shared" si="14"/>
        <v>9.934208465688165E-3</v>
      </c>
      <c r="G267">
        <f t="shared" si="14"/>
        <v>3.044561646497938E-2</v>
      </c>
      <c r="H267">
        <f t="shared" si="14"/>
        <v>6.2360319128763712E-3</v>
      </c>
      <c r="I267">
        <f t="shared" si="14"/>
        <v>-0.15204087764117458</v>
      </c>
      <c r="J267">
        <f t="shared" si="14"/>
        <v>2.6694001315257482E-2</v>
      </c>
      <c r="K267">
        <f t="shared" si="14"/>
        <v>-3.4113641038367734E-3</v>
      </c>
      <c r="L267">
        <f t="shared" si="14"/>
        <v>-6.9703119161913171E-3</v>
      </c>
      <c r="M267">
        <f t="shared" si="14"/>
        <v>1.924757707039889E-2</v>
      </c>
      <c r="N267">
        <f t="shared" si="14"/>
        <v>-1.3394198588799628E-2</v>
      </c>
      <c r="O267">
        <f t="shared" si="14"/>
        <v>6.2369035309327711E-3</v>
      </c>
      <c r="P267">
        <f t="shared" si="14"/>
        <v>1.7764269190703612E-2</v>
      </c>
      <c r="Q267">
        <f t="shared" si="14"/>
        <v>9.5058378376953207E-3</v>
      </c>
      <c r="R267">
        <f t="shared" si="14"/>
        <v>2.9597903988068505E-4</v>
      </c>
      <c r="S267">
        <f t="shared" si="14"/>
        <v>6.2169027064962242E-3</v>
      </c>
      <c r="T267">
        <f t="shared" si="14"/>
        <v>5.9039893631372426E-3</v>
      </c>
      <c r="U267">
        <f t="shared" si="14"/>
        <v>1.2300936688483076E-2</v>
      </c>
      <c r="V267">
        <f t="shared" si="14"/>
        <v>-2.6429875014790847E-3</v>
      </c>
      <c r="W267">
        <f t="shared" si="14"/>
        <v>-2.7541299395719434E-3</v>
      </c>
      <c r="X267">
        <f t="shared" si="14"/>
        <v>6.5044756709441787E-3</v>
      </c>
      <c r="Y267">
        <f t="shared" si="14"/>
        <v>3.1959968291766848E-3</v>
      </c>
      <c r="Z267">
        <f t="shared" si="14"/>
        <v>-2.1701355992405336E-4</v>
      </c>
      <c r="AA267">
        <f t="shared" si="14"/>
        <v>9.9440712597892209E-2</v>
      </c>
      <c r="AB267">
        <f t="shared" si="14"/>
        <v>8.8136583748570765E-2</v>
      </c>
      <c r="AC267">
        <f t="shared" si="14"/>
        <v>5.3813867953685889E-2</v>
      </c>
      <c r="AD267">
        <f t="shared" si="14"/>
        <v>5.1632855846626122E-2</v>
      </c>
      <c r="AE267">
        <f t="shared" si="14"/>
        <v>1.4272995425748362E-2</v>
      </c>
      <c r="AF267">
        <f t="shared" si="14"/>
        <v>-3.2469115047870124E-3</v>
      </c>
      <c r="AG267">
        <f t="shared" si="14"/>
        <v>-3.6270034348265278E-3</v>
      </c>
      <c r="AH267">
        <f t="shared" si="14"/>
        <v>-4.1675612167493409E-3</v>
      </c>
      <c r="AI267">
        <f t="shared" si="14"/>
        <v>-8.4839322739762007E-3</v>
      </c>
      <c r="AJ267">
        <f t="shared" si="14"/>
        <v>-7.0525589420540541E-3</v>
      </c>
      <c r="AK267">
        <f t="shared" si="14"/>
        <v>-3.4439110630617776E-3</v>
      </c>
      <c r="AL267">
        <f t="shared" si="14"/>
        <v>1.0014497676321492E-3</v>
      </c>
      <c r="AM267">
        <f t="shared" si="14"/>
        <v>1.5529725526957895E-2</v>
      </c>
      <c r="AN267">
        <f t="shared" si="14"/>
        <v>-3.6319471708258378E-3</v>
      </c>
      <c r="AO267">
        <f t="shared" si="14"/>
        <v>1.4072573230972276E-2</v>
      </c>
      <c r="AP267">
        <f t="shared" si="14"/>
        <v>1.0171337005193506E-2</v>
      </c>
      <c r="AQ267">
        <f t="shared" si="2"/>
        <v>1.8210097622709073E-2</v>
      </c>
    </row>
    <row r="268" spans="1:43" x14ac:dyDescent="0.2">
      <c r="A268" s="6">
        <v>45434</v>
      </c>
      <c r="B268">
        <f t="shared" ref="B268:AP268" si="15">LN(B17/B16)</f>
        <v>3.81125327898556E-3</v>
      </c>
      <c r="C268">
        <f t="shared" si="15"/>
        <v>-5.2828012991569225E-3</v>
      </c>
      <c r="D268">
        <f t="shared" si="15"/>
        <v>2.6743246357560728E-3</v>
      </c>
      <c r="E268">
        <f t="shared" si="15"/>
        <v>-1.7190083697197342E-3</v>
      </c>
      <c r="F268">
        <f t="shared" si="15"/>
        <v>-1.1251413550130174E-2</v>
      </c>
      <c r="G268">
        <f t="shared" si="15"/>
        <v>2.7355876468526937E-2</v>
      </c>
      <c r="H268">
        <f t="shared" si="15"/>
        <v>-1.1077187392244708E-2</v>
      </c>
      <c r="I268">
        <f t="shared" si="15"/>
        <v>3.4547056356629649E-2</v>
      </c>
      <c r="J268">
        <f t="shared" si="15"/>
        <v>1.0402494052308526E-2</v>
      </c>
      <c r="K268">
        <f t="shared" si="15"/>
        <v>1.595405780306821E-2</v>
      </c>
      <c r="L268">
        <f t="shared" si="15"/>
        <v>-1.152277129899801E-2</v>
      </c>
      <c r="M268">
        <f t="shared" si="15"/>
        <v>1.8796876176029563E-2</v>
      </c>
      <c r="N268">
        <f t="shared" si="15"/>
        <v>4.6425938470806335E-3</v>
      </c>
      <c r="O268">
        <f t="shared" si="15"/>
        <v>3.3874464084787228E-3</v>
      </c>
      <c r="P268">
        <f t="shared" si="15"/>
        <v>4.9609056457116645E-3</v>
      </c>
      <c r="Q268">
        <f t="shared" si="15"/>
        <v>-7.5254548435739468E-3</v>
      </c>
      <c r="R268">
        <f t="shared" si="15"/>
        <v>1.6933027933750427E-2</v>
      </c>
      <c r="S268">
        <f t="shared" si="15"/>
        <v>-1.0713868996571232E-3</v>
      </c>
      <c r="T268">
        <f t="shared" si="15"/>
        <v>-4.0024096201143784E-3</v>
      </c>
      <c r="U268">
        <f t="shared" si="15"/>
        <v>1.3492452674513111E-2</v>
      </c>
      <c r="V268">
        <f t="shared" si="15"/>
        <v>1.7187279747868276E-3</v>
      </c>
      <c r="W268">
        <f t="shared" si="15"/>
        <v>1.0615431085404959E-2</v>
      </c>
      <c r="X268">
        <f t="shared" si="15"/>
        <v>8.5657142080519807E-4</v>
      </c>
      <c r="Y268">
        <f t="shared" si="15"/>
        <v>-6.3430717052429301E-4</v>
      </c>
      <c r="Z268">
        <f t="shared" si="15"/>
        <v>8.6750297254405086E-4</v>
      </c>
      <c r="AA268">
        <f t="shared" si="15"/>
        <v>3.3889525277848262E-2</v>
      </c>
      <c r="AB268">
        <f t="shared" si="15"/>
        <v>3.8809420875107657E-2</v>
      </c>
      <c r="AC268">
        <f t="shared" si="15"/>
        <v>2.8641331451906973E-2</v>
      </c>
      <c r="AD268">
        <f t="shared" si="15"/>
        <v>-6.5994465371643643E-3</v>
      </c>
      <c r="AE268">
        <f t="shared" si="15"/>
        <v>3.8112666242965994E-3</v>
      </c>
      <c r="AF268">
        <f t="shared" si="15"/>
        <v>-1.0293184532335277E-2</v>
      </c>
      <c r="AG268">
        <f t="shared" si="15"/>
        <v>2.7440469598240047E-4</v>
      </c>
      <c r="AH268">
        <f t="shared" si="15"/>
        <v>2.4030974556125979E-2</v>
      </c>
      <c r="AI268">
        <f t="shared" si="15"/>
        <v>-8.8260932883550223E-3</v>
      </c>
      <c r="AJ268">
        <f t="shared" si="15"/>
        <v>1.4295998243030014E-2</v>
      </c>
      <c r="AK268">
        <f t="shared" si="15"/>
        <v>1.1661274373668493E-2</v>
      </c>
      <c r="AL268">
        <f t="shared" si="15"/>
        <v>7.6486120732496094E-4</v>
      </c>
      <c r="AM268">
        <f t="shared" si="15"/>
        <v>2.2008081835912566E-3</v>
      </c>
      <c r="AN268">
        <f t="shared" si="15"/>
        <v>3.0841118521615528E-3</v>
      </c>
      <c r="AO268">
        <f t="shared" si="15"/>
        <v>4.8977553176730755E-3</v>
      </c>
      <c r="AP268">
        <f t="shared" si="15"/>
        <v>1.6630912584230995E-2</v>
      </c>
      <c r="AQ268">
        <f t="shared" si="2"/>
        <v>6.2557999459340993E-4</v>
      </c>
    </row>
    <row r="269" spans="1:43" x14ac:dyDescent="0.2">
      <c r="A269" s="6">
        <v>45435</v>
      </c>
      <c r="B269">
        <f t="shared" ref="B269:AP269" si="16">LN(B18/B17)</f>
        <v>1.1903528076997707E-2</v>
      </c>
      <c r="C269">
        <f t="shared" si="16"/>
        <v>4.6188524789331747E-2</v>
      </c>
      <c r="D269">
        <f t="shared" si="16"/>
        <v>1.9214792644852898E-2</v>
      </c>
      <c r="E269">
        <f t="shared" si="16"/>
        <v>1.77730210989786E-2</v>
      </c>
      <c r="F269">
        <f t="shared" si="16"/>
        <v>6.5069109176051285E-3</v>
      </c>
      <c r="G269">
        <f t="shared" si="16"/>
        <v>4.61051911917249E-3</v>
      </c>
      <c r="H269">
        <f t="shared" si="16"/>
        <v>2.1987762686693377E-2</v>
      </c>
      <c r="I269">
        <f t="shared" si="16"/>
        <v>1.486068384941059E-3</v>
      </c>
      <c r="J269">
        <f t="shared" si="16"/>
        <v>1.3326960526143952E-2</v>
      </c>
      <c r="K269">
        <f t="shared" si="16"/>
        <v>4.2393906502271829E-3</v>
      </c>
      <c r="L269">
        <f t="shared" si="16"/>
        <v>2.943673145126963E-2</v>
      </c>
      <c r="M269">
        <f t="shared" si="16"/>
        <v>-4.967555294599213E-2</v>
      </c>
      <c r="N269">
        <f t="shared" si="16"/>
        <v>3.169606016727991E-2</v>
      </c>
      <c r="O269">
        <f t="shared" si="16"/>
        <v>2.0230516938119394E-3</v>
      </c>
      <c r="P269">
        <f t="shared" si="16"/>
        <v>-4.1548868527330664E-3</v>
      </c>
      <c r="Q269">
        <f t="shared" si="16"/>
        <v>1.9414618460168051E-2</v>
      </c>
      <c r="R269">
        <f t="shared" si="16"/>
        <v>1.7240050979869592E-2</v>
      </c>
      <c r="S269">
        <f t="shared" si="16"/>
        <v>-2.9134448171471736E-2</v>
      </c>
      <c r="T269">
        <f t="shared" si="16"/>
        <v>1.5551150799413769E-2</v>
      </c>
      <c r="U269">
        <f t="shared" si="16"/>
        <v>3.233382618354666E-3</v>
      </c>
      <c r="V269">
        <f t="shared" si="16"/>
        <v>-7.7906839490946324E-3</v>
      </c>
      <c r="W269">
        <f t="shared" si="16"/>
        <v>-3.3989788259012419E-3</v>
      </c>
      <c r="X269">
        <f t="shared" si="16"/>
        <v>7.7876257644683188E-3</v>
      </c>
      <c r="Y269">
        <f t="shared" si="16"/>
        <v>3.4368080865226462E-2</v>
      </c>
      <c r="Z269">
        <f t="shared" si="16"/>
        <v>9.707766222447697E-3</v>
      </c>
      <c r="AA269">
        <f t="shared" si="16"/>
        <v>1.7130123572244717E-2</v>
      </c>
      <c r="AB269">
        <f t="shared" si="16"/>
        <v>6.3037409112363954E-2</v>
      </c>
      <c r="AC269">
        <f t="shared" si="16"/>
        <v>5.814906343361975E-3</v>
      </c>
      <c r="AD269">
        <f t="shared" si="16"/>
        <v>1.4774685841658685E-3</v>
      </c>
      <c r="AE269">
        <f t="shared" si="16"/>
        <v>1.1903475881553096E-2</v>
      </c>
      <c r="AF269">
        <f t="shared" si="16"/>
        <v>3.4263488138323667E-2</v>
      </c>
      <c r="AG269">
        <f t="shared" si="16"/>
        <v>2.2630843072418909E-2</v>
      </c>
      <c r="AH269">
        <f t="shared" si="16"/>
        <v>6.5692448301581568E-3</v>
      </c>
      <c r="AI269">
        <f t="shared" si="16"/>
        <v>2.0842163102978945E-2</v>
      </c>
      <c r="AJ269">
        <f t="shared" si="16"/>
        <v>1.2025303931414372E-2</v>
      </c>
      <c r="AK269">
        <f t="shared" si="16"/>
        <v>3.2907460462676778E-3</v>
      </c>
      <c r="AL269">
        <f t="shared" si="16"/>
        <v>5.5743861871705722E-3</v>
      </c>
      <c r="AM269">
        <f t="shared" si="16"/>
        <v>1.6173698061510901E-2</v>
      </c>
      <c r="AN269">
        <f t="shared" si="16"/>
        <v>1.5908679902590893E-2</v>
      </c>
      <c r="AO269">
        <f t="shared" si="16"/>
        <v>5.3219357568056588E-3</v>
      </c>
      <c r="AP269">
        <f t="shared" si="16"/>
        <v>-1.1357762656751265E-2</v>
      </c>
      <c r="AQ269">
        <f t="shared" si="2"/>
        <v>-9.7418079057626887E-3</v>
      </c>
    </row>
    <row r="270" spans="1:43" x14ac:dyDescent="0.2">
      <c r="A270" s="6">
        <v>45436</v>
      </c>
      <c r="B270">
        <f t="shared" ref="B270:AP270" si="17">LN(B19/B18)</f>
        <v>1.9841023185021425E-2</v>
      </c>
      <c r="C270">
        <f t="shared" si="17"/>
        <v>-1.9060175092810314E-2</v>
      </c>
      <c r="D270">
        <f t="shared" si="17"/>
        <v>1.04614105976311E-2</v>
      </c>
      <c r="E270">
        <f t="shared" si="17"/>
        <v>-1.7028895119853811E-3</v>
      </c>
      <c r="F270">
        <f t="shared" si="17"/>
        <v>1.7836072943888146E-2</v>
      </c>
      <c r="G270">
        <f t="shared" si="17"/>
        <v>-1.8148072593799161E-3</v>
      </c>
      <c r="H270">
        <f t="shared" si="17"/>
        <v>-2.716363638468266E-3</v>
      </c>
      <c r="I270">
        <f t="shared" si="17"/>
        <v>2.2249700155422087E-3</v>
      </c>
      <c r="J270">
        <f t="shared" si="17"/>
        <v>2.2826680904865018E-3</v>
      </c>
      <c r="K270">
        <f t="shared" si="17"/>
        <v>-5.4321225185340648E-3</v>
      </c>
      <c r="L270">
        <f t="shared" si="17"/>
        <v>-5.2419788543291261E-3</v>
      </c>
      <c r="M270">
        <f t="shared" si="17"/>
        <v>-1.1271991078801188E-2</v>
      </c>
      <c r="N270">
        <f t="shared" si="17"/>
        <v>5.0551470918909118E-3</v>
      </c>
      <c r="O270">
        <f t="shared" si="17"/>
        <v>-2.5901748244794498E-3</v>
      </c>
      <c r="P270">
        <f t="shared" si="17"/>
        <v>7.0928937352145614E-3</v>
      </c>
      <c r="Q270">
        <f t="shared" si="17"/>
        <v>-7.061134103360186E-4</v>
      </c>
      <c r="R270">
        <f t="shared" si="17"/>
        <v>-3.9106006752634122E-3</v>
      </c>
      <c r="S270">
        <f t="shared" si="17"/>
        <v>-5.6346796036762939E-3</v>
      </c>
      <c r="T270">
        <f t="shared" si="17"/>
        <v>-1.8721039282147557E-3</v>
      </c>
      <c r="U270">
        <f t="shared" si="17"/>
        <v>-4.3508641826000179E-3</v>
      </c>
      <c r="V270">
        <f t="shared" si="17"/>
        <v>-2.6994470632752607E-3</v>
      </c>
      <c r="W270">
        <f t="shared" si="17"/>
        <v>-1.7873061534710449E-2</v>
      </c>
      <c r="X270">
        <f t="shared" si="17"/>
        <v>-6.1880242467647539E-3</v>
      </c>
      <c r="Y270">
        <f t="shared" si="17"/>
        <v>-1.1351192848565247E-2</v>
      </c>
      <c r="Z270">
        <f t="shared" si="17"/>
        <v>-4.6263636429053788E-3</v>
      </c>
      <c r="AA270">
        <f t="shared" si="17"/>
        <v>2.9710198908484649E-2</v>
      </c>
      <c r="AB270">
        <f t="shared" si="17"/>
        <v>8.0481583795020198E-2</v>
      </c>
      <c r="AC270">
        <f t="shared" si="17"/>
        <v>4.2857098750512308E-2</v>
      </c>
      <c r="AD270">
        <f t="shared" si="17"/>
        <v>9.7996682172369953E-2</v>
      </c>
      <c r="AE270">
        <f t="shared" si="17"/>
        <v>1.9841036670563295E-2</v>
      </c>
      <c r="AF270">
        <f t="shared" si="17"/>
        <v>7.4817050641957329E-3</v>
      </c>
      <c r="AG270">
        <f t="shared" si="17"/>
        <v>1.6347424506633901E-2</v>
      </c>
      <c r="AH270">
        <f t="shared" si="17"/>
        <v>-5.6616161013201775E-3</v>
      </c>
      <c r="AI270">
        <f t="shared" si="17"/>
        <v>-2.2508971034043822E-3</v>
      </c>
      <c r="AJ270">
        <f t="shared" si="17"/>
        <v>-4.970261669379126E-3</v>
      </c>
      <c r="AK270">
        <f t="shared" si="17"/>
        <v>-1.1737383074253553E-2</v>
      </c>
      <c r="AL270">
        <f t="shared" si="17"/>
        <v>-3.2821310138956435E-3</v>
      </c>
      <c r="AM270">
        <f t="shared" si="17"/>
        <v>-4.2149675469848238E-3</v>
      </c>
      <c r="AN270">
        <f t="shared" si="17"/>
        <v>-1.1352173162867945E-2</v>
      </c>
      <c r="AO270">
        <f t="shared" si="17"/>
        <v>-1.1844921971012341E-2</v>
      </c>
      <c r="AP270">
        <f t="shared" si="17"/>
        <v>8.306346594507014E-3</v>
      </c>
      <c r="AQ270">
        <f t="shared" si="2"/>
        <v>-1.7521059490274094E-2</v>
      </c>
    </row>
    <row r="271" spans="1:43" x14ac:dyDescent="0.2">
      <c r="A271" s="6">
        <v>45439</v>
      </c>
      <c r="B271">
        <f t="shared" ref="B271:AP271" si="18">LN(B20/B19)</f>
        <v>1.4781460789519663E-3</v>
      </c>
      <c r="C271">
        <f t="shared" si="18"/>
        <v>1.0921073492738001E-2</v>
      </c>
      <c r="D271">
        <f t="shared" si="18"/>
        <v>-2.9933660749610815E-3</v>
      </c>
      <c r="E271">
        <f t="shared" si="18"/>
        <v>5.6278153258604484E-3</v>
      </c>
      <c r="F271">
        <f t="shared" si="18"/>
        <v>-1.2124839430298155E-2</v>
      </c>
      <c r="G271">
        <f t="shared" si="18"/>
        <v>-5.261104003918239E-3</v>
      </c>
      <c r="H271">
        <f t="shared" si="18"/>
        <v>1.8126039607203775E-4</v>
      </c>
      <c r="I271">
        <f t="shared" si="18"/>
        <v>2.1860796059687899E-2</v>
      </c>
      <c r="J271">
        <f t="shared" si="18"/>
        <v>3.1718098068790584E-2</v>
      </c>
      <c r="K271">
        <f t="shared" si="18"/>
        <v>1.1841589516059744E-3</v>
      </c>
      <c r="L271">
        <f t="shared" si="18"/>
        <v>-6.7435783880358266E-3</v>
      </c>
      <c r="M271">
        <f t="shared" si="18"/>
        <v>1.0838377120304507E-3</v>
      </c>
      <c r="N271">
        <f t="shared" si="18"/>
        <v>-7.2841230495249275E-3</v>
      </c>
      <c r="O271">
        <f t="shared" si="18"/>
        <v>-3.1859559475891433E-3</v>
      </c>
      <c r="P271">
        <f t="shared" si="18"/>
        <v>-1.4236179733491774E-2</v>
      </c>
      <c r="Q271">
        <f t="shared" si="18"/>
        <v>-1.9968398352988682E-2</v>
      </c>
      <c r="R271">
        <f t="shared" si="18"/>
        <v>-9.502871444200256E-3</v>
      </c>
      <c r="S271">
        <f t="shared" si="18"/>
        <v>-1.3986911244374621E-2</v>
      </c>
      <c r="T271">
        <f t="shared" si="18"/>
        <v>-2.136504335009469E-3</v>
      </c>
      <c r="U271">
        <f t="shared" si="18"/>
        <v>-2.5750925020290496E-3</v>
      </c>
      <c r="V271">
        <f t="shared" si="18"/>
        <v>-1.1685207239524075E-3</v>
      </c>
      <c r="W271">
        <f t="shared" si="18"/>
        <v>2.4683153463259618E-2</v>
      </c>
      <c r="X271">
        <f t="shared" si="18"/>
        <v>6.0033525070750451E-3</v>
      </c>
      <c r="Y271">
        <f t="shared" si="18"/>
        <v>-1.1952057297646576E-2</v>
      </c>
      <c r="Z271">
        <f t="shared" si="18"/>
        <v>-2.4452693306231791E-2</v>
      </c>
      <c r="AA271">
        <f t="shared" si="18"/>
        <v>-9.2958802794915734E-3</v>
      </c>
      <c r="AB271">
        <f t="shared" si="18"/>
        <v>1.4211787610512411E-2</v>
      </c>
      <c r="AC271">
        <f t="shared" si="18"/>
        <v>-4.7142576714775458E-3</v>
      </c>
      <c r="AD271">
        <f t="shared" si="18"/>
        <v>4.0544923396488949E-2</v>
      </c>
      <c r="AE271">
        <f t="shared" si="18"/>
        <v>1.4781585358071402E-3</v>
      </c>
      <c r="AF271">
        <f t="shared" si="18"/>
        <v>1.101241217541464E-2</v>
      </c>
      <c r="AG271">
        <f t="shared" si="18"/>
        <v>6.8969729210716499E-3</v>
      </c>
      <c r="AH271">
        <f t="shared" si="18"/>
        <v>6.5005823481863699E-3</v>
      </c>
      <c r="AI271">
        <f t="shared" si="18"/>
        <v>-1.9006046003215186E-3</v>
      </c>
      <c r="AJ271">
        <f t="shared" si="18"/>
        <v>4.2564832425317769E-3</v>
      </c>
      <c r="AK271">
        <f t="shared" si="18"/>
        <v>-1.0833397726746177E-2</v>
      </c>
      <c r="AL271">
        <f t="shared" si="18"/>
        <v>4.4225442035346297E-3</v>
      </c>
      <c r="AM271">
        <f t="shared" si="18"/>
        <v>6.1360833693567584E-3</v>
      </c>
      <c r="AN271">
        <f t="shared" si="18"/>
        <v>-6.3665709817301757E-4</v>
      </c>
      <c r="AO271">
        <f t="shared" si="18"/>
        <v>5.996032765534667E-3</v>
      </c>
      <c r="AP271">
        <f t="shared" si="18"/>
        <v>2.6451456512485956E-3</v>
      </c>
      <c r="AQ271">
        <f t="shared" si="2"/>
        <v>5.0955792113558919E-2</v>
      </c>
    </row>
    <row r="272" spans="1:43" x14ac:dyDescent="0.2">
      <c r="A272" s="6">
        <v>45440</v>
      </c>
      <c r="B272">
        <f t="shared" ref="B272:AP272" si="19">LN(B21/B20)</f>
        <v>-1.8754705720833674E-2</v>
      </c>
      <c r="C272">
        <f t="shared" si="19"/>
        <v>-2.1998359263589274E-2</v>
      </c>
      <c r="D272">
        <f t="shared" si="19"/>
        <v>-9.6537761871546886E-3</v>
      </c>
      <c r="E272">
        <f t="shared" si="19"/>
        <v>-9.9517167853013788E-4</v>
      </c>
      <c r="F272">
        <f t="shared" si="19"/>
        <v>-1.3703854819660717E-2</v>
      </c>
      <c r="G272">
        <f t="shared" si="19"/>
        <v>5.4076240570272909E-4</v>
      </c>
      <c r="H272">
        <f t="shared" si="19"/>
        <v>-2.047005999877427E-2</v>
      </c>
      <c r="I272">
        <f t="shared" si="19"/>
        <v>6.5021300721849777E-3</v>
      </c>
      <c r="J272">
        <f t="shared" si="19"/>
        <v>3.165414492241278E-2</v>
      </c>
      <c r="K272">
        <f t="shared" si="19"/>
        <v>1.5644884200384686E-2</v>
      </c>
      <c r="L272">
        <f t="shared" si="19"/>
        <v>1.9488598305126403E-2</v>
      </c>
      <c r="M272">
        <f t="shared" si="19"/>
        <v>-7.85841622478076E-3</v>
      </c>
      <c r="N272">
        <f t="shared" si="19"/>
        <v>-6.8027259672359727E-3</v>
      </c>
      <c r="O272">
        <f t="shared" si="19"/>
        <v>-3.3391871078780611E-3</v>
      </c>
      <c r="P272">
        <f t="shared" si="19"/>
        <v>-1.1563764028194291E-2</v>
      </c>
      <c r="Q272">
        <f t="shared" si="19"/>
        <v>-1.2139038284163487E-2</v>
      </c>
      <c r="R272">
        <f t="shared" si="19"/>
        <v>-6.8778180070744651E-3</v>
      </c>
      <c r="S272">
        <f t="shared" si="19"/>
        <v>-7.8438587265241752E-4</v>
      </c>
      <c r="T272">
        <f t="shared" si="19"/>
        <v>-1.1489902957610024E-2</v>
      </c>
      <c r="U272">
        <f t="shared" si="19"/>
        <v>-2.0726651235573362E-2</v>
      </c>
      <c r="V272">
        <f t="shared" si="19"/>
        <v>-1.786605771073833E-2</v>
      </c>
      <c r="W272">
        <f t="shared" si="19"/>
        <v>4.7294740833566833E-5</v>
      </c>
      <c r="X272">
        <f t="shared" si="19"/>
        <v>3.7615462502517891E-3</v>
      </c>
      <c r="Y272">
        <f t="shared" si="19"/>
        <v>1.4503987387079428E-3</v>
      </c>
      <c r="Z272">
        <f t="shared" si="19"/>
        <v>7.9251646873570846E-3</v>
      </c>
      <c r="AA272">
        <f t="shared" si="19"/>
        <v>-1.8336697408207175E-2</v>
      </c>
      <c r="AB272">
        <f t="shared" si="19"/>
        <v>-6.0986585764909625E-2</v>
      </c>
      <c r="AC272">
        <f t="shared" si="19"/>
        <v>-2.4130084784189026E-2</v>
      </c>
      <c r="AD272">
        <f t="shared" si="19"/>
        <v>-2.009549157880253E-2</v>
      </c>
      <c r="AE272">
        <f t="shared" si="19"/>
        <v>-1.8754718394770102E-2</v>
      </c>
      <c r="AF272">
        <f t="shared" si="19"/>
        <v>-3.038119818618745E-3</v>
      </c>
      <c r="AG272">
        <f t="shared" si="19"/>
        <v>1.8307909149599317E-3</v>
      </c>
      <c r="AH272">
        <f t="shared" si="19"/>
        <v>4.7903487637332171E-3</v>
      </c>
      <c r="AI272">
        <f t="shared" si="19"/>
        <v>-2.526048410276766E-3</v>
      </c>
      <c r="AJ272">
        <f t="shared" si="19"/>
        <v>-2.9261575493871013E-3</v>
      </c>
      <c r="AK272">
        <f t="shared" si="19"/>
        <v>-5.810568845118296E-3</v>
      </c>
      <c r="AL272">
        <f t="shared" si="19"/>
        <v>-4.3050136381065579E-3</v>
      </c>
      <c r="AM272">
        <f t="shared" si="19"/>
        <v>-3.0633352521724387E-3</v>
      </c>
      <c r="AN272">
        <f t="shared" si="19"/>
        <v>-1.8603749238451238E-3</v>
      </c>
      <c r="AO272">
        <f t="shared" si="19"/>
        <v>-1.1040003704809705E-2</v>
      </c>
      <c r="AP272">
        <f t="shared" si="19"/>
        <v>-1.6555158423267963E-2</v>
      </c>
      <c r="AQ272">
        <f t="shared" si="2"/>
        <v>1.3850507338977323E-2</v>
      </c>
    </row>
    <row r="273" spans="1:43" x14ac:dyDescent="0.2">
      <c r="A273" s="6">
        <v>45441</v>
      </c>
      <c r="B273">
        <f t="shared" ref="B273:AP273" si="20">LN(B22/B21)</f>
        <v>-7.44722079685346E-3</v>
      </c>
      <c r="C273">
        <f t="shared" si="20"/>
        <v>6.7603588192153867E-3</v>
      </c>
      <c r="D273">
        <f t="shared" si="20"/>
        <v>4.4028862102354705E-3</v>
      </c>
      <c r="E273">
        <f t="shared" si="20"/>
        <v>8.9092944333728722E-3</v>
      </c>
      <c r="F273">
        <f t="shared" si="20"/>
        <v>2.182603018202953E-2</v>
      </c>
      <c r="G273">
        <f t="shared" si="20"/>
        <v>9.4855189185571991E-3</v>
      </c>
      <c r="H273">
        <f t="shared" si="20"/>
        <v>3.7866603356977195E-3</v>
      </c>
      <c r="I273">
        <f t="shared" si="20"/>
        <v>-3.3189966880188645E-2</v>
      </c>
      <c r="J273">
        <f t="shared" si="20"/>
        <v>1.2646856414943005E-2</v>
      </c>
      <c r="K273">
        <f t="shared" si="20"/>
        <v>5.9250767464925722E-3</v>
      </c>
      <c r="L273">
        <f t="shared" si="20"/>
        <v>-7.7850142558296628E-3</v>
      </c>
      <c r="M273">
        <f t="shared" si="20"/>
        <v>-1.2479196432508748E-3</v>
      </c>
      <c r="N273">
        <f t="shared" si="20"/>
        <v>-2.3392007954362443E-3</v>
      </c>
      <c r="O273">
        <f t="shared" si="20"/>
        <v>9.9434773063069339E-3</v>
      </c>
      <c r="P273">
        <f t="shared" si="20"/>
        <v>-2.1918614810112814E-3</v>
      </c>
      <c r="Q273">
        <f t="shared" si="20"/>
        <v>-8.9719487029222885E-3</v>
      </c>
      <c r="R273">
        <f t="shared" si="20"/>
        <v>-1.0649139720807641E-2</v>
      </c>
      <c r="S273">
        <f t="shared" si="20"/>
        <v>9.544924735068237E-3</v>
      </c>
      <c r="T273">
        <f t="shared" si="20"/>
        <v>-4.1772731902194526E-3</v>
      </c>
      <c r="U273">
        <f t="shared" si="20"/>
        <v>-9.3129892248548819E-3</v>
      </c>
      <c r="V273">
        <f t="shared" si="20"/>
        <v>-2.7412308563787072E-2</v>
      </c>
      <c r="W273">
        <f t="shared" si="20"/>
        <v>-5.7151820906056403E-3</v>
      </c>
      <c r="X273">
        <f t="shared" si="20"/>
        <v>-3.9092902460598948E-3</v>
      </c>
      <c r="Y273">
        <f t="shared" si="20"/>
        <v>-7.5299243175126181E-3</v>
      </c>
      <c r="Z273">
        <f t="shared" si="20"/>
        <v>-1.1578657832666355E-2</v>
      </c>
      <c r="AA273">
        <f t="shared" si="20"/>
        <v>1.0494695505927833E-2</v>
      </c>
      <c r="AB273">
        <f t="shared" si="20"/>
        <v>5.8361614238464088E-2</v>
      </c>
      <c r="AC273">
        <f t="shared" si="20"/>
        <v>6.3545847449842296E-3</v>
      </c>
      <c r="AD273">
        <f t="shared" si="20"/>
        <v>7.5426632237507646E-2</v>
      </c>
      <c r="AE273">
        <f t="shared" si="20"/>
        <v>-7.4471953542428106E-3</v>
      </c>
      <c r="AF273">
        <f t="shared" si="20"/>
        <v>-2.0186536066281149E-2</v>
      </c>
      <c r="AG273">
        <f t="shared" si="20"/>
        <v>-1.4611000596778853E-2</v>
      </c>
      <c r="AH273">
        <f t="shared" si="20"/>
        <v>-9.4561280609454894E-3</v>
      </c>
      <c r="AI273">
        <f t="shared" si="20"/>
        <v>-2.2388120167848385E-2</v>
      </c>
      <c r="AJ273">
        <f t="shared" si="20"/>
        <v>-1.103511199509381E-2</v>
      </c>
      <c r="AK273">
        <f t="shared" si="20"/>
        <v>4.5351129665846552E-3</v>
      </c>
      <c r="AL273">
        <f t="shared" si="20"/>
        <v>-9.3176543791613168E-3</v>
      </c>
      <c r="AM273">
        <f t="shared" si="20"/>
        <v>-1.0279467595290272E-2</v>
      </c>
      <c r="AN273">
        <f t="shared" si="20"/>
        <v>-9.4851833084501451E-3</v>
      </c>
      <c r="AO273">
        <f t="shared" si="20"/>
        <v>-2.2026645300573758E-2</v>
      </c>
      <c r="AP273">
        <f t="shared" si="20"/>
        <v>-9.9660055696246964E-3</v>
      </c>
      <c r="AQ273">
        <f t="shared" si="2"/>
        <v>2.9285821269517742E-2</v>
      </c>
    </row>
    <row r="274" spans="1:43" x14ac:dyDescent="0.2">
      <c r="A274" s="6">
        <v>45442</v>
      </c>
      <c r="B274">
        <f t="shared" ref="B274:AP274" si="21">LN(B23/B22)</f>
        <v>-2.5036380103986996E-3</v>
      </c>
      <c r="C274">
        <f t="shared" si="21"/>
        <v>-1.8973184501416128E-2</v>
      </c>
      <c r="D274">
        <f t="shared" si="21"/>
        <v>3.6366741909601317E-5</v>
      </c>
      <c r="E274">
        <f t="shared" si="21"/>
        <v>-1.1275776737500355E-2</v>
      </c>
      <c r="F274">
        <f t="shared" si="21"/>
        <v>-3.581943351748277E-3</v>
      </c>
      <c r="G274">
        <f t="shared" si="21"/>
        <v>-1.8209107629906175E-2</v>
      </c>
      <c r="H274">
        <f t="shared" si="21"/>
        <v>-1.7435307820719285E-2</v>
      </c>
      <c r="I274">
        <f t="shared" si="21"/>
        <v>-2.5635985466372087E-2</v>
      </c>
      <c r="J274">
        <f t="shared" si="21"/>
        <v>-7.9450866554335552E-3</v>
      </c>
      <c r="K274">
        <f t="shared" si="21"/>
        <v>-2.1391203011360039E-2</v>
      </c>
      <c r="L274">
        <f t="shared" si="21"/>
        <v>-1.5077537724944563E-3</v>
      </c>
      <c r="M274">
        <f t="shared" si="21"/>
        <v>-1.3864595753915914E-2</v>
      </c>
      <c r="N274">
        <f t="shared" si="21"/>
        <v>-1.502029701165352E-2</v>
      </c>
      <c r="O274">
        <f t="shared" si="21"/>
        <v>-2.9258265894531121E-2</v>
      </c>
      <c r="P274">
        <f t="shared" si="21"/>
        <v>-1.3530581756820327E-2</v>
      </c>
      <c r="Q274">
        <f t="shared" si="21"/>
        <v>-1.9125967959960043E-2</v>
      </c>
      <c r="R274">
        <f t="shared" si="21"/>
        <v>-1.1114618235502026E-2</v>
      </c>
      <c r="S274">
        <f t="shared" si="21"/>
        <v>-1.3512767538335075E-2</v>
      </c>
      <c r="T274">
        <f t="shared" si="21"/>
        <v>-2.1044327635496338E-2</v>
      </c>
      <c r="U274">
        <f t="shared" si="21"/>
        <v>-1.7478778986863067E-2</v>
      </c>
      <c r="V274">
        <f t="shared" si="21"/>
        <v>5.9251725606593933E-3</v>
      </c>
      <c r="W274">
        <f t="shared" si="21"/>
        <v>-3.9556825081849059E-3</v>
      </c>
      <c r="X274">
        <f t="shared" si="21"/>
        <v>-1.5829450270054841E-2</v>
      </c>
      <c r="Y274">
        <f t="shared" si="21"/>
        <v>-1.5973543700781061E-2</v>
      </c>
      <c r="Z274">
        <f t="shared" si="21"/>
        <v>-3.1204982680183731E-2</v>
      </c>
      <c r="AA274">
        <f t="shared" si="21"/>
        <v>-5.14754582114398E-3</v>
      </c>
      <c r="AB274">
        <f t="shared" si="21"/>
        <v>4.37134859599227E-3</v>
      </c>
      <c r="AC274">
        <f t="shared" si="21"/>
        <v>-1.5058078447853764E-2</v>
      </c>
      <c r="AD274">
        <f t="shared" si="21"/>
        <v>-2.3540569786133864E-2</v>
      </c>
      <c r="AE274">
        <f t="shared" si="21"/>
        <v>-2.5036635797554782E-3</v>
      </c>
      <c r="AF274">
        <f t="shared" si="21"/>
        <v>7.0450288266410551E-3</v>
      </c>
      <c r="AG274">
        <f t="shared" si="21"/>
        <v>4.3327490802681006E-3</v>
      </c>
      <c r="AH274">
        <f t="shared" si="21"/>
        <v>-9.3128566518669489E-3</v>
      </c>
      <c r="AI274">
        <f t="shared" si="21"/>
        <v>1.0560971578610339E-2</v>
      </c>
      <c r="AJ274">
        <f t="shared" si="21"/>
        <v>-1.63288640348517E-2</v>
      </c>
      <c r="AK274">
        <f t="shared" si="21"/>
        <v>-1.6612191247683615E-2</v>
      </c>
      <c r="AL274">
        <f t="shared" si="21"/>
        <v>1.332443654233721E-3</v>
      </c>
      <c r="AM274">
        <f t="shared" si="21"/>
        <v>3.882309537074571E-3</v>
      </c>
      <c r="AN274">
        <f t="shared" si="21"/>
        <v>-1.7918961176078947E-2</v>
      </c>
      <c r="AO274">
        <f t="shared" si="21"/>
        <v>-3.6089861929242663E-2</v>
      </c>
      <c r="AP274">
        <f t="shared" si="21"/>
        <v>-3.3860328059752863E-3</v>
      </c>
      <c r="AQ274">
        <f t="shared" si="2"/>
        <v>-1.8997569994391571E-2</v>
      </c>
    </row>
    <row r="275" spans="1:43" x14ac:dyDescent="0.2">
      <c r="A275" s="6">
        <v>45443</v>
      </c>
      <c r="B275">
        <f t="shared" ref="B275:AP275" si="22">LN(B24/B23)</f>
        <v>1.7683644314749825E-2</v>
      </c>
      <c r="C275">
        <f t="shared" si="22"/>
        <v>3.8219513083869026E-2</v>
      </c>
      <c r="D275">
        <f t="shared" si="22"/>
        <v>-3.2001150339024042E-3</v>
      </c>
      <c r="E275">
        <f t="shared" si="22"/>
        <v>1.2878669819163191E-2</v>
      </c>
      <c r="F275">
        <f t="shared" si="22"/>
        <v>-1.727883782124634E-2</v>
      </c>
      <c r="G275">
        <f t="shared" si="22"/>
        <v>-1.3316090521661684E-2</v>
      </c>
      <c r="H275">
        <f t="shared" si="22"/>
        <v>8.2207873917044122E-3</v>
      </c>
      <c r="I275">
        <f t="shared" si="22"/>
        <v>-1.9797535659447581E-2</v>
      </c>
      <c r="J275">
        <f t="shared" si="22"/>
        <v>-2.42214101065308E-2</v>
      </c>
      <c r="K275">
        <f t="shared" si="22"/>
        <v>-1.4041512398294938E-2</v>
      </c>
      <c r="L275">
        <f t="shared" si="22"/>
        <v>-3.1982249649989084E-3</v>
      </c>
      <c r="M275">
        <f t="shared" si="22"/>
        <v>1.9922831056749216E-3</v>
      </c>
      <c r="N275">
        <f t="shared" si="22"/>
        <v>-1.5897990248589716E-2</v>
      </c>
      <c r="O275">
        <f t="shared" si="22"/>
        <v>-2.0968751000246651E-2</v>
      </c>
      <c r="P275">
        <f t="shared" si="22"/>
        <v>-1.9481757448880611E-3</v>
      </c>
      <c r="Q275">
        <f t="shared" si="22"/>
        <v>-8.85029615671417E-3</v>
      </c>
      <c r="R275">
        <f t="shared" si="22"/>
        <v>3.8875804149486877E-3</v>
      </c>
      <c r="S275">
        <f t="shared" si="22"/>
        <v>4.7990452619095763E-4</v>
      </c>
      <c r="T275">
        <f t="shared" si="22"/>
        <v>-1.0288282591911285E-3</v>
      </c>
      <c r="U275">
        <f t="shared" si="22"/>
        <v>2.6448462031055775E-2</v>
      </c>
      <c r="V275">
        <f t="shared" si="22"/>
        <v>-8.3752423643286174E-3</v>
      </c>
      <c r="W275">
        <f t="shared" si="22"/>
        <v>2.1565132979612611E-2</v>
      </c>
      <c r="X275">
        <f t="shared" si="22"/>
        <v>-5.8358991066840638E-3</v>
      </c>
      <c r="Y275">
        <f t="shared" si="22"/>
        <v>5.1001368356485902E-3</v>
      </c>
      <c r="Z275">
        <f t="shared" si="22"/>
        <v>2.8566587519047114E-3</v>
      </c>
      <c r="AA275">
        <f t="shared" si="22"/>
        <v>1.8070830138943637E-2</v>
      </c>
      <c r="AB275">
        <f t="shared" si="22"/>
        <v>6.3125074790006241E-3</v>
      </c>
      <c r="AC275">
        <f t="shared" si="22"/>
        <v>-4.8246164007286076E-4</v>
      </c>
      <c r="AD275">
        <f t="shared" si="22"/>
        <v>-7.171578805512108E-3</v>
      </c>
      <c r="AE275">
        <f t="shared" si="22"/>
        <v>1.7683669691741923E-2</v>
      </c>
      <c r="AF275">
        <f t="shared" si="22"/>
        <v>-4.9778847223489343E-3</v>
      </c>
      <c r="AG275">
        <f t="shared" si="22"/>
        <v>1.0964347469407927E-2</v>
      </c>
      <c r="AH275">
        <f t="shared" si="22"/>
        <v>-9.5503782570783933E-3</v>
      </c>
      <c r="AI275">
        <f t="shared" si="22"/>
        <v>6.5786029041816681E-3</v>
      </c>
      <c r="AJ275">
        <f t="shared" si="22"/>
        <v>-3.9139129169338699E-4</v>
      </c>
      <c r="AK275">
        <f t="shared" si="22"/>
        <v>6.115531796512693E-3</v>
      </c>
      <c r="AL275">
        <f t="shared" si="22"/>
        <v>-5.7562064717759792E-3</v>
      </c>
      <c r="AM275">
        <f t="shared" si="22"/>
        <v>5.4341144568075444E-3</v>
      </c>
      <c r="AN275">
        <f t="shared" si="22"/>
        <v>-1.7591759257090452E-2</v>
      </c>
      <c r="AO275">
        <f t="shared" si="22"/>
        <v>-1.0043358898209051E-2</v>
      </c>
      <c r="AP275">
        <f t="shared" si="22"/>
        <v>-8.4946968779097635E-3</v>
      </c>
      <c r="AQ275">
        <f t="shared" si="2"/>
        <v>-1.8352770716684653E-2</v>
      </c>
    </row>
    <row r="276" spans="1:43" x14ac:dyDescent="0.2">
      <c r="A276" s="6">
        <v>45446</v>
      </c>
      <c r="B276">
        <f t="shared" ref="B276:AP276" si="23">LN(B25/B24)</f>
        <v>6.5729953018332676E-2</v>
      </c>
      <c r="C276">
        <f t="shared" si="23"/>
        <v>9.7085715268214912E-2</v>
      </c>
      <c r="D276">
        <f t="shared" si="23"/>
        <v>1.3278763186100887E-2</v>
      </c>
      <c r="E276">
        <f t="shared" si="23"/>
        <v>2.7221910535164987E-2</v>
      </c>
      <c r="F276">
        <f t="shared" si="23"/>
        <v>4.3771381518059966E-3</v>
      </c>
      <c r="G276">
        <f t="shared" si="23"/>
        <v>3.5522712788815291E-3</v>
      </c>
      <c r="H276">
        <f t="shared" si="23"/>
        <v>8.844844975496198E-2</v>
      </c>
      <c r="I276">
        <f t="shared" si="23"/>
        <v>1.2515484955643719E-2</v>
      </c>
      <c r="J276">
        <f t="shared" si="23"/>
        <v>3.407236186402996E-3</v>
      </c>
      <c r="K276">
        <f t="shared" si="23"/>
        <v>-1.4773182577511091E-3</v>
      </c>
      <c r="L276">
        <f t="shared" si="23"/>
        <v>7.9765627554460039E-3</v>
      </c>
      <c r="M276">
        <f t="shared" si="23"/>
        <v>8.8432760392675991E-4</v>
      </c>
      <c r="N276">
        <f t="shared" si="23"/>
        <v>6.1787282312995313E-3</v>
      </c>
      <c r="O276">
        <f t="shared" si="23"/>
        <v>6.3951668012124835E-5</v>
      </c>
      <c r="P276">
        <f t="shared" si="23"/>
        <v>8.7429322069059387E-2</v>
      </c>
      <c r="Q276">
        <f t="shared" si="23"/>
        <v>7.2052452773109232E-2</v>
      </c>
      <c r="R276">
        <f t="shared" si="23"/>
        <v>5.437073401876151E-2</v>
      </c>
      <c r="S276">
        <f t="shared" si="23"/>
        <v>-4.634398686603973E-3</v>
      </c>
      <c r="T276">
        <f t="shared" si="23"/>
        <v>2.9306350951843602E-2</v>
      </c>
      <c r="U276">
        <f t="shared" si="23"/>
        <v>4.4337254029706723E-2</v>
      </c>
      <c r="V276">
        <f t="shared" si="23"/>
        <v>2.5772455316457575E-2</v>
      </c>
      <c r="W276">
        <f t="shared" si="23"/>
        <v>-6.6819309628742465E-3</v>
      </c>
      <c r="X276">
        <f t="shared" si="23"/>
        <v>-7.3146793246865816E-3</v>
      </c>
      <c r="Y276">
        <f t="shared" si="23"/>
        <v>4.9716227687718835E-2</v>
      </c>
      <c r="Z276">
        <f t="shared" si="23"/>
        <v>1.3374307049716389E-2</v>
      </c>
      <c r="AA276">
        <f t="shared" si="23"/>
        <v>7.3902517029866624E-2</v>
      </c>
      <c r="AB276">
        <f t="shared" si="23"/>
        <v>2.482812197577523E-2</v>
      </c>
      <c r="AC276">
        <f t="shared" si="23"/>
        <v>5.8528546934866199E-2</v>
      </c>
      <c r="AD276">
        <f t="shared" si="23"/>
        <v>1.1978125242799223E-2</v>
      </c>
      <c r="AE276">
        <f t="shared" si="23"/>
        <v>6.5729940442023183E-2</v>
      </c>
      <c r="AF276">
        <f t="shared" si="23"/>
        <v>5.1770423248339241E-2</v>
      </c>
      <c r="AG276">
        <f t="shared" si="23"/>
        <v>2.6195179378769695E-2</v>
      </c>
      <c r="AH276">
        <f t="shared" si="23"/>
        <v>1.1461993640121224E-2</v>
      </c>
      <c r="AI276">
        <f t="shared" si="23"/>
        <v>3.4153765667410164E-2</v>
      </c>
      <c r="AJ276">
        <f t="shared" si="23"/>
        <v>-7.1101844533131826E-4</v>
      </c>
      <c r="AK276">
        <f t="shared" si="23"/>
        <v>9.1036175886695207E-3</v>
      </c>
      <c r="AL276">
        <f t="shared" si="23"/>
        <v>2.2158198063902838E-2</v>
      </c>
      <c r="AM276">
        <f t="shared" si="23"/>
        <v>8.6805654825864359E-2</v>
      </c>
      <c r="AN276">
        <f t="shared" si="23"/>
        <v>8.6522680704899258E-3</v>
      </c>
      <c r="AO276">
        <f t="shared" si="23"/>
        <v>1.3663497546622654E-2</v>
      </c>
      <c r="AP276">
        <f t="shared" si="23"/>
        <v>4.7786269823372182E-2</v>
      </c>
      <c r="AQ276">
        <f t="shared" si="2"/>
        <v>7.6628373540941564E-3</v>
      </c>
    </row>
    <row r="277" spans="1:43" x14ac:dyDescent="0.2">
      <c r="A277" s="6">
        <v>45447</v>
      </c>
      <c r="B277">
        <f t="shared" ref="B277:AP277" si="24">LN(B26/B25)</f>
        <v>-0.21362083254565506</v>
      </c>
      <c r="C277">
        <f t="shared" si="24"/>
        <v>-0.23761856350781735</v>
      </c>
      <c r="D277">
        <f t="shared" si="24"/>
        <v>-6.7961399906230124E-2</v>
      </c>
      <c r="E277">
        <f t="shared" si="24"/>
        <v>-9.546886243815212E-3</v>
      </c>
      <c r="F277">
        <f t="shared" si="24"/>
        <v>-4.709641976041453E-2</v>
      </c>
      <c r="G277">
        <f t="shared" si="24"/>
        <v>6.9985649795332354E-3</v>
      </c>
      <c r="H277">
        <f t="shared" si="24"/>
        <v>-0.21323954377925694</v>
      </c>
      <c r="I277">
        <f t="shared" si="24"/>
        <v>-7.8665274925919473E-2</v>
      </c>
      <c r="J277">
        <f t="shared" si="24"/>
        <v>5.2040495940856987E-4</v>
      </c>
      <c r="K277">
        <f t="shared" si="24"/>
        <v>-9.1192491459669341E-3</v>
      </c>
      <c r="L277">
        <f t="shared" si="24"/>
        <v>2.8670794172874686E-2</v>
      </c>
      <c r="M277">
        <f t="shared" si="24"/>
        <v>-1.2195537626758056E-2</v>
      </c>
      <c r="N277">
        <f t="shared" si="24"/>
        <v>-2.434775268416562E-2</v>
      </c>
      <c r="O277">
        <f t="shared" si="24"/>
        <v>3.0403174886039691E-2</v>
      </c>
      <c r="P277">
        <f t="shared" si="24"/>
        <v>-0.16787809304941725</v>
      </c>
      <c r="Q277">
        <f t="shared" si="24"/>
        <v>-0.18422461665464432</v>
      </c>
      <c r="R277">
        <f t="shared" si="24"/>
        <v>-7.7800948159844951E-2</v>
      </c>
      <c r="S277">
        <f t="shared" si="24"/>
        <v>-1.6095163195258604E-2</v>
      </c>
      <c r="T277">
        <f t="shared" si="24"/>
        <v>-5.0216825851717543E-2</v>
      </c>
      <c r="U277">
        <f t="shared" si="24"/>
        <v>-0.13323420403898009</v>
      </c>
      <c r="V277">
        <f t="shared" si="24"/>
        <v>-3.5208512640677092E-2</v>
      </c>
      <c r="W277">
        <f t="shared" si="24"/>
        <v>-1.3904740033060114E-2</v>
      </c>
      <c r="X277">
        <f t="shared" si="24"/>
        <v>-8.3270020090197207E-3</v>
      </c>
      <c r="Y277">
        <f t="shared" si="24"/>
        <v>-2.3469984162595655E-2</v>
      </c>
      <c r="Z277">
        <f t="shared" si="24"/>
        <v>-1.3488453911972209E-2</v>
      </c>
      <c r="AA277">
        <f t="shared" si="24"/>
        <v>-0.22067514745898259</v>
      </c>
      <c r="AB277">
        <f t="shared" si="24"/>
        <v>-0.10536051565782628</v>
      </c>
      <c r="AC277">
        <f t="shared" si="24"/>
        <v>-0.19638180085968845</v>
      </c>
      <c r="AD277">
        <f t="shared" si="24"/>
        <v>-0.12916158871559011</v>
      </c>
      <c r="AE277">
        <f t="shared" si="24"/>
        <v>-0.21362083254565506</v>
      </c>
      <c r="AF277">
        <f t="shared" si="24"/>
        <v>-7.8718788890871139E-2</v>
      </c>
      <c r="AG277">
        <f t="shared" si="24"/>
        <v>-5.8307710439641731E-2</v>
      </c>
      <c r="AH277">
        <f t="shared" si="24"/>
        <v>5.7887002032125108E-2</v>
      </c>
      <c r="AI277">
        <f t="shared" si="24"/>
        <v>-7.9406950065324222E-2</v>
      </c>
      <c r="AJ277">
        <f t="shared" si="24"/>
        <v>-8.7514379113909947E-3</v>
      </c>
      <c r="AK277">
        <f t="shared" si="24"/>
        <v>-1.8257236245997423E-2</v>
      </c>
      <c r="AL277">
        <f t="shared" si="24"/>
        <v>-4.7744281718634721E-2</v>
      </c>
      <c r="AM277">
        <f t="shared" si="24"/>
        <v>-0.15553188224466669</v>
      </c>
      <c r="AN277">
        <f t="shared" si="24"/>
        <v>3.2759557202780318E-3</v>
      </c>
      <c r="AO277">
        <f t="shared" si="24"/>
        <v>-4.8698487590171863E-3</v>
      </c>
      <c r="AP277">
        <f t="shared" si="24"/>
        <v>-6.7360750693598315E-2</v>
      </c>
      <c r="AQ277">
        <f t="shared" si="2"/>
        <v>9.0355780618469434E-4</v>
      </c>
    </row>
    <row r="278" spans="1:43" x14ac:dyDescent="0.2">
      <c r="A278" s="6">
        <v>45448</v>
      </c>
      <c r="B278">
        <f t="shared" ref="B278:AD279" si="25">LN(B27/B26)</f>
        <v>0.10533923863924852</v>
      </c>
      <c r="C278">
        <f t="shared" si="25"/>
        <v>8.1203024222548839E-2</v>
      </c>
      <c r="D278">
        <f t="shared" si="25"/>
        <v>3.3777184717901282E-2</v>
      </c>
      <c r="E278">
        <f t="shared" si="25"/>
        <v>3.7725218171140815E-2</v>
      </c>
      <c r="F278">
        <f t="shared" si="25"/>
        <v>2.8901931758906249E-2</v>
      </c>
      <c r="G278">
        <f t="shared" si="25"/>
        <v>2.3248179045688332E-2</v>
      </c>
      <c r="H278">
        <f t="shared" si="25"/>
        <v>4.5837078696910678E-2</v>
      </c>
      <c r="I278">
        <f t="shared" si="25"/>
        <v>4.8598586327135526E-2</v>
      </c>
      <c r="J278">
        <f t="shared" si="25"/>
        <v>4.0461668526525565E-2</v>
      </c>
      <c r="K278">
        <f t="shared" si="25"/>
        <v>1.615779397368057E-2</v>
      </c>
      <c r="L278">
        <f t="shared" si="25"/>
        <v>6.3435116637664338E-2</v>
      </c>
      <c r="M278">
        <f t="shared" si="25"/>
        <v>4.1160645192593749E-2</v>
      </c>
      <c r="N278">
        <f t="shared" si="25"/>
        <v>2.6465351278998475E-2</v>
      </c>
      <c r="O278">
        <f t="shared" si="25"/>
        <v>3.3257961050944154E-2</v>
      </c>
      <c r="P278">
        <f t="shared" si="25"/>
        <v>2.9009019231139889E-2</v>
      </c>
      <c r="Q278">
        <f t="shared" si="25"/>
        <v>4.6308863077946377E-2</v>
      </c>
      <c r="R278">
        <f t="shared" si="25"/>
        <v>1.6660989899064765E-2</v>
      </c>
      <c r="S278">
        <f t="shared" si="25"/>
        <v>3.939261981807668E-2</v>
      </c>
      <c r="T278">
        <f t="shared" si="25"/>
        <v>2.8412110131255011E-2</v>
      </c>
      <c r="U278">
        <f t="shared" si="25"/>
        <v>5.6435128986427933E-2</v>
      </c>
      <c r="V278">
        <f t="shared" si="25"/>
        <v>5.5458984067774213E-2</v>
      </c>
      <c r="W278">
        <f t="shared" si="25"/>
        <v>2.8059555581743442E-2</v>
      </c>
      <c r="X278">
        <f t="shared" si="25"/>
        <v>3.0335710840543283E-2</v>
      </c>
      <c r="Y278">
        <f t="shared" si="25"/>
        <v>6.3270735010326026E-2</v>
      </c>
      <c r="Z278">
        <f t="shared" si="25"/>
        <v>3.0014082670950057E-2</v>
      </c>
      <c r="AA278">
        <f t="shared" si="25"/>
        <v>1.8608924192425592E-2</v>
      </c>
      <c r="AB278">
        <f t="shared" si="25"/>
        <v>-9.6058748534615504E-2</v>
      </c>
      <c r="AC278">
        <f t="shared" si="25"/>
        <v>7.2543016855300914E-3</v>
      </c>
      <c r="AD278">
        <f t="shared" si="25"/>
        <v>1.7320923380149279E-2</v>
      </c>
      <c r="AE278">
        <f t="shared" ref="AE278:AP278" si="26">LN(AE27/AE26)</f>
        <v>0.10533925176224936</v>
      </c>
      <c r="AF278">
        <f t="shared" si="26"/>
        <v>4.5997567981753536E-2</v>
      </c>
      <c r="AG278">
        <f t="shared" si="26"/>
        <v>4.5247355982435969E-2</v>
      </c>
      <c r="AH278">
        <f t="shared" si="26"/>
        <v>4.1758938878021366E-2</v>
      </c>
      <c r="AI278">
        <f t="shared" si="26"/>
        <v>3.4129740071808891E-2</v>
      </c>
      <c r="AJ278">
        <f t="shared" si="26"/>
        <v>2.5818458666803129E-2</v>
      </c>
      <c r="AK278">
        <f t="shared" si="26"/>
        <v>3.5722261438769755E-2</v>
      </c>
      <c r="AL278">
        <f t="shared" si="26"/>
        <v>4.777341595404376E-2</v>
      </c>
      <c r="AM278">
        <f t="shared" si="26"/>
        <v>1.859538832813001E-2</v>
      </c>
      <c r="AN278">
        <f t="shared" si="26"/>
        <v>8.4299930319537437E-3</v>
      </c>
      <c r="AO278">
        <f t="shared" si="26"/>
        <v>2.2026478626701779E-2</v>
      </c>
      <c r="AP278">
        <f t="shared" si="26"/>
        <v>7.0496140970774959E-2</v>
      </c>
      <c r="AQ278">
        <f t="shared" si="2"/>
        <v>6.2906403277394871E-2</v>
      </c>
    </row>
    <row r="279" spans="1:43" x14ac:dyDescent="0.2">
      <c r="A279" s="6">
        <v>45449</v>
      </c>
      <c r="B279">
        <f t="shared" ref="B279:AP279" si="27">LN(B28/B27)</f>
        <v>1.9680918787260596E-2</v>
      </c>
      <c r="C279">
        <f t="shared" si="27"/>
        <v>-1.2188243777101948E-3</v>
      </c>
      <c r="D279">
        <f t="shared" si="27"/>
        <v>1.9338041780925599E-2</v>
      </c>
      <c r="E279">
        <f t="shared" si="25"/>
        <v>1.0277986495457244E-2</v>
      </c>
      <c r="F279">
        <f t="shared" si="27"/>
        <v>2.2380557349786195E-2</v>
      </c>
      <c r="G279">
        <f t="shared" si="27"/>
        <v>-1.3416675028496158E-2</v>
      </c>
      <c r="H279">
        <f t="shared" si="27"/>
        <v>5.8178683864194121E-2</v>
      </c>
      <c r="I279">
        <f t="shared" si="27"/>
        <v>1.0123007631448598E-2</v>
      </c>
      <c r="J279">
        <f t="shared" si="27"/>
        <v>-1.2020384377979266E-2</v>
      </c>
      <c r="K279">
        <f t="shared" si="27"/>
        <v>1.140422787948402E-2</v>
      </c>
      <c r="L279">
        <f t="shared" si="27"/>
        <v>-2.2202742636640713E-2</v>
      </c>
      <c r="M279">
        <f t="shared" si="27"/>
        <v>-1.4362374888655851E-2</v>
      </c>
      <c r="N279">
        <f t="shared" si="27"/>
        <v>1.3576509267861156E-2</v>
      </c>
      <c r="O279">
        <f t="shared" si="27"/>
        <v>-1.5438463405717922E-2</v>
      </c>
      <c r="P279">
        <f t="shared" si="27"/>
        <v>2.5336247448120748E-2</v>
      </c>
      <c r="Q279">
        <f t="shared" si="27"/>
        <v>1.9208102640871711E-2</v>
      </c>
      <c r="R279">
        <f t="shared" si="27"/>
        <v>7.6077987146396936E-3</v>
      </c>
      <c r="S279">
        <f t="shared" si="27"/>
        <v>-9.8651756594726383E-3</v>
      </c>
      <c r="T279">
        <f t="shared" si="27"/>
        <v>8.8855844903694744E-3</v>
      </c>
      <c r="U279">
        <f t="shared" si="27"/>
        <v>2.0484353214171313E-2</v>
      </c>
      <c r="V279">
        <f t="shared" si="27"/>
        <v>3.6079260672966865E-3</v>
      </c>
      <c r="W279">
        <f t="shared" si="27"/>
        <v>2.3190556909191855E-4</v>
      </c>
      <c r="X279">
        <f t="shared" si="27"/>
        <v>3.9257907596892926E-2</v>
      </c>
      <c r="Y279">
        <f t="shared" si="27"/>
        <v>-1.5108268843401823E-2</v>
      </c>
      <c r="Z279">
        <f t="shared" si="27"/>
        <v>2.0822682578963563E-2</v>
      </c>
      <c r="AA279">
        <f t="shared" si="27"/>
        <v>4.982298236332848E-2</v>
      </c>
      <c r="AB279">
        <f t="shared" si="27"/>
        <v>4.7539642383006654E-2</v>
      </c>
      <c r="AC279">
        <f t="shared" si="27"/>
        <v>6.6835534264275631E-2</v>
      </c>
      <c r="AD279">
        <f t="shared" si="27"/>
        <v>8.4311467472535706E-2</v>
      </c>
      <c r="AE279">
        <f t="shared" si="27"/>
        <v>1.9680931934901273E-2</v>
      </c>
      <c r="AF279">
        <f t="shared" si="27"/>
        <v>-1.1505739100242548E-2</v>
      </c>
      <c r="AG279">
        <f t="shared" si="27"/>
        <v>5.0779244567963093E-3</v>
      </c>
      <c r="AH279">
        <f t="shared" si="27"/>
        <v>-2.0631775661520073E-2</v>
      </c>
      <c r="AI279">
        <f t="shared" si="27"/>
        <v>1.5771949113952113E-3</v>
      </c>
      <c r="AJ279">
        <f t="shared" si="27"/>
        <v>2.9047305592504631E-2</v>
      </c>
      <c r="AK279">
        <f t="shared" si="27"/>
        <v>1.1782470359382019E-2</v>
      </c>
      <c r="AL279">
        <f t="shared" si="27"/>
        <v>9.6155590647186862E-3</v>
      </c>
      <c r="AM279">
        <f t="shared" si="27"/>
        <v>3.3861471012404762E-2</v>
      </c>
      <c r="AN279">
        <f t="shared" si="27"/>
        <v>2.2160484296190528E-2</v>
      </c>
      <c r="AO279">
        <f t="shared" si="27"/>
        <v>3.9124522156013655E-2</v>
      </c>
      <c r="AP279">
        <f t="shared" si="27"/>
        <v>-8.3021144127103687E-3</v>
      </c>
      <c r="AQ279">
        <f t="shared" si="2"/>
        <v>-1.6723974289618547E-2</v>
      </c>
    </row>
    <row r="280" spans="1:43" x14ac:dyDescent="0.2">
      <c r="A280" s="6">
        <v>45450</v>
      </c>
      <c r="B280">
        <f t="shared" ref="B280:AP280" si="28">LN(B29/B28)</f>
        <v>-5.0943223962007951E-4</v>
      </c>
      <c r="C280">
        <f t="shared" si="28"/>
        <v>1.8962470830910835E-2</v>
      </c>
      <c r="D280">
        <f t="shared" si="28"/>
        <v>3.9098573846434594E-2</v>
      </c>
      <c r="E280">
        <f t="shared" si="28"/>
        <v>2.4810450312467008E-3</v>
      </c>
      <c r="F280">
        <f t="shared" si="28"/>
        <v>1.6564254822998604E-2</v>
      </c>
      <c r="G280">
        <f t="shared" si="28"/>
        <v>1.36170673792475E-2</v>
      </c>
      <c r="H280">
        <f t="shared" si="28"/>
        <v>1.9456239813139828E-3</v>
      </c>
      <c r="I280">
        <f t="shared" si="28"/>
        <v>8.4663481942124259E-3</v>
      </c>
      <c r="J280">
        <f t="shared" si="28"/>
        <v>1.675060831353023E-2</v>
      </c>
      <c r="K280">
        <f t="shared" si="28"/>
        <v>2.8507086734723647E-2</v>
      </c>
      <c r="L280">
        <f t="shared" si="28"/>
        <v>8.5641500343526002E-3</v>
      </c>
      <c r="M280">
        <f t="shared" si="28"/>
        <v>1.3779471322354664E-2</v>
      </c>
      <c r="N280">
        <f t="shared" si="28"/>
        <v>1.0783620580074793E-2</v>
      </c>
      <c r="O280">
        <f t="shared" si="28"/>
        <v>1.2485385798128574E-2</v>
      </c>
      <c r="P280">
        <f t="shared" si="28"/>
        <v>3.0550589528373695E-2</v>
      </c>
      <c r="Q280">
        <f t="shared" si="28"/>
        <v>3.1599932071368755E-2</v>
      </c>
      <c r="R280">
        <f t="shared" si="28"/>
        <v>2.6435686696993442E-2</v>
      </c>
      <c r="S280">
        <f t="shared" si="28"/>
        <v>2.2923853446358788E-2</v>
      </c>
      <c r="T280">
        <f t="shared" si="28"/>
        <v>3.3794949344476757E-2</v>
      </c>
      <c r="U280">
        <f t="shared" si="28"/>
        <v>2.7427168654636114E-2</v>
      </c>
      <c r="V280">
        <f t="shared" si="28"/>
        <v>1.2723904552329867E-2</v>
      </c>
      <c r="W280">
        <f t="shared" si="28"/>
        <v>-1.3446208469090922E-2</v>
      </c>
      <c r="X280">
        <f t="shared" si="28"/>
        <v>2.4037947060513293E-2</v>
      </c>
      <c r="Y280">
        <f t="shared" si="28"/>
        <v>5.6733608036049571E-2</v>
      </c>
      <c r="Z280">
        <f t="shared" si="28"/>
        <v>4.9822509856705804E-2</v>
      </c>
      <c r="AA280">
        <f t="shared" si="28"/>
        <v>3.430328973322537E-2</v>
      </c>
      <c r="AB280">
        <f t="shared" si="28"/>
        <v>4.4404044042773073E-2</v>
      </c>
      <c r="AC280">
        <f t="shared" si="28"/>
        <v>1.6692299502749985E-2</v>
      </c>
      <c r="AD280">
        <f t="shared" si="28"/>
        <v>1.6047506189773744E-3</v>
      </c>
      <c r="AE280">
        <f t="shared" si="28"/>
        <v>-5.0945851026160409E-4</v>
      </c>
      <c r="AF280">
        <f t="shared" si="28"/>
        <v>1.3445412344312636E-2</v>
      </c>
      <c r="AG280">
        <f t="shared" si="28"/>
        <v>8.713951874871638E-3</v>
      </c>
      <c r="AH280">
        <f t="shared" si="28"/>
        <v>1.0999574854915298E-2</v>
      </c>
      <c r="AI280">
        <f t="shared" si="28"/>
        <v>1.0125488217597605E-2</v>
      </c>
      <c r="AJ280">
        <f t="shared" si="28"/>
        <v>4.0826285764553515E-2</v>
      </c>
      <c r="AK280">
        <f t="shared" si="28"/>
        <v>8.5760369671572783E-3</v>
      </c>
      <c r="AL280">
        <f t="shared" si="28"/>
        <v>1.0893239488205071E-2</v>
      </c>
      <c r="AM280">
        <f t="shared" si="28"/>
        <v>1.5787559713535126E-2</v>
      </c>
      <c r="AN280">
        <f t="shared" si="28"/>
        <v>1.6454951589227031E-2</v>
      </c>
      <c r="AO280">
        <f t="shared" si="28"/>
        <v>4.4644687346115271E-2</v>
      </c>
      <c r="AP280">
        <f t="shared" si="28"/>
        <v>5.1503755914329555E-2</v>
      </c>
      <c r="AQ280">
        <f t="shared" si="2"/>
        <v>-6.344382441295213E-3</v>
      </c>
    </row>
    <row r="281" spans="1:43" x14ac:dyDescent="0.2">
      <c r="A281" s="6">
        <v>45453</v>
      </c>
      <c r="B281">
        <f t="shared" ref="B281:AP281" si="29">LN(B30/B29)</f>
        <v>8.5990895217518924E-3</v>
      </c>
      <c r="C281">
        <f t="shared" si="29"/>
        <v>3.7641609120497542E-3</v>
      </c>
      <c r="D281">
        <f t="shared" si="29"/>
        <v>5.6121001617832119E-4</v>
      </c>
      <c r="E281">
        <f t="shared" si="29"/>
        <v>7.7078597492585398E-4</v>
      </c>
      <c r="F281">
        <f t="shared" si="29"/>
        <v>3.9503890764783292E-2</v>
      </c>
      <c r="G281">
        <f t="shared" si="29"/>
        <v>2.4411604096811878E-2</v>
      </c>
      <c r="H281">
        <f t="shared" si="29"/>
        <v>1.4196463793070794E-4</v>
      </c>
      <c r="I281">
        <f t="shared" si="29"/>
        <v>1.1861923509226604E-2</v>
      </c>
      <c r="J281">
        <f t="shared" si="29"/>
        <v>2.6931631164548633E-3</v>
      </c>
      <c r="K281">
        <f t="shared" si="29"/>
        <v>7.3720952421437135E-3</v>
      </c>
      <c r="L281">
        <f t="shared" si="29"/>
        <v>2.4833193386818359E-2</v>
      </c>
      <c r="M281">
        <f t="shared" si="29"/>
        <v>2.8189369862615709E-3</v>
      </c>
      <c r="N281">
        <f t="shared" si="29"/>
        <v>-7.3137167349335694E-3</v>
      </c>
      <c r="O281">
        <f t="shared" si="29"/>
        <v>1.8117148882932577E-2</v>
      </c>
      <c r="P281">
        <f t="shared" si="29"/>
        <v>1.1854043391698278E-2</v>
      </c>
      <c r="Q281">
        <f t="shared" si="29"/>
        <v>-4.8116967792092647E-3</v>
      </c>
      <c r="R281">
        <f t="shared" si="29"/>
        <v>9.8594190930015313E-4</v>
      </c>
      <c r="S281">
        <f t="shared" si="29"/>
        <v>4.1392013097628242E-3</v>
      </c>
      <c r="T281">
        <f t="shared" si="29"/>
        <v>4.7799261693484713E-3</v>
      </c>
      <c r="U281">
        <f t="shared" si="29"/>
        <v>9.9825402043987304E-3</v>
      </c>
      <c r="V281">
        <f t="shared" si="29"/>
        <v>1.7914505475192521E-2</v>
      </c>
      <c r="W281">
        <f t="shared" si="29"/>
        <v>2.1414194087551557E-2</v>
      </c>
      <c r="X281">
        <f t="shared" si="29"/>
        <v>-8.9466207437488184E-3</v>
      </c>
      <c r="Y281">
        <f t="shared" si="29"/>
        <v>-1.7617656213591234E-2</v>
      </c>
      <c r="Z281">
        <f t="shared" si="29"/>
        <v>-1.9379585947748849E-2</v>
      </c>
      <c r="AA281">
        <f t="shared" si="29"/>
        <v>7.0610387714095484E-4</v>
      </c>
      <c r="AB281">
        <f t="shared" si="29"/>
        <v>-8.4914544367666669E-3</v>
      </c>
      <c r="AC281">
        <f t="shared" si="29"/>
        <v>1.4135282197989882E-2</v>
      </c>
      <c r="AD281">
        <f t="shared" si="29"/>
        <v>-2.7750751081151246E-2</v>
      </c>
      <c r="AE281">
        <f t="shared" si="29"/>
        <v>8.5991022853331763E-3</v>
      </c>
      <c r="AF281">
        <f t="shared" si="29"/>
        <v>1.106109492852915E-2</v>
      </c>
      <c r="AG281">
        <f t="shared" si="29"/>
        <v>-7.6883735528930491E-3</v>
      </c>
      <c r="AH281">
        <f t="shared" si="29"/>
        <v>-4.8413338828158159E-3</v>
      </c>
      <c r="AI281">
        <f t="shared" si="29"/>
        <v>1.8703398564032727E-3</v>
      </c>
      <c r="AJ281">
        <f t="shared" si="29"/>
        <v>-2.2319796626662246E-2</v>
      </c>
      <c r="AK281">
        <f t="shared" si="29"/>
        <v>-5.1367913488919309E-3</v>
      </c>
      <c r="AL281">
        <f t="shared" si="29"/>
        <v>-4.6007555293598691E-3</v>
      </c>
      <c r="AM281">
        <f t="shared" si="29"/>
        <v>2.2265889046201356E-3</v>
      </c>
      <c r="AN281">
        <f t="shared" si="29"/>
        <v>-9.0937203271244816E-3</v>
      </c>
      <c r="AO281">
        <f t="shared" si="29"/>
        <v>-2.7411428150029032E-2</v>
      </c>
      <c r="AP281">
        <f t="shared" si="29"/>
        <v>-1.6666407778646596E-2</v>
      </c>
      <c r="AQ281">
        <f t="shared" si="2"/>
        <v>8.6414446324686155E-3</v>
      </c>
    </row>
    <row r="282" spans="1:43" x14ac:dyDescent="0.2">
      <c r="A282" s="6">
        <v>45454</v>
      </c>
      <c r="B282">
        <f t="shared" ref="B282:AP282" si="30">LN(B31/B30)</f>
        <v>-1.3195960000493306E-2</v>
      </c>
      <c r="C282">
        <f t="shared" si="30"/>
        <v>1.3919446678246187E-2</v>
      </c>
      <c r="D282">
        <f t="shared" si="30"/>
        <v>8.4113790976751246E-4</v>
      </c>
      <c r="E282">
        <f t="shared" si="30"/>
        <v>8.1503278332332053E-3</v>
      </c>
      <c r="F282">
        <f t="shared" si="30"/>
        <v>1.5424741405561741E-2</v>
      </c>
      <c r="G282">
        <f t="shared" si="30"/>
        <v>-2.6105019027595853E-3</v>
      </c>
      <c r="H282">
        <f t="shared" si="30"/>
        <v>3.0663990449414109E-2</v>
      </c>
      <c r="I282">
        <f t="shared" si="30"/>
        <v>-1.0565747047779968E-2</v>
      </c>
      <c r="J282">
        <f t="shared" si="30"/>
        <v>-1.349374987382148E-2</v>
      </c>
      <c r="K282">
        <f t="shared" si="30"/>
        <v>-1.1016556946743928E-2</v>
      </c>
      <c r="L282">
        <f t="shared" si="30"/>
        <v>1.1191529188520842E-2</v>
      </c>
      <c r="M282">
        <f t="shared" si="30"/>
        <v>-1.2376078722648995E-2</v>
      </c>
      <c r="N282">
        <f t="shared" si="30"/>
        <v>1.1423130593380968E-2</v>
      </c>
      <c r="O282">
        <f t="shared" si="30"/>
        <v>-2.4555609837424368E-3</v>
      </c>
      <c r="P282">
        <f t="shared" si="30"/>
        <v>6.8279389614232348E-3</v>
      </c>
      <c r="Q282">
        <f t="shared" si="30"/>
        <v>5.4077294249006765E-2</v>
      </c>
      <c r="R282">
        <f t="shared" si="30"/>
        <v>-1.0057887269203281E-2</v>
      </c>
      <c r="S282">
        <f t="shared" si="30"/>
        <v>-8.8620479803068666E-3</v>
      </c>
      <c r="T282">
        <f t="shared" si="30"/>
        <v>1.5261177993148156E-2</v>
      </c>
      <c r="U282">
        <f t="shared" si="30"/>
        <v>8.923992218386374E-4</v>
      </c>
      <c r="V282">
        <f t="shared" si="30"/>
        <v>7.7588507178983192E-4</v>
      </c>
      <c r="W282">
        <f t="shared" si="30"/>
        <v>-3.0180529987217761E-3</v>
      </c>
      <c r="X282">
        <f t="shared" si="30"/>
        <v>7.0587358485294117E-3</v>
      </c>
      <c r="Y282">
        <f t="shared" si="30"/>
        <v>9.9238936848040412E-3</v>
      </c>
      <c r="Z282">
        <f t="shared" si="30"/>
        <v>1.6818668030972302E-3</v>
      </c>
      <c r="AA282">
        <f t="shared" si="30"/>
        <v>9.8316962469867913E-3</v>
      </c>
      <c r="AB282">
        <f t="shared" si="30"/>
        <v>2.7098161482899548E-3</v>
      </c>
      <c r="AC282">
        <f t="shared" si="30"/>
        <v>9.0802953290419521E-3</v>
      </c>
      <c r="AD282">
        <f t="shared" si="30"/>
        <v>9.1107643943930637E-3</v>
      </c>
      <c r="AE282">
        <f t="shared" si="30"/>
        <v>-1.3195946358944081E-2</v>
      </c>
      <c r="AF282">
        <f t="shared" si="30"/>
        <v>-4.5102916116279554E-3</v>
      </c>
      <c r="AG282">
        <f t="shared" si="30"/>
        <v>2.2392673980594449E-3</v>
      </c>
      <c r="AH282">
        <f t="shared" si="30"/>
        <v>-3.5142924914073736E-3</v>
      </c>
      <c r="AI282">
        <f t="shared" si="30"/>
        <v>-4.9953677285159408E-3</v>
      </c>
      <c r="AJ282">
        <f t="shared" si="30"/>
        <v>-2.6706107121227331E-3</v>
      </c>
      <c r="AK282">
        <f t="shared" si="30"/>
        <v>-8.9665218822066791E-3</v>
      </c>
      <c r="AL282">
        <f t="shared" si="30"/>
        <v>-1.4802734636013498E-2</v>
      </c>
      <c r="AM282">
        <f t="shared" si="30"/>
        <v>4.4981830226812868E-3</v>
      </c>
      <c r="AN282">
        <f t="shared" si="30"/>
        <v>-1.7119781317027202E-3</v>
      </c>
      <c r="AO282">
        <f t="shared" si="30"/>
        <v>6.7656113350576018E-3</v>
      </c>
      <c r="AP282">
        <f t="shared" si="30"/>
        <v>1.0226459588391539E-2</v>
      </c>
      <c r="AQ282">
        <f t="shared" si="2"/>
        <v>1.0650520120548974E-2</v>
      </c>
    </row>
    <row r="283" spans="1:43" x14ac:dyDescent="0.2">
      <c r="A283" s="6">
        <v>45455</v>
      </c>
      <c r="B283">
        <f t="shared" ref="B283:AP283" si="31">LN(B32/B31)</f>
        <v>-1.5395140167061049E-2</v>
      </c>
      <c r="C283">
        <f t="shared" si="31"/>
        <v>-6.7920174706936958E-3</v>
      </c>
      <c r="D283">
        <f t="shared" si="31"/>
        <v>7.7818179207361912E-3</v>
      </c>
      <c r="E283">
        <f t="shared" si="31"/>
        <v>9.2863987973712883E-3</v>
      </c>
      <c r="F283">
        <f t="shared" si="31"/>
        <v>3.3308769893076204E-4</v>
      </c>
      <c r="G283">
        <f t="shared" si="31"/>
        <v>6.9679546493457969E-3</v>
      </c>
      <c r="H283">
        <f t="shared" si="31"/>
        <v>4.8054237020140847E-2</v>
      </c>
      <c r="I283">
        <f t="shared" si="31"/>
        <v>6.841826211397656E-3</v>
      </c>
      <c r="J283">
        <f t="shared" si="31"/>
        <v>-5.1748391974711103E-3</v>
      </c>
      <c r="K283">
        <f t="shared" si="31"/>
        <v>3.4382084664579026E-3</v>
      </c>
      <c r="L283">
        <f t="shared" si="31"/>
        <v>6.2185329869053315E-4</v>
      </c>
      <c r="M283">
        <f t="shared" si="31"/>
        <v>-5.2802343331593195E-3</v>
      </c>
      <c r="N283">
        <f t="shared" si="31"/>
        <v>-1.1125764277244707E-3</v>
      </c>
      <c r="O283">
        <f t="shared" si="31"/>
        <v>-1.8311950965304517E-3</v>
      </c>
      <c r="P283">
        <f t="shared" si="31"/>
        <v>1.0559158284645509E-2</v>
      </c>
      <c r="Q283">
        <f t="shared" si="31"/>
        <v>7.1032653719135903E-3</v>
      </c>
      <c r="R283">
        <f t="shared" si="31"/>
        <v>4.5548023951113101E-3</v>
      </c>
      <c r="S283">
        <f t="shared" si="31"/>
        <v>4.7228466705441967E-3</v>
      </c>
      <c r="T283">
        <f t="shared" si="31"/>
        <v>1.6196375773708336E-3</v>
      </c>
      <c r="U283">
        <f t="shared" si="31"/>
        <v>2.7839066419868505E-3</v>
      </c>
      <c r="V283">
        <f t="shared" si="31"/>
        <v>6.7632364649696302E-3</v>
      </c>
      <c r="W283">
        <f t="shared" si="31"/>
        <v>2.6435664721604343E-2</v>
      </c>
      <c r="X283">
        <f t="shared" si="31"/>
        <v>6.9396504309257286E-3</v>
      </c>
      <c r="Y283">
        <f t="shared" si="31"/>
        <v>-1.7072812496104529E-2</v>
      </c>
      <c r="Z283">
        <f t="shared" si="31"/>
        <v>1.7839267729641384E-3</v>
      </c>
      <c r="AA283">
        <f t="shared" si="31"/>
        <v>1.4912484817898274E-2</v>
      </c>
      <c r="AB283">
        <f t="shared" si="31"/>
        <v>-9.4979074671581868E-4</v>
      </c>
      <c r="AC283">
        <f t="shared" si="31"/>
        <v>6.6491694211134513E-3</v>
      </c>
      <c r="AD283">
        <f t="shared" si="31"/>
        <v>9.1401926164849882E-3</v>
      </c>
      <c r="AE283">
        <f t="shared" si="31"/>
        <v>-1.5395153438418612E-2</v>
      </c>
      <c r="AF283">
        <f t="shared" si="31"/>
        <v>-5.6244984272657205E-3</v>
      </c>
      <c r="AG283">
        <f t="shared" si="31"/>
        <v>5.9572566489766643E-3</v>
      </c>
      <c r="AH283">
        <f t="shared" si="31"/>
        <v>-1.0875214686345136E-2</v>
      </c>
      <c r="AI283">
        <f t="shared" si="31"/>
        <v>1.2061390144521011E-3</v>
      </c>
      <c r="AJ283">
        <f t="shared" si="31"/>
        <v>-7.0779680701328939E-3</v>
      </c>
      <c r="AK283">
        <f t="shared" si="31"/>
        <v>-1.6180434342754869E-3</v>
      </c>
      <c r="AL283">
        <f t="shared" si="31"/>
        <v>-2.4737854141217703E-3</v>
      </c>
      <c r="AM283">
        <f t="shared" si="31"/>
        <v>4.2396729323375985E-3</v>
      </c>
      <c r="AN283">
        <f t="shared" si="31"/>
        <v>-5.3229050937233981E-3</v>
      </c>
      <c r="AO283">
        <f t="shared" si="31"/>
        <v>1.5551928811105927E-2</v>
      </c>
      <c r="AP283">
        <f t="shared" si="31"/>
        <v>-1.6224269970678565E-2</v>
      </c>
      <c r="AQ283">
        <f t="shared" si="2"/>
        <v>1.3249080074050359E-2</v>
      </c>
    </row>
    <row r="284" spans="1:43" x14ac:dyDescent="0.2">
      <c r="A284" s="6">
        <v>45456</v>
      </c>
      <c r="B284">
        <f t="shared" ref="B284:AP284" si="32">LN(B33/B32)</f>
        <v>-1.6442162898761426E-2</v>
      </c>
      <c r="C284">
        <f t="shared" si="32"/>
        <v>7.5043367933396894E-3</v>
      </c>
      <c r="D284">
        <f t="shared" si="32"/>
        <v>-8.8333510796847464E-3</v>
      </c>
      <c r="E284">
        <f t="shared" si="32"/>
        <v>1.9316751411370201E-3</v>
      </c>
      <c r="F284">
        <f t="shared" si="32"/>
        <v>3.6345251749727039E-2</v>
      </c>
      <c r="G284">
        <f t="shared" si="32"/>
        <v>2.3335563478603877E-3</v>
      </c>
      <c r="H284">
        <f t="shared" si="32"/>
        <v>-9.2018769249850834E-4</v>
      </c>
      <c r="I284">
        <f t="shared" si="32"/>
        <v>1.2147710278730009E-2</v>
      </c>
      <c r="J284">
        <f t="shared" si="32"/>
        <v>3.1210221957226399E-2</v>
      </c>
      <c r="K284">
        <f t="shared" si="32"/>
        <v>5.8902189239068686E-3</v>
      </c>
      <c r="L284">
        <f t="shared" si="32"/>
        <v>4.4459559362432215E-3</v>
      </c>
      <c r="M284">
        <f t="shared" si="32"/>
        <v>-6.2558961841899902E-5</v>
      </c>
      <c r="N284">
        <f t="shared" si="32"/>
        <v>-1.948478464478958E-4</v>
      </c>
      <c r="O284">
        <f t="shared" si="32"/>
        <v>5.6788564538535593E-3</v>
      </c>
      <c r="P284">
        <f t="shared" si="32"/>
        <v>-3.6424257066727992E-3</v>
      </c>
      <c r="Q284">
        <f t="shared" si="32"/>
        <v>3.8039504893392973E-3</v>
      </c>
      <c r="R284">
        <f t="shared" si="32"/>
        <v>1.3146327324665081E-3</v>
      </c>
      <c r="S284">
        <f t="shared" si="32"/>
        <v>2.6179828938206373E-3</v>
      </c>
      <c r="T284">
        <f t="shared" si="32"/>
        <v>-2.8868327830205895E-3</v>
      </c>
      <c r="U284">
        <f t="shared" si="32"/>
        <v>4.9913609675140864E-3</v>
      </c>
      <c r="V284">
        <f t="shared" si="32"/>
        <v>1.3264215927155735E-2</v>
      </c>
      <c r="W284">
        <f t="shared" si="32"/>
        <v>6.7857603196756055E-3</v>
      </c>
      <c r="X284">
        <f t="shared" si="32"/>
        <v>3.7462609496602779E-3</v>
      </c>
      <c r="Y284">
        <f t="shared" si="32"/>
        <v>2.6252772143970513E-2</v>
      </c>
      <c r="Z284">
        <f t="shared" si="32"/>
        <v>1.1881361248013854E-2</v>
      </c>
      <c r="AA284">
        <f t="shared" si="32"/>
        <v>3.5174483472850245E-2</v>
      </c>
      <c r="AB284">
        <f t="shared" si="32"/>
        <v>4.7907356628801773E-2</v>
      </c>
      <c r="AC284">
        <f t="shared" si="32"/>
        <v>4.2193942815251358E-2</v>
      </c>
      <c r="AD284">
        <f t="shared" si="32"/>
        <v>7.353364217669324E-2</v>
      </c>
      <c r="AE284">
        <f t="shared" si="32"/>
        <v>-1.6442203291859237E-2</v>
      </c>
      <c r="AF284">
        <f t="shared" si="32"/>
        <v>-1.1216996470769196E-2</v>
      </c>
      <c r="AG284">
        <f t="shared" si="32"/>
        <v>4.1838571302886462E-3</v>
      </c>
      <c r="AH284">
        <f t="shared" si="32"/>
        <v>-1.646762449763747E-2</v>
      </c>
      <c r="AI284">
        <f t="shared" si="32"/>
        <v>-1.0957167306869528E-2</v>
      </c>
      <c r="AJ284">
        <f t="shared" si="32"/>
        <v>5.8738624395204015E-3</v>
      </c>
      <c r="AK284">
        <f t="shared" si="32"/>
        <v>-4.6371506611653139E-3</v>
      </c>
      <c r="AL284">
        <f t="shared" si="32"/>
        <v>6.1588197229458293E-3</v>
      </c>
      <c r="AM284">
        <f t="shared" si="32"/>
        <v>5.7042176247993088E-3</v>
      </c>
      <c r="AN284">
        <f t="shared" si="32"/>
        <v>1.2062752563302958E-2</v>
      </c>
      <c r="AO284">
        <f t="shared" si="32"/>
        <v>1.3299585731121843E-2</v>
      </c>
      <c r="AP284">
        <f t="shared" si="32"/>
        <v>5.489548472699262E-3</v>
      </c>
      <c r="AQ284">
        <f t="shared" si="2"/>
        <v>-5.7103888491498922E-3</v>
      </c>
    </row>
    <row r="285" spans="1:43" x14ac:dyDescent="0.2">
      <c r="A285" s="6">
        <v>45457</v>
      </c>
      <c r="B285">
        <f t="shared" ref="B285:AP285" si="33">LN(B34/B33)</f>
        <v>4.8559273864480536E-3</v>
      </c>
      <c r="C285">
        <f t="shared" si="33"/>
        <v>2.2799365174157971E-2</v>
      </c>
      <c r="D285">
        <f t="shared" si="33"/>
        <v>1.1566257561523921E-3</v>
      </c>
      <c r="E285">
        <f t="shared" si="33"/>
        <v>1.1951591673906903E-2</v>
      </c>
      <c r="F285">
        <f t="shared" si="33"/>
        <v>-1.9577747956452844E-2</v>
      </c>
      <c r="G285">
        <f t="shared" si="33"/>
        <v>1.2993373072428802E-2</v>
      </c>
      <c r="H285">
        <f t="shared" si="33"/>
        <v>-3.9471921488708352E-4</v>
      </c>
      <c r="I285">
        <f t="shared" si="33"/>
        <v>3.2634014237622744E-2</v>
      </c>
      <c r="J285">
        <f t="shared" si="33"/>
        <v>-1.0672701079083239E-3</v>
      </c>
      <c r="K285">
        <f t="shared" si="33"/>
        <v>-1.7404215029894182E-3</v>
      </c>
      <c r="L285">
        <f t="shared" si="33"/>
        <v>-2.0309401607470187E-3</v>
      </c>
      <c r="M285">
        <f t="shared" si="33"/>
        <v>-8.4117243360934478E-4</v>
      </c>
      <c r="N285">
        <f t="shared" si="33"/>
        <v>-1.2808599852883322E-4</v>
      </c>
      <c r="O285">
        <f t="shared" si="33"/>
        <v>-3.6313712096093589E-3</v>
      </c>
      <c r="P285">
        <f t="shared" si="33"/>
        <v>-4.0628536432583615E-3</v>
      </c>
      <c r="Q285">
        <f t="shared" si="33"/>
        <v>-4.1671329657630585E-3</v>
      </c>
      <c r="R285">
        <f t="shared" si="33"/>
        <v>8.3594342986692861E-3</v>
      </c>
      <c r="S285">
        <f t="shared" si="33"/>
        <v>3.4363023147009073E-3</v>
      </c>
      <c r="T285">
        <f t="shared" si="33"/>
        <v>7.6293528294875098E-3</v>
      </c>
      <c r="U285">
        <f t="shared" si="33"/>
        <v>-7.2178659249819022E-3</v>
      </c>
      <c r="V285">
        <f t="shared" si="33"/>
        <v>3.7732140603085954E-2</v>
      </c>
      <c r="W285">
        <f t="shared" si="33"/>
        <v>1.7853954698384469E-4</v>
      </c>
      <c r="X285">
        <f t="shared" si="33"/>
        <v>-9.1124266840226648E-3</v>
      </c>
      <c r="Y285">
        <f t="shared" si="33"/>
        <v>2.3108735541517333E-2</v>
      </c>
      <c r="Z285">
        <f t="shared" si="33"/>
        <v>-1.0624009480163218E-2</v>
      </c>
      <c r="AA285">
        <f t="shared" si="33"/>
        <v>2.8503130156061568E-2</v>
      </c>
      <c r="AB285">
        <f t="shared" si="33"/>
        <v>5.9681306002146141E-2</v>
      </c>
      <c r="AC285">
        <f t="shared" si="33"/>
        <v>1.9582641982535683E-2</v>
      </c>
      <c r="AD285">
        <f t="shared" si="33"/>
        <v>0.18230431541818121</v>
      </c>
      <c r="AE285">
        <f t="shared" si="33"/>
        <v>4.8559275184964683E-3</v>
      </c>
      <c r="AF285">
        <f t="shared" si="33"/>
        <v>5.4335884440831397E-3</v>
      </c>
      <c r="AG285">
        <f t="shared" si="33"/>
        <v>1.0165298459316069E-2</v>
      </c>
      <c r="AH285">
        <f t="shared" si="33"/>
        <v>6.6153721764874154E-3</v>
      </c>
      <c r="AI285">
        <f t="shared" si="33"/>
        <v>-1.5359298880085318E-3</v>
      </c>
      <c r="AJ285">
        <f t="shared" si="33"/>
        <v>-3.386117964423019E-3</v>
      </c>
      <c r="AK285">
        <f t="shared" si="33"/>
        <v>1.973531027498158E-3</v>
      </c>
      <c r="AL285">
        <f t="shared" si="33"/>
        <v>-5.3143058630861625E-3</v>
      </c>
      <c r="AM285">
        <f t="shared" si="33"/>
        <v>-5.5850877927130452E-3</v>
      </c>
      <c r="AN285">
        <f t="shared" si="33"/>
        <v>-1.1958203931766704E-2</v>
      </c>
      <c r="AO285">
        <f t="shared" si="33"/>
        <v>-1.267969377635038E-2</v>
      </c>
      <c r="AP285">
        <f t="shared" si="33"/>
        <v>-1.9625844123212638E-2</v>
      </c>
      <c r="AQ285">
        <f t="shared" si="2"/>
        <v>-3.6678990273825273E-3</v>
      </c>
    </row>
    <row r="286" spans="1:43" x14ac:dyDescent="0.2">
      <c r="A286" s="6">
        <v>45461</v>
      </c>
      <c r="B286">
        <f t="shared" ref="B286:AP286" si="34">LN(B35/B34)</f>
        <v>4.2537704092936498E-3</v>
      </c>
      <c r="C286">
        <f t="shared" si="34"/>
        <v>9.9455355299857395E-3</v>
      </c>
      <c r="D286">
        <f t="shared" si="34"/>
        <v>6.6530099583307547E-4</v>
      </c>
      <c r="E286">
        <f t="shared" si="34"/>
        <v>-4.3813140088487055E-3</v>
      </c>
      <c r="F286">
        <f t="shared" si="34"/>
        <v>7.7984188327092354E-3</v>
      </c>
      <c r="G286">
        <f t="shared" si="34"/>
        <v>6.402260495648569E-3</v>
      </c>
      <c r="H286">
        <f t="shared" si="34"/>
        <v>3.9471921488697494E-4</v>
      </c>
      <c r="I286">
        <f t="shared" si="34"/>
        <v>-1.9126266093526936E-2</v>
      </c>
      <c r="J286">
        <f t="shared" si="34"/>
        <v>-5.2659904603579053E-3</v>
      </c>
      <c r="K286">
        <f t="shared" si="34"/>
        <v>-1.5567742342092145E-2</v>
      </c>
      <c r="L286">
        <f t="shared" si="34"/>
        <v>-8.5388661995663123E-3</v>
      </c>
      <c r="M286">
        <f t="shared" si="34"/>
        <v>-1.4220620549917346E-2</v>
      </c>
      <c r="N286">
        <f t="shared" si="34"/>
        <v>-2.2377379149185549E-2</v>
      </c>
      <c r="O286">
        <f t="shared" si="34"/>
        <v>3.0826108691891225E-3</v>
      </c>
      <c r="P286">
        <f t="shared" si="34"/>
        <v>3.251436495801997E-3</v>
      </c>
      <c r="Q286">
        <f t="shared" si="34"/>
        <v>1.4515573545772532E-3</v>
      </c>
      <c r="R286">
        <f t="shared" si="34"/>
        <v>2.3491049562753201E-3</v>
      </c>
      <c r="S286">
        <f t="shared" si="34"/>
        <v>3.2599892955486338E-3</v>
      </c>
      <c r="T286">
        <f t="shared" si="34"/>
        <v>-7.5785073234443711E-3</v>
      </c>
      <c r="U286">
        <f t="shared" si="34"/>
        <v>6.7752217237241896E-3</v>
      </c>
      <c r="V286">
        <f t="shared" si="34"/>
        <v>-8.7926279035347495E-3</v>
      </c>
      <c r="W286">
        <f t="shared" si="34"/>
        <v>1.4940186297958599E-3</v>
      </c>
      <c r="X286">
        <f t="shared" si="34"/>
        <v>4.2882391777690262E-3</v>
      </c>
      <c r="Y286">
        <f t="shared" si="34"/>
        <v>1.1306136852987715E-2</v>
      </c>
      <c r="Z286">
        <f t="shared" si="34"/>
        <v>2.9609685320717546E-2</v>
      </c>
      <c r="AA286">
        <f t="shared" si="34"/>
        <v>2.7556038519324071E-2</v>
      </c>
      <c r="AB286">
        <f t="shared" si="34"/>
        <v>2.7726991575753947E-2</v>
      </c>
      <c r="AC286">
        <f t="shared" si="34"/>
        <v>6.2047070820858967E-2</v>
      </c>
      <c r="AD286">
        <f t="shared" si="34"/>
        <v>0.18229992634177891</v>
      </c>
      <c r="AE286">
        <f t="shared" si="34"/>
        <v>4.2537975365699995E-3</v>
      </c>
      <c r="AF286">
        <f t="shared" si="34"/>
        <v>9.1451091149575767E-3</v>
      </c>
      <c r="AG286">
        <f t="shared" si="34"/>
        <v>6.8022859092334801E-3</v>
      </c>
      <c r="AH286">
        <f t="shared" si="34"/>
        <v>2.6178661845184582E-3</v>
      </c>
      <c r="AI286">
        <f t="shared" si="34"/>
        <v>1.5436524740302261E-2</v>
      </c>
      <c r="AJ286">
        <f t="shared" si="34"/>
        <v>6.2269900149162817E-3</v>
      </c>
      <c r="AK286">
        <f t="shared" si="34"/>
        <v>-5.5821533830959589E-3</v>
      </c>
      <c r="AL286">
        <f t="shared" si="34"/>
        <v>1.2805732751555322E-3</v>
      </c>
      <c r="AM286">
        <f t="shared" si="34"/>
        <v>6.7692209830782528E-3</v>
      </c>
      <c r="AN286">
        <f t="shared" si="34"/>
        <v>-4.4331434381464328E-3</v>
      </c>
      <c r="AO286">
        <f t="shared" si="34"/>
        <v>-7.2688115187983154E-5</v>
      </c>
      <c r="AP286">
        <f t="shared" si="34"/>
        <v>5.1414771824563499E-2</v>
      </c>
      <c r="AQ286">
        <f t="shared" si="2"/>
        <v>3.7359735708124189E-2</v>
      </c>
    </row>
    <row r="287" spans="1:43" x14ac:dyDescent="0.2">
      <c r="A287" s="6">
        <v>45462</v>
      </c>
      <c r="B287">
        <f t="shared" ref="B287:AP287" si="35">LN(B36/B35)</f>
        <v>-1.3514268274719625E-2</v>
      </c>
      <c r="C287">
        <f t="shared" si="35"/>
        <v>2.3501817834876843E-3</v>
      </c>
      <c r="D287">
        <f t="shared" si="35"/>
        <v>-2.5526998045655769E-2</v>
      </c>
      <c r="E287">
        <f t="shared" si="35"/>
        <v>-2.3710621049808686E-2</v>
      </c>
      <c r="F287">
        <f t="shared" si="35"/>
        <v>-1.5353465699324685E-2</v>
      </c>
      <c r="G287">
        <f t="shared" si="35"/>
        <v>-9.5706827428699605E-3</v>
      </c>
      <c r="H287">
        <f t="shared" si="35"/>
        <v>-3.3212376841019214E-2</v>
      </c>
      <c r="I287">
        <f t="shared" si="35"/>
        <v>4.0045104195885646E-3</v>
      </c>
      <c r="J287">
        <f t="shared" si="35"/>
        <v>-1.8752964306790514E-2</v>
      </c>
      <c r="K287">
        <f t="shared" si="35"/>
        <v>-5.8673920349193633E-3</v>
      </c>
      <c r="L287">
        <f t="shared" si="35"/>
        <v>-1.8794610642463253E-2</v>
      </c>
      <c r="M287">
        <f t="shared" si="35"/>
        <v>-5.8025936190743994E-3</v>
      </c>
      <c r="N287">
        <f t="shared" si="35"/>
        <v>-2.5712245151707756E-2</v>
      </c>
      <c r="O287">
        <f t="shared" si="35"/>
        <v>-9.5737458228317175E-3</v>
      </c>
      <c r="P287">
        <f t="shared" si="35"/>
        <v>-1.9532083594494307E-2</v>
      </c>
      <c r="Q287">
        <f t="shared" si="35"/>
        <v>-1.5529905494431399E-2</v>
      </c>
      <c r="R287">
        <f t="shared" si="35"/>
        <v>-1.5223065202832889E-2</v>
      </c>
      <c r="S287">
        <f t="shared" si="35"/>
        <v>-1.1207447581507289E-2</v>
      </c>
      <c r="T287">
        <f t="shared" si="35"/>
        <v>-8.7101893170787505E-3</v>
      </c>
      <c r="U287">
        <f t="shared" si="35"/>
        <v>-2.0916720766675057E-2</v>
      </c>
      <c r="V287">
        <f t="shared" si="35"/>
        <v>-1.1699447366722846E-3</v>
      </c>
      <c r="W287">
        <f t="shared" si="35"/>
        <v>-1.3775682263260222E-2</v>
      </c>
      <c r="X287">
        <f t="shared" si="35"/>
        <v>6.0006203443561095E-3</v>
      </c>
      <c r="Y287">
        <f t="shared" si="35"/>
        <v>-9.5153645710214212E-3</v>
      </c>
      <c r="Z287">
        <f t="shared" si="35"/>
        <v>7.8979578038114867E-3</v>
      </c>
      <c r="AA287">
        <f t="shared" si="35"/>
        <v>-2.8525690700023514E-2</v>
      </c>
      <c r="AB287">
        <f t="shared" si="35"/>
        <v>-3.9771650378966399E-2</v>
      </c>
      <c r="AC287">
        <f t="shared" si="35"/>
        <v>-4.085250203006862E-2</v>
      </c>
      <c r="AD287">
        <f t="shared" si="35"/>
        <v>4.09991637411233E-2</v>
      </c>
      <c r="AE287">
        <f t="shared" si="35"/>
        <v>-1.3514281685162791E-2</v>
      </c>
      <c r="AF287">
        <f t="shared" si="35"/>
        <v>2.8738035535731891E-2</v>
      </c>
      <c r="AG287">
        <f t="shared" si="35"/>
        <v>3.0654559730357449E-2</v>
      </c>
      <c r="AH287">
        <f t="shared" si="35"/>
        <v>-1.1834540230645315E-2</v>
      </c>
      <c r="AI287">
        <f t="shared" si="35"/>
        <v>1.9054398015572526E-2</v>
      </c>
      <c r="AJ287">
        <f t="shared" si="35"/>
        <v>8.7392041017033233E-3</v>
      </c>
      <c r="AK287">
        <f t="shared" si="35"/>
        <v>-1.1966315939854874E-2</v>
      </c>
      <c r="AL287">
        <f t="shared" si="35"/>
        <v>1.5752832893745468E-2</v>
      </c>
      <c r="AM287">
        <f t="shared" si="35"/>
        <v>9.0721905953316303E-3</v>
      </c>
      <c r="AN287">
        <f t="shared" si="35"/>
        <v>-3.5186756859581464E-3</v>
      </c>
      <c r="AO287">
        <f t="shared" si="35"/>
        <v>7.1207629501978502E-3</v>
      </c>
      <c r="AP287">
        <f t="shared" si="35"/>
        <v>-2.8470605999578968E-2</v>
      </c>
      <c r="AQ287">
        <f t="shared" si="2"/>
        <v>-1.1778176043319537E-2</v>
      </c>
    </row>
    <row r="288" spans="1:43" x14ac:dyDescent="0.2">
      <c r="A288" s="6">
        <v>45463</v>
      </c>
      <c r="B288">
        <f t="shared" ref="B288:AP288" si="36">LN(B37/B36)</f>
        <v>9.3158442811289675E-3</v>
      </c>
      <c r="C288">
        <f t="shared" si="36"/>
        <v>1.4394647940212228E-2</v>
      </c>
      <c r="D288">
        <f t="shared" si="36"/>
        <v>-8.0763992212502349E-3</v>
      </c>
      <c r="E288">
        <f t="shared" si="36"/>
        <v>-5.5699570136566786E-3</v>
      </c>
      <c r="F288">
        <f t="shared" si="36"/>
        <v>-1.9979119457532842E-2</v>
      </c>
      <c r="G288">
        <f t="shared" si="36"/>
        <v>-9.6308132357494584E-3</v>
      </c>
      <c r="H288">
        <f t="shared" si="36"/>
        <v>-6.4574484690286026E-3</v>
      </c>
      <c r="I288">
        <f t="shared" si="36"/>
        <v>2.4975025104829096E-4</v>
      </c>
      <c r="J288">
        <f t="shared" si="36"/>
        <v>5.4208092538837269E-3</v>
      </c>
      <c r="K288">
        <f t="shared" si="36"/>
        <v>2.4482462432797742E-3</v>
      </c>
      <c r="L288">
        <f t="shared" si="36"/>
        <v>-2.5664196968879997E-2</v>
      </c>
      <c r="M288">
        <f t="shared" si="36"/>
        <v>-1.0614206110670106E-2</v>
      </c>
      <c r="N288">
        <f t="shared" si="36"/>
        <v>-7.5925204686278416E-3</v>
      </c>
      <c r="O288">
        <f t="shared" si="36"/>
        <v>5.4088181174053954E-3</v>
      </c>
      <c r="P288">
        <f t="shared" si="36"/>
        <v>-1.3469471895615776E-2</v>
      </c>
      <c r="Q288">
        <f t="shared" si="36"/>
        <v>1.1041979825892818E-3</v>
      </c>
      <c r="R288">
        <f t="shared" si="36"/>
        <v>1.0264894810567072E-2</v>
      </c>
      <c r="S288">
        <f t="shared" si="36"/>
        <v>-2.2185364234551582E-2</v>
      </c>
      <c r="T288">
        <f t="shared" si="36"/>
        <v>9.2050805255042875E-4</v>
      </c>
      <c r="U288">
        <f t="shared" si="36"/>
        <v>2.9344572720226081E-3</v>
      </c>
      <c r="V288">
        <f t="shared" si="36"/>
        <v>-5.7156108292801371E-3</v>
      </c>
      <c r="W288">
        <f t="shared" si="36"/>
        <v>-7.8017314506297541E-3</v>
      </c>
      <c r="X288">
        <f t="shared" si="36"/>
        <v>-1.6612185013981716E-3</v>
      </c>
      <c r="Y288">
        <f t="shared" si="36"/>
        <v>-2.1585282150055406E-2</v>
      </c>
      <c r="Z288">
        <f t="shared" si="36"/>
        <v>-1.085043728312296E-2</v>
      </c>
      <c r="AA288">
        <f t="shared" si="36"/>
        <v>8.3709634670217289E-3</v>
      </c>
      <c r="AB288">
        <f t="shared" si="36"/>
        <v>3.638059767936123E-3</v>
      </c>
      <c r="AC288">
        <f t="shared" si="36"/>
        <v>-4.4053910121461919E-3</v>
      </c>
      <c r="AD288">
        <f t="shared" si="36"/>
        <v>-1.4520495510113187E-2</v>
      </c>
      <c r="AE288">
        <f t="shared" si="36"/>
        <v>9.3158444054785121E-3</v>
      </c>
      <c r="AF288">
        <f t="shared" si="36"/>
        <v>1.0421123362249932E-2</v>
      </c>
      <c r="AG288">
        <f t="shared" si="36"/>
        <v>6.9128304955014923E-3</v>
      </c>
      <c r="AH288">
        <f t="shared" si="36"/>
        <v>1.0204235151219919E-2</v>
      </c>
      <c r="AI288">
        <f t="shared" si="36"/>
        <v>1.0732884471721585E-2</v>
      </c>
      <c r="AJ288">
        <f t="shared" si="36"/>
        <v>2.6755669346737528E-3</v>
      </c>
      <c r="AK288">
        <f t="shared" si="36"/>
        <v>-8.2667204248943035E-4</v>
      </c>
      <c r="AL288">
        <f t="shared" si="36"/>
        <v>1.1130021560702334E-2</v>
      </c>
      <c r="AM288">
        <f t="shared" si="36"/>
        <v>-1.0434149392436099E-2</v>
      </c>
      <c r="AN288">
        <f t="shared" si="36"/>
        <v>-3.8081563702197395E-3</v>
      </c>
      <c r="AO288">
        <f t="shared" si="36"/>
        <v>8.6148543195796491E-3</v>
      </c>
      <c r="AP288">
        <f t="shared" si="36"/>
        <v>-9.7127069111144354E-3</v>
      </c>
      <c r="AQ288">
        <f t="shared" si="2"/>
        <v>-1.0618296089653036E-2</v>
      </c>
    </row>
    <row r="289" spans="1:43" x14ac:dyDescent="0.2">
      <c r="A289" s="6">
        <v>45464</v>
      </c>
      <c r="B289">
        <f t="shared" ref="B289:AP289" si="37">LN(B38/B37)</f>
        <v>-1.4469813878536649E-2</v>
      </c>
      <c r="C289">
        <f t="shared" si="37"/>
        <v>1.0897208687044916E-2</v>
      </c>
      <c r="D289">
        <f t="shared" si="37"/>
        <v>2.4954787363282355E-2</v>
      </c>
      <c r="E289">
        <f t="shared" si="37"/>
        <v>-3.0934419203046534E-3</v>
      </c>
      <c r="F289">
        <f t="shared" si="37"/>
        <v>6.8597463846223285E-4</v>
      </c>
      <c r="G289">
        <f t="shared" si="37"/>
        <v>-2.1383899606475737E-3</v>
      </c>
      <c r="H289">
        <f t="shared" si="37"/>
        <v>-4.6184679593905958E-3</v>
      </c>
      <c r="I289">
        <f t="shared" si="37"/>
        <v>-3.2516286778834533E-3</v>
      </c>
      <c r="J289">
        <f t="shared" si="37"/>
        <v>4.0106448288940747E-3</v>
      </c>
      <c r="K289">
        <f t="shared" si="37"/>
        <v>6.7850733655107727E-3</v>
      </c>
      <c r="L289">
        <f t="shared" si="37"/>
        <v>-9.6015750095134224E-3</v>
      </c>
      <c r="M289">
        <f t="shared" si="37"/>
        <v>3.4011237727944068E-3</v>
      </c>
      <c r="N289">
        <f t="shared" si="37"/>
        <v>4.2705930433165314E-3</v>
      </c>
      <c r="O289">
        <f t="shared" si="37"/>
        <v>-1.641534695841446E-2</v>
      </c>
      <c r="P289">
        <f t="shared" si="37"/>
        <v>5.993187161674551E-3</v>
      </c>
      <c r="Q289">
        <f t="shared" si="37"/>
        <v>-8.1256485281288714E-3</v>
      </c>
      <c r="R289">
        <f t="shared" si="37"/>
        <v>-1.3320324003260805E-2</v>
      </c>
      <c r="S289">
        <f t="shared" si="37"/>
        <v>-2.5527111329273666E-3</v>
      </c>
      <c r="T289">
        <f t="shared" si="37"/>
        <v>-1.6958761774425065E-2</v>
      </c>
      <c r="U289">
        <f t="shared" si="37"/>
        <v>-1.1220034884996656E-2</v>
      </c>
      <c r="V289">
        <f t="shared" si="37"/>
        <v>-1.2596487454839607E-2</v>
      </c>
      <c r="W289">
        <f t="shared" si="37"/>
        <v>-1.361656835257795E-2</v>
      </c>
      <c r="X289">
        <f t="shared" si="37"/>
        <v>3.0434621783802501E-3</v>
      </c>
      <c r="Y289">
        <f t="shared" si="37"/>
        <v>-1.0943666982160465E-2</v>
      </c>
      <c r="Z289">
        <f t="shared" si="37"/>
        <v>3.0586165905150482E-4</v>
      </c>
      <c r="AA289">
        <f t="shared" si="37"/>
        <v>-2.2534638035760661E-2</v>
      </c>
      <c r="AB289">
        <f t="shared" si="37"/>
        <v>-2.5227060301073963E-2</v>
      </c>
      <c r="AC289">
        <f t="shared" si="37"/>
        <v>-2.2574535265650807E-2</v>
      </c>
      <c r="AD289">
        <f t="shared" si="37"/>
        <v>-3.931047448791776E-2</v>
      </c>
      <c r="AE289">
        <f t="shared" si="37"/>
        <v>-1.4469773071310237E-2</v>
      </c>
      <c r="AF289">
        <f t="shared" si="37"/>
        <v>-1.6549231264276598E-3</v>
      </c>
      <c r="AG289">
        <f t="shared" si="37"/>
        <v>-2.1589618454333245E-3</v>
      </c>
      <c r="AH289">
        <f t="shared" si="37"/>
        <v>-1.6614647610994248E-2</v>
      </c>
      <c r="AI289">
        <f t="shared" si="37"/>
        <v>1.5986503306475608E-3</v>
      </c>
      <c r="AJ289">
        <f t="shared" si="37"/>
        <v>1.1351522714710419E-2</v>
      </c>
      <c r="AK289">
        <f t="shared" si="37"/>
        <v>-8.7790109478575219E-3</v>
      </c>
      <c r="AL289">
        <f t="shared" si="37"/>
        <v>5.3080631196442511E-3</v>
      </c>
      <c r="AM289">
        <f t="shared" si="37"/>
        <v>-8.8689000871960168E-3</v>
      </c>
      <c r="AN289">
        <f t="shared" si="37"/>
        <v>6.1859441791440577E-3</v>
      </c>
      <c r="AO289">
        <f t="shared" si="37"/>
        <v>4.7982053194007184E-3</v>
      </c>
      <c r="AP289">
        <f t="shared" si="37"/>
        <v>8.5036685820530835E-3</v>
      </c>
      <c r="AQ289">
        <f t="shared" si="2"/>
        <v>2.4391480468770238E-2</v>
      </c>
    </row>
    <row r="290" spans="1:43" x14ac:dyDescent="0.2">
      <c r="A290" s="6">
        <v>45467</v>
      </c>
      <c r="B290">
        <f t="shared" ref="B290:AP290" si="38">LN(B39/B38)</f>
        <v>1.7758218638026648E-2</v>
      </c>
      <c r="C290">
        <f t="shared" si="38"/>
        <v>-1.7143718278951437E-2</v>
      </c>
      <c r="D290">
        <f t="shared" si="38"/>
        <v>2.6447325756570293E-3</v>
      </c>
      <c r="E290">
        <f t="shared" si="38"/>
        <v>1.4782585465568749E-2</v>
      </c>
      <c r="F290">
        <f t="shared" si="38"/>
        <v>-3.5777246574022945E-3</v>
      </c>
      <c r="G290">
        <f t="shared" si="38"/>
        <v>-2.43942508019514E-2</v>
      </c>
      <c r="H290">
        <f t="shared" si="38"/>
        <v>-3.8832107531231209E-2</v>
      </c>
      <c r="I290">
        <f t="shared" si="38"/>
        <v>-1.6928145518985166E-2</v>
      </c>
      <c r="J290">
        <f t="shared" si="38"/>
        <v>-5.7508204961011884E-4</v>
      </c>
      <c r="K290">
        <f t="shared" si="38"/>
        <v>7.2100503771561674E-3</v>
      </c>
      <c r="L290">
        <f t="shared" si="38"/>
        <v>1.3201187890211326E-2</v>
      </c>
      <c r="M290">
        <f t="shared" si="38"/>
        <v>3.6768324491720304E-3</v>
      </c>
      <c r="N290">
        <f t="shared" si="38"/>
        <v>-1.4844727156891056E-3</v>
      </c>
      <c r="O290">
        <f t="shared" si="38"/>
        <v>1.2588623240636566E-2</v>
      </c>
      <c r="P290">
        <f t="shared" si="38"/>
        <v>8.1656569308987664E-3</v>
      </c>
      <c r="Q290">
        <f t="shared" si="38"/>
        <v>9.2666582999274914E-4</v>
      </c>
      <c r="R290">
        <f t="shared" si="38"/>
        <v>-8.7890263333307676E-3</v>
      </c>
      <c r="S290">
        <f t="shared" si="38"/>
        <v>1.8401712423660163E-2</v>
      </c>
      <c r="T290">
        <f t="shared" si="38"/>
        <v>-3.90652544249857E-3</v>
      </c>
      <c r="U290">
        <f t="shared" si="38"/>
        <v>-7.0915208658841487E-3</v>
      </c>
      <c r="V290">
        <f t="shared" si="38"/>
        <v>-9.6475788714128E-3</v>
      </c>
      <c r="W290">
        <f t="shared" si="38"/>
        <v>-6.2336225136053593E-4</v>
      </c>
      <c r="X290">
        <f t="shared" si="38"/>
        <v>-4.846453178100148E-3</v>
      </c>
      <c r="Y290">
        <f t="shared" si="38"/>
        <v>2.6357549505260182E-2</v>
      </c>
      <c r="Z290">
        <f t="shared" si="38"/>
        <v>0</v>
      </c>
      <c r="AA290">
        <f t="shared" si="38"/>
        <v>1.5617800483052138E-2</v>
      </c>
      <c r="AB290">
        <f t="shared" si="38"/>
        <v>1.4626689553602312E-2</v>
      </c>
      <c r="AC290">
        <f t="shared" si="38"/>
        <v>2.9443054711785936E-2</v>
      </c>
      <c r="AD290">
        <f t="shared" si="38"/>
        <v>2.2937228826495359E-2</v>
      </c>
      <c r="AE290">
        <f t="shared" si="38"/>
        <v>1.7758204359369253E-2</v>
      </c>
      <c r="AF290">
        <f t="shared" si="38"/>
        <v>-7.5847207051734315E-3</v>
      </c>
      <c r="AG290">
        <f t="shared" si="38"/>
        <v>3.9844672024995122E-3</v>
      </c>
      <c r="AH290">
        <f t="shared" si="38"/>
        <v>3.6854595742697111E-4</v>
      </c>
      <c r="AI290">
        <f t="shared" si="38"/>
        <v>9.833443899367451E-3</v>
      </c>
      <c r="AJ290">
        <f t="shared" si="38"/>
        <v>-3.6273785552535594E-3</v>
      </c>
      <c r="AK290">
        <f t="shared" si="38"/>
        <v>8.7790109478575306E-3</v>
      </c>
      <c r="AL290">
        <f t="shared" si="38"/>
        <v>-1.7475877782887662E-3</v>
      </c>
      <c r="AM290">
        <f t="shared" si="38"/>
        <v>-4.3139225127313552E-3</v>
      </c>
      <c r="AN290">
        <f t="shared" si="38"/>
        <v>1.5864637358677454E-3</v>
      </c>
      <c r="AO290">
        <f t="shared" si="38"/>
        <v>1.3558050774334968E-3</v>
      </c>
      <c r="AP290">
        <f t="shared" si="38"/>
        <v>-4.1447224893762539E-3</v>
      </c>
      <c r="AQ290">
        <f t="shared" si="2"/>
        <v>3.1476880253073207E-2</v>
      </c>
    </row>
    <row r="291" spans="1:43" x14ac:dyDescent="0.2">
      <c r="A291" s="6">
        <v>45468</v>
      </c>
      <c r="B291">
        <f t="shared" ref="B291:AP291" si="39">LN(B40/B39)</f>
        <v>-8.4500912578543367E-3</v>
      </c>
      <c r="C291">
        <f t="shared" si="39"/>
        <v>-2.8117223820145554E-3</v>
      </c>
      <c r="D291">
        <f t="shared" si="39"/>
        <v>-3.4219079117241693E-3</v>
      </c>
      <c r="E291">
        <f t="shared" si="39"/>
        <v>-8.7914940179665228E-3</v>
      </c>
      <c r="F291">
        <f t="shared" si="39"/>
        <v>-4.9664159494117975E-3</v>
      </c>
      <c r="G291">
        <f t="shared" si="39"/>
        <v>-3.1290858433566525E-3</v>
      </c>
      <c r="H291">
        <f t="shared" si="39"/>
        <v>1.9516856017200857E-3</v>
      </c>
      <c r="I291">
        <f t="shared" si="39"/>
        <v>8.878800083598799E-3</v>
      </c>
      <c r="J291">
        <f t="shared" si="39"/>
        <v>4.3602681328009573E-3</v>
      </c>
      <c r="K291">
        <f t="shared" si="39"/>
        <v>3.8654551119285492E-3</v>
      </c>
      <c r="L291">
        <f t="shared" si="39"/>
        <v>-2.6191767812431175E-3</v>
      </c>
      <c r="M291">
        <f t="shared" si="39"/>
        <v>-5.0547078548550299E-3</v>
      </c>
      <c r="N291">
        <f t="shared" si="39"/>
        <v>-5.4983767226172266E-3</v>
      </c>
      <c r="O291">
        <f t="shared" si="39"/>
        <v>-5.787171903210396E-3</v>
      </c>
      <c r="P291">
        <f t="shared" si="39"/>
        <v>-5.2512998900687471E-3</v>
      </c>
      <c r="Q291">
        <f t="shared" si="39"/>
        <v>-1.0802718565552205E-2</v>
      </c>
      <c r="R291">
        <f t="shared" si="39"/>
        <v>8.7546425762142863E-3</v>
      </c>
      <c r="S291">
        <f t="shared" si="39"/>
        <v>7.1338900485184891E-3</v>
      </c>
      <c r="T291">
        <f t="shared" si="39"/>
        <v>-3.188627913873851E-3</v>
      </c>
      <c r="U291">
        <f t="shared" si="39"/>
        <v>-1.1196525829736377E-2</v>
      </c>
      <c r="V291">
        <f t="shared" si="39"/>
        <v>6.6937881776513372E-3</v>
      </c>
      <c r="W291">
        <f t="shared" si="39"/>
        <v>-1.7143809428959191E-2</v>
      </c>
      <c r="X291">
        <f t="shared" si="39"/>
        <v>4.9156236892755958E-3</v>
      </c>
      <c r="Y291">
        <f t="shared" si="39"/>
        <v>-2.1971847326755184E-3</v>
      </c>
      <c r="Z291">
        <f t="shared" si="39"/>
        <v>1.2760945534303177E-2</v>
      </c>
      <c r="AA291">
        <f t="shared" si="39"/>
        <v>-1.6146516651990834E-4</v>
      </c>
      <c r="AB291">
        <f t="shared" si="39"/>
        <v>-4.9380351611574506E-3</v>
      </c>
      <c r="AC291">
        <f t="shared" si="39"/>
        <v>8.7129986571625115E-3</v>
      </c>
      <c r="AD291">
        <f t="shared" si="39"/>
        <v>1.2542733057532287E-2</v>
      </c>
      <c r="AE291">
        <f t="shared" si="39"/>
        <v>-8.4500911454801209E-3</v>
      </c>
      <c r="AF291">
        <f t="shared" si="39"/>
        <v>3.4689271306214173E-2</v>
      </c>
      <c r="AG291">
        <f t="shared" si="39"/>
        <v>2.3022711377416013E-2</v>
      </c>
      <c r="AH291">
        <f t="shared" si="39"/>
        <v>-4.1027901620623109E-3</v>
      </c>
      <c r="AI291">
        <f t="shared" si="39"/>
        <v>2.3522298496036886E-2</v>
      </c>
      <c r="AJ291">
        <f t="shared" si="39"/>
        <v>9.644365507861883E-3</v>
      </c>
      <c r="AK291">
        <f t="shared" si="39"/>
        <v>0</v>
      </c>
      <c r="AL291">
        <f t="shared" si="39"/>
        <v>5.2611570035358216E-3</v>
      </c>
      <c r="AM291">
        <f t="shared" si="39"/>
        <v>1.1403430725852322E-2</v>
      </c>
      <c r="AN291">
        <f t="shared" si="39"/>
        <v>5.6561778538522138E-3</v>
      </c>
      <c r="AO291">
        <f t="shared" si="39"/>
        <v>1.8414374773132607E-2</v>
      </c>
      <c r="AP291">
        <f t="shared" si="39"/>
        <v>3.3250708008191504E-3</v>
      </c>
      <c r="AQ291">
        <f t="shared" si="2"/>
        <v>-1.9232241751367955E-2</v>
      </c>
    </row>
    <row r="292" spans="1:43" x14ac:dyDescent="0.2">
      <c r="A292" s="6">
        <v>45469</v>
      </c>
      <c r="B292">
        <f t="shared" ref="B292:AP292" si="40">LN(B41/B40)</f>
        <v>-1.2768234637068743E-2</v>
      </c>
      <c r="C292">
        <f t="shared" si="40"/>
        <v>7.9687366183908218E-3</v>
      </c>
      <c r="D292">
        <f t="shared" si="40"/>
        <v>3.0999797484081073E-2</v>
      </c>
      <c r="E292">
        <f t="shared" si="40"/>
        <v>-1.9368647141180962E-2</v>
      </c>
      <c r="F292">
        <f t="shared" si="40"/>
        <v>1.5622848642994049E-2</v>
      </c>
      <c r="G292">
        <f t="shared" si="40"/>
        <v>-1.3831263435036515E-2</v>
      </c>
      <c r="H292">
        <f t="shared" si="40"/>
        <v>-3.9073062282638177E-3</v>
      </c>
      <c r="I292">
        <f t="shared" si="40"/>
        <v>5.5408780470323112E-3</v>
      </c>
      <c r="J292">
        <f t="shared" si="40"/>
        <v>1.3321179230612035E-3</v>
      </c>
      <c r="K292">
        <f t="shared" si="40"/>
        <v>-1.3746513122469162E-3</v>
      </c>
      <c r="L292">
        <f t="shared" si="40"/>
        <v>-1.0398730171486101E-2</v>
      </c>
      <c r="M292">
        <f t="shared" si="40"/>
        <v>1.5783461223224923E-2</v>
      </c>
      <c r="N292">
        <f t="shared" si="40"/>
        <v>6.7164193026547237E-3</v>
      </c>
      <c r="O292">
        <f t="shared" si="40"/>
        <v>7.4461402108434984E-3</v>
      </c>
      <c r="P292">
        <f t="shared" si="40"/>
        <v>1.1571828965075397E-2</v>
      </c>
      <c r="Q292">
        <f t="shared" si="40"/>
        <v>2.8049526047265708E-3</v>
      </c>
      <c r="R292">
        <f t="shared" si="40"/>
        <v>4.0350129951761099E-2</v>
      </c>
      <c r="S292">
        <f t="shared" si="40"/>
        <v>1.0541293477456323E-2</v>
      </c>
      <c r="T292">
        <f t="shared" si="40"/>
        <v>-3.3039364232628414E-3</v>
      </c>
      <c r="U292">
        <f t="shared" si="40"/>
        <v>3.3606368141159016E-3</v>
      </c>
      <c r="V292">
        <f t="shared" si="40"/>
        <v>1.1700952847636061E-2</v>
      </c>
      <c r="W292">
        <f t="shared" si="40"/>
        <v>5.2956048492404555E-3</v>
      </c>
      <c r="X292">
        <f t="shared" si="40"/>
        <v>-2.9394928269744929E-3</v>
      </c>
      <c r="Y292">
        <f t="shared" si="40"/>
        <v>-2.0101655607382599E-2</v>
      </c>
      <c r="Z292">
        <f t="shared" si="40"/>
        <v>-3.3263999081615033E-3</v>
      </c>
      <c r="AA292">
        <f t="shared" si="40"/>
        <v>-9.2452355394756335E-3</v>
      </c>
      <c r="AB292">
        <f t="shared" si="40"/>
        <v>2.8326313713765087E-2</v>
      </c>
      <c r="AC292">
        <f t="shared" si="40"/>
        <v>-1.6177295979431992E-2</v>
      </c>
      <c r="AD292">
        <f t="shared" si="40"/>
        <v>-7.0669172619007969E-3</v>
      </c>
      <c r="AE292">
        <f t="shared" si="40"/>
        <v>-1.2768275608442662E-2</v>
      </c>
      <c r="AF292">
        <f t="shared" si="40"/>
        <v>1.0912566733730261E-2</v>
      </c>
      <c r="AG292">
        <f t="shared" si="40"/>
        <v>-5.7724261830212212E-3</v>
      </c>
      <c r="AH292">
        <f t="shared" si="40"/>
        <v>5.4943113247966037E-3</v>
      </c>
      <c r="AI292">
        <f t="shared" si="40"/>
        <v>1.6598518537147194E-2</v>
      </c>
      <c r="AJ292">
        <f t="shared" si="40"/>
        <v>-8.1113771662816097E-4</v>
      </c>
      <c r="AK292">
        <f t="shared" si="40"/>
        <v>1.5345651284495348E-3</v>
      </c>
      <c r="AL292">
        <f t="shared" si="40"/>
        <v>9.0780321039833668E-3</v>
      </c>
      <c r="AM292">
        <f t="shared" si="40"/>
        <v>3.6737655581800103E-3</v>
      </c>
      <c r="AN292">
        <f t="shared" si="40"/>
        <v>4.5229601684338904E-3</v>
      </c>
      <c r="AO292">
        <f t="shared" si="40"/>
        <v>-1.0349193661390203E-2</v>
      </c>
      <c r="AP292">
        <f t="shared" si="40"/>
        <v>3.2845232227228578E-2</v>
      </c>
      <c r="AQ292">
        <f t="shared" si="2"/>
        <v>-5.7435691477751875E-3</v>
      </c>
    </row>
    <row r="293" spans="1:43" x14ac:dyDescent="0.2">
      <c r="A293" s="6">
        <v>45470</v>
      </c>
      <c r="B293">
        <f t="shared" ref="B293:AP293" si="41">LN(B42/B41)</f>
        <v>1.9064091147422395E-2</v>
      </c>
      <c r="C293">
        <f t="shared" si="41"/>
        <v>1.1986704042575114E-2</v>
      </c>
      <c r="D293">
        <f t="shared" si="41"/>
        <v>1.1106338195375371E-2</v>
      </c>
      <c r="E293">
        <f t="shared" si="41"/>
        <v>-6.0555628150097173E-3</v>
      </c>
      <c r="F293">
        <f t="shared" si="41"/>
        <v>6.8248167270728516E-3</v>
      </c>
      <c r="G293">
        <f t="shared" si="41"/>
        <v>1.2162475847013409E-3</v>
      </c>
      <c r="H293">
        <f t="shared" si="41"/>
        <v>6.6813709487457398E-4</v>
      </c>
      <c r="I293">
        <f t="shared" si="41"/>
        <v>4.8856971597356141E-3</v>
      </c>
      <c r="J293">
        <f t="shared" si="41"/>
        <v>-5.0730292791157173E-3</v>
      </c>
      <c r="K293">
        <f t="shared" si="41"/>
        <v>2.6956072454543931E-2</v>
      </c>
      <c r="L293">
        <f t="shared" si="41"/>
        <v>5.8876744254639478E-3</v>
      </c>
      <c r="M293">
        <f t="shared" si="41"/>
        <v>-1.5793354455687149E-4</v>
      </c>
      <c r="N293">
        <f t="shared" si="41"/>
        <v>-1.6000732225464743E-3</v>
      </c>
      <c r="O293">
        <f t="shared" si="41"/>
        <v>-1.9744695173140107E-4</v>
      </c>
      <c r="P293">
        <f t="shared" si="41"/>
        <v>3.2608606285098679E-2</v>
      </c>
      <c r="Q293">
        <f t="shared" si="41"/>
        <v>-9.3411027876212269E-4</v>
      </c>
      <c r="R293">
        <f t="shared" si="41"/>
        <v>1.0855480503641679E-2</v>
      </c>
      <c r="S293">
        <f t="shared" si="41"/>
        <v>-3.2262797778614218E-3</v>
      </c>
      <c r="T293">
        <f t="shared" si="41"/>
        <v>2.1051243600218705E-2</v>
      </c>
      <c r="U293">
        <f t="shared" si="41"/>
        <v>1.6635375025769679E-2</v>
      </c>
      <c r="V293">
        <f t="shared" si="41"/>
        <v>1.9649536131339834E-2</v>
      </c>
      <c r="W293">
        <f t="shared" si="41"/>
        <v>-2.0352550508556918E-3</v>
      </c>
      <c r="X293">
        <f t="shared" si="41"/>
        <v>7.7278632336878952E-3</v>
      </c>
      <c r="Y293">
        <f t="shared" si="41"/>
        <v>1.3048018280512609E-2</v>
      </c>
      <c r="Z293">
        <f t="shared" si="41"/>
        <v>3.1016333567717359E-2</v>
      </c>
      <c r="AA293">
        <f t="shared" si="41"/>
        <v>-7.6877999998577985E-3</v>
      </c>
      <c r="AB293">
        <f t="shared" si="41"/>
        <v>7.6447521117258789E-3</v>
      </c>
      <c r="AC293">
        <f t="shared" si="41"/>
        <v>-7.4757978977045038E-4</v>
      </c>
      <c r="AD293">
        <f t="shared" si="41"/>
        <v>9.8797596370150311E-3</v>
      </c>
      <c r="AE293">
        <f t="shared" si="41"/>
        <v>1.9064145858973286E-2</v>
      </c>
      <c r="AF293">
        <f t="shared" si="41"/>
        <v>2.7577752364122011E-3</v>
      </c>
      <c r="AG293">
        <f t="shared" si="41"/>
        <v>-3.1487710498870553E-3</v>
      </c>
      <c r="AH293">
        <f t="shared" si="41"/>
        <v>6.7441247851885077E-3</v>
      </c>
      <c r="AI293">
        <f t="shared" si="41"/>
        <v>1.5588983634349201E-3</v>
      </c>
      <c r="AJ293">
        <f t="shared" si="41"/>
        <v>2.0970569920026199E-2</v>
      </c>
      <c r="AK293">
        <f t="shared" si="41"/>
        <v>3.8844798678342668E-3</v>
      </c>
      <c r="AL293">
        <f t="shared" si="41"/>
        <v>1.7858371211448829E-2</v>
      </c>
      <c r="AM293">
        <f t="shared" si="41"/>
        <v>-1.5982166756935319E-3</v>
      </c>
      <c r="AN293">
        <f t="shared" si="41"/>
        <v>2.010339310661036E-2</v>
      </c>
      <c r="AO293">
        <f t="shared" si="41"/>
        <v>1.3496181451794488E-2</v>
      </c>
      <c r="AP293">
        <f t="shared" si="41"/>
        <v>-1.8883979946638849E-2</v>
      </c>
      <c r="AQ293">
        <f t="shared" si="2"/>
        <v>-5.7767483933599227E-3</v>
      </c>
    </row>
    <row r="294" spans="1:43" x14ac:dyDescent="0.2">
      <c r="A294" s="6">
        <v>45471</v>
      </c>
      <c r="B294">
        <f t="shared" ref="B294:AP294" si="42">LN(B43/B42)</f>
        <v>-1.0925066340035341E-2</v>
      </c>
      <c r="C294">
        <f t="shared" si="42"/>
        <v>-4.9939116393590208E-3</v>
      </c>
      <c r="D294">
        <f t="shared" si="42"/>
        <v>-2.1748585060093265E-2</v>
      </c>
      <c r="E294">
        <f t="shared" si="42"/>
        <v>8.9011550244992091E-3</v>
      </c>
      <c r="F294">
        <f t="shared" si="42"/>
        <v>1.7080461870638615E-2</v>
      </c>
      <c r="G294">
        <f t="shared" si="42"/>
        <v>-6.7585831848526027E-5</v>
      </c>
      <c r="H294">
        <f t="shared" si="42"/>
        <v>-5.3577522498288819E-3</v>
      </c>
      <c r="I294">
        <f t="shared" si="42"/>
        <v>1.2496094986570692E-4</v>
      </c>
      <c r="J294">
        <f t="shared" si="42"/>
        <v>1.6252500753332892E-2</v>
      </c>
      <c r="K294">
        <f t="shared" si="42"/>
        <v>2.6342170116664308E-2</v>
      </c>
      <c r="L294">
        <f t="shared" si="42"/>
        <v>1.7063569101156528E-2</v>
      </c>
      <c r="M294">
        <f t="shared" si="42"/>
        <v>2.3685112350048793E-2</v>
      </c>
      <c r="N294">
        <f t="shared" si="42"/>
        <v>-1.1968771295506733E-2</v>
      </c>
      <c r="O294">
        <f t="shared" si="42"/>
        <v>7.0396749311515145E-3</v>
      </c>
      <c r="P294">
        <f t="shared" si="42"/>
        <v>3.1768226538535483E-3</v>
      </c>
      <c r="Q294">
        <f t="shared" si="42"/>
        <v>2.4738420018036975E-2</v>
      </c>
      <c r="R294">
        <f t="shared" si="42"/>
        <v>2.2514234456494912E-2</v>
      </c>
      <c r="S294">
        <f t="shared" si="42"/>
        <v>3.0292138042468282E-3</v>
      </c>
      <c r="T294">
        <f t="shared" si="42"/>
        <v>1.7993765298513192E-2</v>
      </c>
      <c r="U294">
        <f t="shared" si="42"/>
        <v>2.6134871655381195E-3</v>
      </c>
      <c r="V294">
        <f t="shared" si="42"/>
        <v>-6.0875296628163629E-3</v>
      </c>
      <c r="W294">
        <f t="shared" si="42"/>
        <v>-2.7905795074135409E-3</v>
      </c>
      <c r="X294">
        <f t="shared" si="42"/>
        <v>3.2253298978502909E-3</v>
      </c>
      <c r="Y294">
        <f t="shared" si="42"/>
        <v>-7.7490462601957598E-3</v>
      </c>
      <c r="Z294">
        <f t="shared" si="42"/>
        <v>7.8974292658738586E-3</v>
      </c>
      <c r="AA294">
        <f t="shared" si="42"/>
        <v>4.5870723236333096E-3</v>
      </c>
      <c r="AB294">
        <f t="shared" si="42"/>
        <v>-3.3454486239022614E-3</v>
      </c>
      <c r="AC294">
        <f t="shared" si="42"/>
        <v>-3.2714984105500565E-3</v>
      </c>
      <c r="AD294">
        <f t="shared" si="42"/>
        <v>-1.0837700641533431E-2</v>
      </c>
      <c r="AE294">
        <f t="shared" si="42"/>
        <v>-1.0925120827726908E-2</v>
      </c>
      <c r="AF294">
        <f t="shared" si="42"/>
        <v>-1.8558421223085299E-2</v>
      </c>
      <c r="AG294">
        <f t="shared" si="42"/>
        <v>-7.3080621452104432E-3</v>
      </c>
      <c r="AH294">
        <f t="shared" si="42"/>
        <v>4.4173435011688172E-3</v>
      </c>
      <c r="AI294">
        <f t="shared" si="42"/>
        <v>-1.6780941452652191E-2</v>
      </c>
      <c r="AJ294">
        <f t="shared" si="42"/>
        <v>-4.2035930546679744E-3</v>
      </c>
      <c r="AK294">
        <f t="shared" si="42"/>
        <v>-1.6461998270602179E-3</v>
      </c>
      <c r="AL294">
        <f t="shared" si="42"/>
        <v>-1.5441715694718536E-2</v>
      </c>
      <c r="AM294">
        <f t="shared" si="42"/>
        <v>5.8478423248935103E-3</v>
      </c>
      <c r="AN294">
        <f t="shared" si="42"/>
        <v>-7.6549591514651549E-3</v>
      </c>
      <c r="AO294">
        <f t="shared" si="42"/>
        <v>-1.3275842540697079E-3</v>
      </c>
      <c r="AP294">
        <f t="shared" si="42"/>
        <v>-1.5876776885160579E-2</v>
      </c>
      <c r="AQ294">
        <f t="shared" si="2"/>
        <v>1.9541758404532854E-2</v>
      </c>
    </row>
    <row r="295" spans="1:43" x14ac:dyDescent="0.2">
      <c r="A295" s="6">
        <v>45474</v>
      </c>
      <c r="B295">
        <f t="shared" ref="B295:AP295" si="43">LN(B44/B43)</f>
        <v>-6.7029111989497844E-3</v>
      </c>
      <c r="C295">
        <f t="shared" si="43"/>
        <v>-2.4385789116989753E-3</v>
      </c>
      <c r="D295">
        <f t="shared" si="43"/>
        <v>6.8666563218624252E-3</v>
      </c>
      <c r="E295">
        <f t="shared" si="43"/>
        <v>3.2310864903858402E-3</v>
      </c>
      <c r="F295">
        <f t="shared" si="43"/>
        <v>2.0696445539619853E-2</v>
      </c>
      <c r="G295">
        <f t="shared" si="43"/>
        <v>-1.1486617528528185E-3</v>
      </c>
      <c r="H295">
        <f t="shared" si="43"/>
        <v>-5.772637507547744E-3</v>
      </c>
      <c r="I295">
        <f t="shared" si="43"/>
        <v>-7.5000003515611003E-4</v>
      </c>
      <c r="J295">
        <f t="shared" si="43"/>
        <v>1.2283378504000931E-3</v>
      </c>
      <c r="K295">
        <f t="shared" si="43"/>
        <v>-7.6277976036375744E-3</v>
      </c>
      <c r="L295">
        <f t="shared" si="43"/>
        <v>4.2029429786561313E-3</v>
      </c>
      <c r="M295">
        <f t="shared" si="43"/>
        <v>-3.2743185347731507E-3</v>
      </c>
      <c r="N295">
        <f t="shared" si="43"/>
        <v>6.1965527794893924E-3</v>
      </c>
      <c r="O295">
        <f t="shared" si="43"/>
        <v>6.4262206304798583E-3</v>
      </c>
      <c r="P295">
        <f t="shared" si="43"/>
        <v>-2.299260893683621E-2</v>
      </c>
      <c r="Q295">
        <f t="shared" si="43"/>
        <v>-4.5693632462795964E-3</v>
      </c>
      <c r="R295">
        <f t="shared" si="43"/>
        <v>-3.359411903485945E-3</v>
      </c>
      <c r="S295">
        <f t="shared" si="43"/>
        <v>-4.9383077609079916E-4</v>
      </c>
      <c r="T295">
        <f t="shared" si="43"/>
        <v>1.2350745346656412E-2</v>
      </c>
      <c r="U295">
        <f t="shared" si="43"/>
        <v>-1.1872184743729364E-2</v>
      </c>
      <c r="V295">
        <f t="shared" si="43"/>
        <v>-1.3375361994907064E-2</v>
      </c>
      <c r="W295">
        <f t="shared" si="43"/>
        <v>1.4755340490021678E-2</v>
      </c>
      <c r="X295">
        <f t="shared" si="43"/>
        <v>6.3173041774383333E-3</v>
      </c>
      <c r="Y295">
        <f t="shared" si="43"/>
        <v>3.204137488940815E-3</v>
      </c>
      <c r="Z295">
        <f t="shared" si="43"/>
        <v>2.3988901089826691E-2</v>
      </c>
      <c r="AA295">
        <f t="shared" si="43"/>
        <v>5.7046543966690292E-3</v>
      </c>
      <c r="AB295">
        <f t="shared" si="43"/>
        <v>1.1644888649941463E-2</v>
      </c>
      <c r="AC295">
        <f t="shared" si="43"/>
        <v>2.4357725419021863E-2</v>
      </c>
      <c r="AD295">
        <f t="shared" si="43"/>
        <v>1.8358242326810759E-2</v>
      </c>
      <c r="AE295">
        <f t="shared" si="43"/>
        <v>-6.7028702992356966E-3</v>
      </c>
      <c r="AF295">
        <f t="shared" si="43"/>
        <v>-2.6508796408623294E-3</v>
      </c>
      <c r="AG295">
        <f t="shared" si="43"/>
        <v>1.2629179381071479E-2</v>
      </c>
      <c r="AH295">
        <f t="shared" si="43"/>
        <v>1.2876581196036872E-2</v>
      </c>
      <c r="AI295">
        <f t="shared" si="43"/>
        <v>1.0159581828792476E-2</v>
      </c>
      <c r="AJ295">
        <f t="shared" si="43"/>
        <v>1.5233421709093406E-2</v>
      </c>
      <c r="AK295">
        <f t="shared" si="43"/>
        <v>9.7196184520108239E-3</v>
      </c>
      <c r="AL295">
        <f t="shared" si="43"/>
        <v>3.1014981412875583E-3</v>
      </c>
      <c r="AM295">
        <f t="shared" si="43"/>
        <v>-8.2796498461952823E-3</v>
      </c>
      <c r="AN295">
        <f t="shared" si="43"/>
        <v>1.8789592092995067E-2</v>
      </c>
      <c r="AO295">
        <f t="shared" si="43"/>
        <v>2.877100520852053E-2</v>
      </c>
      <c r="AP295">
        <f t="shared" si="43"/>
        <v>1.5876776885160485E-2</v>
      </c>
      <c r="AQ295">
        <f t="shared" si="2"/>
        <v>2.1168065397063132E-2</v>
      </c>
    </row>
    <row r="296" spans="1:43" x14ac:dyDescent="0.2">
      <c r="A296" s="6">
        <v>45475</v>
      </c>
      <c r="B296">
        <f t="shared" ref="B296:AP296" si="44">LN(B45/B44)</f>
        <v>-1.5206716532189404E-3</v>
      </c>
      <c r="C296">
        <f t="shared" si="44"/>
        <v>2.3739738028974433E-4</v>
      </c>
      <c r="D296">
        <f t="shared" si="44"/>
        <v>-2.4401187907812302E-2</v>
      </c>
      <c r="E296">
        <f t="shared" si="44"/>
        <v>-1.3853958648948721E-2</v>
      </c>
      <c r="F296">
        <f t="shared" si="44"/>
        <v>9.7823401652795839E-3</v>
      </c>
      <c r="G296">
        <f t="shared" si="44"/>
        <v>6.4358874634978655E-3</v>
      </c>
      <c r="H296">
        <f t="shared" si="44"/>
        <v>-8.8191299126339426E-3</v>
      </c>
      <c r="I296">
        <f t="shared" si="44"/>
        <v>-4.511851243311789E-3</v>
      </c>
      <c r="J296">
        <f t="shared" si="44"/>
        <v>-6.6822738675166634E-3</v>
      </c>
      <c r="K296">
        <f t="shared" si="44"/>
        <v>2.6014056784612466E-3</v>
      </c>
      <c r="L296">
        <f t="shared" si="44"/>
        <v>-6.445724398605631E-3</v>
      </c>
      <c r="M296">
        <f t="shared" si="44"/>
        <v>1.0311501898825124E-2</v>
      </c>
      <c r="N296">
        <f t="shared" si="44"/>
        <v>-5.4695443868720706E-3</v>
      </c>
      <c r="O296">
        <f t="shared" si="44"/>
        <v>-9.2517978747808215E-3</v>
      </c>
      <c r="P296">
        <f t="shared" si="44"/>
        <v>1.7563961067147507E-3</v>
      </c>
      <c r="Q296">
        <f t="shared" si="44"/>
        <v>6.9368537967840344E-3</v>
      </c>
      <c r="R296">
        <f t="shared" si="44"/>
        <v>3.2156683417520013E-3</v>
      </c>
      <c r="S296">
        <f t="shared" si="44"/>
        <v>2.5951927275900889E-3</v>
      </c>
      <c r="T296">
        <f t="shared" si="44"/>
        <v>-2.0924940826816202E-2</v>
      </c>
      <c r="U296">
        <f t="shared" si="44"/>
        <v>-6.1050708321166757E-3</v>
      </c>
      <c r="V296">
        <f t="shared" si="44"/>
        <v>-1.9278602965400998E-2</v>
      </c>
      <c r="W296">
        <f t="shared" si="44"/>
        <v>-1.4802307589577131E-2</v>
      </c>
      <c r="X296">
        <f t="shared" si="44"/>
        <v>8.1027913204481366E-3</v>
      </c>
      <c r="Y296">
        <f t="shared" si="44"/>
        <v>-3.7278508181322004E-3</v>
      </c>
      <c r="Z296">
        <f t="shared" si="44"/>
        <v>2.0365791082279962E-2</v>
      </c>
      <c r="AA296">
        <f t="shared" si="44"/>
        <v>-5.050931464255253E-3</v>
      </c>
      <c r="AB296">
        <f t="shared" si="44"/>
        <v>-1.1832333612120754E-2</v>
      </c>
      <c r="AC296">
        <f t="shared" si="44"/>
        <v>-9.3126651844181417E-3</v>
      </c>
      <c r="AD296">
        <f t="shared" si="44"/>
        <v>3.3050979609325405E-3</v>
      </c>
      <c r="AE296">
        <f t="shared" si="44"/>
        <v>-1.5206986878726042E-3</v>
      </c>
      <c r="AF296">
        <f t="shared" si="44"/>
        <v>-6.7591052119055162E-3</v>
      </c>
      <c r="AG296">
        <f t="shared" si="44"/>
        <v>1.4785990010196098E-2</v>
      </c>
      <c r="AH296">
        <f t="shared" si="44"/>
        <v>-7.9955991744225154E-3</v>
      </c>
      <c r="AI296">
        <f t="shared" si="44"/>
        <v>-1.769021389411355E-2</v>
      </c>
      <c r="AJ296">
        <f t="shared" si="44"/>
        <v>1.8837398798296861E-2</v>
      </c>
      <c r="AK296">
        <f t="shared" si="44"/>
        <v>-8.30849364158214E-3</v>
      </c>
      <c r="AL296">
        <f t="shared" si="44"/>
        <v>-2.1522562782970038E-2</v>
      </c>
      <c r="AM296">
        <f t="shared" si="44"/>
        <v>-1.8944289785864384E-2</v>
      </c>
      <c r="AN296">
        <f t="shared" si="44"/>
        <v>9.8053399331485581E-3</v>
      </c>
      <c r="AO296">
        <f t="shared" si="44"/>
        <v>3.3508297844511829E-5</v>
      </c>
      <c r="AP296">
        <f t="shared" si="44"/>
        <v>1.1258857478418706E-2</v>
      </c>
      <c r="AQ296">
        <f t="shared" si="2"/>
        <v>-2.607110524867239E-4</v>
      </c>
    </row>
    <row r="297" spans="1:43" x14ac:dyDescent="0.2">
      <c r="A297" s="6">
        <v>45476</v>
      </c>
      <c r="B297">
        <f t="shared" ref="B297:AP297" si="45">LN(B46/B45)</f>
        <v>5.0717063044094395E-4</v>
      </c>
      <c r="C297">
        <f t="shared" si="45"/>
        <v>2.3983757784317803E-2</v>
      </c>
      <c r="D297">
        <f t="shared" si="45"/>
        <v>6.3407551517867696E-4</v>
      </c>
      <c r="E297">
        <f t="shared" si="45"/>
        <v>2.2472509232976602E-3</v>
      </c>
      <c r="F297">
        <f t="shared" si="45"/>
        <v>-3.0040469505879875E-3</v>
      </c>
      <c r="G297">
        <f t="shared" si="45"/>
        <v>-3.2970595589136057E-3</v>
      </c>
      <c r="H297">
        <f t="shared" si="45"/>
        <v>-4.6345498014104466E-3</v>
      </c>
      <c r="I297">
        <f t="shared" si="45"/>
        <v>3.3857954471274983E-3</v>
      </c>
      <c r="J297">
        <f t="shared" si="45"/>
        <v>-2.6942458975730433E-3</v>
      </c>
      <c r="K297">
        <f t="shared" si="45"/>
        <v>8.697963246308657E-3</v>
      </c>
      <c r="L297">
        <f t="shared" si="45"/>
        <v>2.269710218313503E-3</v>
      </c>
      <c r="M297">
        <f t="shared" si="45"/>
        <v>-1.3486585478976248E-3</v>
      </c>
      <c r="N297">
        <f t="shared" si="45"/>
        <v>6.707591064230729E-3</v>
      </c>
      <c r="O297">
        <f t="shared" si="45"/>
        <v>2.7669492192959146E-3</v>
      </c>
      <c r="P297">
        <f t="shared" si="45"/>
        <v>6.0560156446087749E-3</v>
      </c>
      <c r="Q297">
        <f t="shared" si="45"/>
        <v>-5.4572874727329065E-4</v>
      </c>
      <c r="R297">
        <f t="shared" si="45"/>
        <v>-8.1794143470400107E-3</v>
      </c>
      <c r="S297">
        <f t="shared" si="45"/>
        <v>6.475116284633149E-3</v>
      </c>
      <c r="T297">
        <f t="shared" si="45"/>
        <v>-5.7742699098091051E-3</v>
      </c>
      <c r="U297">
        <f t="shared" si="45"/>
        <v>2.5388383869836368E-3</v>
      </c>
      <c r="V297">
        <f t="shared" si="45"/>
        <v>2.2755321751307633E-2</v>
      </c>
      <c r="W297">
        <f t="shared" si="45"/>
        <v>4.8728016578247144E-3</v>
      </c>
      <c r="X297">
        <f t="shared" si="45"/>
        <v>1.3491903476655847E-4</v>
      </c>
      <c r="Y297">
        <f t="shared" si="45"/>
        <v>4.4578958069698233E-3</v>
      </c>
      <c r="Z297">
        <f t="shared" si="45"/>
        <v>1.4853529911223488E-3</v>
      </c>
      <c r="AA297">
        <f t="shared" si="45"/>
        <v>2.7072335342486382E-2</v>
      </c>
      <c r="AB297">
        <f t="shared" si="45"/>
        <v>2.3220259807594752E-2</v>
      </c>
      <c r="AC297">
        <f t="shared" si="45"/>
        <v>2.133678013579119E-2</v>
      </c>
      <c r="AD297">
        <f t="shared" si="45"/>
        <v>4.1001199768150705E-2</v>
      </c>
      <c r="AE297">
        <f t="shared" si="45"/>
        <v>5.071565531896829E-4</v>
      </c>
      <c r="AF297">
        <f t="shared" si="45"/>
        <v>2.1000627203716177E-2</v>
      </c>
      <c r="AG297">
        <f t="shared" si="45"/>
        <v>2.1748391413168481E-2</v>
      </c>
      <c r="AH297">
        <f t="shared" si="45"/>
        <v>1.0089228209098232E-2</v>
      </c>
      <c r="AI297">
        <f t="shared" si="45"/>
        <v>9.1965255368782126E-3</v>
      </c>
      <c r="AJ297">
        <f t="shared" si="45"/>
        <v>3.9093098631488559E-3</v>
      </c>
      <c r="AK297">
        <f t="shared" si="45"/>
        <v>6.5588863138352181E-3</v>
      </c>
      <c r="AL297">
        <f t="shared" si="45"/>
        <v>2.2959971843802315E-2</v>
      </c>
      <c r="AM297">
        <f t="shared" si="45"/>
        <v>1.6566064109155398E-2</v>
      </c>
      <c r="AN297">
        <f t="shared" si="45"/>
        <v>-1.3066006781425447E-2</v>
      </c>
      <c r="AO297">
        <f t="shared" si="45"/>
        <v>5.1830362919952789E-3</v>
      </c>
      <c r="AP297">
        <f t="shared" si="45"/>
        <v>1.6054720342244973E-2</v>
      </c>
      <c r="AQ297">
        <f t="shared" si="2"/>
        <v>-8.4683908792638918E-3</v>
      </c>
    </row>
    <row r="298" spans="1:43" x14ac:dyDescent="0.2">
      <c r="A298" s="6">
        <v>45477</v>
      </c>
      <c r="B298">
        <f t="shared" ref="B298:AP298" si="46">LN(B47/B46)</f>
        <v>-4.6585906755902858E-3</v>
      </c>
      <c r="C298">
        <f t="shared" si="46"/>
        <v>-4.6445882887107826E-3</v>
      </c>
      <c r="D298">
        <f t="shared" si="46"/>
        <v>2.2512127675780517E-3</v>
      </c>
      <c r="E298">
        <f t="shared" si="46"/>
        <v>4.0723340327822851E-3</v>
      </c>
      <c r="F298">
        <f t="shared" si="46"/>
        <v>-2.1966880865328554E-4</v>
      </c>
      <c r="G298">
        <f t="shared" si="46"/>
        <v>-2.0239195765684517E-3</v>
      </c>
      <c r="H298">
        <f t="shared" si="46"/>
        <v>9.7320637933594953E-3</v>
      </c>
      <c r="I298">
        <f t="shared" si="46"/>
        <v>-2.8834721915568379E-3</v>
      </c>
      <c r="J298">
        <f t="shared" si="46"/>
        <v>-3.3175429878613862E-3</v>
      </c>
      <c r="K298">
        <f t="shared" si="46"/>
        <v>8.2835026282765799E-3</v>
      </c>
      <c r="L298">
        <f t="shared" si="46"/>
        <v>-3.8427734519021072E-3</v>
      </c>
      <c r="M298">
        <f t="shared" si="46"/>
        <v>7.5968419569906978E-2</v>
      </c>
      <c r="N298">
        <f t="shared" si="46"/>
        <v>-2.8123948933734318E-3</v>
      </c>
      <c r="O298">
        <f t="shared" si="46"/>
        <v>-2.4920937649219664E-3</v>
      </c>
      <c r="P298">
        <f t="shared" si="46"/>
        <v>8.0488748668840226E-4</v>
      </c>
      <c r="Q298">
        <f t="shared" si="46"/>
        <v>8.5182557524468849E-3</v>
      </c>
      <c r="R298">
        <f t="shared" si="46"/>
        <v>1.0301148523137664E-3</v>
      </c>
      <c r="S298">
        <f t="shared" si="46"/>
        <v>1.5492475486504387E-2</v>
      </c>
      <c r="T298">
        <f t="shared" si="46"/>
        <v>2.284966755021613E-2</v>
      </c>
      <c r="U298">
        <f t="shared" si="46"/>
        <v>1.0137038313567761E-2</v>
      </c>
      <c r="V298">
        <f t="shared" si="46"/>
        <v>3.1868626085851384E-3</v>
      </c>
      <c r="W298">
        <f t="shared" si="46"/>
        <v>1.5536544399558214E-2</v>
      </c>
      <c r="X298">
        <f t="shared" si="46"/>
        <v>2.7537802545557787E-2</v>
      </c>
      <c r="Y298">
        <f t="shared" si="46"/>
        <v>8.5974240479344544E-3</v>
      </c>
      <c r="Z298">
        <f t="shared" si="46"/>
        <v>-1.5518602722445833E-2</v>
      </c>
      <c r="AA298">
        <f t="shared" si="46"/>
        <v>9.02104247401447E-3</v>
      </c>
      <c r="AB298">
        <f t="shared" si="46"/>
        <v>3.0203746905903106E-2</v>
      </c>
      <c r="AC298">
        <f t="shared" si="46"/>
        <v>1.0169209440681445E-2</v>
      </c>
      <c r="AD298">
        <f t="shared" si="46"/>
        <v>3.9610415474861632E-2</v>
      </c>
      <c r="AE298">
        <f t="shared" si="46"/>
        <v>-4.6585908044900837E-3</v>
      </c>
      <c r="AF298">
        <f t="shared" si="46"/>
        <v>7.0263883231168095E-4</v>
      </c>
      <c r="AG298">
        <f t="shared" si="46"/>
        <v>-2.3744225561295889E-2</v>
      </c>
      <c r="AH298">
        <f t="shared" si="46"/>
        <v>-5.752919068285141E-3</v>
      </c>
      <c r="AI298">
        <f t="shared" si="46"/>
        <v>2.5796228689855961E-2</v>
      </c>
      <c r="AJ298">
        <f t="shared" si="46"/>
        <v>1.4185318467375538E-2</v>
      </c>
      <c r="AK298">
        <f t="shared" si="46"/>
        <v>1.7496073277471456E-3</v>
      </c>
      <c r="AL298">
        <f t="shared" si="46"/>
        <v>1.2703710960212788E-2</v>
      </c>
      <c r="AM298">
        <f t="shared" si="46"/>
        <v>-7.7427035451406738E-4</v>
      </c>
      <c r="AN298">
        <f t="shared" si="46"/>
        <v>1.3949252725198764E-2</v>
      </c>
      <c r="AO298">
        <f t="shared" si="46"/>
        <v>-1.4052942570798876E-2</v>
      </c>
      <c r="AP298">
        <f t="shared" si="46"/>
        <v>6.350443037595503E-3</v>
      </c>
      <c r="AQ298">
        <f t="shared" si="2"/>
        <v>-5.6269195656183709E-3</v>
      </c>
    </row>
    <row r="299" spans="1:43" x14ac:dyDescent="0.2">
      <c r="A299" s="6">
        <v>45478</v>
      </c>
      <c r="B299">
        <f t="shared" ref="B299:AP299" si="47">LN(B48/B47)</f>
        <v>-7.10008358961967E-3</v>
      </c>
      <c r="C299">
        <f t="shared" si="47"/>
        <v>-2.1304649133740802E-3</v>
      </c>
      <c r="D299">
        <f t="shared" si="47"/>
        <v>4.6620996896024952E-3</v>
      </c>
      <c r="E299">
        <f t="shared" si="47"/>
        <v>1.8323131114809644E-2</v>
      </c>
      <c r="F299">
        <f t="shared" si="47"/>
        <v>4.2939387335188782E-3</v>
      </c>
      <c r="G299">
        <f t="shared" si="47"/>
        <v>1.9494701654749761E-2</v>
      </c>
      <c r="H299">
        <f t="shared" si="47"/>
        <v>2.4254189737396958E-2</v>
      </c>
      <c r="I299">
        <f t="shared" si="47"/>
        <v>-6.8027473227525231E-3</v>
      </c>
      <c r="J299">
        <f t="shared" si="47"/>
        <v>1.8673492662619029E-2</v>
      </c>
      <c r="K299">
        <f t="shared" si="47"/>
        <v>6.2541897072531487E-3</v>
      </c>
      <c r="L299">
        <f t="shared" si="47"/>
        <v>-5.3974840900662343E-5</v>
      </c>
      <c r="M299">
        <f t="shared" si="47"/>
        <v>6.1762915261795795E-3</v>
      </c>
      <c r="N299">
        <f t="shared" si="47"/>
        <v>1.1941286346286301E-3</v>
      </c>
      <c r="O299">
        <f t="shared" si="47"/>
        <v>1.1329786170235398E-2</v>
      </c>
      <c r="P299">
        <f t="shared" si="47"/>
        <v>1.8200217536295079E-2</v>
      </c>
      <c r="Q299">
        <f t="shared" si="47"/>
        <v>3.9457013214061074E-2</v>
      </c>
      <c r="R299">
        <f t="shared" si="47"/>
        <v>2.202052288795691E-2</v>
      </c>
      <c r="S299">
        <f t="shared" si="47"/>
        <v>6.7171629966364683E-3</v>
      </c>
      <c r="T299">
        <f t="shared" si="47"/>
        <v>-4.5686115367947417E-3</v>
      </c>
      <c r="U299">
        <f t="shared" si="47"/>
        <v>8.4457219450482304E-3</v>
      </c>
      <c r="V299">
        <f t="shared" si="47"/>
        <v>-2.7530049603669351E-3</v>
      </c>
      <c r="W299">
        <f t="shared" si="47"/>
        <v>-1.6308050159826951E-2</v>
      </c>
      <c r="X299">
        <f t="shared" si="47"/>
        <v>-1.9396890629623615E-3</v>
      </c>
      <c r="Y299">
        <f t="shared" si="47"/>
        <v>-3.8179199741830418E-4</v>
      </c>
      <c r="Z299">
        <f t="shared" si="47"/>
        <v>8.2566352158421601E-3</v>
      </c>
      <c r="AA299">
        <f t="shared" si="47"/>
        <v>2.0892567307955846E-2</v>
      </c>
      <c r="AB299">
        <f t="shared" si="47"/>
        <v>2.8077511726547214E-2</v>
      </c>
      <c r="AC299">
        <f t="shared" si="47"/>
        <v>6.6684661923750626E-3</v>
      </c>
      <c r="AD299">
        <f t="shared" si="47"/>
        <v>-9.8859100312497835E-3</v>
      </c>
      <c r="AE299">
        <f t="shared" si="47"/>
        <v>-7.1000837872323671E-3</v>
      </c>
      <c r="AF299">
        <f t="shared" si="47"/>
        <v>4.7896227487051529E-3</v>
      </c>
      <c r="AG299">
        <f t="shared" si="47"/>
        <v>-4.6849654436944381E-2</v>
      </c>
      <c r="AH299">
        <f t="shared" si="47"/>
        <v>2.0247028313527125E-2</v>
      </c>
      <c r="AI299">
        <f t="shared" si="47"/>
        <v>3.246980316412177E-4</v>
      </c>
      <c r="AJ299">
        <f t="shared" si="47"/>
        <v>-1.9404656487968356E-3</v>
      </c>
      <c r="AK299">
        <f t="shared" si="47"/>
        <v>1.0664315727746065E-2</v>
      </c>
      <c r="AL299">
        <f t="shared" si="47"/>
        <v>1.0226798385442012E-2</v>
      </c>
      <c r="AM299">
        <f t="shared" si="47"/>
        <v>2.407349228898157E-2</v>
      </c>
      <c r="AN299">
        <f t="shared" si="47"/>
        <v>-2.278246128954308E-3</v>
      </c>
      <c r="AO299">
        <f t="shared" si="47"/>
        <v>1.5067647143122429E-3</v>
      </c>
      <c r="AP299">
        <f t="shared" si="47"/>
        <v>-1.0431965944223125E-3</v>
      </c>
      <c r="AQ299">
        <f t="shared" si="2"/>
        <v>6.0651299934137287E-3</v>
      </c>
    </row>
    <row r="300" spans="1:43" x14ac:dyDescent="0.2">
      <c r="A300" s="6">
        <v>45481</v>
      </c>
      <c r="B300">
        <f t="shared" ref="B300:AP300" si="48">LN(B49/B48)</f>
        <v>1.2247538382065791E-3</v>
      </c>
      <c r="C300">
        <f t="shared" si="48"/>
        <v>-1.6903598071718724E-2</v>
      </c>
      <c r="D300">
        <f t="shared" si="48"/>
        <v>3.8048295049562418E-3</v>
      </c>
      <c r="E300">
        <f t="shared" si="48"/>
        <v>-1.1103515916085762E-2</v>
      </c>
      <c r="F300">
        <f t="shared" si="48"/>
        <v>2.0887620552177799E-2</v>
      </c>
      <c r="G300">
        <f t="shared" si="48"/>
        <v>-1.5249100037588764E-2</v>
      </c>
      <c r="H300">
        <f t="shared" si="48"/>
        <v>-1.4040806310109117E-2</v>
      </c>
      <c r="I300">
        <f t="shared" si="48"/>
        <v>-2.7848119263068319E-3</v>
      </c>
      <c r="J300">
        <f t="shared" si="48"/>
        <v>-3.6401949506150652E-2</v>
      </c>
      <c r="K300">
        <f t="shared" si="48"/>
        <v>2.167811393363661E-3</v>
      </c>
      <c r="L300">
        <f t="shared" si="48"/>
        <v>-1.0153846100647432E-2</v>
      </c>
      <c r="M300">
        <f t="shared" si="48"/>
        <v>4.9026475771763844E-3</v>
      </c>
      <c r="N300">
        <f t="shared" si="48"/>
        <v>-6.6689561982364439E-3</v>
      </c>
      <c r="O300">
        <f t="shared" si="48"/>
        <v>1.1299149356759252E-2</v>
      </c>
      <c r="P300">
        <f t="shared" si="48"/>
        <v>-6.2064427996068611E-3</v>
      </c>
      <c r="Q300">
        <f t="shared" si="48"/>
        <v>3.7290127254212879E-2</v>
      </c>
      <c r="R300">
        <f t="shared" si="48"/>
        <v>7.6971088818143215E-3</v>
      </c>
      <c r="S300">
        <f t="shared" si="48"/>
        <v>-7.6802663635858887E-3</v>
      </c>
      <c r="T300">
        <f t="shared" si="48"/>
        <v>8.9668673729036055E-3</v>
      </c>
      <c r="U300">
        <f t="shared" si="48"/>
        <v>-1.4884706250486948E-2</v>
      </c>
      <c r="V300">
        <f t="shared" si="48"/>
        <v>-1.0493768494298833E-2</v>
      </c>
      <c r="W300">
        <f t="shared" si="48"/>
        <v>-3.6027277012759561E-2</v>
      </c>
      <c r="X300">
        <f t="shared" si="48"/>
        <v>9.1718377308782541E-3</v>
      </c>
      <c r="Y300">
        <f t="shared" si="48"/>
        <v>-1.0206039444677502E-2</v>
      </c>
      <c r="Z300">
        <f t="shared" si="48"/>
        <v>1.1335348897372409E-2</v>
      </c>
      <c r="AA300">
        <f t="shared" si="48"/>
        <v>3.2037816243600643E-2</v>
      </c>
      <c r="AB300">
        <f t="shared" si="48"/>
        <v>-2.0357901469276376E-2</v>
      </c>
      <c r="AC300">
        <f t="shared" si="48"/>
        <v>1.2520375107001307E-2</v>
      </c>
      <c r="AD300">
        <f t="shared" si="48"/>
        <v>-5.7716343161079355E-2</v>
      </c>
      <c r="AE300">
        <f t="shared" si="48"/>
        <v>1.2248096667541787E-3</v>
      </c>
      <c r="AF300">
        <f t="shared" si="48"/>
        <v>6.21863012740402E-4</v>
      </c>
      <c r="AG300">
        <f t="shared" si="48"/>
        <v>-7.7661002180610204E-3</v>
      </c>
      <c r="AH300">
        <f t="shared" si="48"/>
        <v>1.5640454227591305E-2</v>
      </c>
      <c r="AI300">
        <f t="shared" si="48"/>
        <v>1.3369390178426532E-3</v>
      </c>
      <c r="AJ300">
        <f t="shared" si="48"/>
        <v>8.5828604178566272E-3</v>
      </c>
      <c r="AK300">
        <f t="shared" si="48"/>
        <v>2.2685567315248012E-2</v>
      </c>
      <c r="AL300">
        <f t="shared" si="48"/>
        <v>2.6959544368696724E-4</v>
      </c>
      <c r="AM300">
        <f t="shared" si="48"/>
        <v>-4.0792539507487251E-3</v>
      </c>
      <c r="AN300">
        <f t="shared" si="48"/>
        <v>-4.6471697829912669E-3</v>
      </c>
      <c r="AO300">
        <f t="shared" si="48"/>
        <v>4.2679658368421775E-3</v>
      </c>
      <c r="AP300">
        <f t="shared" si="48"/>
        <v>2.9818031578268353E-4</v>
      </c>
      <c r="AQ300">
        <f t="shared" si="2"/>
        <v>6.2900124726668607E-3</v>
      </c>
    </row>
    <row r="301" spans="1:43" x14ac:dyDescent="0.2">
      <c r="A301" s="6">
        <v>45482</v>
      </c>
      <c r="B301">
        <f t="shared" ref="B301:AP301" si="49">LN(B50/B49)</f>
        <v>-8.5347377462778896E-5</v>
      </c>
      <c r="C301">
        <f t="shared" si="49"/>
        <v>1.8284372376780982E-3</v>
      </c>
      <c r="D301">
        <f t="shared" si="49"/>
        <v>2.7870833100300107E-4</v>
      </c>
      <c r="E301">
        <f t="shared" si="49"/>
        <v>4.9300071774965827E-4</v>
      </c>
      <c r="F301">
        <f t="shared" si="49"/>
        <v>-2.0971605052110039E-3</v>
      </c>
      <c r="G301">
        <f t="shared" si="49"/>
        <v>1.6672045622880438E-2</v>
      </c>
      <c r="H301">
        <f t="shared" si="49"/>
        <v>-2.7356064282795952E-3</v>
      </c>
      <c r="I301">
        <f t="shared" si="49"/>
        <v>-6.740884030658147E-3</v>
      </c>
      <c r="J301">
        <f t="shared" si="49"/>
        <v>1.9465748073608406E-2</v>
      </c>
      <c r="K301">
        <f t="shared" si="49"/>
        <v>7.425572236858323E-3</v>
      </c>
      <c r="L301">
        <f t="shared" si="49"/>
        <v>1.5733738351963802E-2</v>
      </c>
      <c r="M301">
        <f t="shared" si="49"/>
        <v>1.9952791130296681E-2</v>
      </c>
      <c r="N301">
        <f t="shared" si="49"/>
        <v>6.473584926500639E-2</v>
      </c>
      <c r="O301">
        <f t="shared" si="49"/>
        <v>1.1343740566390712E-2</v>
      </c>
      <c r="P301">
        <f t="shared" si="49"/>
        <v>-1.0606145541497121E-3</v>
      </c>
      <c r="Q301">
        <f t="shared" si="49"/>
        <v>-5.6990590419459513E-3</v>
      </c>
      <c r="R301">
        <f t="shared" si="49"/>
        <v>-6.6590138500890557E-3</v>
      </c>
      <c r="S301">
        <f t="shared" si="49"/>
        <v>1.8461181132407793E-2</v>
      </c>
      <c r="T301">
        <f t="shared" si="49"/>
        <v>1.2242702509066675E-2</v>
      </c>
      <c r="U301">
        <f t="shared" si="49"/>
        <v>1.2609016908133052E-2</v>
      </c>
      <c r="V301">
        <f t="shared" si="49"/>
        <v>8.8505472499872638E-3</v>
      </c>
      <c r="W301">
        <f t="shared" si="49"/>
        <v>1.9353738763259916E-2</v>
      </c>
      <c r="X301">
        <f t="shared" si="49"/>
        <v>-1.5009644964985422E-3</v>
      </c>
      <c r="Y301">
        <f t="shared" si="49"/>
        <v>2.5672839908018656E-2</v>
      </c>
      <c r="Z301">
        <f t="shared" si="49"/>
        <v>-3.6962259107504878E-4</v>
      </c>
      <c r="AA301">
        <f t="shared" si="49"/>
        <v>5.9766724788345635E-4</v>
      </c>
      <c r="AB301">
        <f t="shared" si="49"/>
        <v>-9.2946002952810271E-3</v>
      </c>
      <c r="AC301">
        <f t="shared" si="49"/>
        <v>-1.4756272891695546E-2</v>
      </c>
      <c r="AD301">
        <f t="shared" si="49"/>
        <v>8.6365039951354049E-3</v>
      </c>
      <c r="AE301">
        <f t="shared" si="49"/>
        <v>-8.5403174203275972E-5</v>
      </c>
      <c r="AF301">
        <f t="shared" si="49"/>
        <v>1.2029840733202939E-3</v>
      </c>
      <c r="AG301">
        <f t="shared" si="49"/>
        <v>7.0328358451217138E-4</v>
      </c>
      <c r="AH301">
        <f t="shared" si="49"/>
        <v>1.1589033142598536E-3</v>
      </c>
      <c r="AI301">
        <f t="shared" si="49"/>
        <v>1.0630840887615452E-2</v>
      </c>
      <c r="AJ301">
        <f t="shared" si="49"/>
        <v>-2.7120688780979721E-3</v>
      </c>
      <c r="AK301">
        <f t="shared" si="49"/>
        <v>2.0085356019347415E-2</v>
      </c>
      <c r="AL301">
        <f t="shared" si="49"/>
        <v>-2.8909962742921947E-3</v>
      </c>
      <c r="AM301">
        <f t="shared" si="49"/>
        <v>5.8804931138503255E-3</v>
      </c>
      <c r="AN301">
        <f t="shared" si="49"/>
        <v>-1.9299433667836199E-3</v>
      </c>
      <c r="AO301">
        <f t="shared" si="49"/>
        <v>-1.2619314969604387E-3</v>
      </c>
      <c r="AP301">
        <f t="shared" si="49"/>
        <v>-2.873507720407455E-3</v>
      </c>
      <c r="AQ301">
        <f t="shared" si="2"/>
        <v>-1.3071694179081937E-3</v>
      </c>
    </row>
    <row r="302" spans="1:43" x14ac:dyDescent="0.2">
      <c r="A302" s="6">
        <v>45483</v>
      </c>
      <c r="B302">
        <f t="shared" ref="B302:AP302" si="50">LN(B51/B50)</f>
        <v>-3.7017895693912655E-4</v>
      </c>
      <c r="C302">
        <f t="shared" si="50"/>
        <v>6.6087041342227726E-3</v>
      </c>
      <c r="D302">
        <f t="shared" si="50"/>
        <v>6.5958969273504191E-3</v>
      </c>
      <c r="E302">
        <f t="shared" si="50"/>
        <v>8.755195275567027E-4</v>
      </c>
      <c r="F302">
        <f t="shared" si="50"/>
        <v>1.0432360759289236E-3</v>
      </c>
      <c r="G302">
        <f t="shared" si="50"/>
        <v>7.6021969118959787E-4</v>
      </c>
      <c r="H302">
        <f t="shared" si="50"/>
        <v>3.5499733964200111E-3</v>
      </c>
      <c r="I302">
        <f t="shared" si="50"/>
        <v>-1.0132838573559774E-2</v>
      </c>
      <c r="J302">
        <f t="shared" si="50"/>
        <v>1.8501001870665546E-2</v>
      </c>
      <c r="K302">
        <f t="shared" si="50"/>
        <v>1.4724486731245399E-3</v>
      </c>
      <c r="L302">
        <f t="shared" si="50"/>
        <v>-1.4489459312571774E-2</v>
      </c>
      <c r="M302">
        <f t="shared" si="50"/>
        <v>6.6728418697404304E-3</v>
      </c>
      <c r="N302">
        <f t="shared" si="50"/>
        <v>-4.2884877656391247E-3</v>
      </c>
      <c r="O302">
        <f t="shared" si="50"/>
        <v>-6.3435723325487459E-3</v>
      </c>
      <c r="P302">
        <f t="shared" si="50"/>
        <v>1.14708377038819E-2</v>
      </c>
      <c r="Q302">
        <f t="shared" si="50"/>
        <v>2.3507723675025606E-3</v>
      </c>
      <c r="R302">
        <f t="shared" si="50"/>
        <v>-3.8116284925435715E-3</v>
      </c>
      <c r="S302">
        <f t="shared" si="50"/>
        <v>8.2602870030012432E-3</v>
      </c>
      <c r="T302">
        <f t="shared" si="50"/>
        <v>-9.3543769055901994E-3</v>
      </c>
      <c r="U302">
        <f t="shared" si="50"/>
        <v>-3.6516332178362998E-3</v>
      </c>
      <c r="V302">
        <f t="shared" si="50"/>
        <v>-7.5680543236105397E-3</v>
      </c>
      <c r="W302">
        <f t="shared" si="50"/>
        <v>2.2457001584485898E-2</v>
      </c>
      <c r="X302">
        <f t="shared" si="50"/>
        <v>-1.3909923692592682E-2</v>
      </c>
      <c r="Y302">
        <f t="shared" si="50"/>
        <v>-6.8431464537610162E-2</v>
      </c>
      <c r="Z302">
        <f t="shared" si="50"/>
        <v>-1.0125132782298273E-2</v>
      </c>
      <c r="AA302">
        <f t="shared" si="50"/>
        <v>-2.8415021709461753E-3</v>
      </c>
      <c r="AB302">
        <f t="shared" si="50"/>
        <v>-2.9823081324875333E-2</v>
      </c>
      <c r="AC302">
        <f t="shared" si="50"/>
        <v>-9.6956577712937978E-3</v>
      </c>
      <c r="AD302">
        <f t="shared" si="50"/>
        <v>-2.1125005590285396E-2</v>
      </c>
      <c r="AE302">
        <f t="shared" si="50"/>
        <v>-3.701647275284673E-4</v>
      </c>
      <c r="AF302">
        <f t="shared" si="50"/>
        <v>1.7432712455739854E-3</v>
      </c>
      <c r="AG302">
        <f t="shared" si="50"/>
        <v>-6.3754070411854349E-3</v>
      </c>
      <c r="AH302">
        <f t="shared" si="50"/>
        <v>7.8068045628752044E-3</v>
      </c>
      <c r="AI302">
        <f t="shared" si="50"/>
        <v>-4.0539529284710435E-3</v>
      </c>
      <c r="AJ302">
        <f t="shared" si="50"/>
        <v>-5.3853220065069596E-3</v>
      </c>
      <c r="AK302">
        <f t="shared" si="50"/>
        <v>-2.5439989589577452E-3</v>
      </c>
      <c r="AL302">
        <f t="shared" si="50"/>
        <v>-9.7886440475682852E-3</v>
      </c>
      <c r="AM302">
        <f t="shared" si="50"/>
        <v>-1.4383709990172378E-2</v>
      </c>
      <c r="AN302">
        <f t="shared" si="50"/>
        <v>-1.9342959814992646E-2</v>
      </c>
      <c r="AO302">
        <f t="shared" si="50"/>
        <v>-1.6384709542501753E-3</v>
      </c>
      <c r="AP302">
        <f t="shared" si="50"/>
        <v>3.2936835548618058E-2</v>
      </c>
      <c r="AQ302">
        <f t="shared" si="2"/>
        <v>1.1703147823334745E-2</v>
      </c>
    </row>
    <row r="303" spans="1:43" x14ac:dyDescent="0.2">
      <c r="A303" s="6">
        <v>45484</v>
      </c>
      <c r="B303">
        <f t="shared" ref="B303:AP303" si="51">LN(B52/B51)</f>
        <v>-4.9104931062620904E-3</v>
      </c>
      <c r="C303">
        <f t="shared" si="51"/>
        <v>-2.6584798476829053E-3</v>
      </c>
      <c r="D303">
        <f t="shared" si="51"/>
        <v>-4.9255314670180444E-3</v>
      </c>
      <c r="E303">
        <f t="shared" si="51"/>
        <v>-7.9594468647952894E-3</v>
      </c>
      <c r="F303">
        <f t="shared" si="51"/>
        <v>2.5826154640623544E-2</v>
      </c>
      <c r="G303">
        <f t="shared" si="51"/>
        <v>-4.7694440092352249E-3</v>
      </c>
      <c r="H303">
        <f t="shared" si="51"/>
        <v>1.4265755755154106E-2</v>
      </c>
      <c r="I303">
        <f t="shared" si="51"/>
        <v>-2.8373479488869861E-2</v>
      </c>
      <c r="J303">
        <f t="shared" si="51"/>
        <v>-1.1812155181884337E-2</v>
      </c>
      <c r="K303">
        <f t="shared" si="51"/>
        <v>3.3363013114381593E-4</v>
      </c>
      <c r="L303">
        <f t="shared" si="51"/>
        <v>3.171824753466509E-3</v>
      </c>
      <c r="M303">
        <f t="shared" si="51"/>
        <v>-5.2691566620109665E-3</v>
      </c>
      <c r="N303">
        <f t="shared" si="51"/>
        <v>-4.5204914617888543E-3</v>
      </c>
      <c r="O303">
        <f t="shared" si="51"/>
        <v>-8.9256892256980944E-3</v>
      </c>
      <c r="P303">
        <f t="shared" si="51"/>
        <v>-1.1338029963759877E-2</v>
      </c>
      <c r="Q303">
        <f t="shared" si="51"/>
        <v>2.1895120243276306E-2</v>
      </c>
      <c r="R303">
        <f t="shared" si="51"/>
        <v>-2.2591739139945278E-3</v>
      </c>
      <c r="S303">
        <f t="shared" si="51"/>
        <v>-1.0565412735929258E-2</v>
      </c>
      <c r="T303">
        <f t="shared" si="51"/>
        <v>1.5101530550744492E-2</v>
      </c>
      <c r="U303">
        <f t="shared" si="51"/>
        <v>6.949490062295522E-3</v>
      </c>
      <c r="V303">
        <f t="shared" si="51"/>
        <v>-4.3234711107675164E-3</v>
      </c>
      <c r="W303">
        <f t="shared" si="51"/>
        <v>-1.5466037629880518E-2</v>
      </c>
      <c r="X303">
        <f t="shared" si="51"/>
        <v>1.2906083928380782E-3</v>
      </c>
      <c r="Y303">
        <f t="shared" si="51"/>
        <v>-1.2504651848591173E-2</v>
      </c>
      <c r="Z303">
        <f t="shared" si="51"/>
        <v>-2.7111773336604182E-3</v>
      </c>
      <c r="AA303">
        <f t="shared" si="51"/>
        <v>4.9302284903563615E-3</v>
      </c>
      <c r="AB303">
        <f t="shared" si="51"/>
        <v>2.0890952582676793E-2</v>
      </c>
      <c r="AC303">
        <f t="shared" si="51"/>
        <v>1.1138807709732705E-2</v>
      </c>
      <c r="AD303">
        <f t="shared" si="51"/>
        <v>4.3077245716292963E-2</v>
      </c>
      <c r="AE303">
        <f t="shared" si="51"/>
        <v>-4.9105074833908644E-3</v>
      </c>
      <c r="AF303">
        <f t="shared" si="51"/>
        <v>3.9406114392028209E-3</v>
      </c>
      <c r="AG303">
        <f t="shared" si="51"/>
        <v>-2.5860221131492368E-3</v>
      </c>
      <c r="AH303">
        <f t="shared" si="51"/>
        <v>-6.1308207053624984E-4</v>
      </c>
      <c r="AI303">
        <f t="shared" si="51"/>
        <v>-3.8285446127866453E-3</v>
      </c>
      <c r="AJ303">
        <f t="shared" si="51"/>
        <v>2.696286210512021E-3</v>
      </c>
      <c r="AK303">
        <f t="shared" si="51"/>
        <v>1.5822806647148926E-2</v>
      </c>
      <c r="AL303">
        <f t="shared" si="51"/>
        <v>7.9742614537530575E-3</v>
      </c>
      <c r="AM303">
        <f t="shared" si="51"/>
        <v>9.0286952648952375E-3</v>
      </c>
      <c r="AN303">
        <f t="shared" si="51"/>
        <v>3.7150843477735626E-3</v>
      </c>
      <c r="AO303">
        <f t="shared" si="51"/>
        <v>-1.8810581082708282E-3</v>
      </c>
      <c r="AP303">
        <f t="shared" si="51"/>
        <v>-1.8319651959731502E-2</v>
      </c>
      <c r="AQ303">
        <f t="shared" si="2"/>
        <v>2.8399666603299233E-3</v>
      </c>
    </row>
    <row r="304" spans="1:43" x14ac:dyDescent="0.2">
      <c r="A304" s="6">
        <v>45485</v>
      </c>
      <c r="B304">
        <f t="shared" ref="B304:AP304" si="52">LN(B53/B52)</f>
        <v>-6.7771840443567053E-3</v>
      </c>
      <c r="C304">
        <f t="shared" si="52"/>
        <v>1.9188240553350789E-3</v>
      </c>
      <c r="D304">
        <f t="shared" si="52"/>
        <v>-3.2738933751641124E-3</v>
      </c>
      <c r="E304">
        <f t="shared" si="52"/>
        <v>-3.8152348029254477E-3</v>
      </c>
      <c r="F304">
        <f t="shared" si="52"/>
        <v>-1.374368761091278E-2</v>
      </c>
      <c r="G304">
        <f t="shared" si="52"/>
        <v>4.0092243180457308E-3</v>
      </c>
      <c r="H304">
        <f t="shared" si="52"/>
        <v>-1.4647860036387196E-3</v>
      </c>
      <c r="I304">
        <f t="shared" si="52"/>
        <v>3.7066497297124049E-3</v>
      </c>
      <c r="J304">
        <f t="shared" si="52"/>
        <v>-9.4720024135853103E-3</v>
      </c>
      <c r="K304">
        <f t="shared" si="52"/>
        <v>1.8732452851772149E-2</v>
      </c>
      <c r="L304">
        <f t="shared" si="52"/>
        <v>3.7296209860176129E-3</v>
      </c>
      <c r="M304">
        <f t="shared" si="52"/>
        <v>-1.081563191301209E-2</v>
      </c>
      <c r="N304">
        <f t="shared" si="52"/>
        <v>-1.2081850814728007E-2</v>
      </c>
      <c r="O304">
        <f t="shared" si="52"/>
        <v>6.074113618176529E-3</v>
      </c>
      <c r="P304">
        <f t="shared" si="52"/>
        <v>1.3251912231027903E-4</v>
      </c>
      <c r="Q304">
        <f t="shared" si="52"/>
        <v>7.6815265396554836E-3</v>
      </c>
      <c r="R304">
        <f t="shared" si="52"/>
        <v>1.0118501688826817E-2</v>
      </c>
      <c r="S304">
        <f t="shared" si="52"/>
        <v>3.4894606840846307E-4</v>
      </c>
      <c r="T304">
        <f t="shared" si="52"/>
        <v>-3.9748965922848699E-3</v>
      </c>
      <c r="U304">
        <f t="shared" si="52"/>
        <v>-1.4523563715713081E-2</v>
      </c>
      <c r="V304">
        <f t="shared" si="52"/>
        <v>-5.0049247765231722E-3</v>
      </c>
      <c r="W304">
        <f t="shared" si="52"/>
        <v>1.6488651426667843E-2</v>
      </c>
      <c r="X304">
        <f t="shared" si="52"/>
        <v>3.1446823499259931E-2</v>
      </c>
      <c r="Y304">
        <f t="shared" si="52"/>
        <v>2.1843770255417466E-3</v>
      </c>
      <c r="Z304">
        <f t="shared" si="52"/>
        <v>4.7621687457399781E-2</v>
      </c>
      <c r="AA304">
        <f t="shared" si="52"/>
        <v>-7.1794122238731514E-3</v>
      </c>
      <c r="AB304">
        <f t="shared" si="52"/>
        <v>-4.5027519084456371E-4</v>
      </c>
      <c r="AC304">
        <f t="shared" si="52"/>
        <v>-1.0582967093584535E-2</v>
      </c>
      <c r="AD304">
        <f t="shared" si="52"/>
        <v>-2.8978702507440345E-2</v>
      </c>
      <c r="AE304">
        <f t="shared" si="52"/>
        <v>-6.7771559970774779E-3</v>
      </c>
      <c r="AF304">
        <f t="shared" si="52"/>
        <v>1.6494509165965419E-2</v>
      </c>
      <c r="AG304">
        <f t="shared" si="52"/>
        <v>4.9294316416353772E-4</v>
      </c>
      <c r="AH304">
        <f t="shared" si="52"/>
        <v>5.1232334676430784E-3</v>
      </c>
      <c r="AI304">
        <f t="shared" si="52"/>
        <v>-4.4909668601028048E-3</v>
      </c>
      <c r="AJ304">
        <f t="shared" si="52"/>
        <v>3.5105849610127825E-2</v>
      </c>
      <c r="AK304">
        <f t="shared" si="52"/>
        <v>8.7160907112562999E-4</v>
      </c>
      <c r="AL304">
        <f t="shared" si="52"/>
        <v>-6.3365164304479077E-3</v>
      </c>
      <c r="AM304">
        <f t="shared" si="52"/>
        <v>3.4956361583443514E-3</v>
      </c>
      <c r="AN304">
        <f t="shared" si="52"/>
        <v>6.4220749364725341E-2</v>
      </c>
      <c r="AO304">
        <f t="shared" si="52"/>
        <v>2.9978837197725684E-2</v>
      </c>
      <c r="AP304">
        <f t="shared" si="52"/>
        <v>-7.2447267198887779E-3</v>
      </c>
      <c r="AQ304">
        <f t="shared" si="2"/>
        <v>2.4943241688136233E-3</v>
      </c>
    </row>
    <row r="305" spans="1:43" x14ac:dyDescent="0.2">
      <c r="A305" s="6">
        <v>45488</v>
      </c>
      <c r="B305">
        <f t="shared" ref="B305:AP305" si="53">LN(B54/B53)</f>
        <v>3.3655883684705007E-3</v>
      </c>
      <c r="C305">
        <f t="shared" si="53"/>
        <v>5.6007508399079746E-3</v>
      </c>
      <c r="D305">
        <f t="shared" si="53"/>
        <v>3.0304884856496095E-3</v>
      </c>
      <c r="E305">
        <f t="shared" si="53"/>
        <v>2.5398949135620994E-2</v>
      </c>
      <c r="F305">
        <f t="shared" si="53"/>
        <v>6.5846659098252559E-3</v>
      </c>
      <c r="G305">
        <f t="shared" si="53"/>
        <v>3.4000968225126544E-3</v>
      </c>
      <c r="H305">
        <f t="shared" si="53"/>
        <v>-1.0407232148987905E-3</v>
      </c>
      <c r="I305">
        <f t="shared" si="53"/>
        <v>-1.321440371924713E-4</v>
      </c>
      <c r="J305">
        <f t="shared" si="53"/>
        <v>7.9213598563895784E-3</v>
      </c>
      <c r="K305">
        <f t="shared" si="53"/>
        <v>1.1143926934251839E-2</v>
      </c>
      <c r="L305">
        <f t="shared" si="53"/>
        <v>1.0660683172095375E-2</v>
      </c>
      <c r="M305">
        <f t="shared" si="53"/>
        <v>1.9281562909403215E-2</v>
      </c>
      <c r="N305">
        <f t="shared" si="53"/>
        <v>6.4628253361691717E-3</v>
      </c>
      <c r="O305">
        <f t="shared" si="53"/>
        <v>-1.495770018734322E-3</v>
      </c>
      <c r="P305">
        <f t="shared" si="53"/>
        <v>2.228737836977767E-2</v>
      </c>
      <c r="Q305">
        <f t="shared" si="53"/>
        <v>4.892953409741508E-2</v>
      </c>
      <c r="R305">
        <f t="shared" si="53"/>
        <v>3.130919420056614E-4</v>
      </c>
      <c r="S305">
        <f t="shared" si="53"/>
        <v>5.6268948855670402E-3</v>
      </c>
      <c r="T305">
        <f t="shared" si="53"/>
        <v>7.5442595196495701E-3</v>
      </c>
      <c r="U305">
        <f t="shared" si="53"/>
        <v>1.2136649943503742E-2</v>
      </c>
      <c r="V305">
        <f t="shared" si="53"/>
        <v>2.699136367643537E-2</v>
      </c>
      <c r="W305">
        <f t="shared" si="53"/>
        <v>-1.7902609959343329E-3</v>
      </c>
      <c r="X305">
        <f t="shared" si="53"/>
        <v>6.0068494317601796E-3</v>
      </c>
      <c r="Y305">
        <f t="shared" si="53"/>
        <v>9.9724837504521803E-3</v>
      </c>
      <c r="Z305">
        <f t="shared" si="53"/>
        <v>-8.0377315993088107E-4</v>
      </c>
      <c r="AA305">
        <f t="shared" si="53"/>
        <v>-5.1164294015803814E-3</v>
      </c>
      <c r="AB305">
        <f t="shared" si="53"/>
        <v>-2.2342114328344105E-2</v>
      </c>
      <c r="AC305">
        <f t="shared" si="53"/>
        <v>2.8015454321050062E-3</v>
      </c>
      <c r="AD305">
        <f t="shared" si="53"/>
        <v>-2.0681345948466458E-2</v>
      </c>
      <c r="AE305">
        <f t="shared" si="53"/>
        <v>3.3656021528596816E-3</v>
      </c>
      <c r="AF305">
        <f t="shared" si="53"/>
        <v>-7.5055119456879866E-3</v>
      </c>
      <c r="AG305">
        <f t="shared" si="53"/>
        <v>-3.7015204074783626E-4</v>
      </c>
      <c r="AH305">
        <f t="shared" si="53"/>
        <v>-7.4389214595157918E-4</v>
      </c>
      <c r="AI305">
        <f t="shared" si="53"/>
        <v>-2.395746302486739E-3</v>
      </c>
      <c r="AJ305">
        <f t="shared" si="53"/>
        <v>-2.7491385012977567E-3</v>
      </c>
      <c r="AK305">
        <f t="shared" si="53"/>
        <v>9.4314115315392352E-3</v>
      </c>
      <c r="AL305">
        <f t="shared" si="53"/>
        <v>5.8213173684514962E-3</v>
      </c>
      <c r="AM305">
        <f t="shared" si="53"/>
        <v>2.4871291498798506E-2</v>
      </c>
      <c r="AN305">
        <f t="shared" si="53"/>
        <v>-3.5315154221559758E-3</v>
      </c>
      <c r="AO305">
        <f t="shared" si="53"/>
        <v>-3.9942581839537833E-3</v>
      </c>
      <c r="AP305">
        <f t="shared" si="53"/>
        <v>8.716826303690561E-3</v>
      </c>
      <c r="AQ305">
        <f t="shared" si="2"/>
        <v>-5.5129992346585818E-3</v>
      </c>
    </row>
    <row r="306" spans="1:43" x14ac:dyDescent="0.2">
      <c r="A306" s="6">
        <v>45489</v>
      </c>
      <c r="B306">
        <f t="shared" ref="B306:AP306" si="54">LN(B55/B54)</f>
        <v>1.0768288107878549E-2</v>
      </c>
      <c r="C306">
        <f t="shared" si="54"/>
        <v>2.6719763366656927E-3</v>
      </c>
      <c r="D306">
        <f t="shared" si="54"/>
        <v>1.990357317909008E-2</v>
      </c>
      <c r="E306">
        <f t="shared" si="54"/>
        <v>4.6411678474416272E-3</v>
      </c>
      <c r="F306">
        <f t="shared" si="54"/>
        <v>4.6989688687023724E-2</v>
      </c>
      <c r="G306">
        <f t="shared" si="54"/>
        <v>-4.491913508840973E-3</v>
      </c>
      <c r="H306">
        <f t="shared" si="54"/>
        <v>-8.0790158674960855E-3</v>
      </c>
      <c r="I306">
        <f t="shared" si="54"/>
        <v>1.1431699291125882E-2</v>
      </c>
      <c r="J306">
        <f t="shared" si="54"/>
        <v>-1.0058957510820123E-3</v>
      </c>
      <c r="K306">
        <f t="shared" si="54"/>
        <v>-1.6223260948349374E-2</v>
      </c>
      <c r="L306">
        <f t="shared" si="54"/>
        <v>-5.0516177981190635E-3</v>
      </c>
      <c r="M306">
        <f t="shared" si="54"/>
        <v>1.1063386046682815E-2</v>
      </c>
      <c r="N306">
        <f t="shared" si="54"/>
        <v>-3.4814660198039492E-4</v>
      </c>
      <c r="O306">
        <f t="shared" si="54"/>
        <v>5.1717841135637613E-3</v>
      </c>
      <c r="P306">
        <f t="shared" si="54"/>
        <v>-1.3575688266909958E-2</v>
      </c>
      <c r="Q306">
        <f t="shared" si="54"/>
        <v>4.6518772632317071E-4</v>
      </c>
      <c r="R306">
        <f t="shared" si="54"/>
        <v>-1.3219140179124934E-2</v>
      </c>
      <c r="S306">
        <f t="shared" si="54"/>
        <v>-4.3597204572354024E-3</v>
      </c>
      <c r="T306">
        <f t="shared" si="54"/>
        <v>-3.2265695133467647E-3</v>
      </c>
      <c r="U306">
        <f t="shared" si="54"/>
        <v>-5.5921059775816354E-3</v>
      </c>
      <c r="V306">
        <f t="shared" si="54"/>
        <v>-1.78818021209863E-2</v>
      </c>
      <c r="W306">
        <f t="shared" si="54"/>
        <v>-1.5430740243170239E-2</v>
      </c>
      <c r="X306">
        <f t="shared" si="54"/>
        <v>-3.1784147436584743E-5</v>
      </c>
      <c r="Y306">
        <f t="shared" si="54"/>
        <v>9.3662990207042784E-3</v>
      </c>
      <c r="Z306">
        <f t="shared" si="54"/>
        <v>0</v>
      </c>
      <c r="AA306">
        <f t="shared" si="54"/>
        <v>-1.5968769250116366E-2</v>
      </c>
      <c r="AB306">
        <f t="shared" si="54"/>
        <v>-1.6622947838404761E-2</v>
      </c>
      <c r="AC306">
        <f t="shared" si="54"/>
        <v>-3.2345451617091389E-2</v>
      </c>
      <c r="AD306">
        <f t="shared" si="54"/>
        <v>-2.5159175470023755E-2</v>
      </c>
      <c r="AE306">
        <f t="shared" si="54"/>
        <v>1.0768302165189788E-2</v>
      </c>
      <c r="AF306">
        <f t="shared" si="54"/>
        <v>-2.6422118034952241E-3</v>
      </c>
      <c r="AG306">
        <f t="shared" si="54"/>
        <v>-1.4495223917589258E-3</v>
      </c>
      <c r="AH306">
        <f t="shared" si="54"/>
        <v>2.5675889669063878E-2</v>
      </c>
      <c r="AI306">
        <f t="shared" si="54"/>
        <v>8.0571530983238725E-3</v>
      </c>
      <c r="AJ306">
        <f t="shared" si="54"/>
        <v>1.1068560220028667E-2</v>
      </c>
      <c r="AK306">
        <f t="shared" si="54"/>
        <v>4.6288949636476224E-3</v>
      </c>
      <c r="AL306">
        <f t="shared" si="54"/>
        <v>-2.0966205314057126E-2</v>
      </c>
      <c r="AM306">
        <f t="shared" si="54"/>
        <v>-7.3777106184916784E-4</v>
      </c>
      <c r="AN306">
        <f t="shared" si="54"/>
        <v>2.2162371694583083E-3</v>
      </c>
      <c r="AO306">
        <f t="shared" si="54"/>
        <v>1.1375525267435533E-2</v>
      </c>
      <c r="AP306">
        <f t="shared" si="54"/>
        <v>-1.0833713326957558E-2</v>
      </c>
      <c r="AQ306">
        <f t="shared" si="2"/>
        <v>1.2020407966084761E-2</v>
      </c>
    </row>
    <row r="307" spans="1:43" x14ac:dyDescent="0.2">
      <c r="A307" s="6">
        <v>45491</v>
      </c>
      <c r="B307">
        <f t="shared" ref="B307:AP307" si="55">LN(B56/B55)</f>
        <v>-7.0705366548559998E-3</v>
      </c>
      <c r="C307">
        <f t="shared" si="55"/>
        <v>-3.4414618137049886E-3</v>
      </c>
      <c r="D307">
        <f t="shared" si="55"/>
        <v>1.1626641216092692E-2</v>
      </c>
      <c r="E307">
        <f t="shared" si="55"/>
        <v>-9.5271776194172948E-3</v>
      </c>
      <c r="F307">
        <f t="shared" si="55"/>
        <v>-5.7425119914957384E-2</v>
      </c>
      <c r="G307">
        <f t="shared" si="55"/>
        <v>-2.485896518194231E-3</v>
      </c>
      <c r="H307">
        <f t="shared" si="55"/>
        <v>-7.8083779913696253E-3</v>
      </c>
      <c r="I307">
        <f t="shared" si="55"/>
        <v>-1.6999023380808429E-3</v>
      </c>
      <c r="J307">
        <f t="shared" si="55"/>
        <v>3.058328498074722E-3</v>
      </c>
      <c r="K307">
        <f t="shared" si="55"/>
        <v>3.2223131883672282E-3</v>
      </c>
      <c r="L307">
        <f t="shared" si="55"/>
        <v>-1.3700172898276885E-2</v>
      </c>
      <c r="M307">
        <f t="shared" si="55"/>
        <v>-1.5182008013679782E-2</v>
      </c>
      <c r="N307">
        <f t="shared" si="55"/>
        <v>3.561301941019857E-4</v>
      </c>
      <c r="O307">
        <f t="shared" si="55"/>
        <v>7.5465990720644683E-3</v>
      </c>
      <c r="P307">
        <f t="shared" si="55"/>
        <v>-7.1220172511998244E-3</v>
      </c>
      <c r="Q307">
        <f t="shared" si="55"/>
        <v>2.7662859328206221E-2</v>
      </c>
      <c r="R307">
        <f t="shared" si="55"/>
        <v>6.5920233652747183E-3</v>
      </c>
      <c r="S307">
        <f t="shared" si="55"/>
        <v>9.4220486354917171E-3</v>
      </c>
      <c r="T307">
        <f t="shared" si="55"/>
        <v>3.3240328576078964E-3</v>
      </c>
      <c r="U307">
        <f t="shared" si="55"/>
        <v>-1.6035329859113032E-2</v>
      </c>
      <c r="V307">
        <f t="shared" si="55"/>
        <v>-5.235709929639976E-3</v>
      </c>
      <c r="W307">
        <f t="shared" si="55"/>
        <v>1.0882574406965977E-2</v>
      </c>
      <c r="X307">
        <f t="shared" si="55"/>
        <v>1.5802565297515971E-2</v>
      </c>
      <c r="Y307">
        <f t="shared" si="55"/>
        <v>2.2489380810489512E-2</v>
      </c>
      <c r="Z307">
        <f t="shared" si="55"/>
        <v>2.3833821853494207E-2</v>
      </c>
      <c r="AA307">
        <f t="shared" si="55"/>
        <v>-3.9398719791788772E-2</v>
      </c>
      <c r="AB307">
        <f t="shared" si="55"/>
        <v>-3.5228434642289919E-2</v>
      </c>
      <c r="AC307">
        <f t="shared" si="55"/>
        <v>-6.0655570458456459E-2</v>
      </c>
      <c r="AD307">
        <f t="shared" si="55"/>
        <v>-2.9160472275291588E-2</v>
      </c>
      <c r="AE307">
        <f t="shared" si="55"/>
        <v>-7.0705925358109448E-3</v>
      </c>
      <c r="AF307">
        <f t="shared" si="55"/>
        <v>4.1325535203927625E-3</v>
      </c>
      <c r="AG307">
        <f t="shared" si="55"/>
        <v>-3.0606202513989507E-3</v>
      </c>
      <c r="AH307">
        <f t="shared" si="55"/>
        <v>1.8408939714606404E-2</v>
      </c>
      <c r="AI307">
        <f t="shared" si="55"/>
        <v>8.3526040040261176E-3</v>
      </c>
      <c r="AJ307">
        <f t="shared" si="55"/>
        <v>1.836982736912272E-2</v>
      </c>
      <c r="AK307">
        <f t="shared" si="55"/>
        <v>1.0045062787494858E-2</v>
      </c>
      <c r="AL307">
        <f t="shared" si="55"/>
        <v>1.1811362773456978E-2</v>
      </c>
      <c r="AM307">
        <f t="shared" si="55"/>
        <v>1.4485296927573379E-2</v>
      </c>
      <c r="AN307">
        <f t="shared" si="55"/>
        <v>3.2284370374681286E-2</v>
      </c>
      <c r="AO307">
        <f t="shared" si="55"/>
        <v>1.5153328787597347E-2</v>
      </c>
      <c r="AP307">
        <f t="shared" si="55"/>
        <v>2.8187401029726781E-2</v>
      </c>
      <c r="AQ307">
        <f t="shared" si="2"/>
        <v>-3.1206486096717074E-2</v>
      </c>
    </row>
    <row r="308" spans="1:43" x14ac:dyDescent="0.2">
      <c r="A308" s="6">
        <v>45492</v>
      </c>
      <c r="B308">
        <f t="shared" ref="B308:AP308" si="56">LN(B57/B56)</f>
        <v>-1.3973749319836345E-2</v>
      </c>
      <c r="C308">
        <f t="shared" si="56"/>
        <v>-1.6604011232853509E-2</v>
      </c>
      <c r="D308">
        <f t="shared" si="56"/>
        <v>-1.4870956942455747E-2</v>
      </c>
      <c r="E308">
        <f t="shared" si="56"/>
        <v>-2.5264084613710519E-2</v>
      </c>
      <c r="F308">
        <f t="shared" si="56"/>
        <v>-2.7494604278432051E-2</v>
      </c>
      <c r="G308">
        <f t="shared" si="56"/>
        <v>-1.4137220989440357E-2</v>
      </c>
      <c r="H308">
        <f t="shared" si="56"/>
        <v>-2.8041663722747558E-2</v>
      </c>
      <c r="I308">
        <f t="shared" si="56"/>
        <v>-2.0493875183192407E-2</v>
      </c>
      <c r="J308">
        <f t="shared" si="56"/>
        <v>-1.4278852753451223E-2</v>
      </c>
      <c r="K308">
        <f t="shared" si="56"/>
        <v>-4.7356416656660367E-3</v>
      </c>
      <c r="L308">
        <f t="shared" si="56"/>
        <v>-1.3632474481404889E-2</v>
      </c>
      <c r="M308">
        <f t="shared" si="56"/>
        <v>-1.698201136972511E-2</v>
      </c>
      <c r="N308">
        <f t="shared" si="56"/>
        <v>-9.5160316777978659E-3</v>
      </c>
      <c r="O308">
        <f t="shared" si="56"/>
        <v>-1.1177286492312501E-2</v>
      </c>
      <c r="P308">
        <f t="shared" si="56"/>
        <v>-3.5294660209003917E-2</v>
      </c>
      <c r="Q308">
        <f t="shared" si="56"/>
        <v>-3.7004356344164976E-2</v>
      </c>
      <c r="R308">
        <f t="shared" si="56"/>
        <v>-2.0068627660819637E-2</v>
      </c>
      <c r="S308">
        <f t="shared" si="56"/>
        <v>-1.6188254542457536E-2</v>
      </c>
      <c r="T308">
        <f t="shared" si="56"/>
        <v>-3.4303653454813482E-2</v>
      </c>
      <c r="U308">
        <f t="shared" si="56"/>
        <v>-3.7440803708858113E-2</v>
      </c>
      <c r="V308">
        <f t="shared" si="56"/>
        <v>-1.9649182498470315E-2</v>
      </c>
      <c r="W308">
        <f t="shared" si="56"/>
        <v>-4.6159155027582863E-3</v>
      </c>
      <c r="X308">
        <f t="shared" si="56"/>
        <v>0</v>
      </c>
      <c r="Y308">
        <f t="shared" si="56"/>
        <v>-2.5195496645398736E-2</v>
      </c>
      <c r="Z308">
        <f t="shared" si="56"/>
        <v>-2.8310511712937306E-2</v>
      </c>
      <c r="AA308">
        <f t="shared" si="56"/>
        <v>-2.3393857584782421E-2</v>
      </c>
      <c r="AB308">
        <f t="shared" si="56"/>
        <v>-5.2231254897034694E-2</v>
      </c>
      <c r="AC308">
        <f t="shared" si="56"/>
        <v>-4.3915084791633585E-2</v>
      </c>
      <c r="AD308">
        <f t="shared" si="56"/>
        <v>-3.1329795710708368E-2</v>
      </c>
      <c r="AE308">
        <f t="shared" si="56"/>
        <v>-1.3973749714400189E-2</v>
      </c>
      <c r="AF308">
        <f t="shared" si="56"/>
        <v>-1.3106750517819237E-2</v>
      </c>
      <c r="AG308">
        <f t="shared" si="56"/>
        <v>-4.6557405799759633E-3</v>
      </c>
      <c r="AH308">
        <f t="shared" si="56"/>
        <v>-4.1714743345984476E-3</v>
      </c>
      <c r="AI308">
        <f t="shared" si="56"/>
        <v>-1.3206224019593547E-3</v>
      </c>
      <c r="AJ308">
        <f t="shared" si="56"/>
        <v>1.9656885334923557E-2</v>
      </c>
      <c r="AK308">
        <f t="shared" si="56"/>
        <v>9.1025265542780676E-3</v>
      </c>
      <c r="AL308">
        <f t="shared" si="56"/>
        <v>-1.727755582211902E-3</v>
      </c>
      <c r="AM308">
        <f t="shared" si="56"/>
        <v>-4.7114041345069123E-3</v>
      </c>
      <c r="AN308">
        <f t="shared" si="56"/>
        <v>-7.3193443072846879E-4</v>
      </c>
      <c r="AO308">
        <f t="shared" si="56"/>
        <v>-1.3288417152030428E-2</v>
      </c>
      <c r="AP308">
        <f t="shared" si="56"/>
        <v>-5.8417807260272521E-2</v>
      </c>
      <c r="AQ308">
        <f t="shared" si="2"/>
        <v>-1.3652607804068332E-2</v>
      </c>
    </row>
    <row r="309" spans="1:43" x14ac:dyDescent="0.2">
      <c r="A309" s="6">
        <v>45495</v>
      </c>
      <c r="B309">
        <f t="shared" ref="B309:AP309" si="57">LN(B58/B57)</f>
        <v>-4.6822431503495323E-3</v>
      </c>
      <c r="C309">
        <f t="shared" si="57"/>
        <v>-1.3281228526759168E-3</v>
      </c>
      <c r="D309">
        <f t="shared" si="57"/>
        <v>2.4939709313614626E-3</v>
      </c>
      <c r="E309">
        <f t="shared" si="57"/>
        <v>2.5166340377933256E-3</v>
      </c>
      <c r="F309">
        <f t="shared" si="57"/>
        <v>-4.7007756416742527E-2</v>
      </c>
      <c r="G309">
        <f t="shared" si="57"/>
        <v>3.0246990327087971E-3</v>
      </c>
      <c r="H309">
        <f t="shared" si="57"/>
        <v>2.7416414269774789E-2</v>
      </c>
      <c r="I309">
        <f t="shared" si="57"/>
        <v>1.0629916728600221E-2</v>
      </c>
      <c r="J309">
        <f t="shared" si="57"/>
        <v>3.3133479172338816E-3</v>
      </c>
      <c r="K309">
        <f t="shared" si="57"/>
        <v>2.0124721995383045E-2</v>
      </c>
      <c r="L309">
        <f t="shared" si="57"/>
        <v>6.5099457980085781E-3</v>
      </c>
      <c r="M309">
        <f t="shared" si="57"/>
        <v>1.0384424947592624E-2</v>
      </c>
      <c r="N309">
        <f t="shared" si="57"/>
        <v>9.2948626027203832E-3</v>
      </c>
      <c r="O309">
        <f t="shared" si="57"/>
        <v>-4.06936918511274E-3</v>
      </c>
      <c r="P309">
        <f t="shared" si="57"/>
        <v>2.3979990829928459E-2</v>
      </c>
      <c r="Q309">
        <f t="shared" si="57"/>
        <v>3.5912998422169698E-3</v>
      </c>
      <c r="R309">
        <f t="shared" si="57"/>
        <v>-3.5656997112918254E-2</v>
      </c>
      <c r="S309">
        <f t="shared" si="57"/>
        <v>1.1850596466564866E-2</v>
      </c>
      <c r="T309">
        <f t="shared" si="57"/>
        <v>1.3195382758205941E-2</v>
      </c>
      <c r="U309">
        <f t="shared" si="57"/>
        <v>2.3623205301988907E-2</v>
      </c>
      <c r="V309">
        <f t="shared" si="57"/>
        <v>1.8256213590476277E-3</v>
      </c>
      <c r="W309">
        <f t="shared" si="57"/>
        <v>-9.7704503675317272E-3</v>
      </c>
      <c r="X309">
        <f t="shared" si="57"/>
        <v>-1.1003894665100352E-2</v>
      </c>
      <c r="Y309">
        <f t="shared" si="57"/>
        <v>1.9968074621195323E-2</v>
      </c>
      <c r="Z309">
        <f t="shared" si="57"/>
        <v>-9.6782950350878208E-2</v>
      </c>
      <c r="AA309">
        <f t="shared" si="57"/>
        <v>1.9399145468530093E-2</v>
      </c>
      <c r="AB309">
        <f t="shared" si="57"/>
        <v>1.7559325469694173E-2</v>
      </c>
      <c r="AC309">
        <f t="shared" si="57"/>
        <v>4.0219808392649048E-2</v>
      </c>
      <c r="AD309">
        <f t="shared" si="57"/>
        <v>4.8775678795725988E-2</v>
      </c>
      <c r="AE309">
        <f t="shared" si="57"/>
        <v>-4.6822147165310893E-3</v>
      </c>
      <c r="AF309">
        <f t="shared" si="57"/>
        <v>-7.6509684442472676E-3</v>
      </c>
      <c r="AG309">
        <f t="shared" si="57"/>
        <v>2.1694514557233747E-2</v>
      </c>
      <c r="AH309">
        <f t="shared" si="57"/>
        <v>3.0389972009017274E-3</v>
      </c>
      <c r="AI309">
        <f t="shared" si="57"/>
        <v>-6.0246124372543928E-3</v>
      </c>
      <c r="AJ309">
        <f t="shared" si="57"/>
        <v>9.9340874084711157E-3</v>
      </c>
      <c r="AK309">
        <f t="shared" si="57"/>
        <v>-1.7001785569806398E-2</v>
      </c>
      <c r="AL309">
        <f t="shared" si="57"/>
        <v>-3.5794441967255598E-2</v>
      </c>
      <c r="AM309">
        <f t="shared" si="57"/>
        <v>-1.4211986267944772E-2</v>
      </c>
      <c r="AN309">
        <f t="shared" si="57"/>
        <v>-3.5040341055374508E-3</v>
      </c>
      <c r="AO309">
        <f t="shared" si="57"/>
        <v>2.7787188286743617E-3</v>
      </c>
      <c r="AP309">
        <f t="shared" si="57"/>
        <v>-2.224831149043302E-3</v>
      </c>
      <c r="AQ309">
        <f t="shared" si="2"/>
        <v>1.6202865962717895E-2</v>
      </c>
    </row>
    <row r="310" spans="1:43" x14ac:dyDescent="0.2">
      <c r="A310" s="6">
        <v>45496</v>
      </c>
      <c r="B310">
        <f t="shared" ref="B310:AP310" si="58">LN(B59/B58)</f>
        <v>2.9398801153970367E-3</v>
      </c>
      <c r="C310">
        <f t="shared" si="58"/>
        <v>2.6895131332093647E-2</v>
      </c>
      <c r="D310">
        <f t="shared" si="58"/>
        <v>2.0461867959032851E-4</v>
      </c>
      <c r="E310">
        <f t="shared" si="58"/>
        <v>-2.8948894393776917E-3</v>
      </c>
      <c r="F310">
        <f t="shared" si="58"/>
        <v>1.9136686152211888E-3</v>
      </c>
      <c r="G310">
        <f t="shared" si="58"/>
        <v>5.288033352939839E-3</v>
      </c>
      <c r="H310">
        <f t="shared" si="58"/>
        <v>-8.5054191310459E-3</v>
      </c>
      <c r="I310">
        <f t="shared" si="58"/>
        <v>5.6672309835481688E-3</v>
      </c>
      <c r="J310">
        <f t="shared" si="58"/>
        <v>-1.7216418892540774E-3</v>
      </c>
      <c r="K310">
        <f t="shared" si="58"/>
        <v>1.3801981816185208E-2</v>
      </c>
      <c r="L310">
        <f t="shared" si="58"/>
        <v>9.1831616274248868E-3</v>
      </c>
      <c r="M310">
        <f t="shared" si="58"/>
        <v>-2.9401180583563491E-3</v>
      </c>
      <c r="N310">
        <f t="shared" si="58"/>
        <v>-9.6589225707950437E-4</v>
      </c>
      <c r="O310">
        <f t="shared" si="58"/>
        <v>-2.2250961290688283E-3</v>
      </c>
      <c r="P310">
        <f t="shared" si="58"/>
        <v>2.3680041178854926E-2</v>
      </c>
      <c r="Q310">
        <f t="shared" si="58"/>
        <v>-2.0947423784667071E-2</v>
      </c>
      <c r="R310">
        <f t="shared" si="58"/>
        <v>-8.5492770370144463E-3</v>
      </c>
      <c r="S310">
        <f t="shared" si="58"/>
        <v>8.936771230044039E-3</v>
      </c>
      <c r="T310">
        <f t="shared" si="58"/>
        <v>-1.3466753972853052E-3</v>
      </c>
      <c r="U310">
        <f t="shared" si="58"/>
        <v>-1.8084887451579358E-2</v>
      </c>
      <c r="V310">
        <f t="shared" si="58"/>
        <v>-8.8388250086651778E-3</v>
      </c>
      <c r="W310">
        <f t="shared" si="58"/>
        <v>-1.29372851097994E-2</v>
      </c>
      <c r="X310">
        <f t="shared" si="58"/>
        <v>2.1022126294344516E-2</v>
      </c>
      <c r="Y310">
        <f t="shared" si="58"/>
        <v>5.9010853598492324E-3</v>
      </c>
      <c r="Z310">
        <f t="shared" si="58"/>
        <v>-1.0433829331493887E-2</v>
      </c>
      <c r="AA310">
        <f t="shared" si="58"/>
        <v>-3.5359806116004831E-2</v>
      </c>
      <c r="AB310">
        <f t="shared" si="58"/>
        <v>-1.7456706005154539E-2</v>
      </c>
      <c r="AC310">
        <f t="shared" si="58"/>
        <v>-2.8652097724358668E-2</v>
      </c>
      <c r="AD310">
        <f t="shared" si="58"/>
        <v>-2.8501385782352551E-2</v>
      </c>
      <c r="AE310">
        <f t="shared" si="58"/>
        <v>2.9398516319933004E-3</v>
      </c>
      <c r="AF310">
        <f t="shared" si="58"/>
        <v>-1.5123532872906598E-2</v>
      </c>
      <c r="AG310">
        <f t="shared" si="58"/>
        <v>-1.4811769402396801E-2</v>
      </c>
      <c r="AH310">
        <f t="shared" si="58"/>
        <v>1.1287640340244754E-2</v>
      </c>
      <c r="AI310">
        <f t="shared" si="58"/>
        <v>-1.1669901752793158E-2</v>
      </c>
      <c r="AJ310">
        <f t="shared" si="58"/>
        <v>1.4282820098688191E-2</v>
      </c>
      <c r="AK310">
        <f t="shared" si="58"/>
        <v>5.3519983609918782E-2</v>
      </c>
      <c r="AL310">
        <f t="shared" si="58"/>
        <v>6.4370906671875573E-3</v>
      </c>
      <c r="AM310">
        <f t="shared" si="58"/>
        <v>-1.4821927365123022E-2</v>
      </c>
      <c r="AN310">
        <f t="shared" si="58"/>
        <v>3.4923321728676697E-3</v>
      </c>
      <c r="AO310">
        <f t="shared" si="58"/>
        <v>-1.43872725495557E-3</v>
      </c>
      <c r="AP310">
        <f t="shared" si="58"/>
        <v>6.8504407465879123E-3</v>
      </c>
      <c r="AQ310">
        <f t="shared" si="2"/>
        <v>-1.4241075470745886E-2</v>
      </c>
    </row>
    <row r="311" spans="1:43" x14ac:dyDescent="0.2">
      <c r="A311" s="6">
        <v>45497</v>
      </c>
      <c r="B311">
        <f t="shared" ref="B311:AP311" si="59">LN(B60/B59)</f>
        <v>-2.5027216384895267E-3</v>
      </c>
      <c r="C311">
        <f t="shared" si="59"/>
        <v>-1.5073041713237582E-2</v>
      </c>
      <c r="D311">
        <f t="shared" si="59"/>
        <v>-7.1895699774396265E-3</v>
      </c>
      <c r="E311">
        <f t="shared" si="59"/>
        <v>-1.3120530081179563E-2</v>
      </c>
      <c r="F311">
        <f t="shared" si="59"/>
        <v>7.3779171124685548E-3</v>
      </c>
      <c r="G311">
        <f t="shared" si="59"/>
        <v>3.7315559742213743E-3</v>
      </c>
      <c r="H311">
        <f t="shared" si="59"/>
        <v>-5.7919370045769157E-3</v>
      </c>
      <c r="I311">
        <f t="shared" si="59"/>
        <v>5.8966298091247243E-3</v>
      </c>
      <c r="J311">
        <f t="shared" si="59"/>
        <v>5.4193658715507159E-3</v>
      </c>
      <c r="K311">
        <f t="shared" si="59"/>
        <v>-6.5545522110045168E-3</v>
      </c>
      <c r="L311">
        <f t="shared" si="59"/>
        <v>-1.7528169470842219E-2</v>
      </c>
      <c r="M311">
        <f t="shared" si="59"/>
        <v>8.6568654243902466E-3</v>
      </c>
      <c r="N311">
        <f t="shared" si="59"/>
        <v>-1.1291335169781634E-2</v>
      </c>
      <c r="O311">
        <f t="shared" si="59"/>
        <v>-1.5674679005126139E-2</v>
      </c>
      <c r="P311">
        <f t="shared" si="59"/>
        <v>2.6193321190676654E-2</v>
      </c>
      <c r="Q311">
        <f t="shared" si="59"/>
        <v>1.7043112000630609E-2</v>
      </c>
      <c r="R311">
        <f t="shared" si="59"/>
        <v>5.2285948316291167E-3</v>
      </c>
      <c r="S311">
        <f t="shared" si="59"/>
        <v>1.1084038100711712E-2</v>
      </c>
      <c r="T311">
        <f t="shared" si="59"/>
        <v>2.5524605539168226E-2</v>
      </c>
      <c r="U311">
        <f t="shared" si="59"/>
        <v>8.3691977070148461E-3</v>
      </c>
      <c r="V311">
        <f t="shared" si="59"/>
        <v>3.9995277231062852E-2</v>
      </c>
      <c r="W311">
        <f t="shared" si="59"/>
        <v>1.108574044050376E-2</v>
      </c>
      <c r="X311">
        <f t="shared" si="59"/>
        <v>-9.2080329709323342E-3</v>
      </c>
      <c r="Y311">
        <f t="shared" si="59"/>
        <v>-5.6337175938965187E-3</v>
      </c>
      <c r="Z311">
        <f t="shared" si="59"/>
        <v>-8.9939682885619202E-4</v>
      </c>
      <c r="AA311">
        <f t="shared" si="59"/>
        <v>-4.4886222438516822E-3</v>
      </c>
      <c r="AB311">
        <f t="shared" si="59"/>
        <v>-2.7032917532300041E-2</v>
      </c>
      <c r="AC311">
        <f t="shared" si="59"/>
        <v>-1.3600660985119554E-3</v>
      </c>
      <c r="AD311">
        <f t="shared" si="59"/>
        <v>-2.5465181005063883E-2</v>
      </c>
      <c r="AE311">
        <f t="shared" si="59"/>
        <v>-2.502693155085888E-3</v>
      </c>
      <c r="AF311">
        <f t="shared" si="59"/>
        <v>-1.9181407271334695E-2</v>
      </c>
      <c r="AG311">
        <f t="shared" si="59"/>
        <v>-8.9064166230581054E-3</v>
      </c>
      <c r="AH311">
        <f t="shared" si="59"/>
        <v>-1.7982231929519307E-2</v>
      </c>
      <c r="AI311">
        <f t="shared" si="59"/>
        <v>-3.0615461735541273E-3</v>
      </c>
      <c r="AJ311">
        <f t="shared" si="59"/>
        <v>-1.6070795409140713E-3</v>
      </c>
      <c r="AK311">
        <f t="shared" si="59"/>
        <v>3.7515821112747341E-3</v>
      </c>
      <c r="AL311">
        <f t="shared" si="59"/>
        <v>-1.2915886072754562E-2</v>
      </c>
      <c r="AM311">
        <f t="shared" si="59"/>
        <v>-1.387054676998634E-2</v>
      </c>
      <c r="AN311">
        <f t="shared" si="59"/>
        <v>9.0613619821356577E-4</v>
      </c>
      <c r="AO311">
        <f t="shared" si="59"/>
        <v>2.6367013980234097E-2</v>
      </c>
      <c r="AP311">
        <f t="shared" si="59"/>
        <v>3.9415859694103078E-2</v>
      </c>
      <c r="AQ311">
        <f t="shared" si="2"/>
        <v>3.6733469707986285E-2</v>
      </c>
    </row>
    <row r="312" spans="1:43" x14ac:dyDescent="0.2">
      <c r="A312" s="6">
        <v>45498</v>
      </c>
      <c r="B312">
        <f t="shared" ref="B312:AP312" si="60">LN(B61/B60)</f>
        <v>5.9115187567580552E-2</v>
      </c>
      <c r="C312">
        <f t="shared" si="60"/>
        <v>1.4805726021189711E-3</v>
      </c>
      <c r="D312">
        <f t="shared" si="60"/>
        <v>-4.1661766144862646E-3</v>
      </c>
      <c r="E312">
        <f t="shared" si="60"/>
        <v>1.9472678068638417E-3</v>
      </c>
      <c r="F312">
        <f t="shared" si="60"/>
        <v>-1.7266267690270037E-2</v>
      </c>
      <c r="G312">
        <f t="shared" si="60"/>
        <v>-2.2972190938090114E-3</v>
      </c>
      <c r="H312">
        <f t="shared" si="60"/>
        <v>-9.2193952491811601E-3</v>
      </c>
      <c r="I312">
        <f t="shared" si="60"/>
        <v>-7.7382509557743177E-3</v>
      </c>
      <c r="J312">
        <f t="shared" si="60"/>
        <v>-1.0109369366035428E-3</v>
      </c>
      <c r="K312">
        <f t="shared" si="60"/>
        <v>4.8342204115430845E-3</v>
      </c>
      <c r="L312">
        <f t="shared" si="60"/>
        <v>-2.6891193989860207E-3</v>
      </c>
      <c r="M312">
        <f t="shared" si="60"/>
        <v>-8.4624398818166063E-3</v>
      </c>
      <c r="N312">
        <f t="shared" si="60"/>
        <v>1.7558770648558185E-3</v>
      </c>
      <c r="O312">
        <f t="shared" si="60"/>
        <v>-2.4194712423641195E-2</v>
      </c>
      <c r="P312">
        <f t="shared" si="60"/>
        <v>-1.14683885029708E-3</v>
      </c>
      <c r="Q312">
        <f t="shared" si="60"/>
        <v>4.9601862934152405E-2</v>
      </c>
      <c r="R312">
        <f t="shared" si="60"/>
        <v>-2.208762318278061E-3</v>
      </c>
      <c r="S312">
        <f t="shared" si="60"/>
        <v>2.821869211180145E-2</v>
      </c>
      <c r="T312">
        <f t="shared" si="60"/>
        <v>5.9725763210393419E-2</v>
      </c>
      <c r="U312">
        <f t="shared" si="60"/>
        <v>8.0635873069129782E-3</v>
      </c>
      <c r="V312">
        <f t="shared" si="60"/>
        <v>2.4571629125329321E-2</v>
      </c>
      <c r="W312">
        <f t="shared" si="60"/>
        <v>1.8829402096730424E-2</v>
      </c>
      <c r="X312">
        <f t="shared" si="60"/>
        <v>2.4595779840437064E-3</v>
      </c>
      <c r="Y312">
        <f t="shared" si="60"/>
        <v>2.1008037066388274E-3</v>
      </c>
      <c r="Z312">
        <f t="shared" si="60"/>
        <v>1.3407053145112971E-2</v>
      </c>
      <c r="AA312">
        <f t="shared" si="60"/>
        <v>4.4886222438517724E-3</v>
      </c>
      <c r="AB312">
        <f t="shared" si="60"/>
        <v>-1.5446928681792363E-2</v>
      </c>
      <c r="AC312">
        <f t="shared" si="60"/>
        <v>-4.0188350359597162E-3</v>
      </c>
      <c r="AD312">
        <f t="shared" si="60"/>
        <v>-3.2474805957243225E-2</v>
      </c>
      <c r="AE312">
        <f t="shared" si="60"/>
        <v>5.9115187567580552E-2</v>
      </c>
      <c r="AF312">
        <f t="shared" si="60"/>
        <v>-5.2472546071313124E-2</v>
      </c>
      <c r="AG312">
        <f t="shared" si="60"/>
        <v>7.7932215855458856E-3</v>
      </c>
      <c r="AH312">
        <f t="shared" si="60"/>
        <v>-3.6319052452720027E-3</v>
      </c>
      <c r="AI312">
        <f t="shared" si="60"/>
        <v>-2.0736195371502314E-2</v>
      </c>
      <c r="AJ312">
        <f t="shared" si="60"/>
        <v>-4.974480567691549E-3</v>
      </c>
      <c r="AK312">
        <f t="shared" si="60"/>
        <v>-8.333452524571688E-3</v>
      </c>
      <c r="AL312">
        <f t="shared" si="60"/>
        <v>1.6442928004543448E-2</v>
      </c>
      <c r="AM312">
        <f t="shared" si="60"/>
        <v>-4.1163163598663035E-3</v>
      </c>
      <c r="AN312">
        <f t="shared" si="60"/>
        <v>3.7665958165458589E-3</v>
      </c>
      <c r="AO312">
        <f t="shared" si="60"/>
        <v>-2.1541297447487786E-3</v>
      </c>
      <c r="AP312">
        <f t="shared" si="60"/>
        <v>-4.7024994779936791E-3</v>
      </c>
      <c r="AQ312">
        <f t="shared" si="2"/>
        <v>-6.8071646965947056E-3</v>
      </c>
    </row>
    <row r="313" spans="1:43" x14ac:dyDescent="0.2">
      <c r="A313" s="6">
        <v>45499</v>
      </c>
      <c r="B313">
        <f t="shared" ref="B313:AP313" si="61">LN(B62/B61)</f>
        <v>-9.2711051057152091E-3</v>
      </c>
      <c r="C313">
        <f t="shared" si="61"/>
        <v>3.6805885293714286E-2</v>
      </c>
      <c r="D313">
        <f t="shared" si="61"/>
        <v>4.4042169597519491E-2</v>
      </c>
      <c r="E313">
        <f t="shared" si="61"/>
        <v>2.2871235427746762E-2</v>
      </c>
      <c r="F313">
        <f t="shared" si="61"/>
        <v>1.6101590099527888E-2</v>
      </c>
      <c r="G313">
        <f t="shared" si="61"/>
        <v>4.8756739250959788E-2</v>
      </c>
      <c r="H313">
        <f t="shared" si="61"/>
        <v>2.4382509917950712E-2</v>
      </c>
      <c r="I313">
        <f t="shared" si="61"/>
        <v>4.4423139211308096E-2</v>
      </c>
      <c r="J313">
        <f t="shared" si="61"/>
        <v>5.2187774647077988E-2</v>
      </c>
      <c r="K313">
        <f t="shared" si="61"/>
        <v>3.7066898029648044E-3</v>
      </c>
      <c r="L313">
        <f t="shared" si="61"/>
        <v>1.3912917263034178E-2</v>
      </c>
      <c r="M313">
        <f t="shared" si="61"/>
        <v>2.2164843611846789E-2</v>
      </c>
      <c r="N313">
        <f t="shared" si="61"/>
        <v>1.2275711790314871E-2</v>
      </c>
      <c r="O313">
        <f t="shared" si="61"/>
        <v>-1.5127883414579868E-3</v>
      </c>
      <c r="P313">
        <f t="shared" si="61"/>
        <v>1.0527010632112647E-2</v>
      </c>
      <c r="Q313">
        <f t="shared" si="61"/>
        <v>-1.2586133757362077E-2</v>
      </c>
      <c r="R313">
        <f t="shared" si="61"/>
        <v>1.1078184546698582E-2</v>
      </c>
      <c r="S313">
        <f t="shared" si="61"/>
        <v>2.8670319776927876E-2</v>
      </c>
      <c r="T313">
        <f t="shared" si="61"/>
        <v>2.4760934057104389E-2</v>
      </c>
      <c r="U313">
        <f t="shared" si="61"/>
        <v>4.9200677687556364E-2</v>
      </c>
      <c r="V313">
        <f t="shared" si="61"/>
        <v>1.4750519877609319E-2</v>
      </c>
      <c r="W313">
        <f t="shared" si="61"/>
        <v>-4.2146084693494963E-2</v>
      </c>
      <c r="X313">
        <f t="shared" si="61"/>
        <v>2.9633460364007123E-2</v>
      </c>
      <c r="Y313">
        <f t="shared" si="61"/>
        <v>2.6812386639453314E-2</v>
      </c>
      <c r="Z313">
        <f t="shared" si="61"/>
        <v>3.4802101029033278E-2</v>
      </c>
      <c r="AA313">
        <f t="shared" si="61"/>
        <v>2.7645313195742569E-2</v>
      </c>
      <c r="AB313">
        <f t="shared" si="61"/>
        <v>4.0076902031141552E-3</v>
      </c>
      <c r="AC313">
        <f t="shared" si="61"/>
        <v>1.5479891448771252E-2</v>
      </c>
      <c r="AD313">
        <f t="shared" si="61"/>
        <v>3.0904672183605469E-2</v>
      </c>
      <c r="AE313">
        <f t="shared" si="61"/>
        <v>-9.2710779393345554E-3</v>
      </c>
      <c r="AF313">
        <f t="shared" si="61"/>
        <v>1.2323384115620435E-3</v>
      </c>
      <c r="AG313">
        <f t="shared" si="61"/>
        <v>9.5825952910744301E-4</v>
      </c>
      <c r="AH313">
        <f t="shared" si="61"/>
        <v>1.4211896680298972E-3</v>
      </c>
      <c r="AI313">
        <f t="shared" si="61"/>
        <v>7.7330824539758496E-3</v>
      </c>
      <c r="AJ313">
        <f t="shared" si="61"/>
        <v>2.9188706578865117E-2</v>
      </c>
      <c r="AK313">
        <f t="shared" si="61"/>
        <v>2.4695172065050629E-2</v>
      </c>
      <c r="AL313">
        <f t="shared" si="61"/>
        <v>2.1566731687378018E-2</v>
      </c>
      <c r="AM313">
        <f t="shared" si="61"/>
        <v>1.630708623236414E-2</v>
      </c>
      <c r="AN313">
        <f t="shared" si="61"/>
        <v>1.5005244108910716E-2</v>
      </c>
      <c r="AO313">
        <f t="shared" si="61"/>
        <v>7.2606690587245573E-3</v>
      </c>
      <c r="AP313">
        <f t="shared" si="61"/>
        <v>-6.1164751198309478E-3</v>
      </c>
      <c r="AQ313">
        <f t="shared" si="2"/>
        <v>5.2601990754868166E-3</v>
      </c>
    </row>
    <row r="314" spans="1:43" x14ac:dyDescent="0.2">
      <c r="A314" s="6">
        <v>45502</v>
      </c>
      <c r="B314">
        <f t="shared" ref="B314:AP314" si="62">LN(B63/B62)</f>
        <v>1.788536497831401E-2</v>
      </c>
      <c r="C314">
        <f t="shared" si="62"/>
        <v>3.8492983212478505E-3</v>
      </c>
      <c r="D314">
        <f t="shared" si="62"/>
        <v>-2.206547404050882E-2</v>
      </c>
      <c r="E314">
        <f t="shared" si="62"/>
        <v>6.7977160794051557E-3</v>
      </c>
      <c r="F314">
        <f t="shared" si="62"/>
        <v>-2.6420263967673864E-2</v>
      </c>
      <c r="G314">
        <f t="shared" si="62"/>
        <v>-1.3455215273543826E-2</v>
      </c>
      <c r="H314">
        <f t="shared" si="62"/>
        <v>0</v>
      </c>
      <c r="I314">
        <f t="shared" si="62"/>
        <v>3.8057471455614465E-2</v>
      </c>
      <c r="J314">
        <f t="shared" si="62"/>
        <v>2.7435256477681604E-2</v>
      </c>
      <c r="K314">
        <f t="shared" si="62"/>
        <v>-5.627348364287822E-3</v>
      </c>
      <c r="L314">
        <f t="shared" si="62"/>
        <v>-1.000621491814163E-2</v>
      </c>
      <c r="M314">
        <f t="shared" si="62"/>
        <v>1.1048642182396462E-2</v>
      </c>
      <c r="N314">
        <f t="shared" si="62"/>
        <v>6.9125650987666258E-3</v>
      </c>
      <c r="O314">
        <f t="shared" si="62"/>
        <v>-2.6681763365786542E-3</v>
      </c>
      <c r="P314">
        <f t="shared" si="62"/>
        <v>-6.0743930978155759E-3</v>
      </c>
      <c r="Q314">
        <f t="shared" si="62"/>
        <v>3.9126476765690395E-3</v>
      </c>
      <c r="R314">
        <f t="shared" si="62"/>
        <v>7.3123752562721522E-3</v>
      </c>
      <c r="S314">
        <f t="shared" si="62"/>
        <v>5.2363250289030423E-3</v>
      </c>
      <c r="T314">
        <f t="shared" si="62"/>
        <v>5.0837084366870426E-3</v>
      </c>
      <c r="U314">
        <f t="shared" si="62"/>
        <v>-5.5246434720901526E-3</v>
      </c>
      <c r="V314">
        <f t="shared" si="62"/>
        <v>5.1458879953370871E-3</v>
      </c>
      <c r="W314">
        <f t="shared" si="62"/>
        <v>3.4475258113641598E-3</v>
      </c>
      <c r="X314">
        <f t="shared" si="62"/>
        <v>-1.8361735638723977E-3</v>
      </c>
      <c r="Y314">
        <f t="shared" si="62"/>
        <v>1.5530823440332313E-2</v>
      </c>
      <c r="Z314">
        <f t="shared" si="62"/>
        <v>-7.6237776767209989E-4</v>
      </c>
      <c r="AA314">
        <f t="shared" si="62"/>
        <v>3.6281294651147766E-2</v>
      </c>
      <c r="AB314">
        <f t="shared" si="62"/>
        <v>3.945881769788457E-2</v>
      </c>
      <c r="AC314">
        <f t="shared" si="62"/>
        <v>2.5083253692443366E-2</v>
      </c>
      <c r="AD314">
        <f t="shared" si="62"/>
        <v>1.8493359132783726E-2</v>
      </c>
      <c r="AE314">
        <f t="shared" si="62"/>
        <v>1.788533781193349E-2</v>
      </c>
      <c r="AF314">
        <f t="shared" si="62"/>
        <v>-6.2196673195113903E-3</v>
      </c>
      <c r="AG314">
        <f t="shared" si="62"/>
        <v>-8.1283282245037686E-3</v>
      </c>
      <c r="AH314">
        <f t="shared" si="62"/>
        <v>2.0318301415011891E-4</v>
      </c>
      <c r="AI314">
        <f t="shared" si="62"/>
        <v>4.5456044625623868E-3</v>
      </c>
      <c r="AJ314">
        <f t="shared" si="62"/>
        <v>-4.1599070145506428E-3</v>
      </c>
      <c r="AK314">
        <f t="shared" si="62"/>
        <v>-1.2321719499635888E-2</v>
      </c>
      <c r="AL314">
        <f t="shared" si="62"/>
        <v>-1.105963736358374E-2</v>
      </c>
      <c r="AM314">
        <f t="shared" si="62"/>
        <v>1.0553322797549541E-2</v>
      </c>
      <c r="AN314">
        <f t="shared" si="62"/>
        <v>-1.5394001161737794E-3</v>
      </c>
      <c r="AO314">
        <f t="shared" si="62"/>
        <v>-1.0304773239219465E-2</v>
      </c>
      <c r="AP314">
        <f t="shared" si="62"/>
        <v>1.9678649541877317E-2</v>
      </c>
      <c r="AQ314">
        <f t="shared" si="2"/>
        <v>1.6209193645243897E-2</v>
      </c>
    </row>
    <row r="315" spans="1:43" x14ac:dyDescent="0.2">
      <c r="A315" s="6">
        <v>45503</v>
      </c>
      <c r="B315">
        <f t="shared" ref="B315:AP315" si="63">LN(B64/B63)</f>
        <v>-2.0988523779231498E-3</v>
      </c>
      <c r="C315">
        <f t="shared" si="63"/>
        <v>-1.5832063999955247E-3</v>
      </c>
      <c r="D315">
        <f t="shared" si="63"/>
        <v>-7.4533992587941826E-3</v>
      </c>
      <c r="E315">
        <f t="shared" si="63"/>
        <v>7.0063597065941712E-4</v>
      </c>
      <c r="F315">
        <f t="shared" si="63"/>
        <v>2.0308959000759425E-2</v>
      </c>
      <c r="G315">
        <f t="shared" si="63"/>
        <v>-1.6251453756840128E-2</v>
      </c>
      <c r="H315">
        <f t="shared" si="63"/>
        <v>8.3311008804172852E-3</v>
      </c>
      <c r="I315">
        <f t="shared" si="63"/>
        <v>-1.5271202645841966E-2</v>
      </c>
      <c r="J315">
        <f t="shared" si="63"/>
        <v>-2.3383334110218118E-3</v>
      </c>
      <c r="K315">
        <f t="shared" si="63"/>
        <v>-5.2623610463708092E-3</v>
      </c>
      <c r="L315">
        <f t="shared" si="63"/>
        <v>3.6711071321006111E-3</v>
      </c>
      <c r="M315">
        <f t="shared" si="63"/>
        <v>7.2509503264184261E-4</v>
      </c>
      <c r="N315">
        <f t="shared" si="63"/>
        <v>9.5299518750559913E-3</v>
      </c>
      <c r="O315">
        <f t="shared" si="63"/>
        <v>-5.1341943997122138E-3</v>
      </c>
      <c r="P315">
        <f t="shared" si="63"/>
        <v>3.2593359456743583E-2</v>
      </c>
      <c r="Q315">
        <f t="shared" si="63"/>
        <v>-3.0083204459380257E-3</v>
      </c>
      <c r="R315">
        <f t="shared" si="63"/>
        <v>-4.5825514958326144E-3</v>
      </c>
      <c r="S315">
        <f t="shared" si="63"/>
        <v>-1.2643467422209094E-2</v>
      </c>
      <c r="T315">
        <f t="shared" si="63"/>
        <v>3.3120390632499601E-2</v>
      </c>
      <c r="U315">
        <f t="shared" si="63"/>
        <v>4.1744843658459456E-3</v>
      </c>
      <c r="V315">
        <f t="shared" si="63"/>
        <v>-6.616567086569719E-2</v>
      </c>
      <c r="W315">
        <f t="shared" si="63"/>
        <v>-3.5691344505916654E-3</v>
      </c>
      <c r="X315">
        <f t="shared" si="63"/>
        <v>-1.287337902820272E-3</v>
      </c>
      <c r="Y315">
        <f t="shared" si="63"/>
        <v>-3.7232541175652909E-3</v>
      </c>
      <c r="Z315">
        <f t="shared" si="63"/>
        <v>-5.5455530145503799E-3</v>
      </c>
      <c r="AA315">
        <f t="shared" si="63"/>
        <v>-1.0165174804312716E-2</v>
      </c>
      <c r="AB315">
        <f t="shared" si="63"/>
        <v>6.0728455736580537E-3</v>
      </c>
      <c r="AC315">
        <f t="shared" si="63"/>
        <v>-1.5295209007662219E-2</v>
      </c>
      <c r="AD315">
        <f t="shared" si="63"/>
        <v>-1.7344197937072023E-2</v>
      </c>
      <c r="AE315">
        <f t="shared" si="63"/>
        <v>-2.0988654754999438E-3</v>
      </c>
      <c r="AF315">
        <f t="shared" si="63"/>
        <v>-4.2734129619055372E-5</v>
      </c>
      <c r="AG315">
        <f t="shared" si="63"/>
        <v>6.5207058364012702E-3</v>
      </c>
      <c r="AH315">
        <f t="shared" si="63"/>
        <v>-7.4775485032007897E-3</v>
      </c>
      <c r="AI315">
        <f t="shared" si="63"/>
        <v>-2.6833513500033497E-3</v>
      </c>
      <c r="AJ315">
        <f t="shared" si="63"/>
        <v>3.2282356949513121E-3</v>
      </c>
      <c r="AK315">
        <f t="shared" si="63"/>
        <v>-1.2475440345340075E-2</v>
      </c>
      <c r="AL315">
        <f t="shared" si="63"/>
        <v>-4.3575487946070903E-3</v>
      </c>
      <c r="AM315">
        <f t="shared" si="63"/>
        <v>1.3758562821912796E-3</v>
      </c>
      <c r="AN315">
        <f t="shared" si="63"/>
        <v>-3.6014900197961748E-3</v>
      </c>
      <c r="AO315">
        <f t="shared" si="63"/>
        <v>8.2915265539257477E-3</v>
      </c>
      <c r="AP315">
        <f t="shared" si="63"/>
        <v>1.1777089767618291E-2</v>
      </c>
      <c r="AQ315">
        <f t="shared" si="2"/>
        <v>-1.8534033248121352E-2</v>
      </c>
    </row>
    <row r="316" spans="1:43" x14ac:dyDescent="0.2">
      <c r="A316" s="6">
        <v>45504</v>
      </c>
      <c r="B316">
        <f t="shared" ref="B316:AP316" si="64">LN(B65/B64)</f>
        <v>8.0443564034864985E-3</v>
      </c>
      <c r="C316">
        <f t="shared" si="64"/>
        <v>1.5179294918460338E-2</v>
      </c>
      <c r="D316">
        <f t="shared" si="64"/>
        <v>1.4315468352037694E-2</v>
      </c>
      <c r="E316">
        <f t="shared" si="64"/>
        <v>1.0385783377648235E-2</v>
      </c>
      <c r="F316">
        <f t="shared" si="64"/>
        <v>4.1061292327910948E-2</v>
      </c>
      <c r="G316">
        <f t="shared" si="64"/>
        <v>1.0022201474221899E-2</v>
      </c>
      <c r="H316">
        <f t="shared" si="64"/>
        <v>-7.8504927858388477E-3</v>
      </c>
      <c r="I316">
        <f t="shared" si="64"/>
        <v>-5.3076715358126979E-3</v>
      </c>
      <c r="J316">
        <f t="shared" si="64"/>
        <v>2.2063213155794422E-3</v>
      </c>
      <c r="K316">
        <f t="shared" si="64"/>
        <v>-7.9161293740767184E-3</v>
      </c>
      <c r="L316">
        <f t="shared" si="64"/>
        <v>8.0766755458941426E-3</v>
      </c>
      <c r="M316">
        <f t="shared" si="64"/>
        <v>2.6151688397276964E-2</v>
      </c>
      <c r="N316">
        <f t="shared" si="64"/>
        <v>1.8635471654145315E-2</v>
      </c>
      <c r="O316">
        <f t="shared" si="64"/>
        <v>-5.2880243866959445E-4</v>
      </c>
      <c r="P316">
        <f t="shared" si="64"/>
        <v>2.1994679206196764E-2</v>
      </c>
      <c r="Q316">
        <f t="shared" si="64"/>
        <v>6.906034048078909E-3</v>
      </c>
      <c r="R316">
        <f t="shared" si="64"/>
        <v>-5.1183203097104248E-3</v>
      </c>
      <c r="S316">
        <f t="shared" si="64"/>
        <v>1.0377524863933625E-2</v>
      </c>
      <c r="T316">
        <f t="shared" si="64"/>
        <v>-4.4859511022621017E-3</v>
      </c>
      <c r="U316">
        <f t="shared" si="64"/>
        <v>2.1165954362879907E-2</v>
      </c>
      <c r="V316">
        <f t="shared" si="64"/>
        <v>0</v>
      </c>
      <c r="W316">
        <f t="shared" si="64"/>
        <v>-1.3492705460573684E-2</v>
      </c>
      <c r="X316">
        <f t="shared" si="64"/>
        <v>7.547078855658378E-3</v>
      </c>
      <c r="Y316">
        <f t="shared" si="64"/>
        <v>-4.9057543625605337E-3</v>
      </c>
      <c r="Z316">
        <f t="shared" si="64"/>
        <v>9.5832640903646183E-4</v>
      </c>
      <c r="AA316">
        <f t="shared" si="64"/>
        <v>-6.4653663768140281E-3</v>
      </c>
      <c r="AB316">
        <f t="shared" si="64"/>
        <v>-1.2387724368242869E-2</v>
      </c>
      <c r="AC316">
        <f t="shared" si="64"/>
        <v>-6.2370683111312294E-3</v>
      </c>
      <c r="AD316">
        <f t="shared" si="64"/>
        <v>-1.5237434282013353E-2</v>
      </c>
      <c r="AE316">
        <f t="shared" si="64"/>
        <v>8.0443960276985905E-3</v>
      </c>
      <c r="AF316">
        <f t="shared" si="64"/>
        <v>-3.3389012655147096E-3</v>
      </c>
      <c r="AG316">
        <f t="shared" si="64"/>
        <v>1.2327373762483076E-4</v>
      </c>
      <c r="AH316">
        <f t="shared" si="64"/>
        <v>5.2807592008111415E-3</v>
      </c>
      <c r="AI316">
        <f t="shared" si="64"/>
        <v>4.4964875244451136E-3</v>
      </c>
      <c r="AJ316">
        <f t="shared" si="64"/>
        <v>-4.7526659540213486E-3</v>
      </c>
      <c r="AK316">
        <f t="shared" si="64"/>
        <v>1.106320218307248E-2</v>
      </c>
      <c r="AL316">
        <f t="shared" si="64"/>
        <v>1.2131478777531077E-2</v>
      </c>
      <c r="AM316">
        <f t="shared" si="64"/>
        <v>-4.5836948573848131E-4</v>
      </c>
      <c r="AN316">
        <f t="shared" si="64"/>
        <v>4.5710095389875889E-3</v>
      </c>
      <c r="AO316">
        <f t="shared" si="64"/>
        <v>1.0573947103526689E-2</v>
      </c>
      <c r="AP316">
        <f t="shared" si="64"/>
        <v>-1.0523114779947775E-2</v>
      </c>
      <c r="AQ316">
        <f t="shared" si="2"/>
        <v>3.1899528630926717E-2</v>
      </c>
    </row>
    <row r="317" spans="1:43" x14ac:dyDescent="0.2">
      <c r="A317" s="6">
        <v>45505</v>
      </c>
      <c r="B317">
        <f t="shared" ref="B317:AP317" si="65">LN(B66/B65)</f>
        <v>2.9208697365342828E-2</v>
      </c>
      <c r="C317">
        <f t="shared" si="65"/>
        <v>1.281644105431499E-2</v>
      </c>
      <c r="D317">
        <f t="shared" si="65"/>
        <v>9.3091322392676885E-3</v>
      </c>
      <c r="E317">
        <f t="shared" si="65"/>
        <v>6.8369357592847433E-3</v>
      </c>
      <c r="F317">
        <f t="shared" si="65"/>
        <v>5.3188760109900207E-3</v>
      </c>
      <c r="G317">
        <f t="shared" si="65"/>
        <v>1.229500020788838E-3</v>
      </c>
      <c r="H317">
        <f t="shared" si="65"/>
        <v>-2.3092872395413001E-3</v>
      </c>
      <c r="I317">
        <f t="shared" si="65"/>
        <v>7.5211500588366186E-3</v>
      </c>
      <c r="J317">
        <f t="shared" si="65"/>
        <v>-1.0771830866286047E-3</v>
      </c>
      <c r="K317">
        <f t="shared" si="65"/>
        <v>2.0156924978435596E-2</v>
      </c>
      <c r="L317">
        <f t="shared" si="65"/>
        <v>-1.415880877308342E-2</v>
      </c>
      <c r="M317">
        <f t="shared" si="65"/>
        <v>2.1474487638764424E-2</v>
      </c>
      <c r="N317">
        <f t="shared" si="65"/>
        <v>1.8376145686734485E-2</v>
      </c>
      <c r="O317">
        <f t="shared" si="65"/>
        <v>1.1193631368469565E-2</v>
      </c>
      <c r="P317">
        <f t="shared" si="65"/>
        <v>1.7750284085935205E-2</v>
      </c>
      <c r="Q317">
        <f t="shared" si="65"/>
        <v>2.2339759083498441E-2</v>
      </c>
      <c r="R317">
        <f t="shared" si="65"/>
        <v>6.5381887976858621E-3</v>
      </c>
      <c r="S317">
        <f t="shared" si="65"/>
        <v>-2.4165390826723842E-3</v>
      </c>
      <c r="T317">
        <f t="shared" si="65"/>
        <v>-1.0646908394206164E-2</v>
      </c>
      <c r="U317">
        <f t="shared" si="65"/>
        <v>2.3530476781724905E-2</v>
      </c>
      <c r="V317">
        <f t="shared" si="65"/>
        <v>-1.0465724042604885E-3</v>
      </c>
      <c r="W317">
        <f t="shared" si="65"/>
        <v>-1.1580029472948342E-2</v>
      </c>
      <c r="X317">
        <f t="shared" si="65"/>
        <v>-1.2488168679834902E-3</v>
      </c>
      <c r="Y317">
        <f t="shared" si="65"/>
        <v>-2.7685600767239502E-2</v>
      </c>
      <c r="Z317">
        <f t="shared" si="65"/>
        <v>-8.6248230949099883E-4</v>
      </c>
      <c r="AA317">
        <f t="shared" si="65"/>
        <v>-1.5625167185043972E-2</v>
      </c>
      <c r="AB317">
        <f t="shared" si="65"/>
        <v>-6.7689918376927132E-3</v>
      </c>
      <c r="AC317">
        <f t="shared" si="65"/>
        <v>-2.2504688662018612E-2</v>
      </c>
      <c r="AD317">
        <f t="shared" si="65"/>
        <v>-1.5354863372032772E-2</v>
      </c>
      <c r="AE317">
        <f t="shared" si="65"/>
        <v>2.9208696601740722E-2</v>
      </c>
      <c r="AF317">
        <f t="shared" si="65"/>
        <v>5.3027835514954276E-3</v>
      </c>
      <c r="AG317">
        <f t="shared" si="65"/>
        <v>1.4165528425575526E-2</v>
      </c>
      <c r="AH317">
        <f t="shared" si="65"/>
        <v>3.6522877852090793E-3</v>
      </c>
      <c r="AI317">
        <f t="shared" si="65"/>
        <v>-3.9595743122361757E-3</v>
      </c>
      <c r="AJ317">
        <f t="shared" si="65"/>
        <v>-8.4120438214708212E-3</v>
      </c>
      <c r="AK317">
        <f t="shared" si="65"/>
        <v>-3.3363853825171563E-3</v>
      </c>
      <c r="AL317">
        <f t="shared" si="65"/>
        <v>-8.4709787069691209E-3</v>
      </c>
      <c r="AM317">
        <f t="shared" si="65"/>
        <v>-1.1238895396721621E-2</v>
      </c>
      <c r="AN317">
        <f t="shared" si="65"/>
        <v>2.675829784836538E-3</v>
      </c>
      <c r="AO317">
        <f t="shared" si="65"/>
        <v>-6.4214845066791612E-3</v>
      </c>
      <c r="AP317">
        <f t="shared" si="65"/>
        <v>5.7336593856956407E-3</v>
      </c>
      <c r="AQ317">
        <f t="shared" si="2"/>
        <v>3.0848106186503661E-3</v>
      </c>
    </row>
    <row r="318" spans="1:43" x14ac:dyDescent="0.2">
      <c r="A318" s="6">
        <v>45506</v>
      </c>
      <c r="B318">
        <f t="shared" ref="B318:AP318" si="66">LN(B67/B66)</f>
        <v>-1.0863456584684308E-2</v>
      </c>
      <c r="C318">
        <f t="shared" si="66"/>
        <v>-1.3530255240457351E-3</v>
      </c>
      <c r="D318">
        <f t="shared" si="66"/>
        <v>-7.8018415851966779E-3</v>
      </c>
      <c r="E318">
        <f t="shared" si="66"/>
        <v>-1.1816086868762302E-2</v>
      </c>
      <c r="F318">
        <f t="shared" si="66"/>
        <v>-1.2771116383091771E-2</v>
      </c>
      <c r="G318">
        <f t="shared" si="66"/>
        <v>-2.8738765697540018E-3</v>
      </c>
      <c r="H318">
        <f t="shared" si="66"/>
        <v>-7.6881079319246941E-3</v>
      </c>
      <c r="I318">
        <f t="shared" si="66"/>
        <v>2.1989587968908934E-2</v>
      </c>
      <c r="J318">
        <f t="shared" si="66"/>
        <v>2.0923616000412187E-2</v>
      </c>
      <c r="K318">
        <f t="shared" si="66"/>
        <v>1.1002046011680313E-2</v>
      </c>
      <c r="L318">
        <f t="shared" si="66"/>
        <v>-1.8345327120027167E-2</v>
      </c>
      <c r="M318">
        <f t="shared" si="66"/>
        <v>4.1636393598513694E-3</v>
      </c>
      <c r="N318">
        <f t="shared" si="66"/>
        <v>-3.9114477698692703E-2</v>
      </c>
      <c r="O318">
        <f t="shared" si="66"/>
        <v>4.4584955218854028E-3</v>
      </c>
      <c r="P318">
        <f t="shared" si="66"/>
        <v>-8.8951730537125875E-3</v>
      </c>
      <c r="Q318">
        <f t="shared" si="66"/>
        <v>-3.4683745453730583E-2</v>
      </c>
      <c r="R318">
        <f t="shared" si="66"/>
        <v>-1.0598432332200328E-2</v>
      </c>
      <c r="S318">
        <f t="shared" si="66"/>
        <v>9.5447547498503666E-3</v>
      </c>
      <c r="T318">
        <f t="shared" si="66"/>
        <v>-4.2620428239945413E-2</v>
      </c>
      <c r="U318">
        <f t="shared" si="66"/>
        <v>-8.7591724676318265E-3</v>
      </c>
      <c r="V318">
        <f t="shared" si="66"/>
        <v>-2.1600480254996188E-3</v>
      </c>
      <c r="W318">
        <f t="shared" si="66"/>
        <v>-2.3471844575505452E-3</v>
      </c>
      <c r="X318">
        <f t="shared" si="66"/>
        <v>-1.9232235183037509E-2</v>
      </c>
      <c r="Y318">
        <f t="shared" si="66"/>
        <v>-2.8237549896602335E-2</v>
      </c>
      <c r="Z318">
        <f t="shared" si="66"/>
        <v>-3.7906240919360977E-2</v>
      </c>
      <c r="AA318">
        <f t="shared" si="66"/>
        <v>-2.6707317012704596E-2</v>
      </c>
      <c r="AB318">
        <f t="shared" si="66"/>
        <v>-2.1642862249744026E-2</v>
      </c>
      <c r="AC318">
        <f t="shared" si="66"/>
        <v>-2.4725103441393698E-2</v>
      </c>
      <c r="AD318">
        <f t="shared" si="66"/>
        <v>-1.3111555502411344E-2</v>
      </c>
      <c r="AE318">
        <f t="shared" si="66"/>
        <v>-1.0863495104175093E-2</v>
      </c>
      <c r="AF318">
        <f t="shared" si="66"/>
        <v>-9.8151356932047584E-3</v>
      </c>
      <c r="AG318">
        <f t="shared" si="66"/>
        <v>1.2340809652912607E-2</v>
      </c>
      <c r="AH318">
        <f t="shared" si="66"/>
        <v>-8.5060467728160019E-3</v>
      </c>
      <c r="AI318">
        <f t="shared" si="66"/>
        <v>-1.1260296638623961E-2</v>
      </c>
      <c r="AJ318">
        <f t="shared" si="66"/>
        <v>-1.7094022924894939E-2</v>
      </c>
      <c r="AK318">
        <f t="shared" si="66"/>
        <v>-9.3613065386751668E-3</v>
      </c>
      <c r="AL318">
        <f t="shared" si="66"/>
        <v>6.0065251080280279E-3</v>
      </c>
      <c r="AM318">
        <f t="shared" si="66"/>
        <v>-1.7305465775833129E-2</v>
      </c>
      <c r="AN318">
        <f t="shared" si="66"/>
        <v>-2.6279943585165319E-2</v>
      </c>
      <c r="AO318">
        <f t="shared" si="66"/>
        <v>-2.4082653366951631E-2</v>
      </c>
      <c r="AP318">
        <f t="shared" si="66"/>
        <v>-1.1203826829548373E-2</v>
      </c>
      <c r="AQ318">
        <f t="shared" si="2"/>
        <v>1.0022012266994928E-2</v>
      </c>
    </row>
    <row r="319" spans="1:43" x14ac:dyDescent="0.2">
      <c r="A319" s="6">
        <v>45509</v>
      </c>
      <c r="B319">
        <f t="shared" ref="B319:AP319" si="67">LN(B68/B67)</f>
        <v>-6.1743110902761231E-2</v>
      </c>
      <c r="C319">
        <f t="shared" si="67"/>
        <v>-6.1118716798644404E-2</v>
      </c>
      <c r="D319">
        <f t="shared" si="67"/>
        <v>-1.8990308712399203E-2</v>
      </c>
      <c r="E319">
        <f t="shared" si="67"/>
        <v>-1.3732396323432684E-2</v>
      </c>
      <c r="F319">
        <f t="shared" si="67"/>
        <v>-2.0901229625945549E-2</v>
      </c>
      <c r="G319">
        <f t="shared" si="67"/>
        <v>-9.034671935975758E-3</v>
      </c>
      <c r="H319">
        <f t="shared" si="67"/>
        <v>-5.1645881515924696E-2</v>
      </c>
      <c r="I319">
        <f t="shared" si="67"/>
        <v>-2.432618129664349E-2</v>
      </c>
      <c r="J319">
        <f t="shared" si="67"/>
        <v>-3.3471581171249709E-2</v>
      </c>
      <c r="K319">
        <f t="shared" si="67"/>
        <v>-2.2082401711281646E-2</v>
      </c>
      <c r="L319">
        <f t="shared" si="67"/>
        <v>-1.7269354873833902E-2</v>
      </c>
      <c r="M319">
        <f t="shared" si="67"/>
        <v>-6.7779529259368865E-3</v>
      </c>
      <c r="N319">
        <f t="shared" si="67"/>
        <v>-4.2172954587866171E-2</v>
      </c>
      <c r="O319">
        <f t="shared" si="67"/>
        <v>6.3126623692444659E-3</v>
      </c>
      <c r="P319">
        <f t="shared" si="67"/>
        <v>-1.5487692704329677E-2</v>
      </c>
      <c r="Q319">
        <f t="shared" si="67"/>
        <v>-6.2017473166529183E-2</v>
      </c>
      <c r="R319">
        <f t="shared" si="67"/>
        <v>-3.5297981771703013E-2</v>
      </c>
      <c r="S319">
        <f t="shared" si="67"/>
        <v>-6.5467750703392035E-3</v>
      </c>
      <c r="T319">
        <f t="shared" si="67"/>
        <v>-7.5944545190561222E-2</v>
      </c>
      <c r="U319">
        <f t="shared" si="67"/>
        <v>-5.7100897400433011E-2</v>
      </c>
      <c r="V319">
        <f t="shared" si="67"/>
        <v>-4.3944613303359782E-2</v>
      </c>
      <c r="W319">
        <f t="shared" si="67"/>
        <v>-4.8365566847271696E-3</v>
      </c>
      <c r="X319">
        <f t="shared" si="67"/>
        <v>-2.9576260380891884E-2</v>
      </c>
      <c r="Y319">
        <f t="shared" si="67"/>
        <v>-2.6048704143521197E-2</v>
      </c>
      <c r="Z319">
        <f t="shared" si="67"/>
        <v>-3.4749993205718047E-2</v>
      </c>
      <c r="AA319">
        <f t="shared" si="67"/>
        <v>-4.2825047658710223E-2</v>
      </c>
      <c r="AB319">
        <f t="shared" si="67"/>
        <v>-5.6565230043435118E-2</v>
      </c>
      <c r="AC319">
        <f t="shared" si="67"/>
        <v>-2.2538138275292972E-2</v>
      </c>
      <c r="AD319">
        <f t="shared" si="67"/>
        <v>3.2771781649330173E-2</v>
      </c>
      <c r="AE319">
        <f t="shared" si="67"/>
        <v>-6.174309814630341E-2</v>
      </c>
      <c r="AF319">
        <f t="shared" si="67"/>
        <v>-2.3842304436994061E-2</v>
      </c>
      <c r="AG319">
        <f t="shared" si="67"/>
        <v>-2.6506338078488033E-2</v>
      </c>
      <c r="AH319">
        <f t="shared" si="67"/>
        <v>8.6349317924269246E-3</v>
      </c>
      <c r="AI319">
        <f t="shared" si="67"/>
        <v>-2.0219273625418768E-2</v>
      </c>
      <c r="AJ319">
        <f t="shared" si="67"/>
        <v>-3.879463146628561E-2</v>
      </c>
      <c r="AK319">
        <f t="shared" si="67"/>
        <v>-6.3580977088838007E-3</v>
      </c>
      <c r="AL319">
        <f t="shared" si="67"/>
        <v>-1.66619269348557E-2</v>
      </c>
      <c r="AM319">
        <f t="shared" si="67"/>
        <v>-4.3634362853653706E-2</v>
      </c>
      <c r="AN319">
        <f t="shared" si="67"/>
        <v>-3.0340747181350342E-2</v>
      </c>
      <c r="AO319">
        <f t="shared" si="67"/>
        <v>-3.4652097571893692E-2</v>
      </c>
      <c r="AP319">
        <f t="shared" si="67"/>
        <v>-4.6541176209439129E-2</v>
      </c>
      <c r="AQ319">
        <f t="shared" si="2"/>
        <v>-3.5739039118350552E-2</v>
      </c>
    </row>
    <row r="320" spans="1:43" x14ac:dyDescent="0.2">
      <c r="A320" s="6">
        <v>45510</v>
      </c>
      <c r="B320">
        <f t="shared" ref="B320:AP320" si="68">LN(B69/B68)</f>
        <v>-1.0885905746410924E-2</v>
      </c>
      <c r="C320">
        <f t="shared" si="68"/>
        <v>1.6733168960297187E-4</v>
      </c>
      <c r="D320">
        <f t="shared" si="68"/>
        <v>-1.522748439912802E-2</v>
      </c>
      <c r="E320">
        <f t="shared" si="68"/>
        <v>-6.0963799069998085E-3</v>
      </c>
      <c r="F320">
        <f t="shared" si="68"/>
        <v>2.0254058212453623E-2</v>
      </c>
      <c r="G320">
        <f t="shared" si="68"/>
        <v>1.1060336644100267E-2</v>
      </c>
      <c r="H320">
        <f t="shared" si="68"/>
        <v>4.335088062873518E-3</v>
      </c>
      <c r="I320">
        <f t="shared" si="68"/>
        <v>2.3365933277345861E-3</v>
      </c>
      <c r="J320">
        <f t="shared" si="68"/>
        <v>1.2429437066082503E-4</v>
      </c>
      <c r="K320">
        <f t="shared" si="68"/>
        <v>-6.8288663004949354E-4</v>
      </c>
      <c r="L320">
        <f t="shared" si="68"/>
        <v>-1.950288079624664E-3</v>
      </c>
      <c r="M320">
        <f t="shared" si="68"/>
        <v>-1.9435698600676832E-2</v>
      </c>
      <c r="N320">
        <f t="shared" si="68"/>
        <v>-5.7332183450619113E-3</v>
      </c>
      <c r="O320">
        <f t="shared" si="68"/>
        <v>-9.5639852894931015E-4</v>
      </c>
      <c r="P320">
        <f t="shared" si="68"/>
        <v>4.2259997025936909E-3</v>
      </c>
      <c r="Q320">
        <f t="shared" si="68"/>
        <v>-1.3466310570227619E-2</v>
      </c>
      <c r="R320">
        <f t="shared" si="68"/>
        <v>6.0102647881317191E-3</v>
      </c>
      <c r="S320">
        <f t="shared" si="68"/>
        <v>-7.4679754771120981E-3</v>
      </c>
      <c r="T320">
        <f t="shared" si="68"/>
        <v>-2.659854824152129E-3</v>
      </c>
      <c r="U320">
        <f t="shared" si="68"/>
        <v>4.3603440225898505E-3</v>
      </c>
      <c r="V320">
        <f t="shared" si="68"/>
        <v>-2.885559262408716E-2</v>
      </c>
      <c r="W320">
        <f t="shared" si="68"/>
        <v>2.0291127845608416E-2</v>
      </c>
      <c r="X320">
        <f t="shared" si="68"/>
        <v>1.2940741868218876E-2</v>
      </c>
      <c r="Y320">
        <f t="shared" si="68"/>
        <v>-1.7320036119497843E-2</v>
      </c>
      <c r="Z320">
        <f t="shared" si="68"/>
        <v>9.2355701202103367E-3</v>
      </c>
      <c r="AA320">
        <f t="shared" si="68"/>
        <v>-1.0389994992904933E-2</v>
      </c>
      <c r="AB320">
        <f t="shared" si="68"/>
        <v>1.0432094676284458E-3</v>
      </c>
      <c r="AC320">
        <f t="shared" si="68"/>
        <v>-1.686968025981864E-2</v>
      </c>
      <c r="AD320">
        <f t="shared" si="68"/>
        <v>-4.7192899246191071E-2</v>
      </c>
      <c r="AE320">
        <f t="shared" si="68"/>
        <v>-1.0885892028989744E-2</v>
      </c>
      <c r="AF320">
        <f t="shared" si="68"/>
        <v>-6.5498552446039008E-3</v>
      </c>
      <c r="AG320">
        <f t="shared" si="68"/>
        <v>-9.0454725793120954E-3</v>
      </c>
      <c r="AH320">
        <f t="shared" si="68"/>
        <v>1.2495489826810906E-2</v>
      </c>
      <c r="AI320">
        <f t="shared" si="68"/>
        <v>-4.9149003736281231E-3</v>
      </c>
      <c r="AJ320">
        <f t="shared" si="68"/>
        <v>-4.5732596279963935E-4</v>
      </c>
      <c r="AK320">
        <f t="shared" si="68"/>
        <v>6.1689115423777788E-4</v>
      </c>
      <c r="AL320">
        <f t="shared" si="68"/>
        <v>-1.7493373909751215E-3</v>
      </c>
      <c r="AM320">
        <f t="shared" si="68"/>
        <v>-1.7336619340724817E-2</v>
      </c>
      <c r="AN320">
        <f t="shared" si="68"/>
        <v>3.8792530833480477E-3</v>
      </c>
      <c r="AO320">
        <f t="shared" si="68"/>
        <v>1.840331539977455E-2</v>
      </c>
      <c r="AP320">
        <f t="shared" si="68"/>
        <v>-8.6570310554140127E-3</v>
      </c>
      <c r="AQ320">
        <f t="shared" ref="AQ320:AQ383" si="69">LN(AQ69/AQ68)</f>
        <v>2.0877190399747454E-2</v>
      </c>
    </row>
    <row r="321" spans="1:43" x14ac:dyDescent="0.2">
      <c r="A321" s="6">
        <v>45511</v>
      </c>
      <c r="B321">
        <f t="shared" ref="B321:AP321" si="70">LN(B70/B69)</f>
        <v>1.3003802761145721E-2</v>
      </c>
      <c r="C321">
        <f t="shared" si="70"/>
        <v>3.2722957742618547E-2</v>
      </c>
      <c r="D321">
        <f t="shared" si="70"/>
        <v>4.3095683384187962E-3</v>
      </c>
      <c r="E321">
        <f t="shared" si="70"/>
        <v>2.9350446389884259E-2</v>
      </c>
      <c r="F321">
        <f t="shared" si="70"/>
        <v>3.7846315013769991E-3</v>
      </c>
      <c r="G321">
        <f t="shared" si="70"/>
        <v>1.4033855558192577E-2</v>
      </c>
      <c r="H321">
        <f t="shared" si="70"/>
        <v>2.2294140606058738E-2</v>
      </c>
      <c r="I321">
        <f t="shared" si="70"/>
        <v>6.9771994903050933E-3</v>
      </c>
      <c r="J321">
        <f t="shared" si="70"/>
        <v>2.4341163186434964E-2</v>
      </c>
      <c r="K321">
        <f t="shared" si="70"/>
        <v>1.7322752272436046E-2</v>
      </c>
      <c r="L321">
        <f t="shared" si="70"/>
        <v>1.293354249534737E-2</v>
      </c>
      <c r="M321">
        <f t="shared" si="70"/>
        <v>4.287248796865286E-2</v>
      </c>
      <c r="N321">
        <f t="shared" si="70"/>
        <v>1.9623037070157619E-2</v>
      </c>
      <c r="O321">
        <f t="shared" si="70"/>
        <v>5.6844281776042309E-3</v>
      </c>
      <c r="P321">
        <f t="shared" si="70"/>
        <v>1.0989655827652193E-2</v>
      </c>
      <c r="Q321">
        <f t="shared" si="70"/>
        <v>7.2449587865600878E-2</v>
      </c>
      <c r="R321">
        <f t="shared" si="70"/>
        <v>6.0084915647197991E-3</v>
      </c>
      <c r="S321">
        <f t="shared" si="70"/>
        <v>1.5630848719549034E-2</v>
      </c>
      <c r="T321">
        <f t="shared" si="70"/>
        <v>1.1329379990236419E-2</v>
      </c>
      <c r="U321">
        <f t="shared" si="70"/>
        <v>-1.4763928027332802E-2</v>
      </c>
      <c r="V321">
        <f t="shared" si="70"/>
        <v>3.8840421220487358E-2</v>
      </c>
      <c r="W321">
        <f t="shared" si="70"/>
        <v>1.3156475687945703E-2</v>
      </c>
      <c r="X321">
        <f t="shared" si="70"/>
        <v>7.4590673734770017E-3</v>
      </c>
      <c r="Y321">
        <f t="shared" si="70"/>
        <v>1.8029017827616359E-2</v>
      </c>
      <c r="Z321">
        <f t="shared" si="70"/>
        <v>1.6010037171166534E-2</v>
      </c>
      <c r="AA321">
        <f t="shared" si="70"/>
        <v>4.4096070052433038E-2</v>
      </c>
      <c r="AB321">
        <f t="shared" si="70"/>
        <v>4.3792033531574286E-2</v>
      </c>
      <c r="AC321">
        <f t="shared" si="70"/>
        <v>4.8882078111861946E-2</v>
      </c>
      <c r="AD321">
        <f t="shared" si="70"/>
        <v>9.9317921446921212E-3</v>
      </c>
      <c r="AE321">
        <f t="shared" si="70"/>
        <v>1.3003789043724638E-2</v>
      </c>
      <c r="AF321">
        <f t="shared" si="70"/>
        <v>9.4569620799110979E-3</v>
      </c>
      <c r="AG321">
        <f t="shared" si="70"/>
        <v>1.3830747138157516E-2</v>
      </c>
      <c r="AH321">
        <f t="shared" si="70"/>
        <v>-2.1841585235645817E-3</v>
      </c>
      <c r="AI321">
        <f t="shared" si="70"/>
        <v>4.7875904072365357E-3</v>
      </c>
      <c r="AJ321">
        <f t="shared" si="70"/>
        <v>2.2893285988243025E-2</v>
      </c>
      <c r="AK321">
        <f t="shared" si="70"/>
        <v>1.2973414720158857E-2</v>
      </c>
      <c r="AL321">
        <f t="shared" si="70"/>
        <v>3.3830485311988814E-3</v>
      </c>
      <c r="AM321">
        <f t="shared" si="70"/>
        <v>1.363353070795492E-2</v>
      </c>
      <c r="AN321">
        <f t="shared" si="70"/>
        <v>6.9879115716863201E-3</v>
      </c>
      <c r="AO321">
        <f t="shared" si="70"/>
        <v>-6.5942966440510186E-3</v>
      </c>
      <c r="AP321">
        <f t="shared" si="70"/>
        <v>2.4871245897076559E-2</v>
      </c>
      <c r="AQ321">
        <f t="shared" si="69"/>
        <v>1.5850276476177247E-2</v>
      </c>
    </row>
    <row r="322" spans="1:43" x14ac:dyDescent="0.2">
      <c r="A322" s="6">
        <v>45512</v>
      </c>
      <c r="B322">
        <f t="shared" ref="B322:AP322" si="71">LN(B71/B70)</f>
        <v>3.1825320607040686E-3</v>
      </c>
      <c r="C322">
        <f t="shared" si="71"/>
        <v>-1.61946880985155E-2</v>
      </c>
      <c r="D322">
        <f t="shared" si="71"/>
        <v>6.9465461064230653E-3</v>
      </c>
      <c r="E322">
        <f t="shared" si="71"/>
        <v>-6.9149026442819972E-3</v>
      </c>
      <c r="F322">
        <f t="shared" si="71"/>
        <v>-1.3194230731837469E-2</v>
      </c>
      <c r="G322">
        <f t="shared" si="71"/>
        <v>1.0501074246617649E-2</v>
      </c>
      <c r="H322">
        <f t="shared" si="71"/>
        <v>-6.7915329817490842E-3</v>
      </c>
      <c r="I322">
        <f t="shared" si="71"/>
        <v>-3.0541835481531715E-3</v>
      </c>
      <c r="J322">
        <f t="shared" si="71"/>
        <v>-2.2902544839674979E-2</v>
      </c>
      <c r="K322">
        <f t="shared" si="71"/>
        <v>1.7238188813236918E-3</v>
      </c>
      <c r="L322">
        <f t="shared" si="71"/>
        <v>-1.5817563811206501E-2</v>
      </c>
      <c r="M322">
        <f t="shared" si="71"/>
        <v>2.786163781789925E-2</v>
      </c>
      <c r="N322">
        <f t="shared" si="71"/>
        <v>-1.2415598873092182E-2</v>
      </c>
      <c r="O322">
        <f t="shared" si="71"/>
        <v>-1.3448373851948144E-2</v>
      </c>
      <c r="P322">
        <f t="shared" si="71"/>
        <v>-2.0874516176609747E-2</v>
      </c>
      <c r="Q322">
        <f t="shared" si="71"/>
        <v>-1.9638384757272542E-2</v>
      </c>
      <c r="R322">
        <f t="shared" si="71"/>
        <v>-1.077585540049923E-2</v>
      </c>
      <c r="S322">
        <f t="shared" si="71"/>
        <v>1.4976656838681884E-3</v>
      </c>
      <c r="T322">
        <f t="shared" si="71"/>
        <v>1.5916956756520825E-2</v>
      </c>
      <c r="U322">
        <f t="shared" si="71"/>
        <v>-2.9120736085288406E-2</v>
      </c>
      <c r="V322">
        <f t="shared" si="71"/>
        <v>-2.0137507751031389E-2</v>
      </c>
      <c r="W322">
        <f t="shared" si="71"/>
        <v>6.9000019546840456E-3</v>
      </c>
      <c r="X322">
        <f t="shared" si="71"/>
        <v>-2.3316237967607061E-2</v>
      </c>
      <c r="Y322">
        <f t="shared" si="71"/>
        <v>7.8302699850778647E-4</v>
      </c>
      <c r="Z322">
        <f t="shared" si="71"/>
        <v>-2.0514547406308193E-2</v>
      </c>
      <c r="AA322">
        <f t="shared" si="71"/>
        <v>-6.5167884022696038E-3</v>
      </c>
      <c r="AB322">
        <f t="shared" si="71"/>
        <v>8.2362792816307161E-3</v>
      </c>
      <c r="AC322">
        <f t="shared" si="71"/>
        <v>-1.5433576910096752E-2</v>
      </c>
      <c r="AD322">
        <f t="shared" si="71"/>
        <v>-2.3041819351598623E-2</v>
      </c>
      <c r="AE322">
        <f t="shared" si="71"/>
        <v>3.182518563530184E-3</v>
      </c>
      <c r="AF322">
        <f t="shared" si="71"/>
        <v>1.1868394105068324E-3</v>
      </c>
      <c r="AG322">
        <f t="shared" si="71"/>
        <v>1.175686988349943E-2</v>
      </c>
      <c r="AH322">
        <f t="shared" si="71"/>
        <v>-3.9616615049719106E-3</v>
      </c>
      <c r="AI322">
        <f t="shared" si="71"/>
        <v>-6.717896675833385E-3</v>
      </c>
      <c r="AJ322">
        <f t="shared" si="71"/>
        <v>-2.7443371253081359E-2</v>
      </c>
      <c r="AK322">
        <f t="shared" si="71"/>
        <v>4.2534642200141382E-3</v>
      </c>
      <c r="AL322">
        <f t="shared" si="71"/>
        <v>-2.141268110289724E-3</v>
      </c>
      <c r="AM322">
        <f t="shared" si="71"/>
        <v>-7.4226611867802585E-4</v>
      </c>
      <c r="AN322">
        <f t="shared" si="71"/>
        <v>-6.6642927120787775E-3</v>
      </c>
      <c r="AO322">
        <f t="shared" si="71"/>
        <v>-4.8978692427509313E-3</v>
      </c>
      <c r="AP322">
        <f t="shared" si="71"/>
        <v>-1.5942478517408921E-2</v>
      </c>
      <c r="AQ322">
        <f t="shared" si="69"/>
        <v>-1.6770796720909253E-2</v>
      </c>
    </row>
    <row r="323" spans="1:43" x14ac:dyDescent="0.2">
      <c r="A323" s="6">
        <v>45513</v>
      </c>
      <c r="B323">
        <f t="shared" ref="B323:AP323" si="72">LN(B72/B71)</f>
        <v>1.5172534520673294E-3</v>
      </c>
      <c r="C323">
        <f t="shared" si="72"/>
        <v>9.6961244973442582E-3</v>
      </c>
      <c r="D323">
        <f t="shared" si="72"/>
        <v>8.4365032051682675E-3</v>
      </c>
      <c r="E323">
        <f t="shared" si="72"/>
        <v>1.2845930557717376E-2</v>
      </c>
      <c r="F323">
        <f t="shared" si="72"/>
        <v>-1.3376931640459765E-2</v>
      </c>
      <c r="G323">
        <f t="shared" si="72"/>
        <v>3.0527890117589469E-3</v>
      </c>
      <c r="H323">
        <f t="shared" si="72"/>
        <v>-1.7234400997410856E-2</v>
      </c>
      <c r="I323">
        <f t="shared" si="72"/>
        <v>-2.4649789574829353E-2</v>
      </c>
      <c r="J323">
        <f t="shared" si="72"/>
        <v>-9.4159529743961952E-4</v>
      </c>
      <c r="K323">
        <f t="shared" si="72"/>
        <v>1.078001600371133E-2</v>
      </c>
      <c r="L323">
        <f t="shared" si="72"/>
        <v>9.3189798714762746E-3</v>
      </c>
      <c r="M323">
        <f t="shared" si="72"/>
        <v>3.0139037257731174E-2</v>
      </c>
      <c r="N323">
        <f t="shared" si="72"/>
        <v>4.3775225149359583E-4</v>
      </c>
      <c r="O323">
        <f t="shared" si="72"/>
        <v>6.2478752817753157E-3</v>
      </c>
      <c r="P323">
        <f t="shared" si="72"/>
        <v>7.2097768897354652E-3</v>
      </c>
      <c r="Q323">
        <f t="shared" si="72"/>
        <v>3.0067160360374091E-2</v>
      </c>
      <c r="R323">
        <f t="shared" si="72"/>
        <v>1.7223374865208422E-2</v>
      </c>
      <c r="S323">
        <f t="shared" si="72"/>
        <v>-1.0076636009781843E-3</v>
      </c>
      <c r="T323">
        <f t="shared" si="72"/>
        <v>2.4979010002144298E-2</v>
      </c>
      <c r="U323">
        <f t="shared" si="72"/>
        <v>-4.7856888597990832E-4</v>
      </c>
      <c r="V323">
        <f t="shared" si="72"/>
        <v>1.3547445346082774E-2</v>
      </c>
      <c r="W323">
        <f t="shared" si="72"/>
        <v>3.0321914300448057E-2</v>
      </c>
      <c r="X323">
        <f t="shared" si="72"/>
        <v>2.0395883356546709E-2</v>
      </c>
      <c r="Y323">
        <f t="shared" si="72"/>
        <v>2.4374837576496857E-2</v>
      </c>
      <c r="Z323">
        <f t="shared" si="72"/>
        <v>8.1749746235427415E-3</v>
      </c>
      <c r="AA323">
        <f t="shared" si="72"/>
        <v>1.3156882587797453E-2</v>
      </c>
      <c r="AB323">
        <f t="shared" si="72"/>
        <v>1.3903587205276839E-2</v>
      </c>
      <c r="AC323">
        <f t="shared" si="72"/>
        <v>1.1936159144050698E-2</v>
      </c>
      <c r="AD323">
        <f t="shared" si="72"/>
        <v>4.2254069384017566E-3</v>
      </c>
      <c r="AE323">
        <f t="shared" si="72"/>
        <v>1.5172804259518235E-3</v>
      </c>
      <c r="AF323">
        <f t="shared" si="72"/>
        <v>4.0335010184560883E-3</v>
      </c>
      <c r="AG323">
        <f t="shared" si="72"/>
        <v>4.5556374955843014E-3</v>
      </c>
      <c r="AH323">
        <f t="shared" si="72"/>
        <v>5.1089949307860016E-3</v>
      </c>
      <c r="AI323">
        <f t="shared" si="72"/>
        <v>5.9924367450386205E-3</v>
      </c>
      <c r="AJ323">
        <f t="shared" si="72"/>
        <v>1.5709569789965461E-2</v>
      </c>
      <c r="AK323">
        <f t="shared" si="72"/>
        <v>2.3218179875050399E-3</v>
      </c>
      <c r="AL323">
        <f t="shared" si="72"/>
        <v>-1.7502262823793986E-3</v>
      </c>
      <c r="AM323">
        <f t="shared" si="72"/>
        <v>1.9910566279005674E-2</v>
      </c>
      <c r="AN323">
        <f t="shared" si="72"/>
        <v>1.3379230368610483E-2</v>
      </c>
      <c r="AO323">
        <f t="shared" si="72"/>
        <v>2.7077531506412969E-2</v>
      </c>
      <c r="AP323">
        <f t="shared" si="72"/>
        <v>1.6171614082898904E-2</v>
      </c>
      <c r="AQ323">
        <f t="shared" si="69"/>
        <v>2.8425939180729163E-3</v>
      </c>
    </row>
    <row r="324" spans="1:43" x14ac:dyDescent="0.2">
      <c r="A324" s="6">
        <v>45516</v>
      </c>
      <c r="B324">
        <f t="shared" ref="B324:AP324" si="73">LN(B73/B72)</f>
        <v>9.7510365000532603E-3</v>
      </c>
      <c r="C324">
        <f t="shared" si="73"/>
        <v>-2.1350330525252158E-2</v>
      </c>
      <c r="D324">
        <f t="shared" si="73"/>
        <v>-3.7636477111149952E-3</v>
      </c>
      <c r="E324">
        <f t="shared" si="73"/>
        <v>-5.658154369778845E-3</v>
      </c>
      <c r="F324">
        <f t="shared" si="73"/>
        <v>3.0469993855159049E-2</v>
      </c>
      <c r="G324">
        <f t="shared" si="73"/>
        <v>7.2762105265590949E-3</v>
      </c>
      <c r="H324">
        <f t="shared" si="73"/>
        <v>-7.1393053942440563E-4</v>
      </c>
      <c r="I324">
        <f t="shared" si="73"/>
        <v>1.4689670346335901E-2</v>
      </c>
      <c r="J324">
        <f t="shared" si="73"/>
        <v>1.2560665913194579E-2</v>
      </c>
      <c r="K324">
        <f t="shared" si="73"/>
        <v>-1.8266551476644834E-2</v>
      </c>
      <c r="L324">
        <f t="shared" si="73"/>
        <v>1.9897860098307261E-2</v>
      </c>
      <c r="M324">
        <f t="shared" si="73"/>
        <v>-7.5751641578415086E-3</v>
      </c>
      <c r="N324">
        <f t="shared" si="73"/>
        <v>4.0045037787475044E-3</v>
      </c>
      <c r="O324">
        <f t="shared" si="73"/>
        <v>-1.2696574308149447E-2</v>
      </c>
      <c r="P324">
        <f t="shared" si="73"/>
        <v>-2.4154135611062316E-2</v>
      </c>
      <c r="Q324">
        <f t="shared" si="73"/>
        <v>2.5971654052310934E-2</v>
      </c>
      <c r="R324">
        <f t="shared" si="73"/>
        <v>-9.3188745626515881E-3</v>
      </c>
      <c r="S324">
        <f t="shared" si="73"/>
        <v>-8.3633770180671391E-4</v>
      </c>
      <c r="T324">
        <f t="shared" si="73"/>
        <v>7.5081339228922636E-3</v>
      </c>
      <c r="U324">
        <f t="shared" si="73"/>
        <v>9.5690885333010527E-4</v>
      </c>
      <c r="V324">
        <f t="shared" si="73"/>
        <v>-2.3711087479473685E-2</v>
      </c>
      <c r="W324">
        <f t="shared" si="73"/>
        <v>7.4157328789622645E-3</v>
      </c>
      <c r="X324">
        <f t="shared" si="73"/>
        <v>-2.9604524680860904E-3</v>
      </c>
      <c r="Y324">
        <f t="shared" si="73"/>
        <v>-1.1524236708974763E-2</v>
      </c>
      <c r="Z324">
        <f t="shared" si="73"/>
        <v>-4.5902369512139289E-3</v>
      </c>
      <c r="AA324">
        <f t="shared" si="73"/>
        <v>-2.6506153122884263E-3</v>
      </c>
      <c r="AB324">
        <f t="shared" si="73"/>
        <v>-6.4889777702817911E-2</v>
      </c>
      <c r="AC324">
        <f t="shared" si="73"/>
        <v>5.6078091648966712E-4</v>
      </c>
      <c r="AD324">
        <f t="shared" si="73"/>
        <v>-1.7551192476873881E-2</v>
      </c>
      <c r="AE324">
        <f t="shared" si="73"/>
        <v>9.7509957753865607E-3</v>
      </c>
      <c r="AF324">
        <f t="shared" si="73"/>
        <v>1.8682409831116506E-2</v>
      </c>
      <c r="AG324">
        <f t="shared" si="73"/>
        <v>5.9811801018771612E-3</v>
      </c>
      <c r="AH324">
        <f t="shared" si="73"/>
        <v>5.4604510936077781E-4</v>
      </c>
      <c r="AI324">
        <f t="shared" si="73"/>
        <v>9.5956870618553354E-3</v>
      </c>
      <c r="AJ324">
        <f t="shared" si="73"/>
        <v>1.4937774704117035E-2</v>
      </c>
      <c r="AK324">
        <f t="shared" si="73"/>
        <v>-2.6248433815321799E-3</v>
      </c>
      <c r="AL324">
        <f t="shared" si="73"/>
        <v>1.6374008514075922E-3</v>
      </c>
      <c r="AM324">
        <f t="shared" si="73"/>
        <v>-1.4295566248119278E-2</v>
      </c>
      <c r="AN324">
        <f t="shared" si="73"/>
        <v>-7.8584083366355292E-3</v>
      </c>
      <c r="AO324">
        <f t="shared" si="73"/>
        <v>3.8418372554163867E-3</v>
      </c>
      <c r="AP324">
        <f t="shared" si="73"/>
        <v>-4.785705732106205E-3</v>
      </c>
      <c r="AQ324">
        <f t="shared" si="69"/>
        <v>8.3952414671138634E-2</v>
      </c>
    </row>
    <row r="325" spans="1:43" x14ac:dyDescent="0.2">
      <c r="A325" s="6">
        <v>45517</v>
      </c>
      <c r="B325">
        <f t="shared" ref="B325:AP325" si="74">LN(B74/B73)</f>
        <v>1.509429971557125E-2</v>
      </c>
      <c r="C325">
        <f t="shared" si="74"/>
        <v>-1.2027594270297301E-2</v>
      </c>
      <c r="D325">
        <f t="shared" si="74"/>
        <v>7.5384647199188066E-4</v>
      </c>
      <c r="E325">
        <f t="shared" si="74"/>
        <v>-4.0500040922960513E-3</v>
      </c>
      <c r="F325">
        <f t="shared" si="74"/>
        <v>-2.3674543726393955E-2</v>
      </c>
      <c r="G325">
        <f t="shared" si="74"/>
        <v>-1.7667601171306739E-3</v>
      </c>
      <c r="H325">
        <f t="shared" si="74"/>
        <v>-2.4112490932573515E-2</v>
      </c>
      <c r="I325">
        <f t="shared" si="74"/>
        <v>8.6133176781149293E-3</v>
      </c>
      <c r="J325">
        <f t="shared" si="74"/>
        <v>-5.9880418446225572E-3</v>
      </c>
      <c r="K325">
        <f t="shared" si="74"/>
        <v>8.941179335183274E-3</v>
      </c>
      <c r="L325">
        <f t="shared" si="74"/>
        <v>-1.2569625448124391E-2</v>
      </c>
      <c r="M325">
        <f t="shared" si="74"/>
        <v>2.3836481736434814E-5</v>
      </c>
      <c r="N325">
        <f t="shared" si="74"/>
        <v>-7.9347642225843906E-3</v>
      </c>
      <c r="O325">
        <f t="shared" si="74"/>
        <v>4.6794281056294629E-3</v>
      </c>
      <c r="P325">
        <f t="shared" si="74"/>
        <v>-1.1667976035552932E-2</v>
      </c>
      <c r="Q325">
        <f t="shared" si="74"/>
        <v>-1.5948607943008848E-2</v>
      </c>
      <c r="R325">
        <f t="shared" si="74"/>
        <v>2.051808875766318E-3</v>
      </c>
      <c r="S325">
        <f t="shared" si="74"/>
        <v>3.5984689317934897E-3</v>
      </c>
      <c r="T325">
        <f t="shared" si="74"/>
        <v>-2.1318899370192702E-2</v>
      </c>
      <c r="U325">
        <f t="shared" si="74"/>
        <v>-2.3960549581721627E-2</v>
      </c>
      <c r="V325">
        <f t="shared" si="74"/>
        <v>1.0969449914295297E-2</v>
      </c>
      <c r="W325">
        <f t="shared" si="74"/>
        <v>1.0906594238050335E-2</v>
      </c>
      <c r="X325">
        <f t="shared" si="74"/>
        <v>4.6571725419312726E-3</v>
      </c>
      <c r="Y325">
        <f t="shared" si="74"/>
        <v>1.4717515709932559E-4</v>
      </c>
      <c r="Z325">
        <f t="shared" si="74"/>
        <v>2.9605544195177476E-3</v>
      </c>
      <c r="AA325">
        <f t="shared" si="74"/>
        <v>-1.7572274068413295E-2</v>
      </c>
      <c r="AB325">
        <f t="shared" si="74"/>
        <v>-6.1954045321635362E-3</v>
      </c>
      <c r="AC325">
        <f t="shared" si="74"/>
        <v>-5.3457709844348632E-3</v>
      </c>
      <c r="AD325">
        <f t="shared" si="74"/>
        <v>-2.2541031016600085E-2</v>
      </c>
      <c r="AE325">
        <f t="shared" si="74"/>
        <v>1.50943138175246E-2</v>
      </c>
      <c r="AF325">
        <f t="shared" si="74"/>
        <v>-4.0449299954698845E-3</v>
      </c>
      <c r="AG325">
        <f t="shared" si="74"/>
        <v>-3.4876300663200861E-2</v>
      </c>
      <c r="AH325">
        <f t="shared" si="74"/>
        <v>-2.6595632573967443E-3</v>
      </c>
      <c r="AI325">
        <f t="shared" si="74"/>
        <v>-3.8015550983198886E-3</v>
      </c>
      <c r="AJ325">
        <f t="shared" si="74"/>
        <v>2.7959554509197034E-5</v>
      </c>
      <c r="AK325">
        <f t="shared" si="74"/>
        <v>-9.3441920939758422E-3</v>
      </c>
      <c r="AL325">
        <f t="shared" si="74"/>
        <v>-1.163265685123634E-2</v>
      </c>
      <c r="AM325">
        <f t="shared" si="74"/>
        <v>-1.8694390236706188E-2</v>
      </c>
      <c r="AN325">
        <f t="shared" si="74"/>
        <v>3.0998231439201669E-4</v>
      </c>
      <c r="AO325">
        <f t="shared" si="74"/>
        <v>-6.0347095923988436E-3</v>
      </c>
      <c r="AP325">
        <f t="shared" si="74"/>
        <v>1.1788910812263992E-2</v>
      </c>
      <c r="AQ325">
        <f t="shared" si="69"/>
        <v>-1.1037838847597601E-2</v>
      </c>
    </row>
    <row r="326" spans="1:43" x14ac:dyDescent="0.2">
      <c r="A326" s="6">
        <v>45518</v>
      </c>
      <c r="B326">
        <f t="shared" ref="B326:AP326" si="75">LN(B75/B74)</f>
        <v>-9.5488966464710844E-3</v>
      </c>
      <c r="C326">
        <f t="shared" si="75"/>
        <v>-1.4599357505965499E-2</v>
      </c>
      <c r="D326">
        <f t="shared" si="75"/>
        <v>8.1872603072472242E-3</v>
      </c>
      <c r="E326">
        <f t="shared" si="75"/>
        <v>8.0325270559159674E-3</v>
      </c>
      <c r="F326">
        <f t="shared" si="75"/>
        <v>-1.7863298420247326E-2</v>
      </c>
      <c r="G326">
        <f t="shared" si="75"/>
        <v>-1.2487191887123465E-2</v>
      </c>
      <c r="H326">
        <f t="shared" si="75"/>
        <v>-5.6074828741713633E-3</v>
      </c>
      <c r="I326">
        <f t="shared" si="75"/>
        <v>1.6525284927062067E-2</v>
      </c>
      <c r="J326">
        <f t="shared" si="75"/>
        <v>-4.1964199099032193E-2</v>
      </c>
      <c r="K326">
        <f t="shared" si="75"/>
        <v>-2.1434472749043261E-2</v>
      </c>
      <c r="L326">
        <f t="shared" si="75"/>
        <v>-3.3546555076691659E-2</v>
      </c>
      <c r="M326">
        <f t="shared" si="75"/>
        <v>-1.1362668996159214E-2</v>
      </c>
      <c r="N326">
        <f t="shared" si="75"/>
        <v>2.4116261857405671E-3</v>
      </c>
      <c r="O326">
        <f t="shared" si="75"/>
        <v>-4.0728641375564045E-3</v>
      </c>
      <c r="P326">
        <f t="shared" si="75"/>
        <v>3.7845305273382133E-4</v>
      </c>
      <c r="Q326">
        <f t="shared" si="75"/>
        <v>-2.3342491220795986E-2</v>
      </c>
      <c r="R326">
        <f t="shared" si="75"/>
        <v>-1.2134783020273387E-3</v>
      </c>
      <c r="S326">
        <f t="shared" si="75"/>
        <v>8.9052166700219829E-4</v>
      </c>
      <c r="T326">
        <f t="shared" si="75"/>
        <v>8.4128167358313629E-3</v>
      </c>
      <c r="U326">
        <f t="shared" si="75"/>
        <v>-6.8821282860354145E-3</v>
      </c>
      <c r="V326">
        <f t="shared" si="75"/>
        <v>-1.8566582982863549E-2</v>
      </c>
      <c r="W326">
        <f t="shared" si="75"/>
        <v>1.8466547051665866E-2</v>
      </c>
      <c r="X326">
        <f t="shared" si="75"/>
        <v>2.0816058835940194E-2</v>
      </c>
      <c r="Y326">
        <f t="shared" si="75"/>
        <v>9.9574340566126445E-3</v>
      </c>
      <c r="Z326">
        <f t="shared" si="75"/>
        <v>9.4355027268351044E-3</v>
      </c>
      <c r="AA326">
        <f t="shared" si="75"/>
        <v>-5.602215382443535E-3</v>
      </c>
      <c r="AB326">
        <f t="shared" si="75"/>
        <v>-1.3453896682676795E-2</v>
      </c>
      <c r="AC326">
        <f t="shared" si="75"/>
        <v>-8.4694253685407284E-3</v>
      </c>
      <c r="AD326">
        <f t="shared" si="75"/>
        <v>-1.9404759029591136E-2</v>
      </c>
      <c r="AE326">
        <f t="shared" si="75"/>
        <v>-9.5489105977417006E-3</v>
      </c>
      <c r="AF326">
        <f t="shared" si="75"/>
        <v>-5.6211502704298479E-3</v>
      </c>
      <c r="AG326">
        <f t="shared" si="75"/>
        <v>2.8651871266232695E-3</v>
      </c>
      <c r="AH326">
        <f t="shared" si="75"/>
        <v>-7.083212070154144E-3</v>
      </c>
      <c r="AI326">
        <f t="shared" si="75"/>
        <v>-5.7510888127701998E-3</v>
      </c>
      <c r="AJ326">
        <f t="shared" si="75"/>
        <v>1.4251287931067582E-2</v>
      </c>
      <c r="AK326">
        <f t="shared" si="75"/>
        <v>4.4798930338182308E-3</v>
      </c>
      <c r="AL326">
        <f t="shared" si="75"/>
        <v>-2.3714635608570261E-3</v>
      </c>
      <c r="AM326">
        <f t="shared" si="75"/>
        <v>6.810159086964954E-3</v>
      </c>
      <c r="AN326">
        <f t="shared" si="75"/>
        <v>2.3151744285503491E-2</v>
      </c>
      <c r="AO326">
        <f t="shared" si="75"/>
        <v>1.387164864560275E-2</v>
      </c>
      <c r="AP326">
        <f t="shared" si="75"/>
        <v>-1.2825619498384854E-2</v>
      </c>
      <c r="AQ326">
        <f t="shared" si="69"/>
        <v>-1.0533394112429125E-2</v>
      </c>
    </row>
    <row r="327" spans="1:43" x14ac:dyDescent="0.2">
      <c r="A327" s="6">
        <v>45520</v>
      </c>
      <c r="B327">
        <f t="shared" ref="B327:AP327" si="76">LN(B76/B75)</f>
        <v>1.2475061186303567E-2</v>
      </c>
      <c r="C327">
        <f t="shared" si="76"/>
        <v>2.1317750288757938E-2</v>
      </c>
      <c r="D327">
        <f t="shared" si="76"/>
        <v>8.0197353947454673E-3</v>
      </c>
      <c r="E327">
        <f t="shared" si="76"/>
        <v>1.4110872707846703E-2</v>
      </c>
      <c r="F327">
        <f t="shared" si="76"/>
        <v>2.670771285497545E-2</v>
      </c>
      <c r="G327">
        <f t="shared" si="76"/>
        <v>7.8346379296917006E-3</v>
      </c>
      <c r="H327">
        <f t="shared" si="76"/>
        <v>3.0650249825811722E-2</v>
      </c>
      <c r="I327">
        <f t="shared" si="76"/>
        <v>3.9689750820961064E-3</v>
      </c>
      <c r="J327">
        <f t="shared" si="76"/>
        <v>-6.0456944650549588E-3</v>
      </c>
      <c r="K327">
        <f t="shared" si="76"/>
        <v>-1.0960121712716348E-3</v>
      </c>
      <c r="L327">
        <f t="shared" si="76"/>
        <v>1.0911226923603086E-2</v>
      </c>
      <c r="M327">
        <f t="shared" si="76"/>
        <v>5.817324097716868E-3</v>
      </c>
      <c r="N327">
        <f t="shared" si="76"/>
        <v>6.2656258768456811E-4</v>
      </c>
      <c r="O327">
        <f t="shared" si="76"/>
        <v>2.0340322936816747E-2</v>
      </c>
      <c r="P327">
        <f t="shared" si="76"/>
        <v>4.2799186577619098E-3</v>
      </c>
      <c r="Q327">
        <f t="shared" si="76"/>
        <v>4.408758491746512E-3</v>
      </c>
      <c r="R327">
        <f t="shared" si="76"/>
        <v>1.1122374483925009E-2</v>
      </c>
      <c r="S327">
        <f t="shared" si="76"/>
        <v>6.311485582660999E-4</v>
      </c>
      <c r="T327">
        <f t="shared" si="76"/>
        <v>3.3325509860840291E-2</v>
      </c>
      <c r="U327">
        <f t="shared" si="76"/>
        <v>2.0022591826515519E-2</v>
      </c>
      <c r="V327">
        <f t="shared" si="76"/>
        <v>-2.7914956935324458E-2</v>
      </c>
      <c r="W327">
        <f t="shared" si="76"/>
        <v>3.7506333223262002E-2</v>
      </c>
      <c r="X327">
        <f t="shared" si="76"/>
        <v>2.5559881063573261E-2</v>
      </c>
      <c r="Y327">
        <f t="shared" si="76"/>
        <v>3.4090344829667357E-2</v>
      </c>
      <c r="Z327">
        <f t="shared" si="76"/>
        <v>4.1730416044189797E-2</v>
      </c>
      <c r="AA327">
        <f t="shared" si="76"/>
        <v>3.2163499617731295E-2</v>
      </c>
      <c r="AB327">
        <f t="shared" si="76"/>
        <v>7.586785646460009E-4</v>
      </c>
      <c r="AC327">
        <f t="shared" si="76"/>
        <v>2.2924073914981073E-2</v>
      </c>
      <c r="AD327">
        <f t="shared" si="76"/>
        <v>4.8754993851643016E-2</v>
      </c>
      <c r="AE327">
        <f t="shared" si="76"/>
        <v>1.2475088283576716E-2</v>
      </c>
      <c r="AF327">
        <f t="shared" si="76"/>
        <v>1.1853842543822333E-2</v>
      </c>
      <c r="AG327">
        <f t="shared" si="76"/>
        <v>1.5000382680486748E-2</v>
      </c>
      <c r="AH327">
        <f t="shared" si="76"/>
        <v>9.5788823522496465E-3</v>
      </c>
      <c r="AI327">
        <f t="shared" si="76"/>
        <v>2.1798300207934239E-2</v>
      </c>
      <c r="AJ327">
        <f t="shared" si="76"/>
        <v>1.9391560470498483E-2</v>
      </c>
      <c r="AK327">
        <f t="shared" si="76"/>
        <v>2.1008767092608103E-2</v>
      </c>
      <c r="AL327">
        <f t="shared" si="76"/>
        <v>1.6680291424905066E-2</v>
      </c>
      <c r="AM327">
        <f t="shared" si="76"/>
        <v>1.126867991059167E-2</v>
      </c>
      <c r="AN327">
        <f t="shared" si="76"/>
        <v>2.7735590907454227E-2</v>
      </c>
      <c r="AO327">
        <f t="shared" si="76"/>
        <v>3.9172877852732269E-2</v>
      </c>
      <c r="AP327">
        <f t="shared" si="76"/>
        <v>1.472020527002541E-2</v>
      </c>
      <c r="AQ327">
        <f t="shared" si="69"/>
        <v>1.1774455072885557E-2</v>
      </c>
    </row>
    <row r="328" spans="1:43" x14ac:dyDescent="0.2">
      <c r="A328" s="6">
        <v>45523</v>
      </c>
      <c r="B328">
        <f t="shared" ref="B328:AP328" si="77">LN(B77/B76)</f>
        <v>3.5938434495362374E-2</v>
      </c>
      <c r="C328">
        <f t="shared" si="77"/>
        <v>2.0067560469106457E-3</v>
      </c>
      <c r="D328">
        <f t="shared" si="77"/>
        <v>-9.4136037540488472E-3</v>
      </c>
      <c r="E328">
        <f t="shared" si="77"/>
        <v>-1.1954076712472601E-2</v>
      </c>
      <c r="F328">
        <f t="shared" si="77"/>
        <v>-1.46437665665415E-2</v>
      </c>
      <c r="G328">
        <f t="shared" si="77"/>
        <v>-3.8074375670577341E-4</v>
      </c>
      <c r="H328">
        <f t="shared" si="77"/>
        <v>-1.0938625790757946E-2</v>
      </c>
      <c r="I328">
        <f t="shared" si="77"/>
        <v>3.699762214248168E-2</v>
      </c>
      <c r="J328">
        <f t="shared" si="77"/>
        <v>7.7388120267966936E-3</v>
      </c>
      <c r="K328">
        <f t="shared" si="77"/>
        <v>1.7184031013696574E-2</v>
      </c>
      <c r="L328">
        <f t="shared" si="77"/>
        <v>1.1786448309826671E-2</v>
      </c>
      <c r="M328">
        <f t="shared" si="77"/>
        <v>-8.3035965751365442E-3</v>
      </c>
      <c r="N328">
        <f t="shared" si="77"/>
        <v>-5.2128131307280145E-3</v>
      </c>
      <c r="O328">
        <f t="shared" si="77"/>
        <v>-8.8692856678626031E-3</v>
      </c>
      <c r="P328">
        <f t="shared" si="77"/>
        <v>1.2607179322559593E-2</v>
      </c>
      <c r="Q328">
        <f t="shared" si="77"/>
        <v>1.7145826565589141E-2</v>
      </c>
      <c r="R328">
        <f t="shared" si="77"/>
        <v>6.8765861216811743E-3</v>
      </c>
      <c r="S328">
        <f t="shared" si="77"/>
        <v>2.8936739851112719E-3</v>
      </c>
      <c r="T328">
        <f t="shared" si="77"/>
        <v>-9.743481091650184E-3</v>
      </c>
      <c r="U328">
        <f t="shared" si="77"/>
        <v>1.2373352792086824E-2</v>
      </c>
      <c r="V328">
        <f t="shared" si="77"/>
        <v>5.9090510473629683E-2</v>
      </c>
      <c r="W328">
        <f t="shared" si="77"/>
        <v>8.072850603883585E-3</v>
      </c>
      <c r="X328">
        <f t="shared" si="77"/>
        <v>6.1252969232883552E-3</v>
      </c>
      <c r="Y328">
        <f t="shared" si="77"/>
        <v>-2.6867607274587927E-2</v>
      </c>
      <c r="Z328">
        <f t="shared" si="77"/>
        <v>6.7567550341820172E-3</v>
      </c>
      <c r="AA328">
        <f t="shared" si="77"/>
        <v>-3.7989460004859824E-3</v>
      </c>
      <c r="AB328">
        <f t="shared" si="77"/>
        <v>8.9070937015329216E-3</v>
      </c>
      <c r="AC328">
        <f t="shared" si="77"/>
        <v>4.6956961476819345E-3</v>
      </c>
      <c r="AD328">
        <f t="shared" si="77"/>
        <v>4.8776391022903015E-2</v>
      </c>
      <c r="AE328">
        <f t="shared" si="77"/>
        <v>3.5938434495362374E-2</v>
      </c>
      <c r="AF328">
        <f t="shared" si="77"/>
        <v>-1.1723766882962823E-2</v>
      </c>
      <c r="AG328">
        <f t="shared" si="77"/>
        <v>-3.3641695201973819E-4</v>
      </c>
      <c r="AH328">
        <f t="shared" si="77"/>
        <v>-2.0760864409436197E-3</v>
      </c>
      <c r="AI328">
        <f t="shared" si="77"/>
        <v>-9.6058965998610038E-3</v>
      </c>
      <c r="AJ328">
        <f t="shared" si="77"/>
        <v>3.142058317932574E-3</v>
      </c>
      <c r="AK328">
        <f t="shared" si="77"/>
        <v>-2.3900358940785174E-3</v>
      </c>
      <c r="AL328">
        <f t="shared" si="77"/>
        <v>2.27614502608134E-3</v>
      </c>
      <c r="AM328">
        <f t="shared" si="77"/>
        <v>1.9683815562797787E-3</v>
      </c>
      <c r="AN328">
        <f t="shared" si="77"/>
        <v>1.6607116682612836E-2</v>
      </c>
      <c r="AO328">
        <f t="shared" si="77"/>
        <v>5.8807628832050676E-3</v>
      </c>
      <c r="AP328">
        <f t="shared" si="77"/>
        <v>7.1327040876328601E-2</v>
      </c>
      <c r="AQ328">
        <f t="shared" si="69"/>
        <v>-1.8385027913987897E-2</v>
      </c>
    </row>
    <row r="329" spans="1:43" x14ac:dyDescent="0.2">
      <c r="A329" s="6">
        <v>45524</v>
      </c>
      <c r="B329">
        <f t="shared" ref="B329:AP329" si="78">LN(B78/B77)</f>
        <v>1.391744128230344E-2</v>
      </c>
      <c r="C329">
        <f t="shared" si="78"/>
        <v>-2.6094786302641665E-3</v>
      </c>
      <c r="D329">
        <f t="shared" si="78"/>
        <v>-1.4047099322873506E-2</v>
      </c>
      <c r="E329">
        <f t="shared" si="78"/>
        <v>9.2580052326697668E-4</v>
      </c>
      <c r="F329">
        <f t="shared" si="78"/>
        <v>5.5110876387247281E-3</v>
      </c>
      <c r="G329">
        <f t="shared" si="78"/>
        <v>-8.0616200275871307E-3</v>
      </c>
      <c r="H329">
        <f t="shared" si="78"/>
        <v>1.1602371493427735E-2</v>
      </c>
      <c r="I329">
        <f t="shared" si="78"/>
        <v>1.3671302597966241E-2</v>
      </c>
      <c r="J329">
        <f t="shared" si="78"/>
        <v>1.1338291709261324E-2</v>
      </c>
      <c r="K329">
        <f t="shared" si="78"/>
        <v>7.7828162653119821E-3</v>
      </c>
      <c r="L329">
        <f t="shared" si="78"/>
        <v>1.0639121815678014E-2</v>
      </c>
      <c r="M329">
        <f t="shared" si="78"/>
        <v>1.2704148961422489E-2</v>
      </c>
      <c r="N329">
        <f t="shared" si="78"/>
        <v>5.3479026277252041E-3</v>
      </c>
      <c r="O329">
        <f t="shared" si="78"/>
        <v>6.1134175317150629E-3</v>
      </c>
      <c r="P329">
        <f t="shared" si="78"/>
        <v>7.783836953765411E-3</v>
      </c>
      <c r="Q329">
        <f t="shared" si="78"/>
        <v>-1.5629719677787368E-2</v>
      </c>
      <c r="R329">
        <f t="shared" si="78"/>
        <v>5.0597390435192053E-3</v>
      </c>
      <c r="S329">
        <f t="shared" si="78"/>
        <v>1.055748564127911E-2</v>
      </c>
      <c r="T329">
        <f t="shared" si="78"/>
        <v>-7.3560005969982396E-4</v>
      </c>
      <c r="U329">
        <f t="shared" si="78"/>
        <v>8.3224317560904627E-3</v>
      </c>
      <c r="V329">
        <f t="shared" si="78"/>
        <v>-1.1199947687472993E-2</v>
      </c>
      <c r="W329">
        <f t="shared" si="78"/>
        <v>1.6504211976261979E-2</v>
      </c>
      <c r="X329">
        <f t="shared" si="78"/>
        <v>4.9030576070753576E-3</v>
      </c>
      <c r="Y329">
        <f t="shared" si="78"/>
        <v>2.2216411344960722E-3</v>
      </c>
      <c r="Z329">
        <f t="shared" si="78"/>
        <v>9.3835158398071043E-3</v>
      </c>
      <c r="AA329">
        <f t="shared" si="78"/>
        <v>3.3045085771201931E-3</v>
      </c>
      <c r="AB329">
        <f t="shared" si="78"/>
        <v>-1.625140283977778E-2</v>
      </c>
      <c r="AC329">
        <f t="shared" si="78"/>
        <v>-1.1796567698091717E-2</v>
      </c>
      <c r="AD329">
        <f t="shared" si="78"/>
        <v>-2.2074328825780573E-2</v>
      </c>
      <c r="AE329">
        <f t="shared" si="78"/>
        <v>1.3917453752427181E-2</v>
      </c>
      <c r="AF329">
        <f t="shared" si="78"/>
        <v>1.270884095024251E-2</v>
      </c>
      <c r="AG329">
        <f t="shared" si="78"/>
        <v>3.7622849624724354E-3</v>
      </c>
      <c r="AH329">
        <f t="shared" si="78"/>
        <v>3.0944453993553452E-3</v>
      </c>
      <c r="AI329">
        <f t="shared" si="78"/>
        <v>3.0144162762647123E-3</v>
      </c>
      <c r="AJ329">
        <f t="shared" si="78"/>
        <v>3.9603055661375369E-3</v>
      </c>
      <c r="AK329">
        <f t="shared" si="78"/>
        <v>-5.2988467354015412E-3</v>
      </c>
      <c r="AL329">
        <f t="shared" si="78"/>
        <v>1.3549133953944938E-2</v>
      </c>
      <c r="AM329">
        <f t="shared" si="78"/>
        <v>8.0783995249611353E-3</v>
      </c>
      <c r="AN329">
        <f t="shared" si="78"/>
        <v>7.3891916898945189E-3</v>
      </c>
      <c r="AO329">
        <f t="shared" si="78"/>
        <v>2.1066617340644654E-2</v>
      </c>
      <c r="AP329">
        <f t="shared" si="78"/>
        <v>7.8299764763312477E-3</v>
      </c>
      <c r="AQ329">
        <f t="shared" si="69"/>
        <v>-1.2633773819167382E-2</v>
      </c>
    </row>
    <row r="330" spans="1:43" x14ac:dyDescent="0.2">
      <c r="A330" s="6">
        <v>45525</v>
      </c>
      <c r="B330">
        <f t="shared" ref="B330:AP330" si="79">LN(B79/B78)</f>
        <v>-1.9503575579064372E-3</v>
      </c>
      <c r="C330">
        <f t="shared" si="79"/>
        <v>7.3095673794142278E-3</v>
      </c>
      <c r="D330">
        <f t="shared" si="79"/>
        <v>9.8194341990018846E-3</v>
      </c>
      <c r="E330">
        <f t="shared" si="79"/>
        <v>7.3656472807031928E-3</v>
      </c>
      <c r="F330">
        <f t="shared" si="79"/>
        <v>6.2783081326616037E-3</v>
      </c>
      <c r="G330">
        <f t="shared" si="79"/>
        <v>2.0111843847856317E-2</v>
      </c>
      <c r="H330">
        <f t="shared" si="79"/>
        <v>9.7522412788016571E-3</v>
      </c>
      <c r="I330">
        <f t="shared" si="79"/>
        <v>-1.7960418313791561E-2</v>
      </c>
      <c r="J330">
        <f t="shared" si="79"/>
        <v>3.6922507211805136E-2</v>
      </c>
      <c r="K330">
        <f t="shared" si="79"/>
        <v>1.3844191259593864E-2</v>
      </c>
      <c r="L330">
        <f t="shared" si="79"/>
        <v>7.6550844411659019E-3</v>
      </c>
      <c r="M330">
        <f t="shared" si="79"/>
        <v>1.0563269547193862E-2</v>
      </c>
      <c r="N330">
        <f t="shared" si="79"/>
        <v>4.9108075582068584E-4</v>
      </c>
      <c r="O330">
        <f t="shared" si="79"/>
        <v>1.3116140890763246E-2</v>
      </c>
      <c r="P330">
        <f t="shared" si="79"/>
        <v>6.6243991779389392E-3</v>
      </c>
      <c r="Q330">
        <f t="shared" si="79"/>
        <v>-7.2970180293182524E-3</v>
      </c>
      <c r="R330">
        <f t="shared" si="79"/>
        <v>1.819927872191674E-3</v>
      </c>
      <c r="S330">
        <f t="shared" si="79"/>
        <v>-9.6300474015159902E-4</v>
      </c>
      <c r="T330">
        <f t="shared" si="79"/>
        <v>-1.5657623240619488E-3</v>
      </c>
      <c r="U330">
        <f t="shared" si="79"/>
        <v>5.1962151751774356E-3</v>
      </c>
      <c r="V330">
        <f t="shared" si="79"/>
        <v>3.5886250269457076E-2</v>
      </c>
      <c r="W330">
        <f t="shared" si="79"/>
        <v>-3.2956634154108072E-2</v>
      </c>
      <c r="X330">
        <f t="shared" si="79"/>
        <v>-5.648073954807915E-3</v>
      </c>
      <c r="Y330">
        <f t="shared" si="79"/>
        <v>-6.8583394678467676E-4</v>
      </c>
      <c r="Z330">
        <f t="shared" si="79"/>
        <v>3.234884091539283E-3</v>
      </c>
      <c r="AA330">
        <f t="shared" si="79"/>
        <v>7.3943067393770394E-3</v>
      </c>
      <c r="AB330">
        <f t="shared" si="79"/>
        <v>9.3137278836289347E-3</v>
      </c>
      <c r="AC330">
        <f t="shared" si="79"/>
        <v>1.7134746525147013E-3</v>
      </c>
      <c r="AD330">
        <f t="shared" si="79"/>
        <v>-6.5482028646951726E-3</v>
      </c>
      <c r="AE330">
        <f t="shared" si="79"/>
        <v>-1.9503575335614381E-3</v>
      </c>
      <c r="AF330">
        <f t="shared" si="79"/>
        <v>5.4644944720787453E-3</v>
      </c>
      <c r="AG330">
        <f t="shared" si="79"/>
        <v>-7.2931178975444459E-3</v>
      </c>
      <c r="AH330">
        <f t="shared" si="79"/>
        <v>1.4489104564441474E-2</v>
      </c>
      <c r="AI330">
        <f t="shared" si="79"/>
        <v>-3.9077482510205975E-3</v>
      </c>
      <c r="AJ330">
        <f t="shared" si="79"/>
        <v>2.6674955962354308E-4</v>
      </c>
      <c r="AK330">
        <f t="shared" si="79"/>
        <v>1.3144999450435534E-2</v>
      </c>
      <c r="AL330">
        <f t="shared" si="79"/>
        <v>4.0347150295749791E-3</v>
      </c>
      <c r="AM330">
        <f t="shared" si="79"/>
        <v>-5.8073950536233609E-3</v>
      </c>
      <c r="AN330">
        <f t="shared" si="79"/>
        <v>6.2150285966866099E-3</v>
      </c>
      <c r="AO330">
        <f t="shared" si="79"/>
        <v>-1.4815215241170973E-2</v>
      </c>
      <c r="AP330">
        <f t="shared" si="79"/>
        <v>1.3375453671247145E-2</v>
      </c>
      <c r="AQ330">
        <f t="shared" si="69"/>
        <v>3.3728306003521384E-2</v>
      </c>
    </row>
    <row r="331" spans="1:43" x14ac:dyDescent="0.2">
      <c r="A331" s="6">
        <v>45526</v>
      </c>
      <c r="B331">
        <f t="shared" ref="B331:AP331" si="80">LN(B80/B79)</f>
        <v>-1.8124051698571536E-2</v>
      </c>
      <c r="C331">
        <f t="shared" si="80"/>
        <v>-7.4770728406662211E-3</v>
      </c>
      <c r="D331">
        <f t="shared" si="80"/>
        <v>1.5526805634017978E-2</v>
      </c>
      <c r="E331">
        <f t="shared" si="80"/>
        <v>6.2935447636880242E-3</v>
      </c>
      <c r="F331">
        <f t="shared" si="80"/>
        <v>1.5497851497229976E-2</v>
      </c>
      <c r="G331">
        <f t="shared" si="80"/>
        <v>-5.5338632800697738E-3</v>
      </c>
      <c r="H331">
        <f t="shared" si="80"/>
        <v>-3.5387813991278775E-4</v>
      </c>
      <c r="I331">
        <f t="shared" si="80"/>
        <v>-2.1607228587754209E-2</v>
      </c>
      <c r="J331">
        <f t="shared" si="80"/>
        <v>2.1707567952434824E-3</v>
      </c>
      <c r="K331">
        <f t="shared" si="80"/>
        <v>-1.3313050330618604E-2</v>
      </c>
      <c r="L331">
        <f t="shared" si="80"/>
        <v>8.5260307082367891E-3</v>
      </c>
      <c r="M331">
        <f t="shared" si="80"/>
        <v>-3.927418869894791E-3</v>
      </c>
      <c r="N331">
        <f t="shared" si="80"/>
        <v>4.5229551373976926E-3</v>
      </c>
      <c r="O331">
        <f t="shared" si="80"/>
        <v>-2.9386931626134262E-4</v>
      </c>
      <c r="P331">
        <f t="shared" si="80"/>
        <v>-1.3788352742973594E-2</v>
      </c>
      <c r="Q331">
        <f t="shared" si="80"/>
        <v>-1.0275466152252055E-2</v>
      </c>
      <c r="R331">
        <f t="shared" si="80"/>
        <v>-3.6705819952955523E-4</v>
      </c>
      <c r="S331">
        <f t="shared" si="80"/>
        <v>-7.9651458446726633E-3</v>
      </c>
      <c r="T331">
        <f t="shared" si="80"/>
        <v>-1.5555102187751139E-2</v>
      </c>
      <c r="U331">
        <f t="shared" si="80"/>
        <v>-3.658200790434126E-3</v>
      </c>
      <c r="V331">
        <f t="shared" si="80"/>
        <v>3.0636342397219792E-2</v>
      </c>
      <c r="W331">
        <f t="shared" si="80"/>
        <v>1.6473977850761046E-2</v>
      </c>
      <c r="X331">
        <f t="shared" si="80"/>
        <v>-6.5599031426813697E-4</v>
      </c>
      <c r="Y331">
        <f t="shared" si="80"/>
        <v>-1.324907837391355E-2</v>
      </c>
      <c r="Z331">
        <f t="shared" si="80"/>
        <v>-1.4062433221703755E-2</v>
      </c>
      <c r="AA331">
        <f t="shared" si="80"/>
        <v>-2.9511648505444817E-3</v>
      </c>
      <c r="AB331">
        <f t="shared" si="80"/>
        <v>-1.2910747645017902E-2</v>
      </c>
      <c r="AC331">
        <f t="shared" si="80"/>
        <v>7.7796736971983554E-3</v>
      </c>
      <c r="AD331">
        <f t="shared" si="80"/>
        <v>4.8753550148755036E-2</v>
      </c>
      <c r="AE331">
        <f t="shared" si="80"/>
        <v>-1.8124051470056624E-2</v>
      </c>
      <c r="AF331">
        <f t="shared" si="80"/>
        <v>-3.7963660243523528E-3</v>
      </c>
      <c r="AG331">
        <f t="shared" si="80"/>
        <v>3.3771462832608307E-3</v>
      </c>
      <c r="AH331">
        <f t="shared" si="80"/>
        <v>5.7304061744287258E-4</v>
      </c>
      <c r="AI331">
        <f t="shared" si="80"/>
        <v>1.373677003224095E-2</v>
      </c>
      <c r="AJ331">
        <f t="shared" si="80"/>
        <v>4.0238203795984404E-3</v>
      </c>
      <c r="AK331">
        <f t="shared" si="80"/>
        <v>-1.6831440902199989E-3</v>
      </c>
      <c r="AL331">
        <f t="shared" si="80"/>
        <v>4.7049846730710613E-3</v>
      </c>
      <c r="AM331">
        <f t="shared" si="80"/>
        <v>5.8073950536233375E-3</v>
      </c>
      <c r="AN331">
        <f t="shared" si="80"/>
        <v>-1.0935215238686156E-2</v>
      </c>
      <c r="AO331">
        <f t="shared" si="80"/>
        <v>4.1044575015947646E-3</v>
      </c>
      <c r="AP331">
        <f t="shared" si="80"/>
        <v>3.4228243454222422E-2</v>
      </c>
      <c r="AQ331">
        <f t="shared" si="69"/>
        <v>1.6636985571208126E-2</v>
      </c>
    </row>
    <row r="332" spans="1:43" x14ac:dyDescent="0.2">
      <c r="A332" s="6">
        <v>45527</v>
      </c>
      <c r="B332">
        <f t="shared" ref="B332:AP332" si="81">LN(B81/B80)</f>
        <v>7.6837386420072736E-3</v>
      </c>
      <c r="C332">
        <f t="shared" si="81"/>
        <v>-6.7038544652134519E-4</v>
      </c>
      <c r="D332">
        <f t="shared" si="81"/>
        <v>1.3631579337072784E-2</v>
      </c>
      <c r="E332">
        <f t="shared" si="81"/>
        <v>4.8457754409874584E-2</v>
      </c>
      <c r="F332">
        <f t="shared" si="81"/>
        <v>-7.1443800501541548E-3</v>
      </c>
      <c r="G332">
        <f t="shared" si="81"/>
        <v>-7.1194944676101959E-3</v>
      </c>
      <c r="H332">
        <f t="shared" si="81"/>
        <v>1.515677098269622E-3</v>
      </c>
      <c r="I332">
        <f t="shared" si="81"/>
        <v>1.5431132512482465E-2</v>
      </c>
      <c r="J332">
        <f t="shared" si="81"/>
        <v>-1.136445672779232E-2</v>
      </c>
      <c r="K332">
        <f t="shared" si="81"/>
        <v>-2.0900100711036614E-3</v>
      </c>
      <c r="L332">
        <f t="shared" si="81"/>
        <v>1.025678281840459E-2</v>
      </c>
      <c r="M332">
        <f t="shared" si="81"/>
        <v>-7.447539033551556E-3</v>
      </c>
      <c r="N332">
        <f t="shared" si="81"/>
        <v>2.1115895008207985E-3</v>
      </c>
      <c r="O332">
        <f t="shared" si="81"/>
        <v>-8.5826757849374307E-3</v>
      </c>
      <c r="P332">
        <f t="shared" si="81"/>
        <v>-3.4770634571664695E-3</v>
      </c>
      <c r="Q332">
        <f t="shared" si="81"/>
        <v>-9.2080937110481896E-3</v>
      </c>
      <c r="R332">
        <f t="shared" si="81"/>
        <v>1.234115096095527E-3</v>
      </c>
      <c r="S332">
        <f t="shared" si="81"/>
        <v>1.4235357462826736E-2</v>
      </c>
      <c r="T332">
        <f t="shared" si="81"/>
        <v>1.5509559958711274E-2</v>
      </c>
      <c r="U332">
        <f t="shared" si="81"/>
        <v>-1.1892052859029291E-2</v>
      </c>
      <c r="V332">
        <f t="shared" si="81"/>
        <v>-7.6188789948018346E-3</v>
      </c>
      <c r="W332">
        <f t="shared" si="81"/>
        <v>1.8304459120487105E-2</v>
      </c>
      <c r="X332">
        <f t="shared" si="81"/>
        <v>-8.8087747748590416E-3</v>
      </c>
      <c r="Y332">
        <f t="shared" si="81"/>
        <v>9.4866833705859448E-3</v>
      </c>
      <c r="Z332">
        <f t="shared" si="81"/>
        <v>-1.2798247239865862E-2</v>
      </c>
      <c r="AA332">
        <f t="shared" si="81"/>
        <v>4.9138901582465068E-3</v>
      </c>
      <c r="AB332">
        <f t="shared" si="81"/>
        <v>8.62540486475908E-3</v>
      </c>
      <c r="AC332">
        <f t="shared" si="81"/>
        <v>1.1396385454809229E-2</v>
      </c>
      <c r="AD332">
        <f t="shared" si="81"/>
        <v>-9.117955231685182E-3</v>
      </c>
      <c r="AE332">
        <f t="shared" si="81"/>
        <v>7.6837132934255356E-3</v>
      </c>
      <c r="AF332">
        <f t="shared" si="81"/>
        <v>-3.4248074915604115E-3</v>
      </c>
      <c r="AG332">
        <f t="shared" si="81"/>
        <v>-3.8386642751042578E-3</v>
      </c>
      <c r="AH332">
        <f t="shared" si="81"/>
        <v>8.1306187769754797E-3</v>
      </c>
      <c r="AI332">
        <f t="shared" si="81"/>
        <v>1.0356728336271416E-2</v>
      </c>
      <c r="AJ332">
        <f t="shared" si="81"/>
        <v>-9.7000414429723302E-3</v>
      </c>
      <c r="AK332">
        <f t="shared" si="81"/>
        <v>2.4743650373255308E-3</v>
      </c>
      <c r="AL332">
        <f t="shared" si="81"/>
        <v>-1.9233417111943392E-3</v>
      </c>
      <c r="AM332">
        <f t="shared" si="81"/>
        <v>-6.0527045122336113E-3</v>
      </c>
      <c r="AN332">
        <f t="shared" si="81"/>
        <v>-8.4988454162135286E-3</v>
      </c>
      <c r="AO332">
        <f t="shared" si="81"/>
        <v>-8.006765026339192E-3</v>
      </c>
      <c r="AP332">
        <f t="shared" si="81"/>
        <v>4.2504014039928727E-2</v>
      </c>
      <c r="AQ332">
        <f t="shared" si="69"/>
        <v>-1.1239902308585707E-2</v>
      </c>
    </row>
    <row r="333" spans="1:43" x14ac:dyDescent="0.2">
      <c r="A333" s="6">
        <v>45530</v>
      </c>
      <c r="B333">
        <f t="shared" ref="B333:AP333" si="82">LN(B82/B81)</f>
        <v>-6.3328090941246976E-3</v>
      </c>
      <c r="C333">
        <f t="shared" si="82"/>
        <v>-5.8846487589974284E-3</v>
      </c>
      <c r="D333">
        <f t="shared" si="82"/>
        <v>4.5029039364118907E-3</v>
      </c>
      <c r="E333">
        <f t="shared" si="82"/>
        <v>2.5049393219687055E-3</v>
      </c>
      <c r="F333">
        <f t="shared" si="82"/>
        <v>1.8879563825567225E-3</v>
      </c>
      <c r="G333">
        <f t="shared" si="82"/>
        <v>1.2245633218419458E-2</v>
      </c>
      <c r="H333">
        <f t="shared" si="82"/>
        <v>2.4709029153706262E-3</v>
      </c>
      <c r="I333">
        <f t="shared" si="82"/>
        <v>7.3371318494895119E-3</v>
      </c>
      <c r="J333">
        <f t="shared" si="82"/>
        <v>1.4373292363251491E-2</v>
      </c>
      <c r="K333">
        <f t="shared" si="82"/>
        <v>-1.6117590109034133E-3</v>
      </c>
      <c r="L333">
        <f t="shared" si="82"/>
        <v>-7.6710460203341709E-3</v>
      </c>
      <c r="M333">
        <f t="shared" si="82"/>
        <v>1.0760837847298229E-2</v>
      </c>
      <c r="N333">
        <f t="shared" si="82"/>
        <v>-4.7665503489327079E-3</v>
      </c>
      <c r="O333">
        <f t="shared" si="82"/>
        <v>-3.8224956363340171E-3</v>
      </c>
      <c r="P333">
        <f t="shared" si="82"/>
        <v>3.1589265654204342E-2</v>
      </c>
      <c r="Q333">
        <f t="shared" si="82"/>
        <v>2.7678494760445281E-2</v>
      </c>
      <c r="R333">
        <f t="shared" si="82"/>
        <v>8.3815831371848448E-3</v>
      </c>
      <c r="S333">
        <f t="shared" si="82"/>
        <v>-1.859967691911745E-3</v>
      </c>
      <c r="T333">
        <f t="shared" si="82"/>
        <v>6.6586998710622082E-3</v>
      </c>
      <c r="U333">
        <f t="shared" si="82"/>
        <v>1.0827690488940821E-2</v>
      </c>
      <c r="V333">
        <f t="shared" si="82"/>
        <v>-3.8629449035171943E-3</v>
      </c>
      <c r="W333">
        <f t="shared" si="82"/>
        <v>-4.0293560899467146E-3</v>
      </c>
      <c r="X333">
        <f t="shared" si="82"/>
        <v>3.4313740180910345E-2</v>
      </c>
      <c r="Y333">
        <f t="shared" si="82"/>
        <v>1.2283794882152355E-2</v>
      </c>
      <c r="Z333">
        <f t="shared" si="82"/>
        <v>1.4723142072465988E-2</v>
      </c>
      <c r="AA333">
        <f t="shared" si="82"/>
        <v>2.2851518465288683E-3</v>
      </c>
      <c r="AB333">
        <f t="shared" si="82"/>
        <v>-3.159299449192173E-3</v>
      </c>
      <c r="AC333">
        <f t="shared" si="82"/>
        <v>-4.3117726124313489E-3</v>
      </c>
      <c r="AD333">
        <f t="shared" si="82"/>
        <v>-8.4154161925720453E-3</v>
      </c>
      <c r="AE333">
        <f t="shared" si="82"/>
        <v>-6.3328091743338416E-3</v>
      </c>
      <c r="AF333">
        <f t="shared" si="82"/>
        <v>3.7239208363821466E-3</v>
      </c>
      <c r="AG333">
        <f t="shared" si="82"/>
        <v>9.1272519559883487E-3</v>
      </c>
      <c r="AH333">
        <f t="shared" si="82"/>
        <v>1.9690551624494627E-3</v>
      </c>
      <c r="AI333">
        <f t="shared" si="82"/>
        <v>8.1099418347007103E-3</v>
      </c>
      <c r="AJ333">
        <f t="shared" si="82"/>
        <v>7.5168788793691411E-3</v>
      </c>
      <c r="AK333">
        <f t="shared" si="82"/>
        <v>-1.9759312816570871E-4</v>
      </c>
      <c r="AL333">
        <f t="shared" si="82"/>
        <v>-3.0298880085942921E-3</v>
      </c>
      <c r="AM333">
        <f t="shared" si="82"/>
        <v>-3.6801447847180596E-4</v>
      </c>
      <c r="AN333">
        <f t="shared" si="82"/>
        <v>8.5988032194981214E-3</v>
      </c>
      <c r="AO333">
        <f t="shared" si="82"/>
        <v>2.5784362767369669E-2</v>
      </c>
      <c r="AP333">
        <f t="shared" si="82"/>
        <v>1.8461883362356782E-2</v>
      </c>
      <c r="AQ333">
        <f t="shared" si="69"/>
        <v>1.0174932713827722E-2</v>
      </c>
    </row>
    <row r="334" spans="1:43" x14ac:dyDescent="0.2">
      <c r="A334" s="6">
        <v>45531</v>
      </c>
      <c r="B334">
        <f t="shared" ref="B334:AP334" si="83">LN(B83/B82)</f>
        <v>-1.1123633635791047E-3</v>
      </c>
      <c r="C334">
        <f t="shared" si="83"/>
        <v>-2.836991940972478E-3</v>
      </c>
      <c r="D334">
        <f t="shared" si="83"/>
        <v>6.0599934170285624E-3</v>
      </c>
      <c r="E334">
        <f t="shared" si="83"/>
        <v>6.5968536902405389E-3</v>
      </c>
      <c r="F334">
        <f t="shared" si="83"/>
        <v>2.0898116967969768E-2</v>
      </c>
      <c r="G334">
        <f t="shared" si="83"/>
        <v>2.5689851221465756E-3</v>
      </c>
      <c r="H334">
        <f t="shared" si="83"/>
        <v>-7.9384148551050557E-3</v>
      </c>
      <c r="I334">
        <f t="shared" si="83"/>
        <v>-1.0448715178286827E-3</v>
      </c>
      <c r="J334">
        <f t="shared" si="83"/>
        <v>-4.8327704387120659E-3</v>
      </c>
      <c r="K334">
        <f t="shared" si="83"/>
        <v>2.8260203976611538E-3</v>
      </c>
      <c r="L334">
        <f t="shared" si="83"/>
        <v>2.3923861254846199E-3</v>
      </c>
      <c r="M334">
        <f t="shared" si="83"/>
        <v>2.5819170798101216E-2</v>
      </c>
      <c r="N334">
        <f t="shared" si="83"/>
        <v>2.0460927132612938E-2</v>
      </c>
      <c r="O334">
        <f t="shared" si="83"/>
        <v>7.5385455615290908E-4</v>
      </c>
      <c r="P334">
        <f t="shared" si="83"/>
        <v>-1.2613689492978773E-2</v>
      </c>
      <c r="Q334">
        <f t="shared" si="83"/>
        <v>3.0455025081234711E-3</v>
      </c>
      <c r="R334">
        <f t="shared" si="83"/>
        <v>-8.0649613226296251E-3</v>
      </c>
      <c r="S334">
        <f t="shared" si="83"/>
        <v>9.5179016127608321E-3</v>
      </c>
      <c r="T334">
        <f t="shared" si="83"/>
        <v>-1.3965747836088782E-2</v>
      </c>
      <c r="U334">
        <f t="shared" si="83"/>
        <v>1.3284054861242843E-2</v>
      </c>
      <c r="V334">
        <f t="shared" si="83"/>
        <v>-7.1640886211943406E-3</v>
      </c>
      <c r="W334">
        <f t="shared" si="83"/>
        <v>3.1027268976387634E-2</v>
      </c>
      <c r="X334">
        <f t="shared" si="83"/>
        <v>-4.5759027801963847E-3</v>
      </c>
      <c r="Y334">
        <f t="shared" si="83"/>
        <v>-4.413434028365493E-3</v>
      </c>
      <c r="Z334">
        <f t="shared" si="83"/>
        <v>-5.495769171363421E-3</v>
      </c>
      <c r="AA334">
        <f t="shared" si="83"/>
        <v>-1.909224231482487E-2</v>
      </c>
      <c r="AB334">
        <f t="shared" si="83"/>
        <v>3.4370298582990061E-4</v>
      </c>
      <c r="AC334">
        <f t="shared" si="83"/>
        <v>-1.6916558721644454E-2</v>
      </c>
      <c r="AD334">
        <f t="shared" si="83"/>
        <v>4.705706318381543E-3</v>
      </c>
      <c r="AE334">
        <f t="shared" si="83"/>
        <v>-1.1123766276674321E-3</v>
      </c>
      <c r="AF334">
        <f t="shared" si="83"/>
        <v>9.3130736272320509E-3</v>
      </c>
      <c r="AG334">
        <f t="shared" si="83"/>
        <v>-1.3423673698385733E-3</v>
      </c>
      <c r="AH334">
        <f t="shared" si="83"/>
        <v>-1.9416858921247934E-2</v>
      </c>
      <c r="AI334">
        <f t="shared" si="83"/>
        <v>1.0698357936118286E-2</v>
      </c>
      <c r="AJ334">
        <f t="shared" si="83"/>
        <v>1.268481499352969E-2</v>
      </c>
      <c r="AK334">
        <f t="shared" si="83"/>
        <v>-1.01361940264761E-2</v>
      </c>
      <c r="AL334">
        <f t="shared" si="83"/>
        <v>-5.0610614549432822E-3</v>
      </c>
      <c r="AM334">
        <f t="shared" si="83"/>
        <v>1.0423769738558562E-3</v>
      </c>
      <c r="AN334">
        <f t="shared" si="83"/>
        <v>-1.177763112599081E-3</v>
      </c>
      <c r="AO334">
        <f t="shared" si="83"/>
        <v>-9.5263363345305021E-3</v>
      </c>
      <c r="AP334">
        <f t="shared" si="83"/>
        <v>-1.1616659339479213E-3</v>
      </c>
      <c r="AQ334">
        <f t="shared" si="69"/>
        <v>6.8270003965454724E-3</v>
      </c>
    </row>
    <row r="335" spans="1:43" x14ac:dyDescent="0.2">
      <c r="A335" s="6">
        <v>45532</v>
      </c>
      <c r="B335">
        <f t="shared" ref="B335:AP335" si="84">LN(B84/B83)</f>
        <v>-1.3714600525683815E-2</v>
      </c>
      <c r="C335">
        <f t="shared" si="84"/>
        <v>-5.8002234676502121E-3</v>
      </c>
      <c r="D335">
        <f t="shared" si="84"/>
        <v>2.182541003944578E-2</v>
      </c>
      <c r="E335">
        <f t="shared" si="84"/>
        <v>1.466590185646165E-2</v>
      </c>
      <c r="F335">
        <f t="shared" si="84"/>
        <v>-8.756859253956675E-4</v>
      </c>
      <c r="G335">
        <f t="shared" si="84"/>
        <v>1.2530223482695781E-2</v>
      </c>
      <c r="H335">
        <f t="shared" si="84"/>
        <v>-1.3286426861154743E-2</v>
      </c>
      <c r="I335">
        <f t="shared" si="84"/>
        <v>-2.2079581627962402E-2</v>
      </c>
      <c r="J335">
        <f t="shared" si="84"/>
        <v>2.5813860350672083E-2</v>
      </c>
      <c r="K335">
        <f t="shared" si="84"/>
        <v>5.2069226328025995E-3</v>
      </c>
      <c r="L335">
        <f t="shared" si="84"/>
        <v>-8.4645704630689402E-3</v>
      </c>
      <c r="M335">
        <f t="shared" si="84"/>
        <v>1.3357013072853067E-2</v>
      </c>
      <c r="N335">
        <f t="shared" si="84"/>
        <v>-1.1217447352192799E-2</v>
      </c>
      <c r="O335">
        <f t="shared" si="84"/>
        <v>-1.1547994408829931E-2</v>
      </c>
      <c r="P335">
        <f t="shared" si="84"/>
        <v>-1.4659555684819025E-3</v>
      </c>
      <c r="Q335">
        <f t="shared" si="84"/>
        <v>-3.1978619926527141E-3</v>
      </c>
      <c r="R335">
        <f t="shared" si="84"/>
        <v>-1.4339310502010213E-3</v>
      </c>
      <c r="S335">
        <f t="shared" si="84"/>
        <v>1.2467766819504733E-2</v>
      </c>
      <c r="T335">
        <f t="shared" si="84"/>
        <v>-2.5095433420365847E-3</v>
      </c>
      <c r="U335">
        <f t="shared" si="84"/>
        <v>7.5621691067647694E-3</v>
      </c>
      <c r="V335">
        <f t="shared" si="84"/>
        <v>-2.376633854828105E-2</v>
      </c>
      <c r="W335">
        <f t="shared" si="84"/>
        <v>5.9724240548705019E-4</v>
      </c>
      <c r="X335">
        <f t="shared" si="84"/>
        <v>4.5759027801964506E-3</v>
      </c>
      <c r="Y335">
        <f t="shared" si="84"/>
        <v>6.1662201543535959E-3</v>
      </c>
      <c r="Z335">
        <f t="shared" si="84"/>
        <v>3.3185788029725452E-2</v>
      </c>
      <c r="AA335">
        <f t="shared" si="84"/>
        <v>-3.1619640412446459E-3</v>
      </c>
      <c r="AB335">
        <f t="shared" si="84"/>
        <v>8.4997670992432127E-3</v>
      </c>
      <c r="AC335">
        <f t="shared" si="84"/>
        <v>-7.7180577752063084E-3</v>
      </c>
      <c r="AD335">
        <f t="shared" si="84"/>
        <v>-2.1592145774186649E-2</v>
      </c>
      <c r="AE335">
        <f t="shared" si="84"/>
        <v>-1.3714561660188659E-2</v>
      </c>
      <c r="AF335">
        <f t="shared" si="84"/>
        <v>-8.7578146700934504E-3</v>
      </c>
      <c r="AG335">
        <f t="shared" si="84"/>
        <v>-3.9700977455688644E-4</v>
      </c>
      <c r="AH335">
        <f t="shared" si="84"/>
        <v>-9.2223416095344834E-4</v>
      </c>
      <c r="AI335">
        <f t="shared" si="84"/>
        <v>-2.0406504510268033E-3</v>
      </c>
      <c r="AJ335">
        <f t="shared" si="84"/>
        <v>2.031747735829505E-2</v>
      </c>
      <c r="AK335">
        <f t="shared" si="84"/>
        <v>-6.6140248100846292E-3</v>
      </c>
      <c r="AL335">
        <f t="shared" si="84"/>
        <v>-6.7044330528302064E-3</v>
      </c>
      <c r="AM335">
        <f t="shared" si="84"/>
        <v>-7.9986262194229173E-3</v>
      </c>
      <c r="AN335">
        <f t="shared" si="84"/>
        <v>1.9770660462401796E-3</v>
      </c>
      <c r="AO335">
        <f t="shared" si="84"/>
        <v>1.691592088137594E-3</v>
      </c>
      <c r="AP335">
        <f t="shared" si="84"/>
        <v>-3.2533285808760103E-2</v>
      </c>
      <c r="AQ335">
        <f t="shared" si="69"/>
        <v>-8.0456582777557878E-3</v>
      </c>
    </row>
    <row r="336" spans="1:43" x14ac:dyDescent="0.2">
      <c r="A336" s="6">
        <v>45533</v>
      </c>
      <c r="B336">
        <f t="shared" ref="B336:AP336" si="85">LN(B85/B84)</f>
        <v>-1.7042993024110119E-2</v>
      </c>
      <c r="C336">
        <f t="shared" si="85"/>
        <v>4.2432542369650874E-3</v>
      </c>
      <c r="D336">
        <f t="shared" si="85"/>
        <v>6.1174331220066385E-3</v>
      </c>
      <c r="E336">
        <f t="shared" si="85"/>
        <v>1.4079138949728651E-2</v>
      </c>
      <c r="F336">
        <f t="shared" si="85"/>
        <v>-1.7387643590782913E-2</v>
      </c>
      <c r="G336">
        <f t="shared" si="85"/>
        <v>2.1632687193340504E-4</v>
      </c>
      <c r="H336">
        <f t="shared" si="85"/>
        <v>-9.2509930226158648E-3</v>
      </c>
      <c r="I336">
        <f t="shared" si="85"/>
        <v>-9.9052065892500235E-3</v>
      </c>
      <c r="J336">
        <f t="shared" si="85"/>
        <v>-3.6143717937552932E-3</v>
      </c>
      <c r="K336">
        <f t="shared" si="85"/>
        <v>-9.7844031668619449E-3</v>
      </c>
      <c r="L336">
        <f t="shared" si="85"/>
        <v>1.1810024403229856E-2</v>
      </c>
      <c r="M336">
        <f t="shared" si="85"/>
        <v>-3.1858031268395953E-3</v>
      </c>
      <c r="N336">
        <f t="shared" si="85"/>
        <v>7.7626310248555576E-3</v>
      </c>
      <c r="O336">
        <f t="shared" si="85"/>
        <v>4.8227243229414128E-3</v>
      </c>
      <c r="P336">
        <f t="shared" si="85"/>
        <v>2.0759305462523005E-3</v>
      </c>
      <c r="Q336">
        <f t="shared" si="85"/>
        <v>5.4760760185611742E-3</v>
      </c>
      <c r="R336">
        <f t="shared" si="85"/>
        <v>1.4987570329738608E-2</v>
      </c>
      <c r="S336">
        <f t="shared" si="85"/>
        <v>-7.0061784024410042E-3</v>
      </c>
      <c r="T336">
        <f t="shared" si="85"/>
        <v>4.2899299286242823E-2</v>
      </c>
      <c r="U336">
        <f t="shared" si="85"/>
        <v>-1.1597488021175477E-3</v>
      </c>
      <c r="V336">
        <f t="shared" si="85"/>
        <v>-1.24794149516518E-2</v>
      </c>
      <c r="W336">
        <f t="shared" si="85"/>
        <v>-1.0711711808035717E-3</v>
      </c>
      <c r="X336">
        <f t="shared" si="85"/>
        <v>1.8667904889464494E-2</v>
      </c>
      <c r="Y336">
        <f t="shared" si="85"/>
        <v>-1.4544140022770874E-2</v>
      </c>
      <c r="Z336">
        <f t="shared" si="85"/>
        <v>7.6400727744892014E-3</v>
      </c>
      <c r="AA336">
        <f t="shared" si="85"/>
        <v>-1.2581077935099248E-2</v>
      </c>
      <c r="AB336">
        <f t="shared" si="85"/>
        <v>-1.876515961431563E-2</v>
      </c>
      <c r="AC336">
        <f t="shared" si="85"/>
        <v>-1.7917806287404619E-2</v>
      </c>
      <c r="AD336">
        <f t="shared" si="85"/>
        <v>-2.7272411206807637E-2</v>
      </c>
      <c r="AE336">
        <f t="shared" si="85"/>
        <v>-1.7043019036972338E-2</v>
      </c>
      <c r="AF336">
        <f t="shared" si="85"/>
        <v>3.7931300406911323E-3</v>
      </c>
      <c r="AG336">
        <f t="shared" si="85"/>
        <v>8.8518360375524784E-4</v>
      </c>
      <c r="AH336">
        <f t="shared" si="85"/>
        <v>7.5323044244506414E-3</v>
      </c>
      <c r="AI336">
        <f t="shared" si="85"/>
        <v>-1.594603220442184E-3</v>
      </c>
      <c r="AJ336">
        <f t="shared" si="85"/>
        <v>-2.970024661003622E-3</v>
      </c>
      <c r="AK336">
        <f t="shared" si="85"/>
        <v>1.5563020217389438E-2</v>
      </c>
      <c r="AL336">
        <f t="shared" si="85"/>
        <v>-7.8743874114639255E-3</v>
      </c>
      <c r="AM336">
        <f t="shared" si="85"/>
        <v>6.2811832063119745E-3</v>
      </c>
      <c r="AN336">
        <f t="shared" si="85"/>
        <v>1.2751889103031655E-3</v>
      </c>
      <c r="AO336">
        <f t="shared" si="85"/>
        <v>1.2215038239918987E-2</v>
      </c>
      <c r="AP336">
        <f t="shared" si="85"/>
        <v>-3.9669532105489876E-3</v>
      </c>
      <c r="AQ336">
        <f t="shared" si="69"/>
        <v>-7.9571210964802883E-3</v>
      </c>
    </row>
    <row r="337" spans="1:43" x14ac:dyDescent="0.2">
      <c r="A337" s="6">
        <v>45534</v>
      </c>
      <c r="B337">
        <f t="shared" ref="B337:AP337" si="86">LN(B86/B85)</f>
        <v>4.6349392582156011E-3</v>
      </c>
      <c r="C337">
        <f t="shared" si="86"/>
        <v>3.9554332542507033E-3</v>
      </c>
      <c r="D337">
        <f t="shared" si="86"/>
        <v>1.4675630330674479E-2</v>
      </c>
      <c r="E337">
        <f t="shared" si="86"/>
        <v>7.7146033521134413E-3</v>
      </c>
      <c r="F337">
        <f t="shared" si="86"/>
        <v>-1.1314295911190625E-2</v>
      </c>
      <c r="G337">
        <f t="shared" si="86"/>
        <v>2.2209881562170814E-2</v>
      </c>
      <c r="H337">
        <f t="shared" si="86"/>
        <v>2.178275851267964E-3</v>
      </c>
      <c r="I337">
        <f t="shared" si="86"/>
        <v>5.7402692899657425E-3</v>
      </c>
      <c r="J337">
        <f t="shared" si="86"/>
        <v>1.6098977780935733E-2</v>
      </c>
      <c r="K337">
        <f t="shared" si="86"/>
        <v>1.4353005575040054E-2</v>
      </c>
      <c r="L337">
        <f t="shared" si="86"/>
        <v>1.494041155088769E-2</v>
      </c>
      <c r="M337">
        <f t="shared" si="86"/>
        <v>2.0952739363463087E-2</v>
      </c>
      <c r="N337">
        <f t="shared" si="86"/>
        <v>-4.0874183906403003E-3</v>
      </c>
      <c r="O337">
        <f t="shared" si="86"/>
        <v>-1.5184633304995753E-3</v>
      </c>
      <c r="P337">
        <f t="shared" si="86"/>
        <v>1.525273423699517E-2</v>
      </c>
      <c r="Q337">
        <f t="shared" si="86"/>
        <v>3.4828117241347792E-3</v>
      </c>
      <c r="R337">
        <f t="shared" si="86"/>
        <v>-7.4574267832977258E-3</v>
      </c>
      <c r="S337">
        <f t="shared" si="86"/>
        <v>1.2400277921379889E-2</v>
      </c>
      <c r="T337">
        <f t="shared" si="86"/>
        <v>-9.2260468833612486E-3</v>
      </c>
      <c r="U337">
        <f t="shared" si="86"/>
        <v>8.6651604483488839E-3</v>
      </c>
      <c r="V337">
        <f t="shared" si="86"/>
        <v>-5.4153189870296357E-3</v>
      </c>
      <c r="W337">
        <f t="shared" si="86"/>
        <v>2.5155487261374353E-2</v>
      </c>
      <c r="X337">
        <f t="shared" si="86"/>
        <v>7.988724371061597E-4</v>
      </c>
      <c r="Y337">
        <f t="shared" si="86"/>
        <v>1.7185395082915472E-2</v>
      </c>
      <c r="Z337">
        <f t="shared" si="86"/>
        <v>-5.5700114342866207E-4</v>
      </c>
      <c r="AA337">
        <f t="shared" si="86"/>
        <v>1.0411429431074466E-2</v>
      </c>
      <c r="AB337">
        <f t="shared" si="86"/>
        <v>3.2670559268536104E-3</v>
      </c>
      <c r="AC337">
        <f t="shared" si="86"/>
        <v>1.6807300032440357E-2</v>
      </c>
      <c r="AD337">
        <f t="shared" si="86"/>
        <v>4.4394605259721921E-2</v>
      </c>
      <c r="AE337">
        <f t="shared" si="86"/>
        <v>4.6349393188726161E-3</v>
      </c>
      <c r="AF337">
        <f t="shared" si="86"/>
        <v>-1.2762427431027147E-4</v>
      </c>
      <c r="AG337">
        <f t="shared" si="86"/>
        <v>-1.0074671943761495E-3</v>
      </c>
      <c r="AH337">
        <f t="shared" si="86"/>
        <v>-2.6063565174512904E-3</v>
      </c>
      <c r="AI337">
        <f t="shared" si="86"/>
        <v>5.956526933853074E-3</v>
      </c>
      <c r="AJ337">
        <f t="shared" si="86"/>
        <v>5.3393929423868752E-3</v>
      </c>
      <c r="AK337">
        <f t="shared" si="86"/>
        <v>-6.3555716206970961E-3</v>
      </c>
      <c r="AL337">
        <f t="shared" si="86"/>
        <v>1.9954757116878111E-3</v>
      </c>
      <c r="AM337">
        <f t="shared" si="86"/>
        <v>1.3496766717652892E-3</v>
      </c>
      <c r="AN337">
        <f t="shared" si="86"/>
        <v>9.2550216243334864E-3</v>
      </c>
      <c r="AO337">
        <f t="shared" si="86"/>
        <v>-6.6084841575278844E-3</v>
      </c>
      <c r="AP337">
        <f t="shared" si="86"/>
        <v>-7.4232913221428786E-3</v>
      </c>
      <c r="AQ337">
        <f t="shared" si="69"/>
        <v>-9.2228195036396792E-4</v>
      </c>
    </row>
    <row r="338" spans="1:43" x14ac:dyDescent="0.2">
      <c r="A338" s="6">
        <v>45537</v>
      </c>
      <c r="B338">
        <f t="shared" ref="B338:AP338" si="87">LN(B87/B86)</f>
        <v>5.6862140205167722E-2</v>
      </c>
      <c r="C338">
        <f t="shared" si="87"/>
        <v>8.4666170565033342E-3</v>
      </c>
      <c r="D338">
        <f t="shared" si="87"/>
        <v>-1.120127700705918E-2</v>
      </c>
      <c r="E338">
        <f t="shared" si="87"/>
        <v>2.1306389137257464E-2</v>
      </c>
      <c r="F338">
        <f t="shared" si="87"/>
        <v>1.4298674537949367E-4</v>
      </c>
      <c r="G338">
        <f t="shared" si="87"/>
        <v>-4.9976629470917825E-3</v>
      </c>
      <c r="H338">
        <f t="shared" si="87"/>
        <v>-3.1132771371096086E-3</v>
      </c>
      <c r="I338">
        <f t="shared" si="87"/>
        <v>-7.7812088302780568E-3</v>
      </c>
      <c r="J338">
        <f t="shared" si="87"/>
        <v>-1.126285873685798E-2</v>
      </c>
      <c r="K338">
        <f t="shared" si="87"/>
        <v>-2.2901684308418279E-2</v>
      </c>
      <c r="L338">
        <f t="shared" si="87"/>
        <v>2.2260228350732374E-2</v>
      </c>
      <c r="M338">
        <f t="shared" si="87"/>
        <v>-3.3311380136436214E-3</v>
      </c>
      <c r="N338">
        <f t="shared" si="87"/>
        <v>1.9653334504335478E-3</v>
      </c>
      <c r="O338">
        <f t="shared" si="87"/>
        <v>3.6523146927645495E-3</v>
      </c>
      <c r="P338">
        <f t="shared" si="87"/>
        <v>-1.5008601068684077E-2</v>
      </c>
      <c r="Q338">
        <f t="shared" si="87"/>
        <v>-1.3851813832035769E-2</v>
      </c>
      <c r="R338">
        <f t="shared" si="87"/>
        <v>4.3789056627206533E-3</v>
      </c>
      <c r="S338">
        <f t="shared" si="87"/>
        <v>-3.1340185306601236E-3</v>
      </c>
      <c r="T338">
        <f t="shared" si="87"/>
        <v>-1.6969012504576577E-2</v>
      </c>
      <c r="U338">
        <f t="shared" si="87"/>
        <v>-3.3415568425545707E-3</v>
      </c>
      <c r="V338">
        <f t="shared" si="87"/>
        <v>1.3598951944309944E-2</v>
      </c>
      <c r="W338">
        <f t="shared" si="87"/>
        <v>-3.9604265747506154E-2</v>
      </c>
      <c r="X338">
        <f t="shared" si="87"/>
        <v>3.0003078188807156E-2</v>
      </c>
      <c r="Y338">
        <f t="shared" si="87"/>
        <v>-1.0174922978771485E-2</v>
      </c>
      <c r="Z338">
        <f t="shared" si="87"/>
        <v>-1.1112846554987054E-2</v>
      </c>
      <c r="AA338">
        <f t="shared" si="87"/>
        <v>-8.0507609461105915E-3</v>
      </c>
      <c r="AB338">
        <f t="shared" si="87"/>
        <v>7.2884391328873388E-4</v>
      </c>
      <c r="AC338">
        <f t="shared" si="87"/>
        <v>1.7186452824691117E-3</v>
      </c>
      <c r="AD338">
        <f t="shared" si="87"/>
        <v>-1.7322094103554956E-2</v>
      </c>
      <c r="AE338">
        <f t="shared" si="87"/>
        <v>5.6862178445512106E-2</v>
      </c>
      <c r="AF338">
        <f t="shared" si="87"/>
        <v>1.1463504059254673E-2</v>
      </c>
      <c r="AG338">
        <f t="shared" si="87"/>
        <v>-6.0972814406357921E-3</v>
      </c>
      <c r="AH338">
        <f t="shared" si="87"/>
        <v>3.9695601729303042E-3</v>
      </c>
      <c r="AI338">
        <f t="shared" si="87"/>
        <v>6.0996687737935958E-4</v>
      </c>
      <c r="AJ338">
        <f t="shared" si="87"/>
        <v>1.0644132672778207E-2</v>
      </c>
      <c r="AK338">
        <f t="shared" si="87"/>
        <v>1.6107863103940058E-2</v>
      </c>
      <c r="AL338">
        <f t="shared" si="87"/>
        <v>-3.0889765904616989E-4</v>
      </c>
      <c r="AM338">
        <f t="shared" si="87"/>
        <v>7.9988612182758413E-3</v>
      </c>
      <c r="AN338">
        <f t="shared" si="87"/>
        <v>-7.2068687440392156E-3</v>
      </c>
      <c r="AO338">
        <f t="shared" si="87"/>
        <v>6.1833271064430624E-3</v>
      </c>
      <c r="AP338">
        <f t="shared" si="87"/>
        <v>9.1810730247416372E-3</v>
      </c>
      <c r="AQ338">
        <f t="shared" si="69"/>
        <v>-1.3079064761154101E-3</v>
      </c>
    </row>
    <row r="339" spans="1:43" x14ac:dyDescent="0.2">
      <c r="A339" s="6">
        <v>45538</v>
      </c>
      <c r="B339">
        <f t="shared" ref="B339:AP339" si="88">LN(B88/B87)</f>
        <v>-2.4873759905162062E-2</v>
      </c>
      <c r="C339">
        <f t="shared" si="88"/>
        <v>-1.0053678312462479E-2</v>
      </c>
      <c r="D339">
        <f t="shared" si="88"/>
        <v>-6.8647598977013011E-3</v>
      </c>
      <c r="E339">
        <f t="shared" si="88"/>
        <v>-7.4380132722352919E-3</v>
      </c>
      <c r="F339">
        <f t="shared" si="88"/>
        <v>3.089449322144637E-2</v>
      </c>
      <c r="G339">
        <f t="shared" si="88"/>
        <v>3.9698384178972843E-3</v>
      </c>
      <c r="H339">
        <f t="shared" si="88"/>
        <v>1.3216547469836994E-2</v>
      </c>
      <c r="I339">
        <f t="shared" si="88"/>
        <v>2.1518990018305539E-2</v>
      </c>
      <c r="J339">
        <f t="shared" si="88"/>
        <v>5.7706648901246294E-3</v>
      </c>
      <c r="K339">
        <f t="shared" si="88"/>
        <v>-2.6664986667456736E-3</v>
      </c>
      <c r="L339">
        <f t="shared" si="88"/>
        <v>1.2169770387060351E-2</v>
      </c>
      <c r="M339">
        <f t="shared" si="88"/>
        <v>3.3534572003334384E-3</v>
      </c>
      <c r="N339">
        <f t="shared" si="88"/>
        <v>-2.4411379924560595E-3</v>
      </c>
      <c r="O339">
        <f t="shared" si="88"/>
        <v>8.272659648888488E-3</v>
      </c>
      <c r="P339">
        <f t="shared" si="88"/>
        <v>-8.8193252637109171E-3</v>
      </c>
      <c r="Q339">
        <f t="shared" si="88"/>
        <v>-1.2338416494661723E-2</v>
      </c>
      <c r="R339">
        <f t="shared" si="88"/>
        <v>-4.7101686057084433E-3</v>
      </c>
      <c r="S339">
        <f t="shared" si="88"/>
        <v>-2.4533260736249629E-3</v>
      </c>
      <c r="T339">
        <f t="shared" si="88"/>
        <v>-6.9341223916454644E-3</v>
      </c>
      <c r="U339">
        <f t="shared" si="88"/>
        <v>1.7297775137123939E-3</v>
      </c>
      <c r="V339">
        <f t="shared" si="88"/>
        <v>-1.4298766335091192E-2</v>
      </c>
      <c r="W339">
        <f t="shared" si="88"/>
        <v>-2.0910659209365542E-5</v>
      </c>
      <c r="X339">
        <f t="shared" si="88"/>
        <v>-9.0073536235263322E-3</v>
      </c>
      <c r="Y339">
        <f t="shared" si="88"/>
        <v>2.8228036399915511E-3</v>
      </c>
      <c r="Z339">
        <f t="shared" si="88"/>
        <v>6.7384197898341892E-3</v>
      </c>
      <c r="AA339">
        <f t="shared" si="88"/>
        <v>8.4160214047753813E-4</v>
      </c>
      <c r="AB339">
        <f t="shared" si="88"/>
        <v>1.2499923581776923E-2</v>
      </c>
      <c r="AC339">
        <f t="shared" si="88"/>
        <v>3.0326798031026021E-2</v>
      </c>
      <c r="AD339">
        <f t="shared" si="88"/>
        <v>-5.1712455127343642E-3</v>
      </c>
      <c r="AE339">
        <f t="shared" si="88"/>
        <v>-2.4873797734456398E-2</v>
      </c>
      <c r="AF339">
        <f t="shared" si="88"/>
        <v>2.352546875632567E-3</v>
      </c>
      <c r="AG339">
        <f t="shared" si="88"/>
        <v>6.3720897635610521E-3</v>
      </c>
      <c r="AH339">
        <f t="shared" si="88"/>
        <v>1.8806797284454107E-3</v>
      </c>
      <c r="AI339">
        <f t="shared" si="88"/>
        <v>1.4328338283266686E-2</v>
      </c>
      <c r="AJ339">
        <f t="shared" si="88"/>
        <v>-1.1905512115230141E-2</v>
      </c>
      <c r="AK339">
        <f t="shared" si="88"/>
        <v>-1.2751514562007135E-3</v>
      </c>
      <c r="AL339">
        <f t="shared" si="88"/>
        <v>1.9921163698727361E-3</v>
      </c>
      <c r="AM339">
        <f t="shared" si="88"/>
        <v>3.2180270825839423E-3</v>
      </c>
      <c r="AN339">
        <f t="shared" si="88"/>
        <v>-1.9260971334575786E-3</v>
      </c>
      <c r="AO339">
        <f t="shared" si="88"/>
        <v>-1.549615435856337E-3</v>
      </c>
      <c r="AP339">
        <f t="shared" si="88"/>
        <v>5.245861301163366E-2</v>
      </c>
      <c r="AQ339">
        <f t="shared" si="69"/>
        <v>7.2872641145959403E-3</v>
      </c>
    </row>
    <row r="340" spans="1:43" x14ac:dyDescent="0.2">
      <c r="A340" s="6">
        <v>45539</v>
      </c>
      <c r="B340">
        <f t="shared" ref="B340:AP340" si="89">LN(B89/B88)</f>
        <v>1.723820348950051E-2</v>
      </c>
      <c r="C340">
        <f t="shared" si="89"/>
        <v>-5.04804220755502E-3</v>
      </c>
      <c r="D340">
        <f t="shared" si="89"/>
        <v>8.3269692561684051E-4</v>
      </c>
      <c r="E340">
        <f t="shared" si="89"/>
        <v>-7.265767018891576E-3</v>
      </c>
      <c r="F340">
        <f t="shared" si="89"/>
        <v>-8.8881873542007769E-3</v>
      </c>
      <c r="G340">
        <f t="shared" si="89"/>
        <v>-7.8661890827046946E-4</v>
      </c>
      <c r="H340">
        <f t="shared" si="89"/>
        <v>-1.0051400222574466E-2</v>
      </c>
      <c r="I340">
        <f t="shared" si="89"/>
        <v>-1.3618541934323932E-2</v>
      </c>
      <c r="J340">
        <f t="shared" si="89"/>
        <v>6.0220991630928816E-3</v>
      </c>
      <c r="K340">
        <f t="shared" si="89"/>
        <v>-9.7721108485792612E-3</v>
      </c>
      <c r="L340">
        <f t="shared" si="89"/>
        <v>6.5752771435933638E-3</v>
      </c>
      <c r="M340">
        <f t="shared" si="89"/>
        <v>1.63811078605904E-2</v>
      </c>
      <c r="N340">
        <f t="shared" si="89"/>
        <v>-4.9204917870899288E-3</v>
      </c>
      <c r="O340">
        <f t="shared" si="89"/>
        <v>1.579491342859399E-3</v>
      </c>
      <c r="P340">
        <f t="shared" si="89"/>
        <v>-3.2040868550326329E-3</v>
      </c>
      <c r="Q340">
        <f t="shared" si="89"/>
        <v>-2.450616076748369E-2</v>
      </c>
      <c r="R340">
        <f t="shared" si="89"/>
        <v>3.5883524658882264E-3</v>
      </c>
      <c r="S340">
        <f t="shared" si="89"/>
        <v>1.1716846009901354E-2</v>
      </c>
      <c r="T340">
        <f t="shared" si="89"/>
        <v>-4.2941908201889652E-3</v>
      </c>
      <c r="U340">
        <f t="shared" si="89"/>
        <v>-3.0534174090609767E-2</v>
      </c>
      <c r="V340">
        <f t="shared" si="89"/>
        <v>1.4988484355655175E-2</v>
      </c>
      <c r="W340">
        <f t="shared" si="89"/>
        <v>9.4073287839978627E-3</v>
      </c>
      <c r="X340">
        <f t="shared" si="89"/>
        <v>-2.9085673852660182E-3</v>
      </c>
      <c r="Y340">
        <f t="shared" si="89"/>
        <v>-1.2738565411166922E-2</v>
      </c>
      <c r="Z340">
        <f t="shared" si="89"/>
        <v>-3.2034549278124838E-2</v>
      </c>
      <c r="AA340">
        <f t="shared" si="89"/>
        <v>6.0393219047894381E-3</v>
      </c>
      <c r="AB340">
        <f t="shared" si="89"/>
        <v>5.1746430315606851E-3</v>
      </c>
      <c r="AC340">
        <f t="shared" si="89"/>
        <v>6.086188911024068E-3</v>
      </c>
      <c r="AD340">
        <f t="shared" si="89"/>
        <v>1.36913840140785E-2</v>
      </c>
      <c r="AE340">
        <f t="shared" si="89"/>
        <v>1.7238203705619057E-2</v>
      </c>
      <c r="AF340">
        <f t="shared" si="89"/>
        <v>-1.1733557991624311E-2</v>
      </c>
      <c r="AG340">
        <f t="shared" si="89"/>
        <v>2.7143802268291412E-3</v>
      </c>
      <c r="AH340">
        <f t="shared" si="89"/>
        <v>1.6662422519977363E-2</v>
      </c>
      <c r="AI340">
        <f t="shared" si="89"/>
        <v>-9.1383659637921232E-3</v>
      </c>
      <c r="AJ340">
        <f t="shared" si="89"/>
        <v>-9.7314474342228771E-3</v>
      </c>
      <c r="AK340">
        <f t="shared" si="89"/>
        <v>-6.0054661962972711E-3</v>
      </c>
      <c r="AL340">
        <f t="shared" si="89"/>
        <v>0</v>
      </c>
      <c r="AM340">
        <f t="shared" si="89"/>
        <v>-1.0114119717731565E-2</v>
      </c>
      <c r="AN340">
        <f t="shared" si="89"/>
        <v>-7.3624580145412863E-3</v>
      </c>
      <c r="AO340">
        <f t="shared" si="89"/>
        <v>7.2942170647132291E-4</v>
      </c>
      <c r="AP340">
        <f t="shared" si="89"/>
        <v>1.4802635977492966E-3</v>
      </c>
      <c r="AQ340">
        <f t="shared" si="69"/>
        <v>-6.1331071197524081E-3</v>
      </c>
    </row>
    <row r="341" spans="1:43" x14ac:dyDescent="0.2">
      <c r="A341" s="6">
        <v>45540</v>
      </c>
      <c r="B341">
        <f t="shared" ref="B341:AP341" si="90">LN(B90/B89)</f>
        <v>-2.1250655339999522E-2</v>
      </c>
      <c r="C341">
        <f t="shared" si="90"/>
        <v>-4.4593696353292071E-3</v>
      </c>
      <c r="D341">
        <f t="shared" si="90"/>
        <v>-9.4562302006615355E-3</v>
      </c>
      <c r="E341">
        <f t="shared" si="90"/>
        <v>-9.8949676772210025E-3</v>
      </c>
      <c r="F341">
        <f t="shared" si="90"/>
        <v>-1.6958551179043633E-2</v>
      </c>
      <c r="G341">
        <f t="shared" si="90"/>
        <v>-1.4727461972847923E-2</v>
      </c>
      <c r="H341">
        <f t="shared" si="90"/>
        <v>-5.0378409706288646E-3</v>
      </c>
      <c r="I341">
        <f t="shared" si="90"/>
        <v>-3.1048508343536909E-3</v>
      </c>
      <c r="J341">
        <f t="shared" si="90"/>
        <v>4.7565541111261617E-3</v>
      </c>
      <c r="K341">
        <f t="shared" si="90"/>
        <v>-1.3565427234882414E-2</v>
      </c>
      <c r="L341">
        <f t="shared" si="90"/>
        <v>8.8370515538856702E-3</v>
      </c>
      <c r="M341">
        <f t="shared" si="90"/>
        <v>5.6705753543197564E-3</v>
      </c>
      <c r="N341">
        <f t="shared" si="90"/>
        <v>-3.0566477420367615E-3</v>
      </c>
      <c r="O341">
        <f t="shared" si="90"/>
        <v>-1.1846175201039874E-2</v>
      </c>
      <c r="P341">
        <f t="shared" si="90"/>
        <v>-4.5771159781457038E-3</v>
      </c>
      <c r="Q341">
        <f t="shared" si="90"/>
        <v>-9.5880374531882931E-3</v>
      </c>
      <c r="R341">
        <f t="shared" si="90"/>
        <v>-1.4347591528554429E-2</v>
      </c>
      <c r="S341">
        <f t="shared" si="90"/>
        <v>-3.4705876436082342E-3</v>
      </c>
      <c r="T341">
        <f t="shared" si="90"/>
        <v>-1.0513986185711805E-2</v>
      </c>
      <c r="U341">
        <f t="shared" si="90"/>
        <v>0</v>
      </c>
      <c r="V341">
        <f t="shared" si="90"/>
        <v>-1.1261842888131953E-2</v>
      </c>
      <c r="W341">
        <f t="shared" si="90"/>
        <v>2.4331801884225596E-2</v>
      </c>
      <c r="X341">
        <f t="shared" si="90"/>
        <v>2.9644946282589421E-3</v>
      </c>
      <c r="Y341">
        <f t="shared" si="90"/>
        <v>-9.6845093349328774E-3</v>
      </c>
      <c r="Z341">
        <f t="shared" si="90"/>
        <v>1.0919560490359142E-2</v>
      </c>
      <c r="AA341">
        <f t="shared" si="90"/>
        <v>-2.8328554212619431E-2</v>
      </c>
      <c r="AB341">
        <f t="shared" si="90"/>
        <v>-1.1177024464458375E-2</v>
      </c>
      <c r="AC341">
        <f t="shared" si="90"/>
        <v>-1.4377272875934185E-2</v>
      </c>
      <c r="AD341">
        <f t="shared" si="90"/>
        <v>-1.5219841349861285E-2</v>
      </c>
      <c r="AE341">
        <f t="shared" si="90"/>
        <v>-2.1250668832373618E-2</v>
      </c>
      <c r="AF341">
        <f t="shared" si="90"/>
        <v>2.417047715469686E-3</v>
      </c>
      <c r="AG341">
        <f t="shared" si="90"/>
        <v>2.2205281799874141E-3</v>
      </c>
      <c r="AH341">
        <f t="shared" si="90"/>
        <v>-9.8601369116040061E-4</v>
      </c>
      <c r="AI341">
        <f t="shared" si="90"/>
        <v>-3.2358532822890579E-4</v>
      </c>
      <c r="AJ341">
        <f t="shared" si="90"/>
        <v>5.5499836551849962E-3</v>
      </c>
      <c r="AK341">
        <f t="shared" si="90"/>
        <v>9.5326636986950517E-3</v>
      </c>
      <c r="AL341">
        <f t="shared" si="90"/>
        <v>-3.2849050384878686E-3</v>
      </c>
      <c r="AM341">
        <f t="shared" si="90"/>
        <v>2.7519865019781848E-3</v>
      </c>
      <c r="AN341">
        <f t="shared" si="90"/>
        <v>-7.370551585275133E-4</v>
      </c>
      <c r="AO341">
        <f t="shared" si="90"/>
        <v>-3.5311955571447865E-3</v>
      </c>
      <c r="AP341">
        <f t="shared" si="90"/>
        <v>-1.1100108886802425E-3</v>
      </c>
      <c r="AQ341">
        <f t="shared" si="69"/>
        <v>-7.8747209186600386E-3</v>
      </c>
    </row>
    <row r="342" spans="1:43" x14ac:dyDescent="0.2">
      <c r="A342" s="6">
        <v>45541</v>
      </c>
      <c r="B342">
        <f t="shared" ref="B342:AP342" si="91">LN(B91/B90)</f>
        <v>-1.4386437007134547E-2</v>
      </c>
      <c r="C342">
        <f t="shared" si="91"/>
        <v>-1.592215402503646E-2</v>
      </c>
      <c r="D342">
        <f t="shared" si="91"/>
        <v>-5.1515292375961261E-3</v>
      </c>
      <c r="E342">
        <f t="shared" si="91"/>
        <v>-2.3656561524423611E-3</v>
      </c>
      <c r="F342">
        <f t="shared" si="91"/>
        <v>1.1610780457423867E-2</v>
      </c>
      <c r="G342">
        <f t="shared" si="91"/>
        <v>-1.0312522383461371E-2</v>
      </c>
      <c r="H342">
        <f t="shared" si="91"/>
        <v>-1.8550703237131334E-2</v>
      </c>
      <c r="I342">
        <f t="shared" si="91"/>
        <v>-1.591353654434503E-2</v>
      </c>
      <c r="J342">
        <f t="shared" si="91"/>
        <v>3.2947674243616718E-3</v>
      </c>
      <c r="K342">
        <f t="shared" si="91"/>
        <v>-4.2804919342286666E-3</v>
      </c>
      <c r="L342">
        <f t="shared" si="91"/>
        <v>1.6640885994755447E-3</v>
      </c>
      <c r="M342">
        <f t="shared" si="91"/>
        <v>-1.4824209712183076E-2</v>
      </c>
      <c r="N342">
        <f t="shared" si="91"/>
        <v>-9.1853738042111301E-3</v>
      </c>
      <c r="O342">
        <f t="shared" si="91"/>
        <v>-6.7882676106938795E-4</v>
      </c>
      <c r="P342">
        <f t="shared" si="91"/>
        <v>-2.1177450081873102E-2</v>
      </c>
      <c r="Q342">
        <f t="shared" si="91"/>
        <v>-8.3843564909501424E-3</v>
      </c>
      <c r="R342">
        <f t="shared" si="91"/>
        <v>-1.9034992198820495E-2</v>
      </c>
      <c r="S342">
        <f t="shared" si="91"/>
        <v>-1.0680105435525746E-3</v>
      </c>
      <c r="T342">
        <f t="shared" si="91"/>
        <v>-1.8692809386704565E-2</v>
      </c>
      <c r="U342">
        <f t="shared" si="91"/>
        <v>-9.3088586638479052E-3</v>
      </c>
      <c r="V342">
        <f t="shared" si="91"/>
        <v>-8.1367723849861216E-3</v>
      </c>
      <c r="W342">
        <f t="shared" si="91"/>
        <v>-2.0341761341882428E-2</v>
      </c>
      <c r="X342">
        <f t="shared" si="91"/>
        <v>-1.9427484027584749E-2</v>
      </c>
      <c r="Y342">
        <f t="shared" si="91"/>
        <v>-9.22311562764494E-3</v>
      </c>
      <c r="Z342">
        <f t="shared" si="91"/>
        <v>-8.1305377792273044E-3</v>
      </c>
      <c r="AA342">
        <f t="shared" si="91"/>
        <v>-2.4383152914964998E-2</v>
      </c>
      <c r="AB342">
        <f t="shared" si="91"/>
        <v>-1.7409288296072696E-2</v>
      </c>
      <c r="AC342">
        <f t="shared" si="91"/>
        <v>-1.8745485127206963E-2</v>
      </c>
      <c r="AD342">
        <f t="shared" si="91"/>
        <v>-2.9576171043174667E-2</v>
      </c>
      <c r="AE342">
        <f t="shared" si="91"/>
        <v>-1.4386437382752493E-2</v>
      </c>
      <c r="AF342">
        <f t="shared" si="91"/>
        <v>-1.8638593682907555E-2</v>
      </c>
      <c r="AG342">
        <f t="shared" si="91"/>
        <v>-5.1788356238498976E-3</v>
      </c>
      <c r="AH342">
        <f t="shared" si="91"/>
        <v>1.7619624518844135E-4</v>
      </c>
      <c r="AI342">
        <f t="shared" si="91"/>
        <v>-2.2749641153491724E-2</v>
      </c>
      <c r="AJ342">
        <f t="shared" si="91"/>
        <v>-1.6323579044809675E-2</v>
      </c>
      <c r="AK342">
        <f t="shared" si="91"/>
        <v>-1.875841232555191E-2</v>
      </c>
      <c r="AL342">
        <f t="shared" si="91"/>
        <v>-7.7920272284638372E-3</v>
      </c>
      <c r="AM342">
        <f t="shared" si="91"/>
        <v>-4.5284936184280103E-2</v>
      </c>
      <c r="AN342">
        <f t="shared" si="91"/>
        <v>-4.2988991616279533E-3</v>
      </c>
      <c r="AO342">
        <f t="shared" si="91"/>
        <v>-9.9614146394877041E-3</v>
      </c>
      <c r="AP342">
        <f t="shared" si="91"/>
        <v>3.4492202847803939E-3</v>
      </c>
      <c r="AQ342">
        <f t="shared" si="69"/>
        <v>3.9451589363321427E-3</v>
      </c>
    </row>
    <row r="343" spans="1:43" x14ac:dyDescent="0.2">
      <c r="A343" s="6">
        <v>45544</v>
      </c>
      <c r="B343">
        <f t="shared" ref="B343:AP343" si="92">LN(B92/B91)</f>
        <v>1.3139814807009073E-3</v>
      </c>
      <c r="C343">
        <f t="shared" si="92"/>
        <v>-4.5166313628308367E-3</v>
      </c>
      <c r="D343">
        <f t="shared" si="92"/>
        <v>2.2064475504820513E-3</v>
      </c>
      <c r="E343">
        <f t="shared" si="92"/>
        <v>1.6145568704835742E-3</v>
      </c>
      <c r="F343">
        <f t="shared" si="92"/>
        <v>-6.0468711619948859E-3</v>
      </c>
      <c r="G343">
        <f t="shared" si="92"/>
        <v>5.6325816125259148E-3</v>
      </c>
      <c r="H343">
        <f t="shared" si="92"/>
        <v>4.5512930812338865E-3</v>
      </c>
      <c r="I343">
        <f t="shared" si="92"/>
        <v>-6.3391654437355421E-3</v>
      </c>
      <c r="J343">
        <f t="shared" si="92"/>
        <v>6.9244697848039952E-3</v>
      </c>
      <c r="K343">
        <f t="shared" si="92"/>
        <v>-1.6888028218499972E-3</v>
      </c>
      <c r="L343">
        <f t="shared" si="92"/>
        <v>2.6976104113383303E-4</v>
      </c>
      <c r="M343">
        <f t="shared" si="92"/>
        <v>-1.775022571828716E-2</v>
      </c>
      <c r="N343">
        <f t="shared" si="92"/>
        <v>-3.3207466022326039E-3</v>
      </c>
      <c r="O343">
        <f t="shared" si="92"/>
        <v>5.3985609887028845E-3</v>
      </c>
      <c r="P343">
        <f t="shared" si="92"/>
        <v>-1.2617185465437931E-2</v>
      </c>
      <c r="Q343">
        <f t="shared" si="92"/>
        <v>-3.2584762219375465E-2</v>
      </c>
      <c r="R343">
        <f t="shared" si="92"/>
        <v>-1.6226699036653253E-3</v>
      </c>
      <c r="S343">
        <f t="shared" si="92"/>
        <v>-1.4810092549751197E-3</v>
      </c>
      <c r="T343">
        <f t="shared" si="92"/>
        <v>-1.0201754944135765E-2</v>
      </c>
      <c r="U343">
        <f t="shared" si="92"/>
        <v>2.0362301656523252E-3</v>
      </c>
      <c r="V343">
        <f t="shared" si="92"/>
        <v>2.1596579258338532E-2</v>
      </c>
      <c r="W343">
        <f t="shared" si="92"/>
        <v>-4.7153314675927689E-3</v>
      </c>
      <c r="X343">
        <f t="shared" si="92"/>
        <v>-5.3385315282055536E-3</v>
      </c>
      <c r="Y343">
        <f t="shared" si="92"/>
        <v>3.9763689934155643E-3</v>
      </c>
      <c r="Z343">
        <f t="shared" si="92"/>
        <v>-1.1106399621794204E-2</v>
      </c>
      <c r="AA343">
        <f t="shared" si="92"/>
        <v>-7.2547130484337452E-3</v>
      </c>
      <c r="AB343">
        <f t="shared" si="92"/>
        <v>-4.1599194315503352E-2</v>
      </c>
      <c r="AC343">
        <f t="shared" si="92"/>
        <v>-9.9569918211511298E-3</v>
      </c>
      <c r="AD343">
        <f t="shared" si="92"/>
        <v>-2.0906060228619655E-2</v>
      </c>
      <c r="AE343">
        <f t="shared" si="92"/>
        <v>1.3140077781298677E-3</v>
      </c>
      <c r="AF343">
        <f t="shared" si="92"/>
        <v>1.0388142867956472E-2</v>
      </c>
      <c r="AG343">
        <f t="shared" si="92"/>
        <v>5.8170167495135445E-3</v>
      </c>
      <c r="AH343">
        <f t="shared" si="92"/>
        <v>2.8765731836110652E-2</v>
      </c>
      <c r="AI343">
        <f t="shared" si="92"/>
        <v>2.1980706090614355E-2</v>
      </c>
      <c r="AJ343">
        <f t="shared" si="92"/>
        <v>-3.7928810710482629E-3</v>
      </c>
      <c r="AK343">
        <f t="shared" si="92"/>
        <v>1.9833819456191372E-2</v>
      </c>
      <c r="AL343">
        <f t="shared" si="92"/>
        <v>1.4630427241396677E-2</v>
      </c>
      <c r="AM343">
        <f t="shared" si="92"/>
        <v>2.2339865751253565E-3</v>
      </c>
      <c r="AN343">
        <f t="shared" si="92"/>
        <v>-1.6167193539471266E-3</v>
      </c>
      <c r="AO343">
        <f t="shared" si="92"/>
        <v>-2.751202211443431E-2</v>
      </c>
      <c r="AP343">
        <f t="shared" si="92"/>
        <v>3.4120876494616252E-2</v>
      </c>
      <c r="AQ343">
        <f t="shared" si="69"/>
        <v>-8.1392640358176824E-3</v>
      </c>
    </row>
    <row r="344" spans="1:43" x14ac:dyDescent="0.2">
      <c r="A344" s="6">
        <v>45545</v>
      </c>
      <c r="B344">
        <f t="shared" ref="B344:AP344" si="93">LN(B93/B92)</f>
        <v>-8.6396797417761569E-3</v>
      </c>
      <c r="C344">
        <f t="shared" si="93"/>
        <v>1.2113817082045781E-2</v>
      </c>
      <c r="D344">
        <f t="shared" si="93"/>
        <v>2.2561413301019698E-2</v>
      </c>
      <c r="E344">
        <f t="shared" si="93"/>
        <v>1.2837223671259336E-2</v>
      </c>
      <c r="F344">
        <f t="shared" si="93"/>
        <v>6.0652016977845689E-3</v>
      </c>
      <c r="G344">
        <f t="shared" si="93"/>
        <v>7.287504178016292E-3</v>
      </c>
      <c r="H344">
        <f t="shared" si="93"/>
        <v>-8.1114422303426269E-3</v>
      </c>
      <c r="I344">
        <f t="shared" si="93"/>
        <v>1.396585939369295E-2</v>
      </c>
      <c r="J344">
        <f t="shared" si="93"/>
        <v>4.7735702756414422E-2</v>
      </c>
      <c r="K344">
        <f t="shared" si="93"/>
        <v>-8.2674977907255559E-4</v>
      </c>
      <c r="L344">
        <f t="shared" si="93"/>
        <v>-1.3245823915978581E-2</v>
      </c>
      <c r="M344">
        <f t="shared" si="93"/>
        <v>2.5904707740845223E-3</v>
      </c>
      <c r="N344">
        <f t="shared" si="93"/>
        <v>9.6399023380507078E-3</v>
      </c>
      <c r="O344">
        <f t="shared" si="93"/>
        <v>7.422194021371775E-3</v>
      </c>
      <c r="P344">
        <f t="shared" si="93"/>
        <v>1.6409170452531843E-2</v>
      </c>
      <c r="Q344">
        <f t="shared" si="93"/>
        <v>-1.1101767037008201E-2</v>
      </c>
      <c r="R344">
        <f t="shared" si="93"/>
        <v>-6.3270036909154491E-4</v>
      </c>
      <c r="S344">
        <f t="shared" si="93"/>
        <v>7.9273629430590287E-3</v>
      </c>
      <c r="T344">
        <f t="shared" si="93"/>
        <v>-2.7955862558528351E-3</v>
      </c>
      <c r="U344">
        <f t="shared" si="93"/>
        <v>6.3737973079083396E-2</v>
      </c>
      <c r="V344">
        <f t="shared" si="93"/>
        <v>-3.8413326822192193E-3</v>
      </c>
      <c r="W344">
        <f t="shared" si="93"/>
        <v>1.4897088317510238E-2</v>
      </c>
      <c r="X344">
        <f t="shared" si="93"/>
        <v>1.8350701573825543E-2</v>
      </c>
      <c r="Y344">
        <f t="shared" si="93"/>
        <v>-6.9829969705771247E-3</v>
      </c>
      <c r="Z344">
        <f t="shared" si="93"/>
        <v>2.0950327450112133E-2</v>
      </c>
      <c r="AA344">
        <f t="shared" si="93"/>
        <v>1.4807370397198856E-2</v>
      </c>
      <c r="AB344">
        <f t="shared" si="93"/>
        <v>1.0572992725428101E-2</v>
      </c>
      <c r="AC344">
        <f t="shared" si="93"/>
        <v>6.1119490221660105E-3</v>
      </c>
      <c r="AD344">
        <f t="shared" si="93"/>
        <v>-1.2709173496325678E-3</v>
      </c>
      <c r="AE344">
        <f t="shared" si="93"/>
        <v>-8.6396532509935061E-3</v>
      </c>
      <c r="AF344">
        <f t="shared" si="93"/>
        <v>1.3867612665094729E-2</v>
      </c>
      <c r="AG344">
        <f t="shared" si="93"/>
        <v>2.3354981642986043E-3</v>
      </c>
      <c r="AH344">
        <f t="shared" si="93"/>
        <v>-7.972175315678301E-3</v>
      </c>
      <c r="AI344">
        <f t="shared" si="93"/>
        <v>1.8606161578525228E-3</v>
      </c>
      <c r="AJ344">
        <f t="shared" si="93"/>
        <v>9.2724941780409371E-3</v>
      </c>
      <c r="AK344">
        <f t="shared" si="93"/>
        <v>3.6085216155779293E-3</v>
      </c>
      <c r="AL344">
        <f t="shared" si="93"/>
        <v>8.0966012659285894E-4</v>
      </c>
      <c r="AM344">
        <f t="shared" si="93"/>
        <v>-2.0422430306805597E-3</v>
      </c>
      <c r="AN344">
        <f t="shared" si="93"/>
        <v>1.3017299043977588E-2</v>
      </c>
      <c r="AO344">
        <f t="shared" si="93"/>
        <v>1.769961072677249E-2</v>
      </c>
      <c r="AP344">
        <f t="shared" si="93"/>
        <v>-3.5420827626078382E-3</v>
      </c>
      <c r="AQ344">
        <f t="shared" si="69"/>
        <v>3.5853182688146697E-2</v>
      </c>
    </row>
    <row r="345" spans="1:43" x14ac:dyDescent="0.2">
      <c r="A345" s="6">
        <v>45546</v>
      </c>
      <c r="B345">
        <f t="shared" ref="B345:AP345" si="94">LN(B94/B93)</f>
        <v>-1.9241072802188716E-2</v>
      </c>
      <c r="C345">
        <f t="shared" si="94"/>
        <v>-1.5811677512591545E-2</v>
      </c>
      <c r="D345">
        <f t="shared" si="94"/>
        <v>-3.1642925931949549E-5</v>
      </c>
      <c r="E345">
        <f t="shared" si="94"/>
        <v>3.865082027880349E-2</v>
      </c>
      <c r="F345">
        <f t="shared" si="94"/>
        <v>-1.805281067377971E-3</v>
      </c>
      <c r="G345">
        <f t="shared" si="94"/>
        <v>-2.2390390919722965E-3</v>
      </c>
      <c r="H345">
        <f t="shared" si="94"/>
        <v>-2.3982355900715835E-3</v>
      </c>
      <c r="I345">
        <f t="shared" si="94"/>
        <v>-1.0060081207404094E-2</v>
      </c>
      <c r="J345">
        <f t="shared" si="94"/>
        <v>2.3652312984530008E-3</v>
      </c>
      <c r="K345">
        <f t="shared" si="94"/>
        <v>-5.7151729696060952E-3</v>
      </c>
      <c r="L345">
        <f t="shared" si="94"/>
        <v>-2.6934002331278645E-3</v>
      </c>
      <c r="M345">
        <f t="shared" si="94"/>
        <v>-5.9341998846785312E-3</v>
      </c>
      <c r="N345">
        <f t="shared" si="94"/>
        <v>-1.697543866389328E-3</v>
      </c>
      <c r="O345">
        <f t="shared" si="94"/>
        <v>-3.4174052773662447E-3</v>
      </c>
      <c r="P345">
        <f t="shared" si="94"/>
        <v>-1.6922482561330516E-2</v>
      </c>
      <c r="Q345">
        <f t="shared" si="94"/>
        <v>-3.5465927013638571E-2</v>
      </c>
      <c r="R345">
        <f t="shared" si="94"/>
        <v>-6.882906653623266E-3</v>
      </c>
      <c r="S345">
        <f t="shared" si="94"/>
        <v>5.0787105419371698E-3</v>
      </c>
      <c r="T345">
        <f t="shared" si="94"/>
        <v>-5.9159155002083248E-2</v>
      </c>
      <c r="U345">
        <f t="shared" si="94"/>
        <v>-2.2021445344135832E-2</v>
      </c>
      <c r="V345">
        <f t="shared" si="94"/>
        <v>3.182365726259332E-2</v>
      </c>
      <c r="W345">
        <f t="shared" si="94"/>
        <v>-6.3103325627162071E-3</v>
      </c>
      <c r="X345">
        <f t="shared" si="94"/>
        <v>-1.9670432189144608E-4</v>
      </c>
      <c r="Y345">
        <f t="shared" si="94"/>
        <v>-1.3379064702202362E-2</v>
      </c>
      <c r="Z345">
        <f t="shared" si="94"/>
        <v>-2.1921908942160361E-2</v>
      </c>
      <c r="AA345">
        <f t="shared" si="94"/>
        <v>8.0166628836259805E-3</v>
      </c>
      <c r="AB345">
        <f t="shared" si="94"/>
        <v>-1.0129096674210454E-2</v>
      </c>
      <c r="AC345">
        <f t="shared" si="94"/>
        <v>-1.8666681437093276E-2</v>
      </c>
      <c r="AD345">
        <f t="shared" si="94"/>
        <v>-1.438871680960201E-2</v>
      </c>
      <c r="AE345">
        <f t="shared" si="94"/>
        <v>-1.9241072287542297E-2</v>
      </c>
      <c r="AF345">
        <f t="shared" si="94"/>
        <v>-9.2697937788602334E-4</v>
      </c>
      <c r="AG345">
        <f t="shared" si="94"/>
        <v>-3.9160326057001323E-3</v>
      </c>
      <c r="AH345">
        <f t="shared" si="94"/>
        <v>1.9130757757827067E-3</v>
      </c>
      <c r="AI345">
        <f t="shared" si="94"/>
        <v>-7.6809576674636627E-4</v>
      </c>
      <c r="AJ345">
        <f t="shared" si="94"/>
        <v>-1.1247719846873103E-3</v>
      </c>
      <c r="AK345">
        <f t="shared" si="94"/>
        <v>1.4590387446207977E-3</v>
      </c>
      <c r="AL345">
        <f t="shared" si="94"/>
        <v>-1.3125377144380351E-3</v>
      </c>
      <c r="AM345">
        <f t="shared" si="94"/>
        <v>-1.8115004280099458E-2</v>
      </c>
      <c r="AN345">
        <f t="shared" si="94"/>
        <v>-6.3423753032097394E-3</v>
      </c>
      <c r="AO345">
        <f t="shared" si="94"/>
        <v>-2.9904879327022601E-3</v>
      </c>
      <c r="AP345">
        <f t="shared" si="94"/>
        <v>-1.7293924393982946E-2</v>
      </c>
      <c r="AQ345">
        <f t="shared" si="69"/>
        <v>-4.1386117253052902E-3</v>
      </c>
    </row>
    <row r="346" spans="1:43" x14ac:dyDescent="0.2">
      <c r="A346" s="6">
        <v>45547</v>
      </c>
      <c r="B346">
        <f t="shared" ref="B346:AP346" si="95">LN(B95/B94)</f>
        <v>-1.4063327797061063E-3</v>
      </c>
      <c r="C346">
        <f t="shared" si="95"/>
        <v>2.8935594846130588E-2</v>
      </c>
      <c r="D346">
        <f t="shared" si="95"/>
        <v>4.2772145803912913E-2</v>
      </c>
      <c r="E346">
        <f t="shared" si="95"/>
        <v>2.6163569642385556E-2</v>
      </c>
      <c r="F346">
        <f t="shared" si="95"/>
        <v>2.3614833402399436E-3</v>
      </c>
      <c r="G346">
        <f t="shared" si="95"/>
        <v>1.7592384689420988E-2</v>
      </c>
      <c r="H346">
        <f t="shared" si="95"/>
        <v>1.5092845460944455E-2</v>
      </c>
      <c r="I346">
        <f t="shared" si="95"/>
        <v>1.8346923801791849E-2</v>
      </c>
      <c r="J346">
        <f t="shared" si="95"/>
        <v>7.9655432573532761E-3</v>
      </c>
      <c r="K346">
        <f t="shared" si="95"/>
        <v>1.0732386606642981E-2</v>
      </c>
      <c r="L346">
        <f t="shared" si="95"/>
        <v>2.5957977498478196E-2</v>
      </c>
      <c r="M346">
        <f t="shared" si="95"/>
        <v>1.7097501907600662E-2</v>
      </c>
      <c r="N346">
        <f t="shared" si="95"/>
        <v>1.2843345821493777E-2</v>
      </c>
      <c r="O346">
        <f t="shared" si="95"/>
        <v>3.9581598339051436E-4</v>
      </c>
      <c r="P346">
        <f t="shared" si="95"/>
        <v>3.8267858876082084E-2</v>
      </c>
      <c r="Q346">
        <f t="shared" si="95"/>
        <v>3.0208435204610608E-2</v>
      </c>
      <c r="R346">
        <f t="shared" si="95"/>
        <v>1.930943902676599E-2</v>
      </c>
      <c r="S346">
        <f t="shared" si="95"/>
        <v>1.0616906833100872E-2</v>
      </c>
      <c r="T346">
        <f t="shared" si="95"/>
        <v>1.0038522492609307E-2</v>
      </c>
      <c r="U346">
        <f t="shared" si="95"/>
        <v>9.708183911501047E-3</v>
      </c>
      <c r="V346">
        <f t="shared" si="95"/>
        <v>2.8181655933519789E-2</v>
      </c>
      <c r="W346">
        <f t="shared" si="95"/>
        <v>-5.5508158040471259E-4</v>
      </c>
      <c r="X346">
        <f t="shared" si="95"/>
        <v>1.6089143160836789E-2</v>
      </c>
      <c r="Y346">
        <f t="shared" si="95"/>
        <v>3.2124204708192751E-2</v>
      </c>
      <c r="Z346">
        <f t="shared" si="95"/>
        <v>3.0067370860823672E-2</v>
      </c>
      <c r="AA346">
        <f t="shared" si="95"/>
        <v>1.2591816073202205E-2</v>
      </c>
      <c r="AB346">
        <f t="shared" si="95"/>
        <v>-3.2296151115118103E-4</v>
      </c>
      <c r="AC346">
        <f t="shared" si="95"/>
        <v>9.2961602133132832E-3</v>
      </c>
      <c r="AD346">
        <f t="shared" si="95"/>
        <v>-8.20455401488932E-3</v>
      </c>
      <c r="AE346">
        <f t="shared" si="95"/>
        <v>-1.406373030899108E-3</v>
      </c>
      <c r="AF346">
        <f t="shared" si="95"/>
        <v>1.4438719943183225E-2</v>
      </c>
      <c r="AG346">
        <f t="shared" si="95"/>
        <v>1.371416070956652E-2</v>
      </c>
      <c r="AH346">
        <f t="shared" si="95"/>
        <v>1.7831503013585381E-2</v>
      </c>
      <c r="AI346">
        <f t="shared" si="95"/>
        <v>1.2698583337127561E-2</v>
      </c>
      <c r="AJ346">
        <f t="shared" si="95"/>
        <v>2.0878108638870393E-2</v>
      </c>
      <c r="AK346">
        <f t="shared" si="95"/>
        <v>9.9629460619734128E-3</v>
      </c>
      <c r="AL346">
        <f t="shared" si="95"/>
        <v>2.1125014849819296E-2</v>
      </c>
      <c r="AM346">
        <f t="shared" si="95"/>
        <v>2.461017439654448E-2</v>
      </c>
      <c r="AN346">
        <f t="shared" si="95"/>
        <v>8.5251501962866037E-3</v>
      </c>
      <c r="AO346">
        <f t="shared" si="95"/>
        <v>2.5048605903938016E-2</v>
      </c>
      <c r="AP346">
        <f t="shared" si="95"/>
        <v>1.5353885852348459E-2</v>
      </c>
      <c r="AQ346">
        <f t="shared" si="69"/>
        <v>9.605393553269231E-3</v>
      </c>
    </row>
    <row r="347" spans="1:43" x14ac:dyDescent="0.2">
      <c r="A347" s="6">
        <v>45548</v>
      </c>
      <c r="B347">
        <f t="shared" ref="B347:AP347" si="96">LN(B96/B95)</f>
        <v>-1.3166531788465113E-2</v>
      </c>
      <c r="C347">
        <f t="shared" si="96"/>
        <v>-1.4018768611568087E-2</v>
      </c>
      <c r="D347">
        <f t="shared" si="96"/>
        <v>-7.4973221985530228E-3</v>
      </c>
      <c r="E347">
        <f t="shared" si="96"/>
        <v>1.1636414613351864E-3</v>
      </c>
      <c r="F347">
        <f t="shared" si="96"/>
        <v>-3.6055910724870356E-4</v>
      </c>
      <c r="G347">
        <f t="shared" si="96"/>
        <v>1.4772314817640083E-3</v>
      </c>
      <c r="H347">
        <f t="shared" si="96"/>
        <v>1.0509035704161833E-2</v>
      </c>
      <c r="I347">
        <f t="shared" si="96"/>
        <v>-1.0218277284624282E-2</v>
      </c>
      <c r="J347">
        <f t="shared" si="96"/>
        <v>2.8866881889842437E-3</v>
      </c>
      <c r="K347">
        <f t="shared" si="96"/>
        <v>-3.469588396734878E-3</v>
      </c>
      <c r="L347">
        <f t="shared" si="96"/>
        <v>-1.2673252563178865E-3</v>
      </c>
      <c r="M347">
        <f t="shared" si="96"/>
        <v>3.9742944661670162E-3</v>
      </c>
      <c r="N347">
        <f t="shared" si="96"/>
        <v>-6.8617288350793712E-3</v>
      </c>
      <c r="O347">
        <f t="shared" si="96"/>
        <v>1.4032069175737487E-3</v>
      </c>
      <c r="P347">
        <f t="shared" si="96"/>
        <v>-8.5580735573346708E-3</v>
      </c>
      <c r="Q347">
        <f t="shared" si="96"/>
        <v>-8.8812660668086841E-3</v>
      </c>
      <c r="R347">
        <f t="shared" si="96"/>
        <v>-4.8604209251671537E-3</v>
      </c>
      <c r="S347">
        <f t="shared" si="96"/>
        <v>-6.2647795966735862E-3</v>
      </c>
      <c r="T347">
        <f t="shared" si="96"/>
        <v>6.0154573213792254E-3</v>
      </c>
      <c r="U347">
        <f t="shared" si="96"/>
        <v>4.3099015525876697E-3</v>
      </c>
      <c r="V347">
        <f t="shared" si="96"/>
        <v>1.6250481748034998E-3</v>
      </c>
      <c r="W347">
        <f t="shared" si="96"/>
        <v>2.7343393497721212E-2</v>
      </c>
      <c r="X347">
        <f t="shared" si="96"/>
        <v>2.872587133422015E-3</v>
      </c>
      <c r="Y347">
        <f t="shared" si="96"/>
        <v>-6.5693433019508901E-4</v>
      </c>
      <c r="Z347">
        <f t="shared" si="96"/>
        <v>3.8037227963588438E-2</v>
      </c>
      <c r="AA347">
        <f t="shared" si="96"/>
        <v>-6.0171713461487537E-3</v>
      </c>
      <c r="AB347">
        <f t="shared" si="96"/>
        <v>3.3891402618395766E-3</v>
      </c>
      <c r="AC347">
        <f t="shared" si="96"/>
        <v>6.9991613773936307E-4</v>
      </c>
      <c r="AD347">
        <f t="shared" si="96"/>
        <v>6.698237994366806E-3</v>
      </c>
      <c r="AE347">
        <f t="shared" si="96"/>
        <v>-1.3166491140844149E-2</v>
      </c>
      <c r="AF347">
        <f t="shared" si="96"/>
        <v>1.1649173373221081E-2</v>
      </c>
      <c r="AG347">
        <f t="shared" si="96"/>
        <v>-3.9013593668011732E-4</v>
      </c>
      <c r="AH347">
        <f t="shared" si="96"/>
        <v>-7.9635959249802386E-3</v>
      </c>
      <c r="AI347">
        <f t="shared" si="96"/>
        <v>-1.438561686648656E-3</v>
      </c>
      <c r="AJ347">
        <f t="shared" si="96"/>
        <v>-3.2607605320936718E-3</v>
      </c>
      <c r="AK347">
        <f t="shared" si="96"/>
        <v>-1.0935469095186921E-2</v>
      </c>
      <c r="AL347">
        <f t="shared" si="96"/>
        <v>-3.8927621941315009E-3</v>
      </c>
      <c r="AM347">
        <f t="shared" si="96"/>
        <v>3.9275632474779117E-3</v>
      </c>
      <c r="AN347">
        <f t="shared" si="96"/>
        <v>1.08403731166018E-3</v>
      </c>
      <c r="AO347">
        <f t="shared" si="96"/>
        <v>7.7592311802350432E-3</v>
      </c>
      <c r="AP347">
        <f t="shared" si="96"/>
        <v>3.0134149593509008E-2</v>
      </c>
      <c r="AQ347">
        <f t="shared" si="69"/>
        <v>1.4163579452573556E-2</v>
      </c>
    </row>
    <row r="348" spans="1:43" x14ac:dyDescent="0.2">
      <c r="A348" s="6">
        <v>45551</v>
      </c>
      <c r="B348">
        <f t="shared" ref="B348:AP348" si="97">LN(B97/B96)</f>
        <v>7.672495026505835E-2</v>
      </c>
      <c r="C348">
        <f t="shared" si="97"/>
        <v>-7.881708427667054E-3</v>
      </c>
      <c r="D348">
        <f t="shared" si="97"/>
        <v>6.1163953707795283E-4</v>
      </c>
      <c r="E348">
        <f t="shared" si="97"/>
        <v>-4.1664886594929909E-3</v>
      </c>
      <c r="F348">
        <f t="shared" si="97"/>
        <v>6.2401033889425191E-3</v>
      </c>
      <c r="G348">
        <f t="shared" si="97"/>
        <v>-1.8072791002104335E-4</v>
      </c>
      <c r="H348">
        <f t="shared" si="97"/>
        <v>-1.0298822572432158E-2</v>
      </c>
      <c r="I348">
        <f t="shared" si="97"/>
        <v>1.8081076906919787E-2</v>
      </c>
      <c r="J348">
        <f t="shared" si="97"/>
        <v>-3.5161267779299514E-3</v>
      </c>
      <c r="K348">
        <f t="shared" si="97"/>
        <v>-2.0438929699834701E-3</v>
      </c>
      <c r="L348">
        <f t="shared" si="97"/>
        <v>-2.8249767962080798E-3</v>
      </c>
      <c r="M348">
        <f t="shared" si="97"/>
        <v>-2.040681230772323E-3</v>
      </c>
      <c r="N348">
        <f t="shared" si="97"/>
        <v>-2.1987365112151385E-3</v>
      </c>
      <c r="O348">
        <f t="shared" si="97"/>
        <v>7.1642951257797956E-3</v>
      </c>
      <c r="P348">
        <f t="shared" si="97"/>
        <v>2.3878009058243273E-2</v>
      </c>
      <c r="Q348">
        <f t="shared" si="97"/>
        <v>3.5959868814105143E-3</v>
      </c>
      <c r="R348">
        <f t="shared" si="97"/>
        <v>-8.6617588784908164E-4</v>
      </c>
      <c r="S348">
        <f t="shared" si="97"/>
        <v>4.9506994591686166E-3</v>
      </c>
      <c r="T348">
        <f t="shared" si="97"/>
        <v>-3.7363741443305464E-3</v>
      </c>
      <c r="U348">
        <f t="shared" si="97"/>
        <v>3.50239172712401E-3</v>
      </c>
      <c r="V348">
        <f t="shared" si="97"/>
        <v>-4.0393552911601564E-2</v>
      </c>
      <c r="W348">
        <f t="shared" si="97"/>
        <v>-1.7174820001843519E-2</v>
      </c>
      <c r="X348">
        <f t="shared" si="97"/>
        <v>-5.2419013336558367E-4</v>
      </c>
      <c r="Y348">
        <f t="shared" si="97"/>
        <v>6.6588074658486948E-3</v>
      </c>
      <c r="Z348">
        <f t="shared" si="97"/>
        <v>2.3583665492012879E-3</v>
      </c>
      <c r="AA348">
        <f t="shared" si="97"/>
        <v>1.5507142889224694E-3</v>
      </c>
      <c r="AB348">
        <f t="shared" si="97"/>
        <v>-1.2074261146995844E-2</v>
      </c>
      <c r="AC348">
        <f t="shared" si="97"/>
        <v>-1.030059834993859E-2</v>
      </c>
      <c r="AD348">
        <f t="shared" si="97"/>
        <v>-1.5451737981411208E-2</v>
      </c>
      <c r="AE348">
        <f t="shared" si="97"/>
        <v>7.6724897485120153E-2</v>
      </c>
      <c r="AF348">
        <f t="shared" si="97"/>
        <v>1.1108956392196096E-2</v>
      </c>
      <c r="AG348">
        <f t="shared" si="97"/>
        <v>2.9970421665147387E-3</v>
      </c>
      <c r="AH348">
        <f t="shared" si="97"/>
        <v>-2.2707584095519043E-2</v>
      </c>
      <c r="AI348">
        <f t="shared" si="97"/>
        <v>9.9475593481200639E-3</v>
      </c>
      <c r="AJ348">
        <f t="shared" si="97"/>
        <v>3.1582172751826662E-3</v>
      </c>
      <c r="AK348">
        <f t="shared" si="97"/>
        <v>-5.3659501348943947E-3</v>
      </c>
      <c r="AL348">
        <f t="shared" si="97"/>
        <v>5.9973068725082644E-3</v>
      </c>
      <c r="AM348">
        <f t="shared" si="97"/>
        <v>-6.7242415547989964E-3</v>
      </c>
      <c r="AN348">
        <f t="shared" si="97"/>
        <v>-2.0695324559235574E-3</v>
      </c>
      <c r="AO348">
        <f t="shared" si="97"/>
        <v>-4.2660599613573262E-3</v>
      </c>
      <c r="AP348">
        <f t="shared" si="97"/>
        <v>3.2125561744171683E-3</v>
      </c>
      <c r="AQ348">
        <f t="shared" si="69"/>
        <v>-2.2036159943877941E-2</v>
      </c>
    </row>
    <row r="349" spans="1:43" x14ac:dyDescent="0.2">
      <c r="A349" s="6">
        <v>45552</v>
      </c>
      <c r="B349">
        <f t="shared" ref="B349:AP349" si="98">LN(B98/B97)</f>
        <v>1.214880305909513E-2</v>
      </c>
      <c r="C349">
        <f t="shared" si="98"/>
        <v>-9.8351196102053964E-3</v>
      </c>
      <c r="D349">
        <f t="shared" si="98"/>
        <v>1.5953298062363959E-2</v>
      </c>
      <c r="E349">
        <f t="shared" si="98"/>
        <v>2.2163794112882617E-2</v>
      </c>
      <c r="F349">
        <f t="shared" si="98"/>
        <v>0.11715307212105369</v>
      </c>
      <c r="G349">
        <f t="shared" si="98"/>
        <v>7.4448138815376621E-3</v>
      </c>
      <c r="H349">
        <f t="shared" si="98"/>
        <v>-4.0651074489000015E-3</v>
      </c>
      <c r="I349">
        <f t="shared" si="98"/>
        <v>9.5660605477743722E-3</v>
      </c>
      <c r="J349">
        <f t="shared" si="98"/>
        <v>-4.9672838389241934E-3</v>
      </c>
      <c r="K349">
        <f t="shared" si="98"/>
        <v>-2.3270935852364619E-3</v>
      </c>
      <c r="L349">
        <f t="shared" si="98"/>
        <v>3.0963258968945372E-2</v>
      </c>
      <c r="M349">
        <f t="shared" si="98"/>
        <v>8.2039268246081442E-3</v>
      </c>
      <c r="N349">
        <f t="shared" si="98"/>
        <v>-3.5256152844148785E-3</v>
      </c>
      <c r="O349">
        <f t="shared" si="98"/>
        <v>-1.0793795149516886E-3</v>
      </c>
      <c r="P349">
        <f t="shared" si="98"/>
        <v>1.2569477037571219E-2</v>
      </c>
      <c r="Q349">
        <f t="shared" si="98"/>
        <v>7.3236489403407552E-3</v>
      </c>
      <c r="R349">
        <f t="shared" si="98"/>
        <v>6.4545719292854553E-4</v>
      </c>
      <c r="S349">
        <f t="shared" si="98"/>
        <v>1.6893686854181997E-3</v>
      </c>
      <c r="T349">
        <f t="shared" si="98"/>
        <v>-1.3701342667220081E-2</v>
      </c>
      <c r="U349">
        <f t="shared" si="98"/>
        <v>3.9393125419357371E-3</v>
      </c>
      <c r="V349">
        <f t="shared" si="98"/>
        <v>4.5022071191909187E-2</v>
      </c>
      <c r="W349">
        <f t="shared" si="98"/>
        <v>-3.2575279722890909E-4</v>
      </c>
      <c r="X349">
        <f t="shared" si="98"/>
        <v>1.0481749144274448E-3</v>
      </c>
      <c r="Y349">
        <f t="shared" si="98"/>
        <v>1.0910740242243078E-2</v>
      </c>
      <c r="Z349">
        <f t="shared" si="98"/>
        <v>0</v>
      </c>
      <c r="AA349">
        <f t="shared" si="98"/>
        <v>-2.1229258325790482E-2</v>
      </c>
      <c r="AB349">
        <f t="shared" si="98"/>
        <v>-2.7105136996428057E-2</v>
      </c>
      <c r="AC349">
        <f t="shared" si="98"/>
        <v>-3.0667617380022088E-2</v>
      </c>
      <c r="AD349">
        <f t="shared" si="98"/>
        <v>-4.5593695817469958E-3</v>
      </c>
      <c r="AE349">
        <f t="shared" si="98"/>
        <v>1.2148816157192852E-2</v>
      </c>
      <c r="AF349">
        <f t="shared" si="98"/>
        <v>8.5256688679219786E-4</v>
      </c>
      <c r="AG349">
        <f t="shared" si="98"/>
        <v>-1.2877607913149654E-3</v>
      </c>
      <c r="AH349">
        <f t="shared" si="98"/>
        <v>2.2296348367333123E-3</v>
      </c>
      <c r="AI349">
        <f t="shared" si="98"/>
        <v>4.1486457890712479E-3</v>
      </c>
      <c r="AJ349">
        <f t="shared" si="98"/>
        <v>1.1788757162757635E-3</v>
      </c>
      <c r="AK349">
        <f t="shared" si="98"/>
        <v>-6.5761086851629834E-3</v>
      </c>
      <c r="AL349">
        <f t="shared" si="98"/>
        <v>8.3470896148308653E-3</v>
      </c>
      <c r="AM349">
        <f t="shared" si="98"/>
        <v>-3.3790877770570531E-3</v>
      </c>
      <c r="AN349">
        <f t="shared" si="98"/>
        <v>-1.6853956414561578E-3</v>
      </c>
      <c r="AO349">
        <f t="shared" si="98"/>
        <v>1.5450146707137351E-3</v>
      </c>
      <c r="AP349">
        <f t="shared" si="98"/>
        <v>-2.1851145917440563E-2</v>
      </c>
      <c r="AQ349">
        <f t="shared" si="69"/>
        <v>1.6720568837799838E-2</v>
      </c>
    </row>
    <row r="350" spans="1:43" x14ac:dyDescent="0.2">
      <c r="A350" s="6">
        <v>45553</v>
      </c>
      <c r="B350">
        <f t="shared" ref="B350:AP350" si="99">LN(B99/B98)</f>
        <v>-1.8436832697167557E-3</v>
      </c>
      <c r="C350">
        <f t="shared" si="99"/>
        <v>1.5410138975954025E-3</v>
      </c>
      <c r="D350">
        <f t="shared" si="99"/>
        <v>-4.1306653944069354E-3</v>
      </c>
      <c r="E350">
        <f t="shared" si="99"/>
        <v>-1.5657054534680533E-2</v>
      </c>
      <c r="F350">
        <f t="shared" si="99"/>
        <v>-7.6266202164036304E-2</v>
      </c>
      <c r="G350">
        <f t="shared" si="99"/>
        <v>-1.2156419094209758E-2</v>
      </c>
      <c r="H350">
        <f t="shared" si="99"/>
        <v>-1.8796946631849786E-2</v>
      </c>
      <c r="I350">
        <f t="shared" si="99"/>
        <v>1.4094435032336039E-3</v>
      </c>
      <c r="J350">
        <f t="shared" si="99"/>
        <v>3.1040143589028233E-3</v>
      </c>
      <c r="K350">
        <f t="shared" si="99"/>
        <v>-9.6746429064199693E-3</v>
      </c>
      <c r="L350">
        <f t="shared" si="99"/>
        <v>5.9530308096430735E-4</v>
      </c>
      <c r="M350">
        <f t="shared" si="99"/>
        <v>-2.0221583968047224E-2</v>
      </c>
      <c r="N350">
        <f t="shared" si="99"/>
        <v>-3.4069771624502514E-3</v>
      </c>
      <c r="O350">
        <f t="shared" si="99"/>
        <v>1.9557414352338428E-2</v>
      </c>
      <c r="P350">
        <f t="shared" si="99"/>
        <v>-5.1779202166722261E-3</v>
      </c>
      <c r="Q350">
        <f t="shared" si="99"/>
        <v>-1.4528960328266541E-2</v>
      </c>
      <c r="R350">
        <f t="shared" si="99"/>
        <v>-6.029141996775355E-3</v>
      </c>
      <c r="S350">
        <f t="shared" si="99"/>
        <v>-1.6261572571932521E-2</v>
      </c>
      <c r="T350">
        <f t="shared" si="99"/>
        <v>-1.3319833047515621E-2</v>
      </c>
      <c r="U350">
        <f t="shared" si="99"/>
        <v>-1.0161381162086355E-2</v>
      </c>
      <c r="V350">
        <f t="shared" si="99"/>
        <v>-4.5512082419943587E-3</v>
      </c>
      <c r="W350">
        <f t="shared" si="99"/>
        <v>-2.4676322430035195E-2</v>
      </c>
      <c r="X350">
        <f t="shared" si="99"/>
        <v>-3.2073398278735503E-2</v>
      </c>
      <c r="Y350">
        <f t="shared" si="99"/>
        <v>7.3447617007701051E-3</v>
      </c>
      <c r="Z350">
        <f t="shared" si="99"/>
        <v>-2.5229570595412538E-2</v>
      </c>
      <c r="AA350">
        <f t="shared" si="99"/>
        <v>-5.1132487880661392E-3</v>
      </c>
      <c r="AB350">
        <f t="shared" si="99"/>
        <v>-2.321867398959266E-2</v>
      </c>
      <c r="AC350">
        <f t="shared" si="99"/>
        <v>-4.6874667034346295E-3</v>
      </c>
      <c r="AD350">
        <f t="shared" si="99"/>
        <v>-2.6673062745056514E-2</v>
      </c>
      <c r="AE350">
        <f t="shared" si="99"/>
        <v>-1.8436961076332857E-3</v>
      </c>
      <c r="AF350">
        <f t="shared" si="99"/>
        <v>6.7541863608177512E-3</v>
      </c>
      <c r="AG350">
        <f t="shared" si="99"/>
        <v>1.5459885748186445E-2</v>
      </c>
      <c r="AH350">
        <f t="shared" si="99"/>
        <v>8.1772343236624656E-4</v>
      </c>
      <c r="AI350">
        <f t="shared" si="99"/>
        <v>1.5842612639489453E-2</v>
      </c>
      <c r="AJ350">
        <f t="shared" si="99"/>
        <v>-3.1422236859213963E-2</v>
      </c>
      <c r="AK350">
        <f t="shared" si="99"/>
        <v>-7.8818103545037191E-4</v>
      </c>
      <c r="AL350">
        <f t="shared" si="99"/>
        <v>-3.7706719299960812E-3</v>
      </c>
      <c r="AM350">
        <f t="shared" si="99"/>
        <v>1.2502926470979845E-2</v>
      </c>
      <c r="AN350">
        <f t="shared" si="99"/>
        <v>-3.6041894705777545E-2</v>
      </c>
      <c r="AO350">
        <f t="shared" si="99"/>
        <v>-2.8341201480868668E-2</v>
      </c>
      <c r="AP350">
        <f t="shared" si="99"/>
        <v>2.4189380526420485E-3</v>
      </c>
      <c r="AQ350">
        <f t="shared" si="69"/>
        <v>2.9607311974386597E-4</v>
      </c>
    </row>
    <row r="351" spans="1:43" x14ac:dyDescent="0.2">
      <c r="A351" s="6">
        <v>45554</v>
      </c>
      <c r="B351">
        <f t="shared" ref="B351:AP351" si="100">LN(B100/B99)</f>
        <v>6.2088488183130097E-3</v>
      </c>
      <c r="C351">
        <f t="shared" si="100"/>
        <v>-1.4522711486133245E-2</v>
      </c>
      <c r="D351">
        <f t="shared" si="100"/>
        <v>5.9944163231007092E-3</v>
      </c>
      <c r="E351">
        <f t="shared" si="100"/>
        <v>8.7463843528256709E-3</v>
      </c>
      <c r="F351">
        <f t="shared" si="100"/>
        <v>-3.8617546410316374E-2</v>
      </c>
      <c r="G351">
        <f t="shared" si="100"/>
        <v>-8.4517119447600833E-3</v>
      </c>
      <c r="H351">
        <f t="shared" si="100"/>
        <v>-1.5701352368957242E-2</v>
      </c>
      <c r="I351">
        <f t="shared" si="100"/>
        <v>1.524658713223431E-3</v>
      </c>
      <c r="J351">
        <f t="shared" si="100"/>
        <v>-7.3314178644489792E-3</v>
      </c>
      <c r="K351">
        <f t="shared" si="100"/>
        <v>-9.9845505820384643E-3</v>
      </c>
      <c r="L351">
        <f t="shared" si="100"/>
        <v>6.9001414659390064E-3</v>
      </c>
      <c r="M351">
        <f t="shared" si="100"/>
        <v>-2.4132082959455705E-2</v>
      </c>
      <c r="N351">
        <f t="shared" si="100"/>
        <v>1.2005552332906039E-2</v>
      </c>
      <c r="O351">
        <f t="shared" si="100"/>
        <v>1.4164746602931566E-2</v>
      </c>
      <c r="P351">
        <f t="shared" si="100"/>
        <v>2.3387449200314762E-2</v>
      </c>
      <c r="Q351">
        <f t="shared" si="100"/>
        <v>-1.789329546988086E-2</v>
      </c>
      <c r="R351">
        <f t="shared" si="100"/>
        <v>4.2446260191694512E-3</v>
      </c>
      <c r="S351">
        <f t="shared" si="100"/>
        <v>5.4590418828431211E-3</v>
      </c>
      <c r="T351">
        <f t="shared" si="100"/>
        <v>5.13217206505722E-3</v>
      </c>
      <c r="U351">
        <f t="shared" si="100"/>
        <v>-2.2723282733420284E-3</v>
      </c>
      <c r="V351">
        <f t="shared" si="100"/>
        <v>8.3920857268428295E-3</v>
      </c>
      <c r="W351">
        <f t="shared" si="100"/>
        <v>1.2630698959011959E-2</v>
      </c>
      <c r="X351">
        <f t="shared" si="100"/>
        <v>-1.1451646069187469E-2</v>
      </c>
      <c r="Y351">
        <f t="shared" si="100"/>
        <v>-3.817547494461478E-3</v>
      </c>
      <c r="Z351">
        <f t="shared" si="100"/>
        <v>-8.9594696725346472E-3</v>
      </c>
      <c r="AA351">
        <f t="shared" si="100"/>
        <v>-3.6544449797475731E-2</v>
      </c>
      <c r="AB351">
        <f t="shared" si="100"/>
        <v>-3.9434107455650382E-2</v>
      </c>
      <c r="AC351">
        <f t="shared" si="100"/>
        <v>-4.7497585160706381E-2</v>
      </c>
      <c r="AD351">
        <f t="shared" si="100"/>
        <v>-3.3778556640336639E-2</v>
      </c>
      <c r="AE351">
        <f t="shared" si="100"/>
        <v>6.2088988986423082E-3</v>
      </c>
      <c r="AF351">
        <f t="shared" si="100"/>
        <v>1.8122148205086768E-3</v>
      </c>
      <c r="AG351">
        <f t="shared" si="100"/>
        <v>8.0510982629204194E-3</v>
      </c>
      <c r="AH351">
        <f t="shared" si="100"/>
        <v>1.2405817292771616E-2</v>
      </c>
      <c r="AI351">
        <f t="shared" si="100"/>
        <v>2.8290754622038242E-3</v>
      </c>
      <c r="AJ351">
        <f t="shared" si="100"/>
        <v>1.0824047993495418E-3</v>
      </c>
      <c r="AK351">
        <f t="shared" si="100"/>
        <v>1.7723818723007938E-3</v>
      </c>
      <c r="AL351">
        <f t="shared" si="100"/>
        <v>1.7378153447387992E-2</v>
      </c>
      <c r="AM351">
        <f t="shared" si="100"/>
        <v>-3.5382816809280907E-3</v>
      </c>
      <c r="AN351">
        <f t="shared" si="100"/>
        <v>-1.1571087027911705E-2</v>
      </c>
      <c r="AO351">
        <f t="shared" si="100"/>
        <v>-6.2794634028633485E-3</v>
      </c>
      <c r="AP351">
        <f t="shared" si="100"/>
        <v>-3.3067838221263898E-2</v>
      </c>
      <c r="AQ351">
        <f t="shared" si="69"/>
        <v>2.8883908998270463E-2</v>
      </c>
    </row>
    <row r="352" spans="1:43" x14ac:dyDescent="0.2">
      <c r="A352" s="6">
        <v>45555</v>
      </c>
      <c r="B352">
        <f t="shared" ref="B352:AP352" si="101">LN(B101/B100)</f>
        <v>2.0671789569877315E-2</v>
      </c>
      <c r="C352">
        <f t="shared" si="101"/>
        <v>2.1427611200016169E-2</v>
      </c>
      <c r="D352">
        <f t="shared" si="101"/>
        <v>2.7781224150787417E-2</v>
      </c>
      <c r="E352">
        <f t="shared" si="101"/>
        <v>6.1908247951608887E-3</v>
      </c>
      <c r="F352">
        <f t="shared" si="101"/>
        <v>9.4517706124738429E-4</v>
      </c>
      <c r="G352">
        <f t="shared" si="101"/>
        <v>5.7995820585678625E-4</v>
      </c>
      <c r="H352">
        <f t="shared" si="101"/>
        <v>-2.225883028607412E-2</v>
      </c>
      <c r="I352">
        <f t="shared" si="101"/>
        <v>1.2114300743700904E-2</v>
      </c>
      <c r="J352">
        <f t="shared" si="101"/>
        <v>3.9614204443476266E-3</v>
      </c>
      <c r="K352">
        <f t="shared" si="101"/>
        <v>7.4461761400503286E-3</v>
      </c>
      <c r="L352">
        <f t="shared" si="101"/>
        <v>1.1981000617555283E-3</v>
      </c>
      <c r="M352">
        <f t="shared" si="101"/>
        <v>-9.3441331188699617E-3</v>
      </c>
      <c r="N352">
        <f t="shared" si="101"/>
        <v>2.1069432764282098E-2</v>
      </c>
      <c r="O352">
        <f t="shared" si="101"/>
        <v>2.4505500943993133E-2</v>
      </c>
      <c r="P352">
        <f t="shared" si="101"/>
        <v>0</v>
      </c>
      <c r="Q352">
        <f t="shared" si="101"/>
        <v>3.4995309341597923E-3</v>
      </c>
      <c r="R352">
        <f t="shared" si="101"/>
        <v>1.0996186046983571E-2</v>
      </c>
      <c r="S352">
        <f t="shared" si="101"/>
        <v>1.0614904020319527E-2</v>
      </c>
      <c r="T352">
        <f t="shared" si="101"/>
        <v>3.9733972105827006E-3</v>
      </c>
      <c r="U352">
        <f t="shared" si="101"/>
        <v>1.0297170633193756E-2</v>
      </c>
      <c r="V352">
        <f t="shared" si="101"/>
        <v>3.5206619507470831E-3</v>
      </c>
      <c r="W352">
        <f t="shared" si="101"/>
        <v>4.4225030906785687E-2</v>
      </c>
      <c r="X352">
        <f t="shared" si="101"/>
        <v>1.3470659550698602E-2</v>
      </c>
      <c r="Y352">
        <f t="shared" si="101"/>
        <v>5.3367103237917525E-2</v>
      </c>
      <c r="Z352">
        <f t="shared" si="101"/>
        <v>1.0723157798981748E-2</v>
      </c>
      <c r="AA352">
        <f t="shared" si="101"/>
        <v>1.6907998927508522E-2</v>
      </c>
      <c r="AB352">
        <f t="shared" si="101"/>
        <v>2.4751389693122801E-2</v>
      </c>
      <c r="AC352">
        <f t="shared" si="101"/>
        <v>2.3713540259382278E-2</v>
      </c>
      <c r="AD352">
        <f t="shared" si="101"/>
        <v>4.8783429773747604E-2</v>
      </c>
      <c r="AE352">
        <f t="shared" si="101"/>
        <v>2.0671789059156224E-2</v>
      </c>
      <c r="AF352">
        <f t="shared" si="101"/>
        <v>1.8490980868589631E-3</v>
      </c>
      <c r="AG352">
        <f t="shared" si="101"/>
        <v>1.895863606565967E-2</v>
      </c>
      <c r="AH352">
        <f t="shared" si="101"/>
        <v>2.2363241626655102E-2</v>
      </c>
      <c r="AI352">
        <f t="shared" si="101"/>
        <v>3.532082267172304E-2</v>
      </c>
      <c r="AJ352">
        <f t="shared" si="101"/>
        <v>6.0793053165513842E-3</v>
      </c>
      <c r="AK352">
        <f t="shared" si="101"/>
        <v>1.2027722096625188E-2</v>
      </c>
      <c r="AL352">
        <f t="shared" si="101"/>
        <v>1.7238838639533176E-2</v>
      </c>
      <c r="AM352">
        <f t="shared" si="101"/>
        <v>-1.0498611013433362E-2</v>
      </c>
      <c r="AN352">
        <f t="shared" si="101"/>
        <v>-2.6220080855691046E-3</v>
      </c>
      <c r="AO352">
        <f t="shared" si="101"/>
        <v>1.65974385421684E-2</v>
      </c>
      <c r="AP352">
        <f t="shared" si="101"/>
        <v>3.0442153844513122E-2</v>
      </c>
      <c r="AQ352">
        <f t="shared" si="69"/>
        <v>1.1366619132799299E-2</v>
      </c>
    </row>
    <row r="353" spans="1:43" x14ac:dyDescent="0.2">
      <c r="A353" s="6">
        <v>45558</v>
      </c>
      <c r="B353">
        <f t="shared" ref="B353:AP353" si="102">LN(B102/B101)</f>
        <v>1.3506518924809661E-2</v>
      </c>
      <c r="C353">
        <f t="shared" si="102"/>
        <v>1.2056099514695526E-2</v>
      </c>
      <c r="D353">
        <f t="shared" si="102"/>
        <v>2.2356630725170197E-2</v>
      </c>
      <c r="E353">
        <f t="shared" si="102"/>
        <v>3.2724422699326738E-2</v>
      </c>
      <c r="F353">
        <f t="shared" si="102"/>
        <v>-2.6437222613456103E-3</v>
      </c>
      <c r="G353">
        <f t="shared" si="102"/>
        <v>1.1829790781650749E-2</v>
      </c>
      <c r="H353">
        <f t="shared" si="102"/>
        <v>-6.2343690446765672E-3</v>
      </c>
      <c r="I353">
        <f t="shared" si="102"/>
        <v>3.6981435883548541E-3</v>
      </c>
      <c r="J353">
        <f t="shared" si="102"/>
        <v>-1.4394719893633678E-2</v>
      </c>
      <c r="K353">
        <f t="shared" si="102"/>
        <v>1.5645223583675757E-2</v>
      </c>
      <c r="L353">
        <f t="shared" si="102"/>
        <v>2.9058591262028029E-2</v>
      </c>
      <c r="M353">
        <f t="shared" si="102"/>
        <v>1.4098227256053761E-2</v>
      </c>
      <c r="N353">
        <f t="shared" si="102"/>
        <v>5.4234526713228997E-3</v>
      </c>
      <c r="O353">
        <f t="shared" si="102"/>
        <v>9.4383431027525045E-3</v>
      </c>
      <c r="P353">
        <f t="shared" si="102"/>
        <v>1.0325035248785893E-2</v>
      </c>
      <c r="Q353">
        <f t="shared" si="102"/>
        <v>3.1634104004692611E-2</v>
      </c>
      <c r="R353">
        <f t="shared" si="102"/>
        <v>5.0011851966474275E-3</v>
      </c>
      <c r="S353">
        <f t="shared" si="102"/>
        <v>-1.6362155489224525E-3</v>
      </c>
      <c r="T353">
        <f t="shared" si="102"/>
        <v>9.781476181502395E-4</v>
      </c>
      <c r="U353">
        <f t="shared" si="102"/>
        <v>2.2925475432355669E-2</v>
      </c>
      <c r="V353">
        <f t="shared" si="102"/>
        <v>-5.3503721653103099E-4</v>
      </c>
      <c r="W353">
        <f t="shared" si="102"/>
        <v>4.4164523897102008E-2</v>
      </c>
      <c r="X353">
        <f t="shared" si="102"/>
        <v>-4.1276977002648691E-3</v>
      </c>
      <c r="Y353">
        <f t="shared" si="102"/>
        <v>3.2982750256913967E-2</v>
      </c>
      <c r="Z353">
        <f t="shared" si="102"/>
        <v>-7.821144466113733E-3</v>
      </c>
      <c r="AA353">
        <f t="shared" si="102"/>
        <v>3.1759948697233482E-2</v>
      </c>
      <c r="AB353">
        <f t="shared" si="102"/>
        <v>1.2288204860048861E-2</v>
      </c>
      <c r="AC353">
        <f t="shared" si="102"/>
        <v>2.3851648196925371E-2</v>
      </c>
      <c r="AD353">
        <f t="shared" si="102"/>
        <v>-1.3516721471596067E-2</v>
      </c>
      <c r="AE353">
        <f t="shared" si="102"/>
        <v>1.3506518596772552E-2</v>
      </c>
      <c r="AF353">
        <f t="shared" si="102"/>
        <v>1.4447389943739854E-3</v>
      </c>
      <c r="AG353">
        <f t="shared" si="102"/>
        <v>1.0625863788289154E-2</v>
      </c>
      <c r="AH353">
        <f t="shared" si="102"/>
        <v>1.6966416856212176E-2</v>
      </c>
      <c r="AI353">
        <f t="shared" si="102"/>
        <v>-1.2442132428916057E-2</v>
      </c>
      <c r="AJ353">
        <f t="shared" si="102"/>
        <v>-4.8920667456367273E-3</v>
      </c>
      <c r="AK353">
        <f t="shared" si="102"/>
        <v>4.945068769811033E-3</v>
      </c>
      <c r="AL353">
        <f t="shared" si="102"/>
        <v>1.5732768765782612E-2</v>
      </c>
      <c r="AM353">
        <f t="shared" si="102"/>
        <v>2.5450444107663887E-2</v>
      </c>
      <c r="AN353">
        <f t="shared" si="102"/>
        <v>-3.8346132117974704E-3</v>
      </c>
      <c r="AO353">
        <f t="shared" si="102"/>
        <v>-9.2281341387811106E-3</v>
      </c>
      <c r="AP353">
        <f t="shared" si="102"/>
        <v>5.4500864806930668E-3</v>
      </c>
      <c r="AQ353">
        <f t="shared" si="69"/>
        <v>2.0592248711027513E-3</v>
      </c>
    </row>
    <row r="354" spans="1:43" x14ac:dyDescent="0.2">
      <c r="A354" s="6">
        <v>45559</v>
      </c>
      <c r="B354">
        <f t="shared" ref="B354:AP354" si="103">LN(B103/B102)</f>
        <v>1.9187568848796285E-2</v>
      </c>
      <c r="C354">
        <f t="shared" si="103"/>
        <v>3.4329766735056641E-4</v>
      </c>
      <c r="D354">
        <f t="shared" si="103"/>
        <v>3.5357300922821662E-3</v>
      </c>
      <c r="E354">
        <f t="shared" si="103"/>
        <v>8.4495461218432773E-3</v>
      </c>
      <c r="F354">
        <f t="shared" si="103"/>
        <v>-4.7164303294483928E-3</v>
      </c>
      <c r="G354">
        <f t="shared" si="103"/>
        <v>-1.2501285206180846E-2</v>
      </c>
      <c r="H354">
        <f t="shared" si="103"/>
        <v>6.5143753669674219E-3</v>
      </c>
      <c r="I354">
        <f t="shared" si="103"/>
        <v>-5.0884809690798817E-3</v>
      </c>
      <c r="J354">
        <f t="shared" si="103"/>
        <v>5.4890615548361236E-4</v>
      </c>
      <c r="K354">
        <f t="shared" si="103"/>
        <v>-6.1637081202426476E-4</v>
      </c>
      <c r="L354">
        <f t="shared" si="103"/>
        <v>-1.0433015604676694E-2</v>
      </c>
      <c r="M354">
        <f t="shared" si="103"/>
        <v>1.5234492003048128E-2</v>
      </c>
      <c r="N354">
        <f t="shared" si="103"/>
        <v>4.3663553716605892E-3</v>
      </c>
      <c r="O354">
        <f t="shared" si="103"/>
        <v>-1.0605902108516859E-2</v>
      </c>
      <c r="P354">
        <f t="shared" si="103"/>
        <v>-5.8393111366995441E-4</v>
      </c>
      <c r="Q354">
        <f t="shared" si="103"/>
        <v>1.3448055223785447E-2</v>
      </c>
      <c r="R354">
        <f t="shared" si="103"/>
        <v>-2.682090284381303E-3</v>
      </c>
      <c r="S354">
        <f t="shared" si="103"/>
        <v>2.8950120665738027E-3</v>
      </c>
      <c r="T354">
        <f t="shared" si="103"/>
        <v>5.6435263789769048E-3</v>
      </c>
      <c r="U354">
        <f t="shared" si="103"/>
        <v>3.0981830311123334E-2</v>
      </c>
      <c r="V354">
        <f t="shared" si="103"/>
        <v>-1.1145816200703595E-2</v>
      </c>
      <c r="W354">
        <f t="shared" si="103"/>
        <v>3.1221486445173603E-2</v>
      </c>
      <c r="X354">
        <f t="shared" si="103"/>
        <v>1.2923862307224808E-2</v>
      </c>
      <c r="Y354">
        <f t="shared" si="103"/>
        <v>8.0012183688478559E-3</v>
      </c>
      <c r="Z354">
        <f t="shared" si="103"/>
        <v>8.6555035887847659E-3</v>
      </c>
      <c r="AA354">
        <f t="shared" si="103"/>
        <v>1.9028056035700271E-2</v>
      </c>
      <c r="AB354">
        <f t="shared" si="103"/>
        <v>-1.8708318248107602E-2</v>
      </c>
      <c r="AC354">
        <f t="shared" si="103"/>
        <v>-8.0313477093173161E-3</v>
      </c>
      <c r="AD354">
        <f t="shared" si="103"/>
        <v>-2.752457091008971E-3</v>
      </c>
      <c r="AE354">
        <f t="shared" si="103"/>
        <v>1.9187521059915957E-2</v>
      </c>
      <c r="AF354">
        <f t="shared" si="103"/>
        <v>-5.8318583852172215E-3</v>
      </c>
      <c r="AG354">
        <f t="shared" si="103"/>
        <v>4.6769472624734795E-3</v>
      </c>
      <c r="AH354">
        <f t="shared" si="103"/>
        <v>-2.6092317276563661E-2</v>
      </c>
      <c r="AI354">
        <f t="shared" si="103"/>
        <v>-2.499527906154811E-3</v>
      </c>
      <c r="AJ354">
        <f t="shared" si="103"/>
        <v>1.1328928730859941E-3</v>
      </c>
      <c r="AK354">
        <f t="shared" si="103"/>
        <v>-3.2939270183466526E-3</v>
      </c>
      <c r="AL354">
        <f t="shared" si="103"/>
        <v>-1.0391323305281959E-2</v>
      </c>
      <c r="AM354">
        <f t="shared" si="103"/>
        <v>-4.4996799439030906E-3</v>
      </c>
      <c r="AN354">
        <f t="shared" si="103"/>
        <v>6.5572013471968109E-4</v>
      </c>
      <c r="AO354">
        <f t="shared" si="103"/>
        <v>1.8463724233397608E-2</v>
      </c>
      <c r="AP354">
        <f t="shared" si="103"/>
        <v>-1.1108227820773838E-2</v>
      </c>
      <c r="AQ354">
        <f t="shared" si="69"/>
        <v>5.6589245420495754E-3</v>
      </c>
    </row>
    <row r="355" spans="1:43" x14ac:dyDescent="0.2">
      <c r="A355" s="6">
        <v>45560</v>
      </c>
      <c r="B355">
        <f t="shared" ref="B355:AP355" si="104">LN(B104/B103)</f>
        <v>-1.83697098280885E-3</v>
      </c>
      <c r="C355">
        <f t="shared" si="104"/>
        <v>-2.8185968841578008E-3</v>
      </c>
      <c r="D355">
        <f t="shared" si="104"/>
        <v>2.1324697515767654E-3</v>
      </c>
      <c r="E355">
        <f t="shared" si="104"/>
        <v>-3.7357640486965949E-3</v>
      </c>
      <c r="F355">
        <f t="shared" si="104"/>
        <v>-1.2787834101338682E-2</v>
      </c>
      <c r="G355">
        <f t="shared" si="104"/>
        <v>3.4442780372915031E-3</v>
      </c>
      <c r="H355">
        <f t="shared" si="104"/>
        <v>-4.4319307699583728E-3</v>
      </c>
      <c r="I355">
        <f t="shared" si="104"/>
        <v>1.4960002820391663E-2</v>
      </c>
      <c r="J355">
        <f t="shared" si="104"/>
        <v>3.4354403756943846E-3</v>
      </c>
      <c r="K355">
        <f t="shared" si="104"/>
        <v>6.1611769395103792E-3</v>
      </c>
      <c r="L355">
        <f t="shared" si="104"/>
        <v>-6.2220710974632996E-3</v>
      </c>
      <c r="M355">
        <f t="shared" si="104"/>
        <v>2.4116220259558061E-3</v>
      </c>
      <c r="N355">
        <f t="shared" si="104"/>
        <v>3.6593194701290688E-3</v>
      </c>
      <c r="O355">
        <f t="shared" si="104"/>
        <v>3.5264951165241826E-4</v>
      </c>
      <c r="P355">
        <f t="shared" si="104"/>
        <v>1.8514997201927098E-2</v>
      </c>
      <c r="Q355">
        <f t="shared" si="104"/>
        <v>-2.5078825530894661E-3</v>
      </c>
      <c r="R355">
        <f t="shared" si="104"/>
        <v>3.0670500775749499E-3</v>
      </c>
      <c r="S355">
        <f t="shared" si="104"/>
        <v>1.3104599436420338E-3</v>
      </c>
      <c r="T355">
        <f t="shared" si="104"/>
        <v>-1.4117383141482908E-2</v>
      </c>
      <c r="U355">
        <f t="shared" si="104"/>
        <v>-1.3876355799195504E-3</v>
      </c>
      <c r="V355">
        <f t="shared" si="104"/>
        <v>-2.1170191701796542E-2</v>
      </c>
      <c r="W355">
        <f t="shared" si="104"/>
        <v>-1.2142322999494142E-2</v>
      </c>
      <c r="X355">
        <f t="shared" si="104"/>
        <v>3.822401966290591E-3</v>
      </c>
      <c r="Y355">
        <f t="shared" si="104"/>
        <v>5.4336059463504999E-3</v>
      </c>
      <c r="Z355">
        <f t="shared" si="104"/>
        <v>-6.22811622353349E-3</v>
      </c>
      <c r="AA355">
        <f t="shared" si="104"/>
        <v>-6.7048837551284875E-3</v>
      </c>
      <c r="AB355">
        <f t="shared" si="104"/>
        <v>-2.0136547756298827E-2</v>
      </c>
      <c r="AC355">
        <f t="shared" si="104"/>
        <v>-3.0028173982451878E-3</v>
      </c>
      <c r="AD355">
        <f t="shared" si="104"/>
        <v>-1.5711778208781255E-2</v>
      </c>
      <c r="AE355">
        <f t="shared" si="104"/>
        <v>-1.83694731759953E-3</v>
      </c>
      <c r="AF355">
        <f t="shared" si="104"/>
        <v>2.2771306732888998E-2</v>
      </c>
      <c r="AG355">
        <f t="shared" si="104"/>
        <v>6.2305106823875214E-3</v>
      </c>
      <c r="AH355">
        <f t="shared" si="104"/>
        <v>-5.4239495351273543E-4</v>
      </c>
      <c r="AI355">
        <f t="shared" si="104"/>
        <v>3.9735903482523019E-3</v>
      </c>
      <c r="AJ355">
        <f t="shared" si="104"/>
        <v>-1.7393231623329766E-3</v>
      </c>
      <c r="AK355">
        <f t="shared" si="104"/>
        <v>4.4537274962944285E-3</v>
      </c>
      <c r="AL355">
        <f t="shared" si="104"/>
        <v>-8.7865960757771092E-3</v>
      </c>
      <c r="AM355">
        <f t="shared" si="104"/>
        <v>-6.4726099328347433E-3</v>
      </c>
      <c r="AN355">
        <f t="shared" si="104"/>
        <v>8.0744877039469172E-4</v>
      </c>
      <c r="AO355">
        <f t="shared" si="104"/>
        <v>-2.1205350902554168E-2</v>
      </c>
      <c r="AP355">
        <f t="shared" si="104"/>
        <v>3.114481789869459E-3</v>
      </c>
      <c r="AQ355">
        <f t="shared" si="69"/>
        <v>-5.8007741474669283E-3</v>
      </c>
    </row>
    <row r="356" spans="1:43" x14ac:dyDescent="0.2">
      <c r="A356" s="6">
        <v>45561</v>
      </c>
      <c r="B356">
        <f t="shared" ref="B356:AP356" si="105">LN(B105/B104)</f>
        <v>-4.3155290699839685E-3</v>
      </c>
      <c r="C356">
        <f t="shared" si="105"/>
        <v>1.3708882740074042E-2</v>
      </c>
      <c r="D356">
        <f t="shared" si="105"/>
        <v>6.0597393414843319E-3</v>
      </c>
      <c r="E356">
        <f t="shared" si="105"/>
        <v>1.7938928633009249E-2</v>
      </c>
      <c r="F356">
        <f t="shared" si="105"/>
        <v>1.3312399687387583E-2</v>
      </c>
      <c r="G356">
        <f t="shared" si="105"/>
        <v>-1.3108856630630038E-2</v>
      </c>
      <c r="H356">
        <f t="shared" si="105"/>
        <v>2.97548451922408E-3</v>
      </c>
      <c r="I356">
        <f t="shared" si="105"/>
        <v>-2.2870221517953312E-3</v>
      </c>
      <c r="J356">
        <f t="shared" si="105"/>
        <v>-2.7845863392738121E-3</v>
      </c>
      <c r="K356">
        <f t="shared" si="105"/>
        <v>7.8819134266076528E-3</v>
      </c>
      <c r="L356">
        <f t="shared" si="105"/>
        <v>-6.0709356904353551E-3</v>
      </c>
      <c r="M356">
        <f t="shared" si="105"/>
        <v>-1.4946130693746229E-2</v>
      </c>
      <c r="N356">
        <f t="shared" si="105"/>
        <v>4.5748946891196039E-2</v>
      </c>
      <c r="O356">
        <f t="shared" si="105"/>
        <v>2.1328740757998572E-2</v>
      </c>
      <c r="P356">
        <f t="shared" si="105"/>
        <v>-3.4455505229824238E-3</v>
      </c>
      <c r="Q356">
        <f t="shared" si="105"/>
        <v>-1.1786512214451162E-2</v>
      </c>
      <c r="R356">
        <f t="shared" si="105"/>
        <v>2.6738877524148919E-3</v>
      </c>
      <c r="S356">
        <f t="shared" si="105"/>
        <v>1.4779367300139066E-2</v>
      </c>
      <c r="T356">
        <f t="shared" si="105"/>
        <v>3.0205542671693536E-2</v>
      </c>
      <c r="U356">
        <f t="shared" si="105"/>
        <v>1.6840761867444851E-2</v>
      </c>
      <c r="V356">
        <f t="shared" si="105"/>
        <v>-1.0236946918570192E-2</v>
      </c>
      <c r="W356">
        <f t="shared" si="105"/>
        <v>-5.9965462945761275E-3</v>
      </c>
      <c r="X356">
        <f t="shared" si="105"/>
        <v>8.1314874262555228E-4</v>
      </c>
      <c r="Y356">
        <f t="shared" si="105"/>
        <v>2.871620991405268E-2</v>
      </c>
      <c r="Z356">
        <f t="shared" si="105"/>
        <v>1.0574228514592388E-2</v>
      </c>
      <c r="AA356">
        <f t="shared" si="105"/>
        <v>2.2399600185036331E-3</v>
      </c>
      <c r="AB356">
        <f t="shared" si="105"/>
        <v>4.6392580924082966E-3</v>
      </c>
      <c r="AC356">
        <f t="shared" si="105"/>
        <v>-4.5555876856979609E-3</v>
      </c>
      <c r="AD356">
        <f t="shared" si="105"/>
        <v>-1.2191961167828972E-2</v>
      </c>
      <c r="AE356">
        <f t="shared" si="105"/>
        <v>-4.3155766925014986E-3</v>
      </c>
      <c r="AF356">
        <f t="shared" si="105"/>
        <v>7.0721652613625332E-3</v>
      </c>
      <c r="AG356">
        <f t="shared" si="105"/>
        <v>2.442261453988178E-3</v>
      </c>
      <c r="AH356">
        <f t="shared" si="105"/>
        <v>1.2519154986205474E-2</v>
      </c>
      <c r="AI356">
        <f t="shared" si="105"/>
        <v>3.9202432504791317E-3</v>
      </c>
      <c r="AJ356">
        <f t="shared" si="105"/>
        <v>2.6081214541144033E-3</v>
      </c>
      <c r="AK356">
        <f t="shared" si="105"/>
        <v>9.9974351147393194E-3</v>
      </c>
      <c r="AL356">
        <f t="shared" si="105"/>
        <v>2.2893240707132826E-3</v>
      </c>
      <c r="AM356">
        <f t="shared" si="105"/>
        <v>1.0972289876737833E-2</v>
      </c>
      <c r="AN356">
        <f t="shared" si="105"/>
        <v>4.1435915440879651E-3</v>
      </c>
      <c r="AO356">
        <f t="shared" si="105"/>
        <v>2.6166850195695969E-3</v>
      </c>
      <c r="AP356">
        <f t="shared" si="105"/>
        <v>4.4029863197635691E-3</v>
      </c>
      <c r="AQ356">
        <f t="shared" si="69"/>
        <v>-2.419961599198231E-2</v>
      </c>
    </row>
    <row r="357" spans="1:43" x14ac:dyDescent="0.2">
      <c r="A357" s="6">
        <v>45562</v>
      </c>
      <c r="B357">
        <f t="shared" ref="B357:AP357" si="106">LN(B106/B105)</f>
        <v>-3.7631056276897903E-2</v>
      </c>
      <c r="C357">
        <f t="shared" si="106"/>
        <v>-1.0856012789339857E-2</v>
      </c>
      <c r="D357">
        <f t="shared" si="106"/>
        <v>-2.082398349737347E-2</v>
      </c>
      <c r="E357">
        <f t="shared" si="106"/>
        <v>3.539197799161657E-3</v>
      </c>
      <c r="F357">
        <f t="shared" si="106"/>
        <v>-1.2367532642887199E-2</v>
      </c>
      <c r="G357">
        <f t="shared" si="106"/>
        <v>3.0782839278583933E-2</v>
      </c>
      <c r="H357">
        <f t="shared" si="106"/>
        <v>2.1407159700859723E-2</v>
      </c>
      <c r="I357">
        <f t="shared" si="106"/>
        <v>-1.4529775910202368E-2</v>
      </c>
      <c r="J357">
        <f t="shared" si="106"/>
        <v>1.4505846204439496E-2</v>
      </c>
      <c r="K357">
        <f t="shared" si="106"/>
        <v>8.1514051638139869E-4</v>
      </c>
      <c r="L357">
        <f t="shared" si="106"/>
        <v>-1.5672181354363612E-2</v>
      </c>
      <c r="M357">
        <f t="shared" si="106"/>
        <v>1.3774853868247115E-2</v>
      </c>
      <c r="N357">
        <f t="shared" si="106"/>
        <v>8.3186860359677709E-3</v>
      </c>
      <c r="O357">
        <f t="shared" si="106"/>
        <v>-3.5626282263101928E-3</v>
      </c>
      <c r="P357">
        <f t="shared" si="106"/>
        <v>5.2781954530611306E-3</v>
      </c>
      <c r="Q357">
        <f t="shared" si="106"/>
        <v>6.752151038221057E-3</v>
      </c>
      <c r="R357">
        <f t="shared" si="106"/>
        <v>1.8667098485366254E-2</v>
      </c>
      <c r="S357">
        <f t="shared" si="106"/>
        <v>2.6150702509460451E-2</v>
      </c>
      <c r="T357">
        <f t="shared" si="106"/>
        <v>-1.5102433272412926E-4</v>
      </c>
      <c r="U357">
        <f t="shared" si="106"/>
        <v>1.9656588800187634E-2</v>
      </c>
      <c r="V357">
        <f t="shared" si="106"/>
        <v>-2.9628330627334987E-2</v>
      </c>
      <c r="W357">
        <f t="shared" si="106"/>
        <v>-3.5306813832144956E-2</v>
      </c>
      <c r="X357">
        <f t="shared" si="106"/>
        <v>1.3668566156730025E-2</v>
      </c>
      <c r="Y357">
        <f t="shared" si="106"/>
        <v>8.0128838884132073E-4</v>
      </c>
      <c r="Z357">
        <f t="shared" si="106"/>
        <v>-1.8461271932841111E-4</v>
      </c>
      <c r="AA357">
        <f t="shared" si="106"/>
        <v>1.0103858150311137E-2</v>
      </c>
      <c r="AB357">
        <f t="shared" si="106"/>
        <v>5.8561996752237557E-3</v>
      </c>
      <c r="AC357">
        <f t="shared" si="106"/>
        <v>2.3713546317707418E-2</v>
      </c>
      <c r="AD357">
        <f t="shared" si="106"/>
        <v>-8.8204534055983958E-3</v>
      </c>
      <c r="AE357">
        <f t="shared" si="106"/>
        <v>-3.7630996544483084E-2</v>
      </c>
      <c r="AF357">
        <f t="shared" si="106"/>
        <v>-3.097737993276198E-3</v>
      </c>
      <c r="AG357">
        <f t="shared" si="106"/>
        <v>-1.742084293853181E-2</v>
      </c>
      <c r="AH357">
        <f t="shared" si="106"/>
        <v>-6.6698230097635971E-3</v>
      </c>
      <c r="AI357">
        <f t="shared" si="106"/>
        <v>-1.7036057871280676E-2</v>
      </c>
      <c r="AJ357">
        <f t="shared" si="106"/>
        <v>3.4149531262998188E-3</v>
      </c>
      <c r="AK357">
        <f t="shared" si="106"/>
        <v>-9.5786142074595409E-5</v>
      </c>
      <c r="AL357">
        <f t="shared" si="106"/>
        <v>-1.5815946608925904E-2</v>
      </c>
      <c r="AM357">
        <f t="shared" si="106"/>
        <v>9.9725581745765631E-4</v>
      </c>
      <c r="AN357">
        <f t="shared" si="106"/>
        <v>3.7669534252230798E-3</v>
      </c>
      <c r="AO357">
        <f t="shared" si="106"/>
        <v>1.4305579606987558E-3</v>
      </c>
      <c r="AP357">
        <f t="shared" si="106"/>
        <v>1.2715483234365974E-2</v>
      </c>
      <c r="AQ357">
        <f t="shared" si="69"/>
        <v>5.08630020477086E-4</v>
      </c>
    </row>
    <row r="358" spans="1:43" x14ac:dyDescent="0.2">
      <c r="A358" s="6">
        <v>45565</v>
      </c>
      <c r="B358">
        <f t="shared" ref="B358:AP358" si="107">LN(B107/B106)</f>
        <v>-4.0756835492425883E-2</v>
      </c>
      <c r="C358">
        <f t="shared" si="107"/>
        <v>-5.8521249583491771E-3</v>
      </c>
      <c r="D358">
        <f t="shared" si="107"/>
        <v>-1.4546618781945332E-2</v>
      </c>
      <c r="E358">
        <f t="shared" si="107"/>
        <v>-2.5624745821764428E-2</v>
      </c>
      <c r="F358">
        <f t="shared" si="107"/>
        <v>1.2830765189361734E-2</v>
      </c>
      <c r="G358">
        <f t="shared" si="107"/>
        <v>-1.1062473263609075E-2</v>
      </c>
      <c r="H358">
        <f t="shared" si="107"/>
        <v>7.7068106046009445E-3</v>
      </c>
      <c r="I358">
        <f t="shared" si="107"/>
        <v>-1.2742004179546755E-2</v>
      </c>
      <c r="J358">
        <f t="shared" si="107"/>
        <v>-2.669420229796801E-3</v>
      </c>
      <c r="K358">
        <f t="shared" si="107"/>
        <v>2.5179869726531267E-4</v>
      </c>
      <c r="L358">
        <f t="shared" si="107"/>
        <v>-4.1986522111743814E-2</v>
      </c>
      <c r="M358">
        <f t="shared" si="107"/>
        <v>-1.2427591005329483E-2</v>
      </c>
      <c r="N358">
        <f t="shared" si="107"/>
        <v>-1.9272224696328628E-2</v>
      </c>
      <c r="O358">
        <f t="shared" si="107"/>
        <v>-2.0513722152611883E-2</v>
      </c>
      <c r="P358">
        <f t="shared" si="107"/>
        <v>1.4316842992763637E-2</v>
      </c>
      <c r="Q358">
        <f t="shared" si="107"/>
        <v>1.3449764109369987E-3</v>
      </c>
      <c r="R358">
        <f t="shared" si="107"/>
        <v>-3.3039388473567792E-2</v>
      </c>
      <c r="S358">
        <f t="shared" si="107"/>
        <v>-1.1353681397017538E-2</v>
      </c>
      <c r="T358">
        <f t="shared" si="107"/>
        <v>-1.8652256738978332E-2</v>
      </c>
      <c r="U358">
        <f t="shared" si="107"/>
        <v>-5.9912753115018815E-3</v>
      </c>
      <c r="V358">
        <f t="shared" si="107"/>
        <v>-3.7040857760020649E-3</v>
      </c>
      <c r="W358">
        <f t="shared" si="107"/>
        <v>-2.7893137762022475E-2</v>
      </c>
      <c r="X358">
        <f t="shared" si="107"/>
        <v>-6.824850320659573E-3</v>
      </c>
      <c r="Y358">
        <f t="shared" si="107"/>
        <v>-2.8272741879998394E-2</v>
      </c>
      <c r="Z358">
        <f t="shared" si="107"/>
        <v>-6.4612617338924124E-4</v>
      </c>
      <c r="AA358">
        <f t="shared" si="107"/>
        <v>-2.8867239896484116E-2</v>
      </c>
      <c r="AB358">
        <f t="shared" si="107"/>
        <v>2.5981154672966279E-2</v>
      </c>
      <c r="AC358">
        <f t="shared" si="107"/>
        <v>-1.2029656992789061E-2</v>
      </c>
      <c r="AD358">
        <f t="shared" si="107"/>
        <v>3.9566745852450798E-2</v>
      </c>
      <c r="AE358">
        <f t="shared" si="107"/>
        <v>-4.0756821849445485E-2</v>
      </c>
      <c r="AF358">
        <f t="shared" si="107"/>
        <v>-3.2692954928469749E-2</v>
      </c>
      <c r="AG358">
        <f t="shared" si="107"/>
        <v>-1.1823339779064735E-2</v>
      </c>
      <c r="AH358">
        <f t="shared" si="107"/>
        <v>-2.6837277706966796E-3</v>
      </c>
      <c r="AI358">
        <f t="shared" si="107"/>
        <v>-2.6052023849243364E-2</v>
      </c>
      <c r="AJ358">
        <f t="shared" si="107"/>
        <v>-1.6471624181724671E-2</v>
      </c>
      <c r="AK358">
        <f t="shared" si="107"/>
        <v>-8.7429924210283803E-3</v>
      </c>
      <c r="AL358">
        <f t="shared" si="107"/>
        <v>-9.9292357193206792E-3</v>
      </c>
      <c r="AM358">
        <f t="shared" si="107"/>
        <v>-1.8547631314552858E-2</v>
      </c>
      <c r="AN358">
        <f t="shared" si="107"/>
        <v>-9.3737138744252359E-3</v>
      </c>
      <c r="AO358">
        <f t="shared" si="107"/>
        <v>-2.0117312486070887E-2</v>
      </c>
      <c r="AP358">
        <f t="shared" si="107"/>
        <v>1.8518035940170204E-2</v>
      </c>
      <c r="AQ358">
        <f t="shared" si="69"/>
        <v>-9.2690887137372828E-3</v>
      </c>
    </row>
    <row r="359" spans="1:43" x14ac:dyDescent="0.2">
      <c r="A359" s="6">
        <v>45566</v>
      </c>
      <c r="B359">
        <f t="shared" ref="B359:AP359" si="108">LN(B108/B107)</f>
        <v>-9.3726349574891846E-3</v>
      </c>
      <c r="C359">
        <f t="shared" si="108"/>
        <v>1.3238857451965359E-2</v>
      </c>
      <c r="D359">
        <f t="shared" si="108"/>
        <v>-6.3669828526898078E-3</v>
      </c>
      <c r="E359">
        <f t="shared" si="108"/>
        <v>-1.5385929165494083E-2</v>
      </c>
      <c r="F359">
        <f t="shared" si="108"/>
        <v>5.1799604738399646E-2</v>
      </c>
      <c r="G359">
        <f t="shared" si="108"/>
        <v>6.4779751116104027E-3</v>
      </c>
      <c r="H359">
        <f t="shared" si="108"/>
        <v>3.6957601298527208E-3</v>
      </c>
      <c r="I359">
        <f t="shared" si="108"/>
        <v>-1.3383275493996274E-2</v>
      </c>
      <c r="J359">
        <f t="shared" si="108"/>
        <v>-3.5980033570129515E-3</v>
      </c>
      <c r="K359">
        <f t="shared" si="108"/>
        <v>-3.7035118602295452E-4</v>
      </c>
      <c r="L359">
        <f t="shared" si="108"/>
        <v>6.5780150557524404E-3</v>
      </c>
      <c r="M359">
        <f t="shared" si="108"/>
        <v>1.5049598097588474E-3</v>
      </c>
      <c r="N359">
        <f t="shared" si="108"/>
        <v>-5.4537326510460584E-3</v>
      </c>
      <c r="O359">
        <f t="shared" si="108"/>
        <v>6.3371771484434887E-3</v>
      </c>
      <c r="P359">
        <f t="shared" si="108"/>
        <v>-7.0192048166921551E-3</v>
      </c>
      <c r="Q359">
        <f t="shared" si="108"/>
        <v>-1.9167730129383734E-2</v>
      </c>
      <c r="R359">
        <f t="shared" si="108"/>
        <v>-7.9894353037300945E-3</v>
      </c>
      <c r="S359">
        <f t="shared" si="108"/>
        <v>-3.5097794532815392E-3</v>
      </c>
      <c r="T359">
        <f t="shared" si="108"/>
        <v>-9.7431574680163831E-3</v>
      </c>
      <c r="U359">
        <f t="shared" si="108"/>
        <v>-2.8012652285300003E-3</v>
      </c>
      <c r="V359">
        <f t="shared" si="108"/>
        <v>9.7658538870946925E-3</v>
      </c>
      <c r="W359">
        <f t="shared" si="108"/>
        <v>2.2845698623823095E-2</v>
      </c>
      <c r="X359">
        <f t="shared" si="108"/>
        <v>1.1293930465947101E-2</v>
      </c>
      <c r="Y359">
        <f t="shared" si="108"/>
        <v>2.2555425565175698E-2</v>
      </c>
      <c r="Z359">
        <f t="shared" si="108"/>
        <v>9.7408953984484004E-3</v>
      </c>
      <c r="AA359">
        <f t="shared" si="108"/>
        <v>-4.0419502660424076E-3</v>
      </c>
      <c r="AB359">
        <f t="shared" si="108"/>
        <v>-2.8683726871445374E-2</v>
      </c>
      <c r="AC359">
        <f t="shared" si="108"/>
        <v>1.2321670243962113E-3</v>
      </c>
      <c r="AD359">
        <f t="shared" si="108"/>
        <v>9.7300155596837072E-3</v>
      </c>
      <c r="AE359">
        <f t="shared" si="108"/>
        <v>-9.3726347149821598E-3</v>
      </c>
      <c r="AF359">
        <f t="shared" si="108"/>
        <v>-4.5143131344286642E-3</v>
      </c>
      <c r="AG359">
        <f t="shared" si="108"/>
        <v>-3.3830156628316898E-3</v>
      </c>
      <c r="AH359">
        <f t="shared" si="108"/>
        <v>-1.1747793812410886E-2</v>
      </c>
      <c r="AI359">
        <f t="shared" si="108"/>
        <v>1.0991600384324183E-3</v>
      </c>
      <c r="AJ359">
        <f t="shared" si="108"/>
        <v>1.521217545995132E-2</v>
      </c>
      <c r="AK359">
        <f t="shared" si="108"/>
        <v>-3.7703522980048988E-3</v>
      </c>
      <c r="AL359">
        <f t="shared" si="108"/>
        <v>1.3634078903115536E-2</v>
      </c>
      <c r="AM359">
        <f t="shared" si="108"/>
        <v>1.142081883226154E-2</v>
      </c>
      <c r="AN359">
        <f t="shared" si="108"/>
        <v>4.5345517560482435E-3</v>
      </c>
      <c r="AO359">
        <f t="shared" si="108"/>
        <v>3.0102878265631249E-2</v>
      </c>
      <c r="AP359">
        <f t="shared" si="108"/>
        <v>-1.025508333851444E-2</v>
      </c>
      <c r="AQ359">
        <f t="shared" si="69"/>
        <v>-3.4463075524012739E-2</v>
      </c>
    </row>
    <row r="360" spans="1:43" x14ac:dyDescent="0.2">
      <c r="A360" s="6">
        <v>45568</v>
      </c>
      <c r="B360">
        <f t="shared" ref="B360:AP360" si="109">LN(B109/B108)</f>
        <v>-4.179060586690965E-2</v>
      </c>
      <c r="C360">
        <f t="shared" si="109"/>
        <v>-2.9248128733704245E-2</v>
      </c>
      <c r="D360">
        <f t="shared" si="109"/>
        <v>-1.4975889357705637E-2</v>
      </c>
      <c r="E360">
        <f t="shared" si="109"/>
        <v>-2.9296163697383023E-2</v>
      </c>
      <c r="F360">
        <f t="shared" si="109"/>
        <v>-8.6650973819889249E-3</v>
      </c>
      <c r="G360">
        <f t="shared" si="109"/>
        <v>-4.9978588632673022E-3</v>
      </c>
      <c r="H360">
        <f t="shared" si="109"/>
        <v>-3.4436772015292487E-2</v>
      </c>
      <c r="I360">
        <f t="shared" si="109"/>
        <v>-2.0234340835911632E-2</v>
      </c>
      <c r="J360">
        <f t="shared" si="109"/>
        <v>1.1977042365590566E-3</v>
      </c>
      <c r="K360">
        <f t="shared" si="109"/>
        <v>-1.9948029743716332E-3</v>
      </c>
      <c r="L360">
        <f t="shared" si="109"/>
        <v>-1.530759518391474E-2</v>
      </c>
      <c r="M360">
        <f t="shared" si="109"/>
        <v>-4.933769715791069E-3</v>
      </c>
      <c r="N360">
        <f t="shared" si="109"/>
        <v>-4.0190041983455382E-2</v>
      </c>
      <c r="O360">
        <f t="shared" si="109"/>
        <v>-1.1966135352840723E-2</v>
      </c>
      <c r="P360">
        <f t="shared" si="109"/>
        <v>-1.0851690849781884E-2</v>
      </c>
      <c r="Q360">
        <f t="shared" si="109"/>
        <v>3.4246226405957973E-4</v>
      </c>
      <c r="R360">
        <f t="shared" si="109"/>
        <v>-4.0293771735884262E-2</v>
      </c>
      <c r="S360">
        <f t="shared" si="109"/>
        <v>-4.7507200316579496E-3</v>
      </c>
      <c r="T360">
        <f t="shared" si="109"/>
        <v>-4.1785147362631253E-2</v>
      </c>
      <c r="U360">
        <f t="shared" si="109"/>
        <v>-1.9831701727342128E-2</v>
      </c>
      <c r="V360">
        <f t="shared" si="109"/>
        <v>-4.0839170173964809E-2</v>
      </c>
      <c r="W360">
        <f t="shared" si="109"/>
        <v>-1.6084775371151466E-2</v>
      </c>
      <c r="X360">
        <f t="shared" si="109"/>
        <v>-2.111308195395907E-2</v>
      </c>
      <c r="Y360">
        <f t="shared" si="109"/>
        <v>-1.1325940921025159E-2</v>
      </c>
      <c r="Z360">
        <f t="shared" si="109"/>
        <v>-3.0831634805485109E-2</v>
      </c>
      <c r="AA360">
        <f t="shared" si="109"/>
        <v>-1.8662293397672964E-2</v>
      </c>
      <c r="AB360">
        <f t="shared" si="109"/>
        <v>-3.8218282905839755E-3</v>
      </c>
      <c r="AC360">
        <f t="shared" si="109"/>
        <v>-3.6502356891037806E-2</v>
      </c>
      <c r="AD360">
        <f t="shared" si="109"/>
        <v>-2.416176319949901E-2</v>
      </c>
      <c r="AE360">
        <f t="shared" si="109"/>
        <v>-4.1790658967062279E-2</v>
      </c>
      <c r="AF360">
        <f t="shared" si="109"/>
        <v>-4.2423161572346234E-2</v>
      </c>
      <c r="AG360">
        <f t="shared" si="109"/>
        <v>-2.5938866660721E-2</v>
      </c>
      <c r="AH360">
        <f t="shared" si="109"/>
        <v>-1.0451926521398326E-2</v>
      </c>
      <c r="AI360">
        <f t="shared" si="109"/>
        <v>-1.4264787966473588E-2</v>
      </c>
      <c r="AJ360">
        <f t="shared" si="109"/>
        <v>-5.7668551714591286E-3</v>
      </c>
      <c r="AK360">
        <f t="shared" si="109"/>
        <v>-6.7060040490024711E-3</v>
      </c>
      <c r="AL360">
        <f t="shared" si="109"/>
        <v>-3.0578796559237158E-2</v>
      </c>
      <c r="AM360">
        <f t="shared" si="109"/>
        <v>-3.5825439782096991E-3</v>
      </c>
      <c r="AN360">
        <f t="shared" si="109"/>
        <v>-1.2945090442184582E-2</v>
      </c>
      <c r="AO360">
        <f t="shared" si="109"/>
        <v>-1.3222300297623779E-2</v>
      </c>
      <c r="AP360">
        <f t="shared" si="109"/>
        <v>-3.882808421956406E-2</v>
      </c>
      <c r="AQ360">
        <f t="shared" si="69"/>
        <v>-3.6558749899375471E-2</v>
      </c>
    </row>
    <row r="361" spans="1:43" x14ac:dyDescent="0.2">
      <c r="A361" s="6">
        <v>45569</v>
      </c>
      <c r="B361">
        <f t="shared" ref="B361:AP361" si="110">LN(B110/B109)</f>
        <v>-3.6575812457483496E-3</v>
      </c>
      <c r="C361">
        <f t="shared" si="110"/>
        <v>-8.1017844882032581E-3</v>
      </c>
      <c r="D361">
        <f t="shared" si="110"/>
        <v>-1.9642448014747238E-2</v>
      </c>
      <c r="E361">
        <f t="shared" si="110"/>
        <v>-2.7183096379229141E-3</v>
      </c>
      <c r="F361">
        <f t="shared" si="110"/>
        <v>-3.0544504069709377E-2</v>
      </c>
      <c r="G361">
        <f t="shared" si="110"/>
        <v>-2.0276011484894121E-2</v>
      </c>
      <c r="H361">
        <f t="shared" si="110"/>
        <v>-1.0668635260392977E-2</v>
      </c>
      <c r="I361">
        <f t="shared" si="110"/>
        <v>-6.836798697144035E-3</v>
      </c>
      <c r="J361">
        <f t="shared" si="110"/>
        <v>-8.751042623345262E-4</v>
      </c>
      <c r="K361">
        <f t="shared" si="110"/>
        <v>-1.5319421421686283E-2</v>
      </c>
      <c r="L361">
        <f t="shared" si="110"/>
        <v>-2.5377801946555943E-2</v>
      </c>
      <c r="M361">
        <f t="shared" si="110"/>
        <v>6.6866983515090853E-3</v>
      </c>
      <c r="N361">
        <f t="shared" si="110"/>
        <v>-3.294647994079033E-3</v>
      </c>
      <c r="O361">
        <f t="shared" si="110"/>
        <v>-2.9094053585147113E-2</v>
      </c>
      <c r="P361">
        <f t="shared" si="110"/>
        <v>-1.1319088747212956E-2</v>
      </c>
      <c r="Q361">
        <f t="shared" si="110"/>
        <v>1.0897324073569963E-2</v>
      </c>
      <c r="R361">
        <f t="shared" si="110"/>
        <v>-1.4641392748561468E-2</v>
      </c>
      <c r="S361">
        <f t="shared" si="110"/>
        <v>-4.1864018382836813E-4</v>
      </c>
      <c r="T361">
        <f t="shared" si="110"/>
        <v>5.4405578958971277E-3</v>
      </c>
      <c r="U361">
        <f t="shared" si="110"/>
        <v>-1.0975725298038124E-2</v>
      </c>
      <c r="V361">
        <f t="shared" si="110"/>
        <v>-1.5171805286110713E-2</v>
      </c>
      <c r="W361">
        <f t="shared" si="110"/>
        <v>2.868464151790296E-2</v>
      </c>
      <c r="X361">
        <f t="shared" si="110"/>
        <v>-1.0970777994866836E-3</v>
      </c>
      <c r="Y361">
        <f t="shared" si="110"/>
        <v>-3.6572976237038611E-2</v>
      </c>
      <c r="Z361">
        <f t="shared" si="110"/>
        <v>6.3927723117163009E-3</v>
      </c>
      <c r="AA361">
        <f t="shared" si="110"/>
        <v>-5.3965297260510168E-3</v>
      </c>
      <c r="AB361">
        <f t="shared" si="110"/>
        <v>-1.3042098877944434E-2</v>
      </c>
      <c r="AC361">
        <f t="shared" si="110"/>
        <v>-2.5340730806488617E-3</v>
      </c>
      <c r="AD361">
        <f t="shared" si="110"/>
        <v>-1.9758766969110299E-2</v>
      </c>
      <c r="AE361">
        <f t="shared" si="110"/>
        <v>-3.6575269368939144E-3</v>
      </c>
      <c r="AF361">
        <f t="shared" si="110"/>
        <v>2.2938712747251717E-3</v>
      </c>
      <c r="AG361">
        <f t="shared" si="110"/>
        <v>-1.4582597163302766E-2</v>
      </c>
      <c r="AH361">
        <f t="shared" si="110"/>
        <v>-1.5534764377928219E-2</v>
      </c>
      <c r="AI361">
        <f t="shared" si="110"/>
        <v>-1.3300945260122011E-2</v>
      </c>
      <c r="AJ361">
        <f t="shared" si="110"/>
        <v>1.2987118643220144E-2</v>
      </c>
      <c r="AK361">
        <f t="shared" si="110"/>
        <v>-1.8105421799732513E-2</v>
      </c>
      <c r="AL361">
        <f t="shared" si="110"/>
        <v>-7.5995739944323716E-3</v>
      </c>
      <c r="AM361">
        <f t="shared" si="110"/>
        <v>3.2060311774153882E-3</v>
      </c>
      <c r="AN361">
        <f t="shared" si="110"/>
        <v>4.5962015672987751E-3</v>
      </c>
      <c r="AO361">
        <f t="shared" si="110"/>
        <v>7.7009494476568451E-3</v>
      </c>
      <c r="AP361">
        <f t="shared" si="110"/>
        <v>-1.1775498385155743E-2</v>
      </c>
      <c r="AQ361">
        <f t="shared" si="69"/>
        <v>-9.4914890651307312E-3</v>
      </c>
    </row>
    <row r="362" spans="1:43" x14ac:dyDescent="0.2">
      <c r="A362" s="6">
        <v>45572</v>
      </c>
      <c r="B362">
        <f t="shared" ref="B362:AP362" si="111">LN(B111/B110)</f>
        <v>-2.7438301352918127E-2</v>
      </c>
      <c r="C362">
        <f t="shared" si="111"/>
        <v>-4.2261361213919518E-2</v>
      </c>
      <c r="D362">
        <f t="shared" si="111"/>
        <v>1.2806923273171738E-2</v>
      </c>
      <c r="E362">
        <f t="shared" si="111"/>
        <v>-1.3453857760864366E-2</v>
      </c>
      <c r="F362">
        <f t="shared" si="111"/>
        <v>3.9059052335358453E-2</v>
      </c>
      <c r="G362">
        <f t="shared" si="111"/>
        <v>8.3127822004472741E-4</v>
      </c>
      <c r="H362">
        <f t="shared" si="111"/>
        <v>-1.4577209928342157E-2</v>
      </c>
      <c r="I362">
        <f t="shared" si="111"/>
        <v>-1.0096121217908266E-2</v>
      </c>
      <c r="J362">
        <f t="shared" si="111"/>
        <v>-3.9150919360957928E-3</v>
      </c>
      <c r="K362">
        <f t="shared" si="111"/>
        <v>-3.5263882327394858E-3</v>
      </c>
      <c r="L362">
        <f t="shared" si="111"/>
        <v>-3.5019695648587546E-3</v>
      </c>
      <c r="M362">
        <f t="shared" si="111"/>
        <v>-1.067890280479648E-2</v>
      </c>
      <c r="N362">
        <f t="shared" si="111"/>
        <v>-6.2268312164079171E-3</v>
      </c>
      <c r="O362">
        <f t="shared" si="111"/>
        <v>-9.3966762053408395E-3</v>
      </c>
      <c r="P362">
        <f t="shared" si="111"/>
        <v>-3.5468873281080324E-2</v>
      </c>
      <c r="Q362">
        <f t="shared" si="111"/>
        <v>-1.9839682440024455E-2</v>
      </c>
      <c r="R362">
        <f t="shared" si="111"/>
        <v>-1.1460819979550518E-2</v>
      </c>
      <c r="S362">
        <f t="shared" si="111"/>
        <v>-2.51658430210223E-3</v>
      </c>
      <c r="T362">
        <f t="shared" si="111"/>
        <v>-3.1206539176349135E-3</v>
      </c>
      <c r="U362">
        <f t="shared" si="111"/>
        <v>-5.5854423702896602E-2</v>
      </c>
      <c r="V362">
        <f t="shared" si="111"/>
        <v>-6.5771378089334559E-2</v>
      </c>
      <c r="W362">
        <f t="shared" si="111"/>
        <v>-1.9311104899047155E-2</v>
      </c>
      <c r="X362">
        <f t="shared" si="111"/>
        <v>1.9701248881409648E-4</v>
      </c>
      <c r="Y362">
        <f t="shared" si="111"/>
        <v>1.4068169461595536E-2</v>
      </c>
      <c r="Z362">
        <f t="shared" si="111"/>
        <v>-3.9436627420917445E-3</v>
      </c>
      <c r="AA362">
        <f t="shared" si="111"/>
        <v>-3.6180805917689726E-2</v>
      </c>
      <c r="AB362">
        <f t="shared" si="111"/>
        <v>8.5699540141878422E-4</v>
      </c>
      <c r="AC362">
        <f t="shared" si="111"/>
        <v>-2.1550106856112975E-2</v>
      </c>
      <c r="AD362">
        <f t="shared" si="111"/>
        <v>-4.7306324570592841E-2</v>
      </c>
      <c r="AE362">
        <f t="shared" si="111"/>
        <v>-2.7438300596149486E-2</v>
      </c>
      <c r="AF362">
        <f t="shared" si="111"/>
        <v>-2.8141782248840279E-2</v>
      </c>
      <c r="AG362">
        <f t="shared" si="111"/>
        <v>-2.4334116636502749E-2</v>
      </c>
      <c r="AH362">
        <f t="shared" si="111"/>
        <v>-5.4028937747590848E-3</v>
      </c>
      <c r="AI362">
        <f t="shared" si="111"/>
        <v>-4.7298614647551416E-3</v>
      </c>
      <c r="AJ362">
        <f t="shared" si="111"/>
        <v>8.3845219507865821E-3</v>
      </c>
      <c r="AK362">
        <f t="shared" si="111"/>
        <v>1.3119948278498784E-2</v>
      </c>
      <c r="AL362">
        <f t="shared" si="111"/>
        <v>-1.0418931508246002E-2</v>
      </c>
      <c r="AM362">
        <f t="shared" si="111"/>
        <v>-3.3181110193662378E-2</v>
      </c>
      <c r="AN362">
        <f t="shared" si="111"/>
        <v>4.8327444424814637E-3</v>
      </c>
      <c r="AO362">
        <f t="shared" si="111"/>
        <v>1.2981096894564622E-3</v>
      </c>
      <c r="AP362">
        <f t="shared" si="111"/>
        <v>-3.4954685714090973E-2</v>
      </c>
      <c r="AQ362">
        <f t="shared" si="69"/>
        <v>-1.7234204090586628E-2</v>
      </c>
    </row>
    <row r="363" spans="1:43" x14ac:dyDescent="0.2">
      <c r="A363" s="6">
        <v>45573</v>
      </c>
      <c r="B363">
        <f t="shared" ref="B363:AP363" si="112">LN(B112/B111)</f>
        <v>3.4436863966692717E-2</v>
      </c>
      <c r="C363">
        <f t="shared" si="112"/>
        <v>4.5686304091688001E-2</v>
      </c>
      <c r="D363">
        <f t="shared" si="112"/>
        <v>-2.7715625513841939E-3</v>
      </c>
      <c r="E363">
        <f t="shared" si="112"/>
        <v>2.3148133164499821E-2</v>
      </c>
      <c r="F363">
        <f t="shared" si="112"/>
        <v>-5.2628651987052912E-3</v>
      </c>
      <c r="G363">
        <f t="shared" si="112"/>
        <v>9.8305274332666087E-3</v>
      </c>
      <c r="H363">
        <f t="shared" si="112"/>
        <v>2.6592541537177727E-2</v>
      </c>
      <c r="I363">
        <f t="shared" si="112"/>
        <v>3.1307752207294454E-2</v>
      </c>
      <c r="J363">
        <f t="shared" si="112"/>
        <v>2.606207007380049E-2</v>
      </c>
      <c r="K363">
        <f t="shared" si="112"/>
        <v>6.9576761859741262E-3</v>
      </c>
      <c r="L363">
        <f t="shared" si="112"/>
        <v>5.1308396904062269E-3</v>
      </c>
      <c r="M363">
        <f t="shared" si="112"/>
        <v>1.9149690908124569E-2</v>
      </c>
      <c r="N363">
        <f t="shared" si="112"/>
        <v>3.5515544409600602E-4</v>
      </c>
      <c r="O363">
        <f t="shared" si="112"/>
        <v>3.0647362139995414E-3</v>
      </c>
      <c r="P363">
        <f t="shared" si="112"/>
        <v>1.3151716296421001E-2</v>
      </c>
      <c r="Q363">
        <f t="shared" si="112"/>
        <v>1.3724556236454322E-2</v>
      </c>
      <c r="R363">
        <f t="shared" si="112"/>
        <v>1.9237788815483967E-2</v>
      </c>
      <c r="S363">
        <f t="shared" si="112"/>
        <v>6.2266272430916425E-3</v>
      </c>
      <c r="T363">
        <f t="shared" si="112"/>
        <v>-8.7138514611254641E-3</v>
      </c>
      <c r="U363">
        <f t="shared" si="112"/>
        <v>3.4739574972767542E-2</v>
      </c>
      <c r="V363">
        <f t="shared" si="112"/>
        <v>8.476412104770073E-2</v>
      </c>
      <c r="W363">
        <f t="shared" si="112"/>
        <v>1.6204797753330256E-2</v>
      </c>
      <c r="X363">
        <f t="shared" si="112"/>
        <v>7.0097961061225409E-3</v>
      </c>
      <c r="Y363">
        <f t="shared" si="112"/>
        <v>3.394130863540111E-2</v>
      </c>
      <c r="Z363">
        <f t="shared" si="112"/>
        <v>-8.5033929155461235E-3</v>
      </c>
      <c r="AA363">
        <f t="shared" si="112"/>
        <v>4.7123597706587451E-2</v>
      </c>
      <c r="AB363">
        <f t="shared" si="112"/>
        <v>3.5336677857083013E-2</v>
      </c>
      <c r="AC363">
        <f t="shared" si="112"/>
        <v>4.7441502402891439E-2</v>
      </c>
      <c r="AD363">
        <f t="shared" si="112"/>
        <v>4.8750569253390788E-2</v>
      </c>
      <c r="AE363">
        <f t="shared" si="112"/>
        <v>3.4436849237361608E-2</v>
      </c>
      <c r="AF363">
        <f t="shared" si="112"/>
        <v>6.6115943323127894E-3</v>
      </c>
      <c r="AG363">
        <f t="shared" si="112"/>
        <v>2.0344129991359136E-2</v>
      </c>
      <c r="AH363">
        <f t="shared" si="112"/>
        <v>-5.1662280741791872E-3</v>
      </c>
      <c r="AI363">
        <f t="shared" si="112"/>
        <v>2.1857932199800039E-3</v>
      </c>
      <c r="AJ363">
        <f t="shared" si="112"/>
        <v>7.3399574619237842E-3</v>
      </c>
      <c r="AK363">
        <f t="shared" si="112"/>
        <v>-4.4198630164792065E-3</v>
      </c>
      <c r="AL363">
        <f t="shared" si="112"/>
        <v>7.3184971787571959E-3</v>
      </c>
      <c r="AM363">
        <f t="shared" si="112"/>
        <v>1.3916841110147338E-2</v>
      </c>
      <c r="AN363">
        <f t="shared" si="112"/>
        <v>-4.5976660313939034E-3</v>
      </c>
      <c r="AO363">
        <f t="shared" si="112"/>
        <v>6.4969791139240342E-3</v>
      </c>
      <c r="AP363">
        <f t="shared" si="112"/>
        <v>2.6260968180652482E-2</v>
      </c>
      <c r="AQ363">
        <f t="shared" si="69"/>
        <v>-4.8630341929243722E-3</v>
      </c>
    </row>
    <row r="364" spans="1:43" x14ac:dyDescent="0.2">
      <c r="A364" s="6">
        <v>45574</v>
      </c>
      <c r="B364">
        <f t="shared" ref="B364:AP364" si="113">LN(B113/B112)</f>
        <v>-1.6341427811828145E-2</v>
      </c>
      <c r="C364">
        <f t="shared" si="113"/>
        <v>-7.3584970877511027E-3</v>
      </c>
      <c r="D364">
        <f t="shared" si="113"/>
        <v>1.2381939576214912E-2</v>
      </c>
      <c r="E364">
        <f t="shared" si="113"/>
        <v>-5.9897652066577475E-3</v>
      </c>
      <c r="F364">
        <f t="shared" si="113"/>
        <v>5.8877441427235555E-3</v>
      </c>
      <c r="G364">
        <f t="shared" si="113"/>
        <v>2.3968418009625403E-2</v>
      </c>
      <c r="H364">
        <f t="shared" si="113"/>
        <v>5.2011442978698403E-3</v>
      </c>
      <c r="I364">
        <f t="shared" si="113"/>
        <v>-5.1704558161973233E-3</v>
      </c>
      <c r="J364">
        <f t="shared" si="113"/>
        <v>7.6783420115482323E-2</v>
      </c>
      <c r="K364">
        <f t="shared" si="113"/>
        <v>1.3212397818134108E-3</v>
      </c>
      <c r="L364">
        <f t="shared" si="113"/>
        <v>4.4656927847107515E-3</v>
      </c>
      <c r="M364">
        <f t="shared" si="113"/>
        <v>3.0693060019088572E-2</v>
      </c>
      <c r="N364">
        <f t="shared" si="113"/>
        <v>1.8088752050278205E-2</v>
      </c>
      <c r="O364">
        <f t="shared" si="113"/>
        <v>-2.5797274939963991E-2</v>
      </c>
      <c r="P364">
        <f t="shared" si="113"/>
        <v>-5.9567294358973573E-3</v>
      </c>
      <c r="Q364">
        <f t="shared" si="113"/>
        <v>-1.7012188029711106E-2</v>
      </c>
      <c r="R364">
        <f t="shared" si="113"/>
        <v>-1.641480605504779E-2</v>
      </c>
      <c r="S364">
        <f t="shared" si="113"/>
        <v>7.1206497657730341E-3</v>
      </c>
      <c r="T364">
        <f t="shared" si="113"/>
        <v>2.0819009923856002E-2</v>
      </c>
      <c r="U364">
        <f t="shared" si="113"/>
        <v>8.6080864488200289E-3</v>
      </c>
      <c r="V364">
        <f t="shared" si="113"/>
        <v>4.0596050027509436E-3</v>
      </c>
      <c r="W364">
        <f t="shared" si="113"/>
        <v>3.1474996057709016E-2</v>
      </c>
      <c r="X364">
        <f t="shared" si="113"/>
        <v>1.1252908288628294E-2</v>
      </c>
      <c r="Y364">
        <f t="shared" si="113"/>
        <v>-4.067201378053306E-3</v>
      </c>
      <c r="Z364">
        <f t="shared" si="113"/>
        <v>7.9387910371448052E-3</v>
      </c>
      <c r="AA364">
        <f t="shared" si="113"/>
        <v>7.6422373946161918E-3</v>
      </c>
      <c r="AB364">
        <f t="shared" si="113"/>
        <v>1.2022509254390619E-2</v>
      </c>
      <c r="AC364">
        <f t="shared" si="113"/>
        <v>4.1691057806378124E-3</v>
      </c>
      <c r="AD364">
        <f t="shared" si="113"/>
        <v>2.5374928917036191E-2</v>
      </c>
      <c r="AE364">
        <f t="shared" si="113"/>
        <v>-1.6341413583910641E-2</v>
      </c>
      <c r="AF364">
        <f t="shared" si="113"/>
        <v>1.4504547470538979E-2</v>
      </c>
      <c r="AG364">
        <f t="shared" si="113"/>
        <v>-1.0900647669214319E-2</v>
      </c>
      <c r="AH364">
        <f t="shared" si="113"/>
        <v>-1.7842867309940801E-2</v>
      </c>
      <c r="AI364">
        <f t="shared" si="113"/>
        <v>6.0868876837550448E-3</v>
      </c>
      <c r="AJ364">
        <f t="shared" si="113"/>
        <v>2.1530774836539647E-3</v>
      </c>
      <c r="AK364">
        <f t="shared" si="113"/>
        <v>-3.2514313098649633E-2</v>
      </c>
      <c r="AL364">
        <f t="shared" si="113"/>
        <v>-1.4427614732839512E-3</v>
      </c>
      <c r="AM364">
        <f t="shared" si="113"/>
        <v>2.0205221452469897E-2</v>
      </c>
      <c r="AN364">
        <f t="shared" si="113"/>
        <v>-7.0541880042866679E-5</v>
      </c>
      <c r="AO364">
        <f t="shared" si="113"/>
        <v>1.8066979493513508E-2</v>
      </c>
      <c r="AP364">
        <f t="shared" si="113"/>
        <v>4.2800432197774617E-3</v>
      </c>
      <c r="AQ364">
        <f t="shared" si="69"/>
        <v>2.2176688036874215E-2</v>
      </c>
    </row>
    <row r="365" spans="1:43" x14ac:dyDescent="0.2">
      <c r="A365" s="6">
        <v>45575</v>
      </c>
      <c r="B365">
        <f t="shared" ref="B365:AP365" si="114">LN(B114/B113)</f>
        <v>-2.2159933074439651E-3</v>
      </c>
      <c r="C365">
        <f t="shared" si="114"/>
        <v>6.4062515914421782E-3</v>
      </c>
      <c r="D365">
        <f t="shared" si="114"/>
        <v>0</v>
      </c>
      <c r="E365">
        <f t="shared" si="114"/>
        <v>1.1754894099046337E-3</v>
      </c>
      <c r="F365">
        <f t="shared" si="114"/>
        <v>-1.2325549094545607E-2</v>
      </c>
      <c r="G365">
        <f t="shared" si="114"/>
        <v>-3.7344447092819234E-2</v>
      </c>
      <c r="H365">
        <f t="shared" si="114"/>
        <v>-9.2466168186334796E-3</v>
      </c>
      <c r="I365">
        <f t="shared" si="114"/>
        <v>-8.1099518516971007E-3</v>
      </c>
      <c r="J365">
        <f t="shared" si="114"/>
        <v>-7.978654281960958E-3</v>
      </c>
      <c r="K365">
        <f t="shared" si="114"/>
        <v>-1.2341670779756989E-2</v>
      </c>
      <c r="L365">
        <f t="shared" si="114"/>
        <v>-1.7892128175978305E-2</v>
      </c>
      <c r="M365">
        <f t="shared" si="114"/>
        <v>-5.9197140027137864E-2</v>
      </c>
      <c r="N365">
        <f t="shared" si="114"/>
        <v>1.4269950527321513E-2</v>
      </c>
      <c r="O365">
        <f t="shared" si="114"/>
        <v>-1.4118017665049828E-3</v>
      </c>
      <c r="P365">
        <f t="shared" si="114"/>
        <v>1.0105547924844365E-2</v>
      </c>
      <c r="Q365">
        <f t="shared" si="114"/>
        <v>8.6598616865443418E-4</v>
      </c>
      <c r="R365">
        <f t="shared" si="114"/>
        <v>-2.5859100600708102E-3</v>
      </c>
      <c r="S365">
        <f t="shared" si="114"/>
        <v>-2.257478120935489E-2</v>
      </c>
      <c r="T365">
        <f t="shared" si="114"/>
        <v>-1.1404814972414376E-2</v>
      </c>
      <c r="U365">
        <f t="shared" si="114"/>
        <v>1.036163494298285E-2</v>
      </c>
      <c r="V365">
        <f t="shared" si="114"/>
        <v>-6.350279051522671E-3</v>
      </c>
      <c r="W365">
        <f t="shared" si="114"/>
        <v>-1.042675301137121E-3</v>
      </c>
      <c r="X365">
        <f t="shared" si="114"/>
        <v>-5.8038441179192779E-4</v>
      </c>
      <c r="Y365">
        <f t="shared" si="114"/>
        <v>1.3013590930574978E-2</v>
      </c>
      <c r="Z365">
        <f t="shared" si="114"/>
        <v>-1.1646275983141004E-2</v>
      </c>
      <c r="AA365">
        <f t="shared" si="114"/>
        <v>1.5809170579110843E-2</v>
      </c>
      <c r="AB365">
        <f t="shared" si="114"/>
        <v>4.5875152819079383E-2</v>
      </c>
      <c r="AC365">
        <f t="shared" si="114"/>
        <v>2.1582238590848776E-2</v>
      </c>
      <c r="AD365">
        <f t="shared" si="114"/>
        <v>-1.5968195812280688E-2</v>
      </c>
      <c r="AE365">
        <f t="shared" si="114"/>
        <v>-2.2160207668855837E-3</v>
      </c>
      <c r="AF365">
        <f t="shared" si="114"/>
        <v>1.1977717101429348E-2</v>
      </c>
      <c r="AG365">
        <f t="shared" si="114"/>
        <v>1.7751847427103517E-2</v>
      </c>
      <c r="AH365">
        <f t="shared" si="114"/>
        <v>-5.1597252714790697E-3</v>
      </c>
      <c r="AI365">
        <f t="shared" si="114"/>
        <v>-5.2258156476400525E-4</v>
      </c>
      <c r="AJ365">
        <f t="shared" si="114"/>
        <v>-1.743439672413177E-2</v>
      </c>
      <c r="AK365">
        <f t="shared" si="114"/>
        <v>7.1171521104950949E-4</v>
      </c>
      <c r="AL365">
        <f t="shared" si="114"/>
        <v>4.0964143457042641E-2</v>
      </c>
      <c r="AM365">
        <f t="shared" si="114"/>
        <v>-3.7630030205809028E-4</v>
      </c>
      <c r="AN365">
        <f t="shared" si="114"/>
        <v>-6.0255013764686921E-3</v>
      </c>
      <c r="AO365">
        <f t="shared" si="114"/>
        <v>-2.3853550285973617E-2</v>
      </c>
      <c r="AP365">
        <f t="shared" si="114"/>
        <v>-8.2400495630725566E-3</v>
      </c>
      <c r="AQ365">
        <f t="shared" si="69"/>
        <v>-8.6194059576714648E-3</v>
      </c>
    </row>
    <row r="366" spans="1:43" x14ac:dyDescent="0.2">
      <c r="A366" s="6">
        <v>45576</v>
      </c>
      <c r="B366">
        <f t="shared" ref="B366:AP366" si="115">LN(B115/B114)</f>
        <v>6.5496643915877555E-3</v>
      </c>
      <c r="C366">
        <f t="shared" si="115"/>
        <v>-6.3352588152447249E-3</v>
      </c>
      <c r="D366">
        <f t="shared" si="115"/>
        <v>5.5267102493644134E-3</v>
      </c>
      <c r="E366">
        <f t="shared" si="115"/>
        <v>3.7918995756403453E-3</v>
      </c>
      <c r="F366">
        <f t="shared" si="115"/>
        <v>-7.7473056988067229E-3</v>
      </c>
      <c r="G366">
        <f t="shared" si="115"/>
        <v>-1.44030759361745E-2</v>
      </c>
      <c r="H366">
        <f t="shared" si="115"/>
        <v>6.5096233478126025E-3</v>
      </c>
      <c r="I366">
        <f t="shared" si="115"/>
        <v>-6.0786580195226639E-4</v>
      </c>
      <c r="J366">
        <f t="shared" si="115"/>
        <v>3.3120103796856572E-2</v>
      </c>
      <c r="K366">
        <f t="shared" si="115"/>
        <v>2.442648588362132E-3</v>
      </c>
      <c r="L366">
        <f t="shared" si="115"/>
        <v>3.695348684980814E-3</v>
      </c>
      <c r="M366">
        <f t="shared" si="115"/>
        <v>3.1903873891706042E-2</v>
      </c>
      <c r="N366">
        <f t="shared" si="115"/>
        <v>-1.3020799611192626E-2</v>
      </c>
      <c r="O366">
        <f t="shared" si="115"/>
        <v>-2.5879958800621001E-4</v>
      </c>
      <c r="P366">
        <f t="shared" si="115"/>
        <v>-4.7341072671147134E-4</v>
      </c>
      <c r="Q366">
        <f t="shared" si="115"/>
        <v>1.3074558311238851E-2</v>
      </c>
      <c r="R366">
        <f t="shared" si="115"/>
        <v>7.6554329969551443E-4</v>
      </c>
      <c r="S366">
        <f t="shared" si="115"/>
        <v>7.4940681181224419E-3</v>
      </c>
      <c r="T366">
        <f t="shared" si="115"/>
        <v>2.3665604449156002E-3</v>
      </c>
      <c r="U366">
        <f t="shared" si="115"/>
        <v>-9.7109732503493813E-3</v>
      </c>
      <c r="V366">
        <f t="shared" si="115"/>
        <v>6.2658823949668582E-3</v>
      </c>
      <c r="W366">
        <f t="shared" si="115"/>
        <v>3.9646937794443372E-2</v>
      </c>
      <c r="X366">
        <f t="shared" si="115"/>
        <v>1.6994662419098378E-2</v>
      </c>
      <c r="Y366">
        <f t="shared" si="115"/>
        <v>-1.8946155428929135E-2</v>
      </c>
      <c r="Z366">
        <f t="shared" si="115"/>
        <v>6.2660686282654471E-3</v>
      </c>
      <c r="AA366">
        <f t="shared" si="115"/>
        <v>-3.4913007577581662E-3</v>
      </c>
      <c r="AB366">
        <f t="shared" si="115"/>
        <v>3.4837579989156317E-3</v>
      </c>
      <c r="AC366">
        <f t="shared" si="115"/>
        <v>-8.0867077560196621E-3</v>
      </c>
      <c r="AD366">
        <f t="shared" si="115"/>
        <v>1.6129407756928218E-3</v>
      </c>
      <c r="AE366">
        <f t="shared" si="115"/>
        <v>6.5496917322868083E-3</v>
      </c>
      <c r="AF366">
        <f t="shared" si="115"/>
        <v>-1.0014086315945574E-2</v>
      </c>
      <c r="AG366">
        <f t="shared" si="115"/>
        <v>-6.881204788326655E-3</v>
      </c>
      <c r="AH366">
        <f t="shared" si="115"/>
        <v>1.0292599858124299E-2</v>
      </c>
      <c r="AI366">
        <f t="shared" si="115"/>
        <v>-1.6623127556287035E-2</v>
      </c>
      <c r="AJ366">
        <f t="shared" si="115"/>
        <v>8.3548526118407372E-3</v>
      </c>
      <c r="AK366">
        <f t="shared" si="115"/>
        <v>-7.8551713114636077E-3</v>
      </c>
      <c r="AL366">
        <f t="shared" si="115"/>
        <v>3.352404363587596E-3</v>
      </c>
      <c r="AM366">
        <f t="shared" si="115"/>
        <v>3.3189908947139544E-3</v>
      </c>
      <c r="AN366">
        <f t="shared" si="115"/>
        <v>-1.867180411653049E-2</v>
      </c>
      <c r="AO366">
        <f t="shared" si="115"/>
        <v>1.6744541644168692E-2</v>
      </c>
      <c r="AP366">
        <f t="shared" si="115"/>
        <v>2.993703463199367E-2</v>
      </c>
      <c r="AQ366">
        <f t="shared" si="69"/>
        <v>9.4137502528496408E-3</v>
      </c>
    </row>
    <row r="367" spans="1:43" x14ac:dyDescent="0.2">
      <c r="A367" s="6">
        <v>45579</v>
      </c>
      <c r="B367">
        <f t="shared" ref="B367:AP367" si="116">LN(B116/B115)</f>
        <v>-9.4463150578057639E-3</v>
      </c>
      <c r="C367">
        <f t="shared" si="116"/>
        <v>1.4547104552893439E-3</v>
      </c>
      <c r="D367">
        <f t="shared" si="116"/>
        <v>4.8477493696089296E-3</v>
      </c>
      <c r="E367">
        <f t="shared" si="116"/>
        <v>1.8799680448199066E-3</v>
      </c>
      <c r="F367">
        <f t="shared" si="116"/>
        <v>4.7507246399452691E-3</v>
      </c>
      <c r="G367">
        <f t="shared" si="116"/>
        <v>1.690533895457361E-3</v>
      </c>
      <c r="H367">
        <f t="shared" si="116"/>
        <v>-1.4763366589301611E-2</v>
      </c>
      <c r="I367">
        <f t="shared" si="116"/>
        <v>1.8435367579477439E-2</v>
      </c>
      <c r="J367">
        <f t="shared" si="116"/>
        <v>1.1750464970310378E-2</v>
      </c>
      <c r="K367">
        <f t="shared" si="116"/>
        <v>9.156050605629365E-3</v>
      </c>
      <c r="L367">
        <f t="shared" si="116"/>
        <v>1.4331847371964227E-2</v>
      </c>
      <c r="M367">
        <f t="shared" si="116"/>
        <v>8.6832521236607299E-3</v>
      </c>
      <c r="N367">
        <f t="shared" si="116"/>
        <v>-1.8867217112596781E-2</v>
      </c>
      <c r="O367">
        <f t="shared" si="116"/>
        <v>-3.889248182105533E-3</v>
      </c>
      <c r="P367">
        <f t="shared" si="116"/>
        <v>4.7226188838549983E-3</v>
      </c>
      <c r="Q367">
        <f t="shared" si="116"/>
        <v>-2.0897023478475253E-2</v>
      </c>
      <c r="R367">
        <f t="shared" si="116"/>
        <v>3.0969622691409481E-4</v>
      </c>
      <c r="S367">
        <f t="shared" si="116"/>
        <v>4.0930509684268136E-3</v>
      </c>
      <c r="T367">
        <f t="shared" si="116"/>
        <v>-2.6358820001280039E-3</v>
      </c>
      <c r="U367">
        <f t="shared" si="116"/>
        <v>2.4907237115182283E-3</v>
      </c>
      <c r="V367">
        <f t="shared" si="116"/>
        <v>-1.1824710348571771E-3</v>
      </c>
      <c r="W367">
        <f t="shared" si="116"/>
        <v>-1.1869415214062096E-2</v>
      </c>
      <c r="X367">
        <f t="shared" si="116"/>
        <v>8.7943218449202908E-3</v>
      </c>
      <c r="Y367">
        <f t="shared" si="116"/>
        <v>6.5349837052093365E-3</v>
      </c>
      <c r="Z367">
        <f t="shared" si="116"/>
        <v>3.9435393269427035E-2</v>
      </c>
      <c r="AA367">
        <f t="shared" si="116"/>
        <v>-6.9979563124553037E-4</v>
      </c>
      <c r="AB367">
        <f t="shared" si="116"/>
        <v>-2.7166538868079924E-2</v>
      </c>
      <c r="AC367">
        <f t="shared" si="116"/>
        <v>1.3715246338557821E-2</v>
      </c>
      <c r="AD367">
        <f t="shared" si="116"/>
        <v>-1.7324718057943986E-2</v>
      </c>
      <c r="AE367">
        <f t="shared" si="116"/>
        <v>-9.4463288800435054E-3</v>
      </c>
      <c r="AF367">
        <f t="shared" si="116"/>
        <v>-6.9325851086709522E-3</v>
      </c>
      <c r="AG367">
        <f t="shared" si="116"/>
        <v>2.2222288905778154E-2</v>
      </c>
      <c r="AH367">
        <f t="shared" si="116"/>
        <v>2.117820922508147E-3</v>
      </c>
      <c r="AI367">
        <f t="shared" si="116"/>
        <v>7.129065736900116E-3</v>
      </c>
      <c r="AJ367">
        <f t="shared" si="116"/>
        <v>1.2223793480980127E-2</v>
      </c>
      <c r="AK367">
        <f t="shared" si="116"/>
        <v>1.7764279133647067E-2</v>
      </c>
      <c r="AL367">
        <f t="shared" si="116"/>
        <v>1.4974444102653969E-2</v>
      </c>
      <c r="AM367">
        <f t="shared" si="116"/>
        <v>6.7295379663015039E-3</v>
      </c>
      <c r="AN367">
        <f t="shared" si="116"/>
        <v>-3.0291509900381964E-3</v>
      </c>
      <c r="AO367">
        <f t="shared" si="116"/>
        <v>2.722128789515587E-2</v>
      </c>
      <c r="AP367">
        <f t="shared" si="116"/>
        <v>1.7019042977813401E-2</v>
      </c>
      <c r="AQ367">
        <f t="shared" si="69"/>
        <v>-1.818893414078945E-2</v>
      </c>
    </row>
    <row r="368" spans="1:43" x14ac:dyDescent="0.2">
      <c r="A368" s="6">
        <v>45580</v>
      </c>
      <c r="B368">
        <f t="shared" ref="B368:AP368" si="117">LN(B117/B116)</f>
        <v>-6.9806696537442758E-3</v>
      </c>
      <c r="C368">
        <f t="shared" si="117"/>
        <v>7.0656364808522141E-3</v>
      </c>
      <c r="D368">
        <f t="shared" si="117"/>
        <v>1.2687527769790723E-2</v>
      </c>
      <c r="E368">
        <f t="shared" si="117"/>
        <v>-3.2264736852636124E-2</v>
      </c>
      <c r="F368">
        <f t="shared" si="117"/>
        <v>-2.0557580857377881E-4</v>
      </c>
      <c r="G368">
        <f t="shared" si="117"/>
        <v>-1.6844730768453643E-2</v>
      </c>
      <c r="H368">
        <f t="shared" si="117"/>
        <v>9.2104986770853575E-3</v>
      </c>
      <c r="I368">
        <f t="shared" si="117"/>
        <v>-2.0992446598368235E-2</v>
      </c>
      <c r="J368">
        <f t="shared" si="117"/>
        <v>-1.7555060436277747E-2</v>
      </c>
      <c r="K368">
        <f t="shared" si="117"/>
        <v>-7.2712431854800308E-3</v>
      </c>
      <c r="L368">
        <f t="shared" si="117"/>
        <v>-8.9866583778342168E-3</v>
      </c>
      <c r="M368">
        <f t="shared" si="117"/>
        <v>3.1147128500357414E-3</v>
      </c>
      <c r="N368">
        <f t="shared" si="117"/>
        <v>-7.2925244936009161E-3</v>
      </c>
      <c r="O368">
        <f t="shared" si="117"/>
        <v>-7.139699939027095E-3</v>
      </c>
      <c r="P368">
        <f t="shared" si="117"/>
        <v>4.9348150682799454E-3</v>
      </c>
      <c r="Q368">
        <f t="shared" si="117"/>
        <v>-9.82109355039224E-3</v>
      </c>
      <c r="R368">
        <f t="shared" si="117"/>
        <v>-2.0983266053472456E-2</v>
      </c>
      <c r="S368">
        <f t="shared" si="117"/>
        <v>-5.9349456064524322E-3</v>
      </c>
      <c r="T368">
        <f t="shared" si="117"/>
        <v>-1.1866568550096599E-2</v>
      </c>
      <c r="U368">
        <f t="shared" si="117"/>
        <v>2.5923999224090328E-3</v>
      </c>
      <c r="V368">
        <f t="shared" si="117"/>
        <v>3.2263641521562275E-2</v>
      </c>
      <c r="W368">
        <f t="shared" si="117"/>
        <v>-4.4671304923383738E-3</v>
      </c>
      <c r="X368">
        <f t="shared" si="117"/>
        <v>7.6221768589504642E-3</v>
      </c>
      <c r="Y368">
        <f t="shared" si="117"/>
        <v>2.8522984965276613E-4</v>
      </c>
      <c r="Z368">
        <f t="shared" si="117"/>
        <v>-3.0672112551319172E-2</v>
      </c>
      <c r="AA368">
        <f t="shared" si="117"/>
        <v>1.0965038261451706E-2</v>
      </c>
      <c r="AB368">
        <f t="shared" si="117"/>
        <v>1.2368317769130067E-2</v>
      </c>
      <c r="AC368">
        <f t="shared" si="117"/>
        <v>1.4940432340736621E-2</v>
      </c>
      <c r="AD368">
        <f t="shared" si="117"/>
        <v>1.4096230725075411E-2</v>
      </c>
      <c r="AE368">
        <f t="shared" si="117"/>
        <v>-6.9806831722054648E-3</v>
      </c>
      <c r="AF368">
        <f t="shared" si="117"/>
        <v>-9.0588144286565132E-3</v>
      </c>
      <c r="AG368">
        <f t="shared" si="117"/>
        <v>-2.3720550074963166E-3</v>
      </c>
      <c r="AH368">
        <f t="shared" si="117"/>
        <v>-2.7468206750553966E-3</v>
      </c>
      <c r="AI368">
        <f t="shared" si="117"/>
        <v>1.9097977173567343E-2</v>
      </c>
      <c r="AJ368">
        <f t="shared" si="117"/>
        <v>2.0417052393031961E-4</v>
      </c>
      <c r="AK368">
        <f t="shared" si="117"/>
        <v>3.2143836408176662E-3</v>
      </c>
      <c r="AL368">
        <f t="shared" si="117"/>
        <v>-8.1976286712310744E-3</v>
      </c>
      <c r="AM368">
        <f t="shared" si="117"/>
        <v>-6.2124862321699128E-4</v>
      </c>
      <c r="AN368">
        <f t="shared" si="117"/>
        <v>-4.8103003104923931E-3</v>
      </c>
      <c r="AO368">
        <f t="shared" si="117"/>
        <v>-1.0184430194349418E-2</v>
      </c>
      <c r="AP368">
        <f t="shared" si="117"/>
        <v>-8.5176843582800647E-3</v>
      </c>
      <c r="AQ368">
        <f t="shared" si="69"/>
        <v>1.3253738849565259E-2</v>
      </c>
    </row>
    <row r="369" spans="1:43" x14ac:dyDescent="0.2">
      <c r="A369" s="6">
        <v>45581</v>
      </c>
      <c r="B369">
        <f t="shared" ref="B369:AP369" si="118">LN(B118/B117)</f>
        <v>-6.8012674251331931E-3</v>
      </c>
      <c r="C369">
        <f t="shared" si="118"/>
        <v>-1.1685221882267052E-2</v>
      </c>
      <c r="D369">
        <f t="shared" si="118"/>
        <v>9.6778405081431856E-3</v>
      </c>
      <c r="E369">
        <f t="shared" si="118"/>
        <v>8.250478658705868E-3</v>
      </c>
      <c r="F369">
        <f t="shared" si="118"/>
        <v>-2.2228468087142073E-3</v>
      </c>
      <c r="G369">
        <f t="shared" si="118"/>
        <v>-6.0945954529962702E-3</v>
      </c>
      <c r="H369">
        <f t="shared" si="118"/>
        <v>-3.5498858067186199E-3</v>
      </c>
      <c r="I369">
        <f t="shared" si="118"/>
        <v>-3.7867265672971682E-3</v>
      </c>
      <c r="J369">
        <f t="shared" si="118"/>
        <v>2.7717948958156206E-3</v>
      </c>
      <c r="K369">
        <f t="shared" si="118"/>
        <v>1.4899899165344318E-2</v>
      </c>
      <c r="L369">
        <f t="shared" si="118"/>
        <v>-1.9709240810692245E-2</v>
      </c>
      <c r="M369">
        <f t="shared" si="118"/>
        <v>-2.5011424789915599E-2</v>
      </c>
      <c r="N369">
        <f t="shared" si="118"/>
        <v>-5.0623027766796697E-3</v>
      </c>
      <c r="O369">
        <f t="shared" si="118"/>
        <v>-8.8952339355922779E-3</v>
      </c>
      <c r="P369">
        <f t="shared" si="118"/>
        <v>-5.5240436713726833E-3</v>
      </c>
      <c r="Q369">
        <f t="shared" si="118"/>
        <v>5.9743017983930457E-3</v>
      </c>
      <c r="R369">
        <f t="shared" si="118"/>
        <v>7.4497212703922098E-3</v>
      </c>
      <c r="S369">
        <f t="shared" si="118"/>
        <v>2.6495653124704303E-5</v>
      </c>
      <c r="T369">
        <f t="shared" si="118"/>
        <v>-1.0796067793501188E-2</v>
      </c>
      <c r="U369">
        <f t="shared" si="118"/>
        <v>-6.6022117922636117E-3</v>
      </c>
      <c r="V369">
        <f t="shared" si="118"/>
        <v>-4.5107660347197829E-3</v>
      </c>
      <c r="W369">
        <f t="shared" si="118"/>
        <v>-1.3153504534326161E-2</v>
      </c>
      <c r="X369">
        <f t="shared" si="118"/>
        <v>-2.5968298813853247E-3</v>
      </c>
      <c r="Y369">
        <f t="shared" si="118"/>
        <v>-2.8216146114421848E-2</v>
      </c>
      <c r="Z369">
        <f t="shared" si="118"/>
        <v>-1.5021103622982403E-3</v>
      </c>
      <c r="AA369">
        <f t="shared" si="118"/>
        <v>-1.0965038261451725E-2</v>
      </c>
      <c r="AB369">
        <f t="shared" si="118"/>
        <v>-6.5831547213628981E-3</v>
      </c>
      <c r="AC369">
        <f t="shared" si="118"/>
        <v>1.7516295983975898E-2</v>
      </c>
      <c r="AD369">
        <f t="shared" si="118"/>
        <v>-1.7570053198841537E-3</v>
      </c>
      <c r="AE369">
        <f t="shared" si="118"/>
        <v>-6.8012954083429339E-3</v>
      </c>
      <c r="AF369">
        <f t="shared" si="118"/>
        <v>-5.6349018634088341E-4</v>
      </c>
      <c r="AG369">
        <f t="shared" si="118"/>
        <v>9.2792022088904764E-3</v>
      </c>
      <c r="AH369">
        <f t="shared" si="118"/>
        <v>-7.1858773102566572E-5</v>
      </c>
      <c r="AI369">
        <f t="shared" si="118"/>
        <v>-9.8854185832726576E-3</v>
      </c>
      <c r="AJ369">
        <f t="shared" si="118"/>
        <v>-2.0210046477465618E-2</v>
      </c>
      <c r="AK369">
        <f t="shared" si="118"/>
        <v>-1.0788948218782199E-2</v>
      </c>
      <c r="AL369">
        <f t="shared" si="118"/>
        <v>-9.9959735157157253E-3</v>
      </c>
      <c r="AM369">
        <f t="shared" si="118"/>
        <v>9.9378729614626083E-4</v>
      </c>
      <c r="AN369">
        <f t="shared" si="118"/>
        <v>-5.3214556209133408E-3</v>
      </c>
      <c r="AO369">
        <f t="shared" si="118"/>
        <v>-9.0237747964597246E-3</v>
      </c>
      <c r="AP369">
        <f t="shared" si="118"/>
        <v>6.6671135136401579E-3</v>
      </c>
      <c r="AQ369">
        <f t="shared" si="69"/>
        <v>-7.2075272787945474E-3</v>
      </c>
    </row>
    <row r="370" spans="1:43" x14ac:dyDescent="0.2">
      <c r="A370" s="6">
        <v>45582</v>
      </c>
      <c r="B370">
        <f t="shared" ref="B370:AP370" si="119">LN(B119/B118)</f>
        <v>-1.004427861747988E-2</v>
      </c>
      <c r="C370">
        <f t="shared" si="119"/>
        <v>-6.5035704762020086E-3</v>
      </c>
      <c r="D370">
        <f t="shared" si="119"/>
        <v>-1.9097507564581791E-2</v>
      </c>
      <c r="E370">
        <f t="shared" si="119"/>
        <v>-0.13800599578170777</v>
      </c>
      <c r="F370">
        <f t="shared" si="119"/>
        <v>-2.1626540128058386E-2</v>
      </c>
      <c r="G370">
        <f t="shared" si="119"/>
        <v>-2.2429437516227864E-3</v>
      </c>
      <c r="H370">
        <f t="shared" si="119"/>
        <v>-1.926307714699756E-2</v>
      </c>
      <c r="I370">
        <f t="shared" si="119"/>
        <v>-2.2525704902665551E-2</v>
      </c>
      <c r="J370">
        <f t="shared" si="119"/>
        <v>-7.5813510354069656E-3</v>
      </c>
      <c r="K370">
        <f t="shared" si="119"/>
        <v>-1.0212450000696347E-3</v>
      </c>
      <c r="L370">
        <f t="shared" si="119"/>
        <v>-3.4056751850428384E-2</v>
      </c>
      <c r="M370">
        <f t="shared" si="119"/>
        <v>-8.6925243098556985E-3</v>
      </c>
      <c r="N370">
        <f t="shared" si="119"/>
        <v>-1.9582607735755146E-2</v>
      </c>
      <c r="O370">
        <f t="shared" si="119"/>
        <v>-3.4521299085083168E-2</v>
      </c>
      <c r="P370">
        <f t="shared" si="119"/>
        <v>-1.5439692870130167E-2</v>
      </c>
      <c r="Q370">
        <f t="shared" si="119"/>
        <v>-1.3404313487617789E-2</v>
      </c>
      <c r="R370">
        <f t="shared" si="119"/>
        <v>1.7339978519249945E-3</v>
      </c>
      <c r="S370">
        <f t="shared" si="119"/>
        <v>-4.7251903017227429E-3</v>
      </c>
      <c r="T370">
        <f t="shared" si="119"/>
        <v>-1.7620882603476926E-2</v>
      </c>
      <c r="U370">
        <f t="shared" si="119"/>
        <v>-2.2512283160503417E-2</v>
      </c>
      <c r="V370">
        <f t="shared" si="119"/>
        <v>-3.326103063877868E-2</v>
      </c>
      <c r="W370">
        <f t="shared" si="119"/>
        <v>-1.0212775851653052E-2</v>
      </c>
      <c r="X370">
        <f t="shared" si="119"/>
        <v>1.3662929045834052E-3</v>
      </c>
      <c r="Y370">
        <f t="shared" si="119"/>
        <v>-3.4283767407387492E-2</v>
      </c>
      <c r="Z370">
        <f t="shared" si="119"/>
        <v>-6.4097621937799628E-3</v>
      </c>
      <c r="AA370">
        <f t="shared" si="119"/>
        <v>-4.0334445366503229E-3</v>
      </c>
      <c r="AB370">
        <f t="shared" si="119"/>
        <v>-3.7219393302206118E-2</v>
      </c>
      <c r="AC370">
        <f t="shared" si="119"/>
        <v>-3.0008244648126844E-2</v>
      </c>
      <c r="AD370">
        <f t="shared" si="119"/>
        <v>-2.2794720624699012E-2</v>
      </c>
      <c r="AE370">
        <f t="shared" si="119"/>
        <v>-1.0044278899967353E-2</v>
      </c>
      <c r="AF370">
        <f t="shared" si="119"/>
        <v>-1.8687224615112446E-2</v>
      </c>
      <c r="AG370">
        <f t="shared" si="119"/>
        <v>-1.5802511412776606E-2</v>
      </c>
      <c r="AH370">
        <f t="shared" si="119"/>
        <v>-1.5435194491609702E-2</v>
      </c>
      <c r="AI370">
        <f t="shared" si="119"/>
        <v>-9.6185675280683579E-3</v>
      </c>
      <c r="AJ370">
        <f t="shared" si="119"/>
        <v>2.4691283734691229E-2</v>
      </c>
      <c r="AK370">
        <f t="shared" si="119"/>
        <v>-8.7570198243535329E-3</v>
      </c>
      <c r="AL370">
        <f t="shared" si="119"/>
        <v>-6.5768604087467477E-3</v>
      </c>
      <c r="AM370">
        <f t="shared" si="119"/>
        <v>6.9284914573742454E-3</v>
      </c>
      <c r="AN370">
        <f t="shared" si="119"/>
        <v>3.4250957950796965E-3</v>
      </c>
      <c r="AO370">
        <f t="shared" si="119"/>
        <v>2.3041241348824227E-2</v>
      </c>
      <c r="AP370">
        <f t="shared" si="119"/>
        <v>-3.2634061611048294E-2</v>
      </c>
      <c r="AQ370">
        <f t="shared" si="69"/>
        <v>-1.5715108672215664E-2</v>
      </c>
    </row>
    <row r="371" spans="1:43" x14ac:dyDescent="0.2">
      <c r="A371" s="6">
        <v>45583</v>
      </c>
      <c r="B371">
        <f t="shared" ref="B371:AP371" si="120">LN(B120/B119)</f>
        <v>1.4410885185842848E-3</v>
      </c>
      <c r="C371">
        <f t="shared" si="120"/>
        <v>7.7848778250926322E-3</v>
      </c>
      <c r="D371">
        <f t="shared" si="120"/>
        <v>3.9307483875758321E-3</v>
      </c>
      <c r="E371">
        <f t="shared" si="120"/>
        <v>-5.4995575984803048E-3</v>
      </c>
      <c r="F371">
        <f t="shared" si="120"/>
        <v>1.5958728927058012E-2</v>
      </c>
      <c r="G371">
        <f t="shared" si="120"/>
        <v>-4.5010365473825463E-3</v>
      </c>
      <c r="H371">
        <f t="shared" si="120"/>
        <v>4.2491253580693869E-3</v>
      </c>
      <c r="I371">
        <f t="shared" si="120"/>
        <v>-6.9082734077665223E-3</v>
      </c>
      <c r="J371">
        <f t="shared" si="120"/>
        <v>-9.1160292938005684E-3</v>
      </c>
      <c r="K371">
        <f t="shared" si="120"/>
        <v>5.5112294565908384E-3</v>
      </c>
      <c r="L371">
        <f t="shared" si="120"/>
        <v>-2.3957664446378507E-4</v>
      </c>
      <c r="M371">
        <f t="shared" si="120"/>
        <v>1.5610655144453157E-3</v>
      </c>
      <c r="N371">
        <f t="shared" si="120"/>
        <v>-3.1877827385603345E-3</v>
      </c>
      <c r="O371">
        <f t="shared" si="120"/>
        <v>-1.2032427899225095E-2</v>
      </c>
      <c r="P371">
        <f t="shared" si="120"/>
        <v>1.7088467934662638E-2</v>
      </c>
      <c r="Q371">
        <f t="shared" si="120"/>
        <v>6.0187224328308768E-3</v>
      </c>
      <c r="R371">
        <f t="shared" si="120"/>
        <v>2.1172991183137494E-3</v>
      </c>
      <c r="S371">
        <f t="shared" si="120"/>
        <v>1.0947554451606226E-2</v>
      </c>
      <c r="T371">
        <f t="shared" si="120"/>
        <v>2.059185352991455E-2</v>
      </c>
      <c r="U371">
        <f t="shared" si="120"/>
        <v>7.4135901400950261E-3</v>
      </c>
      <c r="V371">
        <f t="shared" si="120"/>
        <v>5.9459080738633908E-4</v>
      </c>
      <c r="W371">
        <f t="shared" si="120"/>
        <v>-1.3749853186233637E-2</v>
      </c>
      <c r="X371">
        <f t="shared" si="120"/>
        <v>-5.4222334666107303E-3</v>
      </c>
      <c r="Y371">
        <f t="shared" si="120"/>
        <v>-1.1806674157942493E-4</v>
      </c>
      <c r="Z371">
        <f t="shared" si="120"/>
        <v>3.6945086692262763E-2</v>
      </c>
      <c r="AA371">
        <f t="shared" si="120"/>
        <v>9.0958150535705422E-3</v>
      </c>
      <c r="AB371">
        <f t="shared" si="120"/>
        <v>-1.9762121311292933E-2</v>
      </c>
      <c r="AC371">
        <f t="shared" si="120"/>
        <v>1.3490715034555538E-3</v>
      </c>
      <c r="AD371">
        <f t="shared" si="120"/>
        <v>-5.7450262974271232E-3</v>
      </c>
      <c r="AE371">
        <f t="shared" si="120"/>
        <v>1.4410885592883109E-3</v>
      </c>
      <c r="AF371">
        <f t="shared" si="120"/>
        <v>5.583964327326485E-2</v>
      </c>
      <c r="AG371">
        <f t="shared" si="120"/>
        <v>5.186100610371204E-3</v>
      </c>
      <c r="AH371">
        <f t="shared" si="120"/>
        <v>-7.8999049822507036E-3</v>
      </c>
      <c r="AI371">
        <f t="shared" si="120"/>
        <v>2.6646873623721104E-2</v>
      </c>
      <c r="AJ371">
        <f t="shared" si="120"/>
        <v>-4.6009324167284531E-2</v>
      </c>
      <c r="AK371">
        <f t="shared" si="120"/>
        <v>-4.5099878790498121E-3</v>
      </c>
      <c r="AL371">
        <f t="shared" si="120"/>
        <v>3.7482306740832627E-3</v>
      </c>
      <c r="AM371">
        <f t="shared" si="120"/>
        <v>1.1462382334851433E-2</v>
      </c>
      <c r="AN371">
        <f t="shared" si="120"/>
        <v>5.8501190313023409E-3</v>
      </c>
      <c r="AO371">
        <f t="shared" si="120"/>
        <v>-6.5545796756666212E-3</v>
      </c>
      <c r="AP371">
        <f t="shared" si="120"/>
        <v>-1.6261970262558097E-2</v>
      </c>
      <c r="AQ371">
        <f t="shared" si="69"/>
        <v>2.0365946109633808E-2</v>
      </c>
    </row>
    <row r="372" spans="1:43" x14ac:dyDescent="0.2">
      <c r="A372" s="6">
        <v>45586</v>
      </c>
      <c r="B372">
        <f t="shared" ref="B372:AP372" si="121">LN(B121/B120)</f>
        <v>-1.4651319879517155E-2</v>
      </c>
      <c r="C372">
        <f t="shared" si="121"/>
        <v>-2.1646925905391013E-2</v>
      </c>
      <c r="D372">
        <f t="shared" si="121"/>
        <v>-8.9989590271685876E-3</v>
      </c>
      <c r="E372">
        <f t="shared" si="121"/>
        <v>4.2463161668551026E-2</v>
      </c>
      <c r="F372">
        <f t="shared" si="121"/>
        <v>-2.3192015105788576E-2</v>
      </c>
      <c r="G372">
        <f t="shared" si="121"/>
        <v>-1.817667071568755E-2</v>
      </c>
      <c r="H372">
        <f t="shared" si="121"/>
        <v>-2.5946826830201507E-2</v>
      </c>
      <c r="I372">
        <f t="shared" si="121"/>
        <v>-2.1659656785374602E-2</v>
      </c>
      <c r="J372">
        <f t="shared" si="121"/>
        <v>-1.628025662367396E-2</v>
      </c>
      <c r="K372">
        <f t="shared" si="121"/>
        <v>-6.5037183960918767E-3</v>
      </c>
      <c r="L372">
        <f t="shared" si="121"/>
        <v>4.9815734480711093E-3</v>
      </c>
      <c r="M372">
        <f t="shared" si="121"/>
        <v>-1.2812844823453557E-2</v>
      </c>
      <c r="N372">
        <f t="shared" si="121"/>
        <v>5.8317368027589233E-3</v>
      </c>
      <c r="O372">
        <f t="shared" si="121"/>
        <v>1.8703900799914514E-3</v>
      </c>
      <c r="P372">
        <f t="shared" si="121"/>
        <v>1.176316058632612E-4</v>
      </c>
      <c r="Q372">
        <f t="shared" si="121"/>
        <v>-2.3933746380153862E-2</v>
      </c>
      <c r="R372">
        <f t="shared" si="121"/>
        <v>7.25676631482802E-3</v>
      </c>
      <c r="S372">
        <f t="shared" si="121"/>
        <v>-7.0127663445739398E-3</v>
      </c>
      <c r="T372">
        <f t="shared" si="121"/>
        <v>-7.5546891459430327E-3</v>
      </c>
      <c r="U372">
        <f t="shared" si="121"/>
        <v>5.5097269134728557E-4</v>
      </c>
      <c r="V372">
        <f t="shared" si="121"/>
        <v>-1.7649641705225014E-2</v>
      </c>
      <c r="W372">
        <f t="shared" si="121"/>
        <v>-7.5554380301114075E-5</v>
      </c>
      <c r="X372">
        <f t="shared" si="121"/>
        <v>-7.6189317630359623E-3</v>
      </c>
      <c r="Y372">
        <f t="shared" si="121"/>
        <v>1.1388059240034373E-2</v>
      </c>
      <c r="Z372">
        <f t="shared" si="121"/>
        <v>-1.0031192693216436E-3</v>
      </c>
      <c r="AA372">
        <f t="shared" si="121"/>
        <v>-1.7034439870178622E-2</v>
      </c>
      <c r="AB372">
        <f t="shared" si="121"/>
        <v>-1.1438414131923438E-2</v>
      </c>
      <c r="AC372">
        <f t="shared" si="121"/>
        <v>-2.2679122362948998E-3</v>
      </c>
      <c r="AD372">
        <f t="shared" si="121"/>
        <v>-3.2079021331648389E-2</v>
      </c>
      <c r="AE372">
        <f t="shared" si="121"/>
        <v>-1.4651320296094804E-2</v>
      </c>
      <c r="AF372">
        <f t="shared" si="121"/>
        <v>-5.4877292485655208E-3</v>
      </c>
      <c r="AG372">
        <f t="shared" si="121"/>
        <v>2.7475184118061532E-2</v>
      </c>
      <c r="AH372">
        <f t="shared" si="121"/>
        <v>-8.7052994039827549E-3</v>
      </c>
      <c r="AI372">
        <f t="shared" si="121"/>
        <v>-4.3193187954782084E-3</v>
      </c>
      <c r="AJ372">
        <f t="shared" si="121"/>
        <v>-1.4387756852069231E-2</v>
      </c>
      <c r="AK372">
        <f t="shared" si="121"/>
        <v>-6.286447698777984E-3</v>
      </c>
      <c r="AL372">
        <f t="shared" si="121"/>
        <v>-4.4731178035503361E-2</v>
      </c>
      <c r="AM372">
        <f t="shared" si="121"/>
        <v>-7.8930416975015998E-3</v>
      </c>
      <c r="AN372">
        <f t="shared" si="121"/>
        <v>-1.053282255756198E-2</v>
      </c>
      <c r="AO372">
        <f t="shared" si="121"/>
        <v>7.8483752762240639E-3</v>
      </c>
      <c r="AP372">
        <f t="shared" si="121"/>
        <v>-1.33028777460977E-2</v>
      </c>
      <c r="AQ372">
        <f t="shared" si="69"/>
        <v>-3.9277229347995561E-3</v>
      </c>
    </row>
    <row r="373" spans="1:43" x14ac:dyDescent="0.2">
      <c r="A373" s="6">
        <v>45587</v>
      </c>
      <c r="B373">
        <f t="shared" ref="B373:AP373" si="122">LN(B122/B121)</f>
        <v>-1.5522054076199885E-2</v>
      </c>
      <c r="C373">
        <f t="shared" si="122"/>
        <v>-9.2391999425731723E-3</v>
      </c>
      <c r="D373">
        <f t="shared" si="122"/>
        <v>-1.7729200924267619E-4</v>
      </c>
      <c r="E373">
        <f t="shared" si="122"/>
        <v>-1.2664998593746608E-2</v>
      </c>
      <c r="F373">
        <f t="shared" si="122"/>
        <v>-3.3864777351696095E-2</v>
      </c>
      <c r="G373">
        <f t="shared" si="122"/>
        <v>-8.8330056561043251E-3</v>
      </c>
      <c r="H373">
        <f t="shared" si="122"/>
        <v>-6.9040152459160457E-3</v>
      </c>
      <c r="I373">
        <f t="shared" si="122"/>
        <v>-2.4380322357527451E-2</v>
      </c>
      <c r="J373">
        <f t="shared" si="122"/>
        <v>-1.8232721003676948E-2</v>
      </c>
      <c r="K373">
        <f t="shared" si="122"/>
        <v>-5.2396114607577244E-3</v>
      </c>
      <c r="L373">
        <f t="shared" si="122"/>
        <v>-1.2756917418235788E-2</v>
      </c>
      <c r="M373">
        <f t="shared" si="122"/>
        <v>-9.2904496426770341E-3</v>
      </c>
      <c r="N373">
        <f t="shared" si="122"/>
        <v>-2.0964119247706428E-2</v>
      </c>
      <c r="O373">
        <f t="shared" si="122"/>
        <v>-1.8703900799914726E-3</v>
      </c>
      <c r="P373">
        <f t="shared" si="122"/>
        <v>-2.2005210245907715E-2</v>
      </c>
      <c r="Q373">
        <f t="shared" si="122"/>
        <v>-2.1192045595862626E-2</v>
      </c>
      <c r="R373">
        <f t="shared" si="122"/>
        <v>-1.9060133512486095E-2</v>
      </c>
      <c r="S373">
        <f t="shared" si="122"/>
        <v>-4.9937914112465811E-3</v>
      </c>
      <c r="T373">
        <f t="shared" si="122"/>
        <v>-2.6701141176134063E-2</v>
      </c>
      <c r="U373">
        <f t="shared" si="122"/>
        <v>-4.0358254315263464E-2</v>
      </c>
      <c r="V373">
        <f t="shared" si="122"/>
        <v>2.74527452805985E-2</v>
      </c>
      <c r="W373">
        <f t="shared" si="122"/>
        <v>-3.1098142822036344E-2</v>
      </c>
      <c r="X373">
        <f t="shared" si="122"/>
        <v>-4.8435261688238064E-3</v>
      </c>
      <c r="Y373">
        <f t="shared" si="122"/>
        <v>-3.7724934249635543E-2</v>
      </c>
      <c r="Z373">
        <f t="shared" si="122"/>
        <v>-4.8465343272924618E-3</v>
      </c>
      <c r="AA373">
        <f t="shared" si="122"/>
        <v>-3.8456083924973801E-2</v>
      </c>
      <c r="AB373">
        <f t="shared" si="122"/>
        <v>-5.440779827830073E-2</v>
      </c>
      <c r="AC373">
        <f t="shared" si="122"/>
        <v>-4.8273068176178713E-2</v>
      </c>
      <c r="AD373">
        <f t="shared" si="122"/>
        <v>-4.8713991253795483E-2</v>
      </c>
      <c r="AE373">
        <f t="shared" si="122"/>
        <v>-1.5521996345014817E-2</v>
      </c>
      <c r="AF373">
        <f t="shared" si="122"/>
        <v>-1.229913434867673E-2</v>
      </c>
      <c r="AG373">
        <f t="shared" si="122"/>
        <v>-8.2190103701375184E-3</v>
      </c>
      <c r="AH373">
        <f t="shared" si="122"/>
        <v>-4.4090400732164324E-3</v>
      </c>
      <c r="AI373">
        <f t="shared" si="122"/>
        <v>6.6889881507967101E-3</v>
      </c>
      <c r="AJ373">
        <f t="shared" si="122"/>
        <v>-6.2129206379222483E-4</v>
      </c>
      <c r="AK373">
        <f t="shared" si="122"/>
        <v>-3.8324080327284968E-3</v>
      </c>
      <c r="AL373">
        <f t="shared" si="122"/>
        <v>-1.4666610533940527E-2</v>
      </c>
      <c r="AM373">
        <f t="shared" si="122"/>
        <v>-2.9359746448644274E-2</v>
      </c>
      <c r="AN373">
        <f t="shared" si="122"/>
        <v>-1.5898534533940998E-2</v>
      </c>
      <c r="AO373">
        <f t="shared" si="122"/>
        <v>-2.7367484123721037E-3</v>
      </c>
      <c r="AP373">
        <f t="shared" si="122"/>
        <v>-4.5939100901305492E-2</v>
      </c>
      <c r="AQ373">
        <f t="shared" si="69"/>
        <v>-1.1470199422403573E-2</v>
      </c>
    </row>
    <row r="374" spans="1:43" x14ac:dyDescent="0.2">
      <c r="A374" s="6">
        <v>45588</v>
      </c>
      <c r="B374">
        <f t="shared" ref="B374:AP374" si="123">LN(B123/B122)</f>
        <v>1.0423696795573775E-2</v>
      </c>
      <c r="C374">
        <f t="shared" si="123"/>
        <v>-1.6572775644079826E-2</v>
      </c>
      <c r="D374">
        <f t="shared" si="123"/>
        <v>-3.8187467590169964E-3</v>
      </c>
      <c r="E374">
        <f t="shared" si="123"/>
        <v>2.0845347833009953E-2</v>
      </c>
      <c r="F374">
        <f t="shared" si="123"/>
        <v>6.0993312774262195E-3</v>
      </c>
      <c r="G374">
        <f t="shared" si="123"/>
        <v>-1.6522681255969875E-2</v>
      </c>
      <c r="H374">
        <f t="shared" si="123"/>
        <v>-2.9443922676032071E-2</v>
      </c>
      <c r="I374">
        <f t="shared" si="123"/>
        <v>-1.8112094534112184E-2</v>
      </c>
      <c r="J374">
        <f t="shared" si="123"/>
        <v>-1.5651371199803754E-2</v>
      </c>
      <c r="K374">
        <f t="shared" si="123"/>
        <v>-8.2138953500779047E-3</v>
      </c>
      <c r="L374">
        <f t="shared" si="123"/>
        <v>-5.8324099345312729E-3</v>
      </c>
      <c r="M374">
        <f t="shared" si="123"/>
        <v>-2.7339695492567088E-2</v>
      </c>
      <c r="N374">
        <f t="shared" si="123"/>
        <v>2.7555033243512185E-3</v>
      </c>
      <c r="O374">
        <f t="shared" si="123"/>
        <v>-9.8773577247045167E-3</v>
      </c>
      <c r="P374">
        <f t="shared" si="123"/>
        <v>-1.808192987259093E-2</v>
      </c>
      <c r="Q374">
        <f t="shared" si="123"/>
        <v>1.8481211046478737E-4</v>
      </c>
      <c r="R374">
        <f t="shared" si="123"/>
        <v>-3.5982327333553398E-3</v>
      </c>
      <c r="S374">
        <f t="shared" si="123"/>
        <v>-2.5867844262042528E-2</v>
      </c>
      <c r="T374">
        <f t="shared" si="123"/>
        <v>-2.1056491781059434E-3</v>
      </c>
      <c r="U374">
        <f t="shared" si="123"/>
        <v>4.2354223176096139E-3</v>
      </c>
      <c r="V374">
        <f t="shared" si="123"/>
        <v>5.5929106142751178E-2</v>
      </c>
      <c r="W374">
        <f t="shared" si="123"/>
        <v>-1.4267592949857378E-2</v>
      </c>
      <c r="X374">
        <f t="shared" si="123"/>
        <v>1.253931768773738E-2</v>
      </c>
      <c r="Y374">
        <f t="shared" si="123"/>
        <v>-3.2991884429375277E-2</v>
      </c>
      <c r="Z374">
        <f t="shared" si="123"/>
        <v>3.2031829325541859E-3</v>
      </c>
      <c r="AA374">
        <f t="shared" si="123"/>
        <v>-1.1104773501085081E-2</v>
      </c>
      <c r="AB374">
        <f t="shared" si="123"/>
        <v>1.4173105173645034E-2</v>
      </c>
      <c r="AC374">
        <f t="shared" si="123"/>
        <v>-1.5922210096515108E-2</v>
      </c>
      <c r="AD374">
        <f t="shared" si="123"/>
        <v>3.0454057711433152E-2</v>
      </c>
      <c r="AE374">
        <f t="shared" si="123"/>
        <v>1.0423681806188642E-2</v>
      </c>
      <c r="AF374">
        <f t="shared" si="123"/>
        <v>-1.3141468577908284E-2</v>
      </c>
      <c r="AG374">
        <f t="shared" si="123"/>
        <v>1.2317882661022609E-2</v>
      </c>
      <c r="AH374">
        <f t="shared" si="123"/>
        <v>-8.3880019693458943E-3</v>
      </c>
      <c r="AI374">
        <f t="shared" si="123"/>
        <v>-1.2623723670611195E-2</v>
      </c>
      <c r="AJ374">
        <f t="shared" si="123"/>
        <v>1.1705101919448672E-2</v>
      </c>
      <c r="AK374">
        <f t="shared" si="123"/>
        <v>-3.0139929527948132E-3</v>
      </c>
      <c r="AL374">
        <f t="shared" si="123"/>
        <v>2.6338536020948993E-3</v>
      </c>
      <c r="AM374">
        <f t="shared" si="123"/>
        <v>-5.5824974467319766E-3</v>
      </c>
      <c r="AN374">
        <f t="shared" si="123"/>
        <v>1.2559427413046083E-2</v>
      </c>
      <c r="AO374">
        <f t="shared" si="123"/>
        <v>2.2957889122364485E-2</v>
      </c>
      <c r="AP374">
        <f t="shared" si="123"/>
        <v>1.3342208986183787E-2</v>
      </c>
      <c r="AQ374">
        <f t="shared" si="69"/>
        <v>-1.4154500010292595E-2</v>
      </c>
    </row>
    <row r="375" spans="1:43" x14ac:dyDescent="0.2">
      <c r="A375" s="6">
        <v>45589</v>
      </c>
      <c r="B375">
        <f t="shared" ref="B375:AP375" si="124">LN(B124/B123)</f>
        <v>-5.7151146867411712E-3</v>
      </c>
      <c r="C375">
        <f t="shared" si="124"/>
        <v>1.0353254616957078E-2</v>
      </c>
      <c r="D375">
        <f t="shared" si="124"/>
        <v>-4.3695383485365946E-3</v>
      </c>
      <c r="E375">
        <f t="shared" si="124"/>
        <v>-2.7216689953542959E-2</v>
      </c>
      <c r="F375">
        <f t="shared" si="124"/>
        <v>-2.6086968714748644E-2</v>
      </c>
      <c r="G375">
        <f t="shared" si="124"/>
        <v>4.4998718892354031E-3</v>
      </c>
      <c r="H375">
        <f t="shared" si="124"/>
        <v>-7.4678242276823336E-3</v>
      </c>
      <c r="I375">
        <f t="shared" si="124"/>
        <v>-1.1217091732541699E-2</v>
      </c>
      <c r="J375">
        <f t="shared" si="124"/>
        <v>1.5788214457802157E-3</v>
      </c>
      <c r="K375">
        <f t="shared" si="124"/>
        <v>-3.8208444960561106E-3</v>
      </c>
      <c r="L375">
        <f t="shared" si="124"/>
        <v>-6.2577868634520108E-3</v>
      </c>
      <c r="M375">
        <f t="shared" si="124"/>
        <v>2.7105151913295086E-2</v>
      </c>
      <c r="N375">
        <f t="shared" si="124"/>
        <v>-1.6231453447969148E-2</v>
      </c>
      <c r="O375">
        <f t="shared" si="124"/>
        <v>-2.9876997840679258E-2</v>
      </c>
      <c r="P375">
        <f t="shared" si="124"/>
        <v>8.7784658818775303E-3</v>
      </c>
      <c r="Q375">
        <f t="shared" si="124"/>
        <v>-6.4822320369844789E-3</v>
      </c>
      <c r="R375">
        <f t="shared" si="124"/>
        <v>9.5208766397828133E-4</v>
      </c>
      <c r="S375">
        <f t="shared" si="124"/>
        <v>5.1787342413414312E-3</v>
      </c>
      <c r="T375">
        <f t="shared" si="124"/>
        <v>2.6739492076572951E-3</v>
      </c>
      <c r="U375">
        <f t="shared" si="124"/>
        <v>6.8529320560208832E-4</v>
      </c>
      <c r="V375">
        <f t="shared" si="124"/>
        <v>-3.1423046474302788E-2</v>
      </c>
      <c r="W375">
        <f t="shared" si="124"/>
        <v>-1.0071898963333966E-2</v>
      </c>
      <c r="X375">
        <f t="shared" si="124"/>
        <v>-4.6064147831391476E-4</v>
      </c>
      <c r="Y375">
        <f t="shared" si="124"/>
        <v>1.1690836641109856E-2</v>
      </c>
      <c r="Z375">
        <f t="shared" si="124"/>
        <v>-5.4834656279156022E-4</v>
      </c>
      <c r="AA375">
        <f t="shared" si="124"/>
        <v>9.9999771917581148E-3</v>
      </c>
      <c r="AB375">
        <f t="shared" si="124"/>
        <v>-2.1383475737844607E-2</v>
      </c>
      <c r="AC375">
        <f t="shared" si="124"/>
        <v>-8.6824427841572065E-3</v>
      </c>
      <c r="AD375">
        <f t="shared" si="124"/>
        <v>-2.3150212305894084E-2</v>
      </c>
      <c r="AE375">
        <f t="shared" si="124"/>
        <v>-5.7151429680148804E-3</v>
      </c>
      <c r="AF375">
        <f t="shared" si="124"/>
        <v>5.9714493841974622E-3</v>
      </c>
      <c r="AG375">
        <f t="shared" si="124"/>
        <v>7.9471969294909323E-3</v>
      </c>
      <c r="AH375">
        <f t="shared" si="124"/>
        <v>-5.973424855853806E-2</v>
      </c>
      <c r="AI375">
        <f t="shared" si="124"/>
        <v>9.1840204510708204E-4</v>
      </c>
      <c r="AJ375">
        <f t="shared" si="124"/>
        <v>-5.3790264731836757E-3</v>
      </c>
      <c r="AK375">
        <f t="shared" si="124"/>
        <v>-1.8171977720661592E-2</v>
      </c>
      <c r="AL375">
        <f t="shared" si="124"/>
        <v>-3.1728071942181218E-3</v>
      </c>
      <c r="AM375">
        <f t="shared" si="124"/>
        <v>1.0819125772993821E-2</v>
      </c>
      <c r="AN375">
        <f t="shared" si="124"/>
        <v>-4.5229838001512304E-3</v>
      </c>
      <c r="AO375">
        <f t="shared" si="124"/>
        <v>-1.1508971488483991E-4</v>
      </c>
      <c r="AP375">
        <f t="shared" si="124"/>
        <v>-2.3086532880062429E-2</v>
      </c>
      <c r="AQ375">
        <f t="shared" si="69"/>
        <v>-9.9371472252391992E-3</v>
      </c>
    </row>
    <row r="376" spans="1:43" x14ac:dyDescent="0.2">
      <c r="A376" s="6">
        <v>45590</v>
      </c>
      <c r="B376">
        <f t="shared" ref="B376:AP376" si="125">LN(B125/B124)</f>
        <v>-2.9015357410831794E-2</v>
      </c>
      <c r="C376">
        <f t="shared" si="125"/>
        <v>-2.6712199549384443E-2</v>
      </c>
      <c r="D376">
        <f t="shared" si="125"/>
        <v>-7.4451755543753365E-3</v>
      </c>
      <c r="E376">
        <f t="shared" si="125"/>
        <v>-9.4010388194760777E-3</v>
      </c>
      <c r="F376">
        <f t="shared" si="125"/>
        <v>-1.2762278346984207E-2</v>
      </c>
      <c r="G376">
        <f t="shared" si="125"/>
        <v>-2.2809783918551845E-3</v>
      </c>
      <c r="H376">
        <f t="shared" si="125"/>
        <v>-2.2995276834850396E-2</v>
      </c>
      <c r="I376">
        <f t="shared" si="125"/>
        <v>-1.8517777613872896E-2</v>
      </c>
      <c r="J376">
        <f t="shared" si="125"/>
        <v>7.658015788445445E-3</v>
      </c>
      <c r="K376">
        <f t="shared" si="125"/>
        <v>-1.0383908490842617E-2</v>
      </c>
      <c r="L376">
        <f t="shared" si="125"/>
        <v>-2.7820107642866323E-2</v>
      </c>
      <c r="M376">
        <f t="shared" si="125"/>
        <v>1.1729861068871283E-2</v>
      </c>
      <c r="N376">
        <f t="shared" si="125"/>
        <v>-2.2423688084138305E-2</v>
      </c>
      <c r="O376">
        <f t="shared" si="125"/>
        <v>9.072299091526959E-4</v>
      </c>
      <c r="P376">
        <f t="shared" si="125"/>
        <v>-3.2069749712605421E-2</v>
      </c>
      <c r="Q376">
        <f t="shared" si="125"/>
        <v>-1.8944583359249645E-2</v>
      </c>
      <c r="R376">
        <f t="shared" si="125"/>
        <v>-8.9592562245527502E-3</v>
      </c>
      <c r="S376">
        <f t="shared" si="125"/>
        <v>6.2005921892508056E-3</v>
      </c>
      <c r="T376">
        <f t="shared" si="125"/>
        <v>-1.8001901286037049E-2</v>
      </c>
      <c r="U376">
        <f t="shared" si="125"/>
        <v>-3.6976727936933372E-2</v>
      </c>
      <c r="V376">
        <f t="shared" si="125"/>
        <v>3.1134644289297353E-3</v>
      </c>
      <c r="W376">
        <f t="shared" si="125"/>
        <v>-1.9495995666162114E-2</v>
      </c>
      <c r="X376">
        <f t="shared" si="125"/>
        <v>4.030005116846435E-3</v>
      </c>
      <c r="Y376">
        <f t="shared" si="125"/>
        <v>-3.8041795068225179E-2</v>
      </c>
      <c r="Z376">
        <f t="shared" si="125"/>
        <v>-6.3282081127082066E-3</v>
      </c>
      <c r="AA376">
        <f t="shared" si="125"/>
        <v>3.6785329140715428E-3</v>
      </c>
      <c r="AB376">
        <f t="shared" si="125"/>
        <v>-1.5931922560945781E-2</v>
      </c>
      <c r="AC376">
        <f t="shared" si="125"/>
        <v>-7.5453254660807151E-3</v>
      </c>
      <c r="AD376">
        <f t="shared" si="125"/>
        <v>-5.1258229343882314E-2</v>
      </c>
      <c r="AE376">
        <f t="shared" si="125"/>
        <v>-2.9015343229787192E-2</v>
      </c>
      <c r="AF376">
        <f t="shared" si="125"/>
        <v>1.8670716755071013E-2</v>
      </c>
      <c r="AG376">
        <f t="shared" si="125"/>
        <v>-3.5785441541700369E-3</v>
      </c>
      <c r="AH376">
        <f t="shared" si="125"/>
        <v>9.1195643052533071E-3</v>
      </c>
      <c r="AI376">
        <f t="shared" si="125"/>
        <v>2.1529391937708626E-3</v>
      </c>
      <c r="AJ376">
        <f t="shared" si="125"/>
        <v>-6.9817024974802111E-4</v>
      </c>
      <c r="AK376">
        <f t="shared" si="125"/>
        <v>2.2223153654956293E-2</v>
      </c>
      <c r="AL376">
        <f t="shared" si="125"/>
        <v>3.7665894632299747E-3</v>
      </c>
      <c r="AM376">
        <f t="shared" si="125"/>
        <v>-1.7264668080451136E-2</v>
      </c>
      <c r="AN376">
        <f t="shared" si="125"/>
        <v>2.3811398758928214E-3</v>
      </c>
      <c r="AO376">
        <f t="shared" si="125"/>
        <v>-1.1181282001272958E-2</v>
      </c>
      <c r="AP376">
        <f t="shared" si="125"/>
        <v>-2.0862012699239436E-3</v>
      </c>
      <c r="AQ376">
        <f t="shared" si="69"/>
        <v>-2.6222973772646423E-2</v>
      </c>
    </row>
    <row r="377" spans="1:43" x14ac:dyDescent="0.2">
      <c r="A377" s="6">
        <v>45593</v>
      </c>
      <c r="B377">
        <f t="shared" ref="B377:AP377" si="126">LN(B126/B125)</f>
        <v>-1.8943492516571001E-2</v>
      </c>
      <c r="C377">
        <f t="shared" si="126"/>
        <v>2.5086465705108214E-2</v>
      </c>
      <c r="D377">
        <f t="shared" si="126"/>
        <v>-1.5919170881666779E-3</v>
      </c>
      <c r="E377">
        <f t="shared" si="126"/>
        <v>-1.9276060712696934E-2</v>
      </c>
      <c r="F377">
        <f t="shared" si="126"/>
        <v>-1.0423890911135106E-2</v>
      </c>
      <c r="G377">
        <f t="shared" si="126"/>
        <v>9.5253137581305086E-3</v>
      </c>
      <c r="H377">
        <f t="shared" si="126"/>
        <v>-1.8464370096276848E-2</v>
      </c>
      <c r="I377">
        <f t="shared" si="126"/>
        <v>-1.4784090751575626E-2</v>
      </c>
      <c r="J377">
        <f t="shared" si="126"/>
        <v>5.8041671677749864E-3</v>
      </c>
      <c r="K377">
        <f t="shared" si="126"/>
        <v>6.5483161070164515E-3</v>
      </c>
      <c r="L377">
        <f t="shared" si="126"/>
        <v>-9.1909447438172764E-3</v>
      </c>
      <c r="M377">
        <f t="shared" si="126"/>
        <v>2.201216954499971E-2</v>
      </c>
      <c r="N377">
        <f t="shared" si="126"/>
        <v>-1.7053788811718128E-3</v>
      </c>
      <c r="O377">
        <f t="shared" si="126"/>
        <v>5.0081056593806045E-3</v>
      </c>
      <c r="P377">
        <f t="shared" si="126"/>
        <v>1.2456469316183409E-2</v>
      </c>
      <c r="Q377">
        <f t="shared" si="126"/>
        <v>-2.6545064008494765E-3</v>
      </c>
      <c r="R377">
        <f t="shared" si="126"/>
        <v>4.8831890288680594E-3</v>
      </c>
      <c r="S377">
        <f t="shared" si="126"/>
        <v>2.2587838490726111E-2</v>
      </c>
      <c r="T377">
        <f t="shared" si="126"/>
        <v>1.623896964662817E-2</v>
      </c>
      <c r="U377">
        <f t="shared" si="126"/>
        <v>8.4927701828325132E-3</v>
      </c>
      <c r="V377">
        <f t="shared" si="126"/>
        <v>-1.2181191965112536E-2</v>
      </c>
      <c r="W377">
        <f t="shared" si="126"/>
        <v>-1.1919775757568614E-2</v>
      </c>
      <c r="X377">
        <f t="shared" si="126"/>
        <v>1.0418770497983235E-2</v>
      </c>
      <c r="Y377">
        <f t="shared" si="126"/>
        <v>2.1866243761876743E-2</v>
      </c>
      <c r="Z377">
        <f t="shared" si="126"/>
        <v>2.7495788398610842E-2</v>
      </c>
      <c r="AA377">
        <f t="shared" si="126"/>
        <v>-8.4807590078421983E-3</v>
      </c>
      <c r="AB377">
        <f t="shared" si="126"/>
        <v>1.369179796781529E-2</v>
      </c>
      <c r="AC377">
        <f t="shared" si="126"/>
        <v>-4.0532879994395329E-3</v>
      </c>
      <c r="AD377">
        <f t="shared" si="126"/>
        <v>3.1696413099718095E-2</v>
      </c>
      <c r="AE377">
        <f t="shared" si="126"/>
        <v>-1.8943507394294606E-2</v>
      </c>
      <c r="AF377">
        <f t="shared" si="126"/>
        <v>-1.5036603432939171E-2</v>
      </c>
      <c r="AG377">
        <f t="shared" si="126"/>
        <v>-5.2910822388958396E-3</v>
      </c>
      <c r="AH377">
        <f t="shared" si="126"/>
        <v>1.8712042410567654E-2</v>
      </c>
      <c r="AI377">
        <f t="shared" si="126"/>
        <v>2.9355009727912953E-2</v>
      </c>
      <c r="AJ377">
        <f t="shared" si="126"/>
        <v>1.7709044768421335E-3</v>
      </c>
      <c r="AK377">
        <f t="shared" si="126"/>
        <v>3.8284427801893377E-3</v>
      </c>
      <c r="AL377">
        <f t="shared" si="126"/>
        <v>-1.0799547937693386E-2</v>
      </c>
      <c r="AM377">
        <f t="shared" si="126"/>
        <v>1.4113258551959933E-2</v>
      </c>
      <c r="AN377">
        <f t="shared" si="126"/>
        <v>8.1734970686049534E-3</v>
      </c>
      <c r="AO377">
        <f t="shared" si="126"/>
        <v>-8.1315152841811671E-3</v>
      </c>
      <c r="AP377">
        <f t="shared" si="126"/>
        <v>-1.140208918922765E-2</v>
      </c>
      <c r="AQ377">
        <f t="shared" si="69"/>
        <v>4.2707666675184338E-4</v>
      </c>
    </row>
    <row r="378" spans="1:43" x14ac:dyDescent="0.2">
      <c r="A378" s="6">
        <v>45594</v>
      </c>
      <c r="B378">
        <f t="shared" ref="B378:AP378" si="127">LN(B127/B126)</f>
        <v>1.3515145762985015E-2</v>
      </c>
      <c r="C378">
        <f t="shared" si="127"/>
        <v>1.5046716023289117E-2</v>
      </c>
      <c r="D378">
        <f t="shared" si="127"/>
        <v>-1.5907257438395155E-2</v>
      </c>
      <c r="E378">
        <f t="shared" si="127"/>
        <v>-1.615173922358119E-2</v>
      </c>
      <c r="F378">
        <f t="shared" si="127"/>
        <v>8.5437767249812915E-3</v>
      </c>
      <c r="G378">
        <f t="shared" si="127"/>
        <v>-1.7177578320704264E-2</v>
      </c>
      <c r="H378">
        <f t="shared" si="127"/>
        <v>3.5543878560164041E-2</v>
      </c>
      <c r="I378">
        <f t="shared" si="127"/>
        <v>-5.2123806115057462E-3</v>
      </c>
      <c r="J378">
        <f t="shared" si="127"/>
        <v>-1.9022621991569323E-3</v>
      </c>
      <c r="K378">
        <f t="shared" si="127"/>
        <v>-2.8460701958470811E-2</v>
      </c>
      <c r="L378">
        <f t="shared" si="127"/>
        <v>-2.8894694125983139E-2</v>
      </c>
      <c r="M378">
        <f t="shared" si="127"/>
        <v>6.5746967239071433E-4</v>
      </c>
      <c r="N378">
        <f t="shared" si="127"/>
        <v>-3.882108039218133E-2</v>
      </c>
      <c r="O378">
        <f t="shared" si="127"/>
        <v>-2.0489679748249357E-3</v>
      </c>
      <c r="P378">
        <f t="shared" si="127"/>
        <v>2.0220170462864697E-2</v>
      </c>
      <c r="Q378">
        <f t="shared" si="127"/>
        <v>6.246014213550072E-3</v>
      </c>
      <c r="R378">
        <f t="shared" si="127"/>
        <v>4.2253320664744588E-3</v>
      </c>
      <c r="S378">
        <f t="shared" si="127"/>
        <v>-1.6585625650504001E-2</v>
      </c>
      <c r="T378">
        <f t="shared" si="127"/>
        <v>-4.1488668774423941E-2</v>
      </c>
      <c r="U378">
        <f t="shared" si="127"/>
        <v>-7.0510071052241072E-4</v>
      </c>
      <c r="V378">
        <f t="shared" si="127"/>
        <v>9.0677275361827521E-3</v>
      </c>
      <c r="W378">
        <f t="shared" si="127"/>
        <v>4.1131819603403168E-2</v>
      </c>
      <c r="X378">
        <f t="shared" si="127"/>
        <v>0</v>
      </c>
      <c r="Y378">
        <f t="shared" si="127"/>
        <v>-1.2337572150417102E-2</v>
      </c>
      <c r="Z378">
        <f t="shared" si="127"/>
        <v>6.4240933960640302E-3</v>
      </c>
      <c r="AA378">
        <f t="shared" si="127"/>
        <v>4.9133627109950735E-2</v>
      </c>
      <c r="AB378">
        <f t="shared" si="127"/>
        <v>-1.0979810134872669E-3</v>
      </c>
      <c r="AC378">
        <f t="shared" si="127"/>
        <v>2.9860100515910537E-2</v>
      </c>
      <c r="AD378">
        <f t="shared" si="127"/>
        <v>3.3390881753481592E-3</v>
      </c>
      <c r="AE378">
        <f t="shared" si="127"/>
        <v>1.3515175318709964E-2</v>
      </c>
      <c r="AF378">
        <f t="shared" si="127"/>
        <v>1.2932402673382436E-2</v>
      </c>
      <c r="AG378">
        <f t="shared" si="127"/>
        <v>1.0126195973760348E-2</v>
      </c>
      <c r="AH378">
        <f t="shared" si="127"/>
        <v>-1.0988971424863365E-2</v>
      </c>
      <c r="AI378">
        <f t="shared" si="127"/>
        <v>2.971986938492745E-2</v>
      </c>
      <c r="AJ378">
        <f t="shared" si="127"/>
        <v>-2.7418848078432831E-3</v>
      </c>
      <c r="AK378">
        <f t="shared" si="127"/>
        <v>7.8182274271568451E-3</v>
      </c>
      <c r="AL378">
        <f t="shared" si="127"/>
        <v>5.8973689815452176E-3</v>
      </c>
      <c r="AM378">
        <f t="shared" si="127"/>
        <v>5.0048997087763142E-2</v>
      </c>
      <c r="AN378">
        <f t="shared" si="127"/>
        <v>-3.8206914325299344E-3</v>
      </c>
      <c r="AO378">
        <f t="shared" si="127"/>
        <v>-2.3816513827526814E-3</v>
      </c>
      <c r="AP378">
        <f t="shared" si="127"/>
        <v>-7.4714952438618611E-3</v>
      </c>
      <c r="AQ378">
        <f t="shared" si="69"/>
        <v>-1.7574560374851566E-2</v>
      </c>
    </row>
    <row r="379" spans="1:43" x14ac:dyDescent="0.2">
      <c r="A379" s="6">
        <v>45595</v>
      </c>
      <c r="B379">
        <f t="shared" ref="B379:AP379" si="128">LN(B128/B127)</f>
        <v>-5.5059189602270949E-4</v>
      </c>
      <c r="C379">
        <f t="shared" si="128"/>
        <v>1.697466401365557E-2</v>
      </c>
      <c r="D379">
        <f t="shared" si="128"/>
        <v>-2.2932634337742446E-3</v>
      </c>
      <c r="E379">
        <f t="shared" si="128"/>
        <v>9.0747360876254277E-3</v>
      </c>
      <c r="F379">
        <f t="shared" si="128"/>
        <v>1.717155679083545E-2</v>
      </c>
      <c r="G379">
        <f t="shared" si="128"/>
        <v>-4.0961626611536968E-2</v>
      </c>
      <c r="H379">
        <f t="shared" si="128"/>
        <v>3.2171619513768755E-2</v>
      </c>
      <c r="I379">
        <f t="shared" si="128"/>
        <v>9.8821212249060558E-4</v>
      </c>
      <c r="J379">
        <f t="shared" si="128"/>
        <v>1.4243244394705224E-2</v>
      </c>
      <c r="K379">
        <f t="shared" si="128"/>
        <v>-1.9687293454991227E-2</v>
      </c>
      <c r="L379">
        <f t="shared" si="128"/>
        <v>2.5133381261235134E-2</v>
      </c>
      <c r="M379">
        <f t="shared" si="128"/>
        <v>-2.1951206759693934E-2</v>
      </c>
      <c r="N379">
        <f t="shared" si="128"/>
        <v>1.8872926212004457E-2</v>
      </c>
      <c r="O379">
        <f t="shared" si="128"/>
        <v>3.9177969429827287E-3</v>
      </c>
      <c r="P379">
        <f t="shared" si="128"/>
        <v>-8.8954847637181741E-3</v>
      </c>
      <c r="Q379">
        <f t="shared" si="128"/>
        <v>-1.2722161586397581E-2</v>
      </c>
      <c r="R379">
        <f t="shared" si="128"/>
        <v>2.9062206080614902E-3</v>
      </c>
      <c r="S379">
        <f t="shared" si="128"/>
        <v>-1.04734499587279E-2</v>
      </c>
      <c r="T379">
        <f t="shared" si="128"/>
        <v>-3.0303206042126989E-3</v>
      </c>
      <c r="U379">
        <f t="shared" si="128"/>
        <v>3.7540198670218527E-3</v>
      </c>
      <c r="V379">
        <f t="shared" si="128"/>
        <v>-6.1735977852563299E-3</v>
      </c>
      <c r="W379">
        <f t="shared" si="128"/>
        <v>3.8441657536175691E-2</v>
      </c>
      <c r="X379">
        <f t="shared" si="128"/>
        <v>-1.776067466071584E-2</v>
      </c>
      <c r="Y379">
        <f t="shared" si="128"/>
        <v>-1.437343705384065E-2</v>
      </c>
      <c r="Z379">
        <f t="shared" si="128"/>
        <v>5.4103892015936964E-3</v>
      </c>
      <c r="AA379">
        <f t="shared" si="128"/>
        <v>1.7127611587523843E-2</v>
      </c>
      <c r="AB379">
        <f t="shared" si="128"/>
        <v>1.6204872700256251E-2</v>
      </c>
      <c r="AC379">
        <f t="shared" si="128"/>
        <v>-8.9769034643241291E-3</v>
      </c>
      <c r="AD379">
        <f t="shared" si="128"/>
        <v>4.874304869155828E-2</v>
      </c>
      <c r="AE379">
        <f t="shared" si="128"/>
        <v>-5.5057658993360218E-4</v>
      </c>
      <c r="AF379">
        <f t="shared" si="128"/>
        <v>-1.3957167921046178E-2</v>
      </c>
      <c r="AG379">
        <f t="shared" si="128"/>
        <v>-9.8953631149606095E-3</v>
      </c>
      <c r="AH379">
        <f t="shared" si="128"/>
        <v>2.8611378446180371E-3</v>
      </c>
      <c r="AI379">
        <f t="shared" si="128"/>
        <v>-1.4901939909211036E-2</v>
      </c>
      <c r="AJ379">
        <f t="shared" si="128"/>
        <v>-2.0432494047863004E-2</v>
      </c>
      <c r="AK379">
        <f t="shared" si="128"/>
        <v>7.3508464421839313E-3</v>
      </c>
      <c r="AL379">
        <f t="shared" si="128"/>
        <v>-1.4650599689356092E-2</v>
      </c>
      <c r="AM379">
        <f t="shared" si="128"/>
        <v>-1.2385821941838251E-2</v>
      </c>
      <c r="AN379">
        <f t="shared" si="128"/>
        <v>2.303701611099144E-3</v>
      </c>
      <c r="AO379">
        <f t="shared" si="128"/>
        <v>-8.009397103364178E-3</v>
      </c>
      <c r="AP379">
        <f t="shared" si="128"/>
        <v>3.4692852247417749E-2</v>
      </c>
      <c r="AQ379">
        <f t="shared" si="69"/>
        <v>5.4605109028234029E-3</v>
      </c>
    </row>
    <row r="380" spans="1:43" x14ac:dyDescent="0.2">
      <c r="A380" s="6">
        <v>45596</v>
      </c>
      <c r="B380">
        <f t="shared" ref="B380:AP380" si="129">LN(B129/B128)</f>
        <v>-2.2212762934335668E-2</v>
      </c>
      <c r="C380">
        <f t="shared" si="129"/>
        <v>-1.4609874087570869E-2</v>
      </c>
      <c r="D380">
        <f t="shared" si="129"/>
        <v>-1.2785337398328394E-2</v>
      </c>
      <c r="E380">
        <f t="shared" si="129"/>
        <v>-1.0552865174533294E-2</v>
      </c>
      <c r="F380">
        <f t="shared" si="129"/>
        <v>3.808047127148538E-2</v>
      </c>
      <c r="G380">
        <f t="shared" si="129"/>
        <v>8.9959609087085571E-2</v>
      </c>
      <c r="H380">
        <f t="shared" si="129"/>
        <v>1.3848220942917983E-2</v>
      </c>
      <c r="I380">
        <f t="shared" si="129"/>
        <v>4.926465027467063E-3</v>
      </c>
      <c r="J380">
        <f t="shared" si="129"/>
        <v>5.179917322061259E-4</v>
      </c>
      <c r="K380">
        <f t="shared" si="129"/>
        <v>1.9294967333419285E-2</v>
      </c>
      <c r="L380">
        <f t="shared" si="129"/>
        <v>1.6214337124817707E-2</v>
      </c>
      <c r="M380">
        <f t="shared" si="129"/>
        <v>1.3210170931246506E-2</v>
      </c>
      <c r="N380">
        <f t="shared" si="129"/>
        <v>-1.6120064821896495E-2</v>
      </c>
      <c r="O380">
        <f t="shared" si="129"/>
        <v>-5.8820216826619889E-3</v>
      </c>
      <c r="P380">
        <f t="shared" si="129"/>
        <v>5.2814480903266951E-3</v>
      </c>
      <c r="Q380">
        <f t="shared" si="129"/>
        <v>1.7052154617989149E-2</v>
      </c>
      <c r="R380">
        <f t="shared" si="129"/>
        <v>-8.8567256196623347E-3</v>
      </c>
      <c r="S380">
        <f t="shared" si="129"/>
        <v>-1.7293550707448019E-3</v>
      </c>
      <c r="T380">
        <f t="shared" si="129"/>
        <v>-7.3466373170728771E-3</v>
      </c>
      <c r="U380">
        <f t="shared" si="129"/>
        <v>3.0104472176583782E-2</v>
      </c>
      <c r="V380">
        <f t="shared" si="129"/>
        <v>-1.2964593774916213E-2</v>
      </c>
      <c r="W380">
        <f t="shared" si="129"/>
        <v>1.4938475959717822E-2</v>
      </c>
      <c r="X380">
        <f t="shared" si="129"/>
        <v>-4.0367747020322635E-2</v>
      </c>
      <c r="Y380">
        <f t="shared" si="129"/>
        <v>7.670766515721311E-3</v>
      </c>
      <c r="Z380">
        <f t="shared" si="129"/>
        <v>-2.4082418864987083E-2</v>
      </c>
      <c r="AA380">
        <f t="shared" si="129"/>
        <v>-1.2730505930008395E-2</v>
      </c>
      <c r="AB380">
        <f t="shared" si="129"/>
        <v>1.9961611215255134E-2</v>
      </c>
      <c r="AC380">
        <f t="shared" si="129"/>
        <v>2.4520797741500121E-3</v>
      </c>
      <c r="AD380">
        <f t="shared" si="129"/>
        <v>3.3272961140594123E-2</v>
      </c>
      <c r="AE380">
        <f t="shared" si="129"/>
        <v>-2.2212823575999335E-2</v>
      </c>
      <c r="AF380">
        <f t="shared" si="129"/>
        <v>-9.3135719046965344E-3</v>
      </c>
      <c r="AG380">
        <f t="shared" si="129"/>
        <v>6.3393327994426746E-4</v>
      </c>
      <c r="AH380">
        <f t="shared" si="129"/>
        <v>-1.0505153243569248E-2</v>
      </c>
      <c r="AI380">
        <f t="shared" si="129"/>
        <v>-1.5282128161085698E-2</v>
      </c>
      <c r="AJ380">
        <f t="shared" si="129"/>
        <v>-2.5202732010069933E-2</v>
      </c>
      <c r="AK380">
        <f t="shared" si="129"/>
        <v>-5.6102801313801876E-3</v>
      </c>
      <c r="AL380">
        <f t="shared" si="129"/>
        <v>-2.0197946676715726E-3</v>
      </c>
      <c r="AM380">
        <f t="shared" si="129"/>
        <v>-2.7394648805408729E-3</v>
      </c>
      <c r="AN380">
        <f t="shared" si="129"/>
        <v>-2.8860182028443388E-2</v>
      </c>
      <c r="AO380">
        <f t="shared" si="129"/>
        <v>-3.7398367926666273E-2</v>
      </c>
      <c r="AP380">
        <f t="shared" si="129"/>
        <v>8.3185194548444693E-3</v>
      </c>
      <c r="AQ380">
        <f t="shared" si="69"/>
        <v>-4.2444728698525286E-3</v>
      </c>
    </row>
    <row r="381" spans="1:43" x14ac:dyDescent="0.2">
      <c r="A381" s="6">
        <v>45597</v>
      </c>
      <c r="B381">
        <f t="shared" ref="B381:AP381" si="130">LN(B130/B129)</f>
        <v>2.1263881211480859E-2</v>
      </c>
      <c r="C381">
        <f t="shared" si="130"/>
        <v>1.3319847491952279E-2</v>
      </c>
      <c r="D381">
        <f t="shared" si="130"/>
        <v>2.3845879818319448E-3</v>
      </c>
      <c r="E381">
        <f t="shared" si="130"/>
        <v>4.0228817249824775E-3</v>
      </c>
      <c r="F381">
        <f t="shared" si="130"/>
        <v>-8.5656643224710644E-3</v>
      </c>
      <c r="G381">
        <f t="shared" si="130"/>
        <v>5.0140232176459397E-3</v>
      </c>
      <c r="H381">
        <f t="shared" si="130"/>
        <v>-2.2453719392829304E-3</v>
      </c>
      <c r="I381">
        <f t="shared" si="130"/>
        <v>2.3726399146509966E-2</v>
      </c>
      <c r="J381">
        <f t="shared" si="130"/>
        <v>2.3572917336523742E-3</v>
      </c>
      <c r="K381">
        <f t="shared" si="130"/>
        <v>-1.152430105368407E-2</v>
      </c>
      <c r="L381">
        <f t="shared" si="130"/>
        <v>6.1838910279642598E-3</v>
      </c>
      <c r="M381">
        <f t="shared" si="130"/>
        <v>4.9034798852866804E-3</v>
      </c>
      <c r="N381">
        <f t="shared" si="130"/>
        <v>3.0243707824349551E-3</v>
      </c>
      <c r="O381">
        <f t="shared" si="130"/>
        <v>8.5140477570868327E-3</v>
      </c>
      <c r="P381">
        <f t="shared" si="130"/>
        <v>7.8098466813515503E-3</v>
      </c>
      <c r="Q381">
        <f t="shared" si="130"/>
        <v>2.0822644590392521E-2</v>
      </c>
      <c r="R381">
        <f t="shared" si="130"/>
        <v>4.9425344933917139E-3</v>
      </c>
      <c r="S381">
        <f t="shared" si="130"/>
        <v>5.1249864216321587E-3</v>
      </c>
      <c r="T381">
        <f t="shared" si="130"/>
        <v>1.1207307588533479E-2</v>
      </c>
      <c r="U381">
        <f t="shared" si="130"/>
        <v>1.2196639057449811E-2</v>
      </c>
      <c r="V381">
        <f t="shared" si="130"/>
        <v>1.7824327574171687E-2</v>
      </c>
      <c r="W381">
        <f t="shared" si="130"/>
        <v>4.9924842620913314E-3</v>
      </c>
      <c r="X381">
        <f t="shared" si="130"/>
        <v>-4.9099642174957976E-3</v>
      </c>
      <c r="Y381">
        <f t="shared" si="130"/>
        <v>3.2132871638153392E-2</v>
      </c>
      <c r="Z381">
        <f t="shared" si="130"/>
        <v>-8.1582868860014023E-4</v>
      </c>
      <c r="AA381">
        <f t="shared" si="130"/>
        <v>1.3076834846986856E-2</v>
      </c>
      <c r="AB381">
        <f t="shared" si="130"/>
        <v>2.7759767891697328E-2</v>
      </c>
      <c r="AC381">
        <f t="shared" si="130"/>
        <v>9.6780956453403812E-3</v>
      </c>
      <c r="AD381">
        <f t="shared" si="130"/>
        <v>1.8541058829998468E-2</v>
      </c>
      <c r="AE381">
        <f t="shared" si="130"/>
        <v>2.126389716902655E-2</v>
      </c>
      <c r="AF381">
        <f t="shared" si="130"/>
        <v>8.5870606225004996E-3</v>
      </c>
      <c r="AG381">
        <f t="shared" si="130"/>
        <v>9.2163248993049865E-4</v>
      </c>
      <c r="AH381">
        <f t="shared" si="130"/>
        <v>3.6522075784327672E-3</v>
      </c>
      <c r="AI381">
        <f t="shared" si="130"/>
        <v>-3.4829047777634986E-4</v>
      </c>
      <c r="AJ381">
        <f t="shared" si="130"/>
        <v>2.0465313260629391E-3</v>
      </c>
      <c r="AK381">
        <f t="shared" si="130"/>
        <v>3.0638813893361693E-3</v>
      </c>
      <c r="AL381">
        <f t="shared" si="130"/>
        <v>7.6536123859276863E-3</v>
      </c>
      <c r="AM381">
        <f t="shared" si="130"/>
        <v>1.2185769589781964E-3</v>
      </c>
      <c r="AN381">
        <f t="shared" si="130"/>
        <v>3.9608738783588606E-3</v>
      </c>
      <c r="AO381">
        <f t="shared" si="130"/>
        <v>-3.1130367885410749E-3</v>
      </c>
      <c r="AP381">
        <f t="shared" si="130"/>
        <v>1.8308494939722326E-2</v>
      </c>
      <c r="AQ381">
        <f t="shared" si="69"/>
        <v>2.6873369150857917E-3</v>
      </c>
    </row>
    <row r="382" spans="1:43" x14ac:dyDescent="0.2">
      <c r="A382" s="6">
        <v>45600</v>
      </c>
      <c r="B382">
        <f t="shared" ref="B382:AP382" si="131">LN(B131/B130)</f>
        <v>-1.2759880425829392E-2</v>
      </c>
      <c r="C382">
        <f t="shared" si="131"/>
        <v>-3.2915330824973811E-2</v>
      </c>
      <c r="D382">
        <f t="shared" si="131"/>
        <v>-1.5712485478339182E-2</v>
      </c>
      <c r="E382">
        <f t="shared" si="131"/>
        <v>-3.6124876993054965E-2</v>
      </c>
      <c r="F382">
        <f t="shared" si="131"/>
        <v>-1.1066371906697126E-2</v>
      </c>
      <c r="G382">
        <f t="shared" si="131"/>
        <v>1.5934644873955274E-2</v>
      </c>
      <c r="H382">
        <f t="shared" si="131"/>
        <v>-8.2569496852018618E-3</v>
      </c>
      <c r="I382">
        <f t="shared" si="131"/>
        <v>-3.0913071379992187E-2</v>
      </c>
      <c r="J382">
        <f t="shared" si="131"/>
        <v>-3.049477800562246E-4</v>
      </c>
      <c r="K382">
        <f t="shared" si="131"/>
        <v>6.883268534574093E-3</v>
      </c>
      <c r="L382">
        <f t="shared" si="131"/>
        <v>-4.3654023072272674E-2</v>
      </c>
      <c r="M382">
        <f t="shared" si="131"/>
        <v>-4.2635237461509691E-3</v>
      </c>
      <c r="N382">
        <f t="shared" si="131"/>
        <v>-5.1934808068893794E-3</v>
      </c>
      <c r="O382">
        <f t="shared" si="131"/>
        <v>-1.5943679532024246E-2</v>
      </c>
      <c r="P382">
        <f t="shared" si="131"/>
        <v>-2.5607689193895593E-2</v>
      </c>
      <c r="Q382">
        <f t="shared" si="131"/>
        <v>-2.4021214057492375E-2</v>
      </c>
      <c r="R382">
        <f t="shared" si="131"/>
        <v>-2.7644898920821215E-2</v>
      </c>
      <c r="S382">
        <f t="shared" si="131"/>
        <v>-2.6996718991792776E-2</v>
      </c>
      <c r="T382">
        <f t="shared" si="131"/>
        <v>-2.320880199290665E-2</v>
      </c>
      <c r="U382">
        <f t="shared" si="131"/>
        <v>-3.7511674727893136E-2</v>
      </c>
      <c r="V382">
        <f t="shared" si="131"/>
        <v>-2.4959771755845451E-2</v>
      </c>
      <c r="W382">
        <f t="shared" si="131"/>
        <v>1.8663118610645117E-2</v>
      </c>
      <c r="X382">
        <f t="shared" si="131"/>
        <v>3.1530579245289546E-3</v>
      </c>
      <c r="Y382">
        <f t="shared" si="131"/>
        <v>2.3257678039069522E-2</v>
      </c>
      <c r="Z382">
        <f t="shared" si="131"/>
        <v>-1.9320358157075942E-2</v>
      </c>
      <c r="AA382">
        <f t="shared" si="131"/>
        <v>-1.5712565092841742E-2</v>
      </c>
      <c r="AB382">
        <f t="shared" si="131"/>
        <v>-5.7403042796602799E-2</v>
      </c>
      <c r="AC382">
        <f t="shared" si="131"/>
        <v>-1.8773514718611439E-2</v>
      </c>
      <c r="AD382">
        <f t="shared" si="131"/>
        <v>-3.5185482746579871E-2</v>
      </c>
      <c r="AE382">
        <f t="shared" si="131"/>
        <v>-1.2759835327836302E-2</v>
      </c>
      <c r="AF382">
        <f t="shared" si="131"/>
        <v>-2.6248908279726677E-2</v>
      </c>
      <c r="AG382">
        <f t="shared" si="131"/>
        <v>-1.344428488876848E-2</v>
      </c>
      <c r="AH382">
        <f t="shared" si="131"/>
        <v>-5.0174963723598823E-3</v>
      </c>
      <c r="AI382">
        <f t="shared" si="131"/>
        <v>-1.1366412757745303E-2</v>
      </c>
      <c r="AJ382">
        <f t="shared" si="131"/>
        <v>1.5893671140457103E-3</v>
      </c>
      <c r="AK382">
        <f t="shared" si="131"/>
        <v>-1.1693413520075685E-2</v>
      </c>
      <c r="AL382">
        <f t="shared" si="131"/>
        <v>-8.6650416215392021E-3</v>
      </c>
      <c r="AM382">
        <f t="shared" si="131"/>
        <v>1.0478237944781737E-2</v>
      </c>
      <c r="AN382">
        <f t="shared" si="131"/>
        <v>-5.0452038927524673E-3</v>
      </c>
      <c r="AO382">
        <f t="shared" si="131"/>
        <v>2.1437874717570131E-2</v>
      </c>
      <c r="AP382">
        <f t="shared" si="131"/>
        <v>-3.1777305906027981E-4</v>
      </c>
      <c r="AQ382">
        <f t="shared" si="69"/>
        <v>-1.8259385616916913E-2</v>
      </c>
    </row>
    <row r="383" spans="1:43" x14ac:dyDescent="0.2">
      <c r="A383" s="6">
        <v>45601</v>
      </c>
      <c r="B383">
        <f t="shared" ref="B383:AP383" si="132">LN(B132/B131)</f>
        <v>1.9839757363627988E-2</v>
      </c>
      <c r="C383">
        <f t="shared" si="132"/>
        <v>-1.4858734523548179E-2</v>
      </c>
      <c r="D383">
        <f t="shared" si="132"/>
        <v>-8.1081799579396374E-3</v>
      </c>
      <c r="E383">
        <f t="shared" si="132"/>
        <v>3.6013444316967215E-2</v>
      </c>
      <c r="F383">
        <f t="shared" si="132"/>
        <v>-1.0791405463238032E-2</v>
      </c>
      <c r="G383">
        <f t="shared" si="132"/>
        <v>1.0421323131006357E-2</v>
      </c>
      <c r="H383">
        <f t="shared" si="132"/>
        <v>-1.6715502795882915E-3</v>
      </c>
      <c r="I383">
        <f t="shared" si="132"/>
        <v>9.8946930116789204E-4</v>
      </c>
      <c r="J383">
        <f t="shared" si="132"/>
        <v>-1.5453223078407961E-2</v>
      </c>
      <c r="K383">
        <f t="shared" si="132"/>
        <v>3.0701870209708963E-3</v>
      </c>
      <c r="L383">
        <f t="shared" si="132"/>
        <v>3.0436229353672877E-3</v>
      </c>
      <c r="M383">
        <f t="shared" si="132"/>
        <v>-3.0205281425934837E-3</v>
      </c>
      <c r="N383">
        <f t="shared" si="132"/>
        <v>1.058844274786353E-2</v>
      </c>
      <c r="O383">
        <f t="shared" si="132"/>
        <v>7.2085761109314866E-3</v>
      </c>
      <c r="P383">
        <f t="shared" si="132"/>
        <v>5.3477906521825483E-3</v>
      </c>
      <c r="Q383">
        <f t="shared" si="132"/>
        <v>7.8843231016390396E-3</v>
      </c>
      <c r="R383">
        <f t="shared" si="132"/>
        <v>2.4161548888173689E-3</v>
      </c>
      <c r="S383">
        <f t="shared" si="132"/>
        <v>-2.9346759544315289E-3</v>
      </c>
      <c r="T383">
        <f t="shared" si="132"/>
        <v>1.3918054346563872E-2</v>
      </c>
      <c r="U383">
        <f t="shared" si="132"/>
        <v>1.1701571009998392E-2</v>
      </c>
      <c r="V383">
        <f t="shared" si="132"/>
        <v>-1.2290894073270733E-2</v>
      </c>
      <c r="W383">
        <f t="shared" si="132"/>
        <v>-6.2254009282145884E-3</v>
      </c>
      <c r="X383">
        <f t="shared" si="132"/>
        <v>5.9946860793229041E-3</v>
      </c>
      <c r="Y383">
        <f t="shared" si="132"/>
        <v>5.3601815926837314E-3</v>
      </c>
      <c r="Z383">
        <f t="shared" si="132"/>
        <v>5.348230163538358E-3</v>
      </c>
      <c r="AA383">
        <f t="shared" si="132"/>
        <v>7.7126329493315817E-3</v>
      </c>
      <c r="AB383">
        <f t="shared" si="132"/>
        <v>-2.0472173327214446E-2</v>
      </c>
      <c r="AC383">
        <f t="shared" si="132"/>
        <v>1.2679969141382577E-2</v>
      </c>
      <c r="AD383">
        <f t="shared" si="132"/>
        <v>1.5348021570038291E-2</v>
      </c>
      <c r="AE383">
        <f t="shared" si="132"/>
        <v>1.9839726965662309E-2</v>
      </c>
      <c r="AF383">
        <f t="shared" si="132"/>
        <v>2.8085534530118108E-2</v>
      </c>
      <c r="AG383">
        <f t="shared" si="132"/>
        <v>2.5203347909017328E-2</v>
      </c>
      <c r="AH383">
        <f t="shared" si="132"/>
        <v>-1.3675577356969562E-3</v>
      </c>
      <c r="AI383">
        <f t="shared" si="132"/>
        <v>1.5152393714211716E-2</v>
      </c>
      <c r="AJ383">
        <f t="shared" si="132"/>
        <v>-5.3726793177696396E-3</v>
      </c>
      <c r="AK383">
        <f t="shared" si="132"/>
        <v>-9.1212066600317061E-3</v>
      </c>
      <c r="AL383">
        <f t="shared" si="132"/>
        <v>1.5947562990511491E-2</v>
      </c>
      <c r="AM383">
        <f t="shared" si="132"/>
        <v>2.3049757239511536E-2</v>
      </c>
      <c r="AN383">
        <f t="shared" si="132"/>
        <v>1.8147369589060654E-3</v>
      </c>
      <c r="AO383">
        <f t="shared" si="132"/>
        <v>-3.5156943015544084E-3</v>
      </c>
      <c r="AP383">
        <f t="shared" si="132"/>
        <v>1.704813661116621E-2</v>
      </c>
      <c r="AQ383">
        <f t="shared" si="69"/>
        <v>4.2886580473433765E-2</v>
      </c>
    </row>
    <row r="384" spans="1:43" x14ac:dyDescent="0.2">
      <c r="A384" s="6">
        <v>45602</v>
      </c>
      <c r="B384">
        <f t="shared" ref="B384:AP384" si="133">LN(B133/B132)</f>
        <v>4.5708332804855735E-2</v>
      </c>
      <c r="C384">
        <f t="shared" si="133"/>
        <v>3.0120591984366261E-2</v>
      </c>
      <c r="D384">
        <f t="shared" si="133"/>
        <v>1.2841687571477372E-2</v>
      </c>
      <c r="E384">
        <f t="shared" si="133"/>
        <v>1.4641965590697527E-2</v>
      </c>
      <c r="F384">
        <f t="shared" si="133"/>
        <v>2.6235534148100152E-3</v>
      </c>
      <c r="G384">
        <f t="shared" si="133"/>
        <v>-4.475339290244496E-3</v>
      </c>
      <c r="H384">
        <f t="shared" si="133"/>
        <v>2.5483590077933611E-2</v>
      </c>
      <c r="I384">
        <f t="shared" si="133"/>
        <v>3.2442372766850781E-3</v>
      </c>
      <c r="J384">
        <f t="shared" si="133"/>
        <v>2.4292761401049055E-2</v>
      </c>
      <c r="K384">
        <f t="shared" si="133"/>
        <v>2.3230680574171717E-2</v>
      </c>
      <c r="L384">
        <f t="shared" si="133"/>
        <v>1.4845531909482569E-2</v>
      </c>
      <c r="M384">
        <f t="shared" si="133"/>
        <v>-7.2220747230626438E-3</v>
      </c>
      <c r="N384">
        <f t="shared" si="133"/>
        <v>1.6351557585448102E-2</v>
      </c>
      <c r="O384">
        <f t="shared" si="133"/>
        <v>5.7953126533388808E-3</v>
      </c>
      <c r="P384">
        <f t="shared" si="133"/>
        <v>1.4285937742954884E-2</v>
      </c>
      <c r="Q384">
        <f t="shared" si="133"/>
        <v>6.1513147719352568E-3</v>
      </c>
      <c r="R384">
        <f t="shared" si="133"/>
        <v>1.5243676087256687E-2</v>
      </c>
      <c r="S384">
        <f t="shared" si="133"/>
        <v>1.313681912977614E-2</v>
      </c>
      <c r="T384">
        <f t="shared" si="133"/>
        <v>4.8347290473160567E-3</v>
      </c>
      <c r="U384">
        <f t="shared" si="133"/>
        <v>3.4415747200122991E-2</v>
      </c>
      <c r="V384">
        <f t="shared" si="133"/>
        <v>2.1849063628600063E-2</v>
      </c>
      <c r="W384">
        <f t="shared" si="133"/>
        <v>1.2666970268072815E-2</v>
      </c>
      <c r="X384">
        <f t="shared" si="133"/>
        <v>3.5912449594553024E-2</v>
      </c>
      <c r="Y384">
        <f t="shared" si="133"/>
        <v>1.2033055715696102E-2</v>
      </c>
      <c r="Z384">
        <f t="shared" si="133"/>
        <v>3.6479245032864906E-2</v>
      </c>
      <c r="AA384">
        <f t="shared" si="133"/>
        <v>5.2715276940966414E-2</v>
      </c>
      <c r="AB384">
        <f t="shared" si="133"/>
        <v>4.5821766883892813E-2</v>
      </c>
      <c r="AC384">
        <f t="shared" si="133"/>
        <v>2.9636467464054832E-2</v>
      </c>
      <c r="AD384">
        <f t="shared" si="133"/>
        <v>3.0519744045210614E-2</v>
      </c>
      <c r="AE384">
        <f t="shared" si="133"/>
        <v>4.5708318860690725E-2</v>
      </c>
      <c r="AF384">
        <f t="shared" si="133"/>
        <v>-4.4478732126252982E-3</v>
      </c>
      <c r="AG384">
        <f t="shared" si="133"/>
        <v>-1.4797665809053431E-3</v>
      </c>
      <c r="AH384">
        <f t="shared" si="133"/>
        <v>-4.2496965603159523E-3</v>
      </c>
      <c r="AI384">
        <f t="shared" si="133"/>
        <v>4.3477492931061953E-3</v>
      </c>
      <c r="AJ384">
        <f t="shared" si="133"/>
        <v>3.8854098054573391E-2</v>
      </c>
      <c r="AK384">
        <f t="shared" si="133"/>
        <v>1.8724964873540041E-3</v>
      </c>
      <c r="AL384">
        <f t="shared" si="133"/>
        <v>3.0968133279762763E-3</v>
      </c>
      <c r="AM384">
        <f t="shared" si="133"/>
        <v>6.5727125037477662E-3</v>
      </c>
      <c r="AN384">
        <f t="shared" si="133"/>
        <v>4.1504959864603862E-2</v>
      </c>
      <c r="AO384">
        <f t="shared" si="133"/>
        <v>3.6622455931433373E-2</v>
      </c>
      <c r="AP384">
        <f t="shared" si="133"/>
        <v>2.5481080250648446E-2</v>
      </c>
      <c r="AQ384">
        <f t="shared" ref="AQ384:AQ447" si="134">LN(AQ133/AQ132)</f>
        <v>1.4257201957293015E-2</v>
      </c>
    </row>
    <row r="385" spans="1:43" x14ac:dyDescent="0.2">
      <c r="A385" s="6">
        <v>45603</v>
      </c>
      <c r="B385">
        <f t="shared" ref="B385:AP385" si="135">LN(B134/B133)</f>
        <v>-4.6651486268102657E-2</v>
      </c>
      <c r="C385">
        <f t="shared" si="135"/>
        <v>-1.241243813411028E-2</v>
      </c>
      <c r="D385">
        <f t="shared" si="135"/>
        <v>-1.4490267578250116E-2</v>
      </c>
      <c r="E385">
        <f t="shared" si="135"/>
        <v>-1.6486615901220244E-2</v>
      </c>
      <c r="F385">
        <f t="shared" si="135"/>
        <v>4.1708590268334702E-3</v>
      </c>
      <c r="G385">
        <f t="shared" si="135"/>
        <v>-1.1292798445455624E-2</v>
      </c>
      <c r="H385">
        <f t="shared" si="135"/>
        <v>-1.1363760728710027E-2</v>
      </c>
      <c r="I385">
        <f t="shared" si="135"/>
        <v>-3.2442372766850829E-3</v>
      </c>
      <c r="J385">
        <f t="shared" si="135"/>
        <v>9.7363635661679897E-4</v>
      </c>
      <c r="K385">
        <f t="shared" si="135"/>
        <v>-1.1392504049562713E-2</v>
      </c>
      <c r="L385">
        <f t="shared" si="135"/>
        <v>-1.5820969770613414E-2</v>
      </c>
      <c r="M385">
        <f t="shared" si="135"/>
        <v>-2.5506636946359858E-2</v>
      </c>
      <c r="N385">
        <f t="shared" si="135"/>
        <v>-4.7761232114859583E-3</v>
      </c>
      <c r="O385">
        <f t="shared" si="135"/>
        <v>-5.6187310634010536E-3</v>
      </c>
      <c r="P385">
        <f t="shared" si="135"/>
        <v>-1.2550857037097405E-2</v>
      </c>
      <c r="Q385">
        <f t="shared" si="135"/>
        <v>-1.4412636844148315E-2</v>
      </c>
      <c r="R385">
        <f t="shared" si="135"/>
        <v>-1.4975574436825585E-2</v>
      </c>
      <c r="S385">
        <f t="shared" si="135"/>
        <v>-2.0175159796471002E-2</v>
      </c>
      <c r="T385">
        <f t="shared" si="135"/>
        <v>-2.4045227155594616E-2</v>
      </c>
      <c r="U385">
        <f t="shared" si="135"/>
        <v>-9.8411535685510674E-3</v>
      </c>
      <c r="V385">
        <f t="shared" si="135"/>
        <v>-3.2596206468584262E-3</v>
      </c>
      <c r="W385">
        <f t="shared" si="135"/>
        <v>-7.9805385344457174E-3</v>
      </c>
      <c r="X385">
        <f t="shared" si="135"/>
        <v>-3.5147298657235968E-3</v>
      </c>
      <c r="Y385">
        <f t="shared" si="135"/>
        <v>-1.4830598467203684E-2</v>
      </c>
      <c r="Z385">
        <f t="shared" si="135"/>
        <v>-8.8703236972378983E-4</v>
      </c>
      <c r="AA385">
        <f t="shared" si="135"/>
        <v>-4.9816168961768362E-3</v>
      </c>
      <c r="AB385">
        <f t="shared" si="135"/>
        <v>-3.2906270159690017E-3</v>
      </c>
      <c r="AC385">
        <f t="shared" si="135"/>
        <v>9.8935876041670208E-3</v>
      </c>
      <c r="AD385">
        <f t="shared" si="135"/>
        <v>-1.5593002794527801E-2</v>
      </c>
      <c r="AE385">
        <f t="shared" si="135"/>
        <v>-4.6651442494996899E-2</v>
      </c>
      <c r="AF385">
        <f t="shared" si="135"/>
        <v>-5.6740179736540991E-3</v>
      </c>
      <c r="AG385">
        <f t="shared" si="135"/>
        <v>-4.9692684978361774E-3</v>
      </c>
      <c r="AH385">
        <f t="shared" si="135"/>
        <v>-1.0128398297634771E-2</v>
      </c>
      <c r="AI385">
        <f t="shared" si="135"/>
        <v>-1.8326388030822167E-2</v>
      </c>
      <c r="AJ385">
        <f t="shared" si="135"/>
        <v>-1.138745941602084E-2</v>
      </c>
      <c r="AK385">
        <f t="shared" si="135"/>
        <v>-6.6736837512133334E-3</v>
      </c>
      <c r="AL385">
        <f t="shared" si="135"/>
        <v>-8.9472031543760371E-3</v>
      </c>
      <c r="AM385">
        <f t="shared" si="135"/>
        <v>5.5996234980081501E-3</v>
      </c>
      <c r="AN385">
        <f t="shared" si="135"/>
        <v>2.713954812042875E-3</v>
      </c>
      <c r="AO385">
        <f t="shared" si="135"/>
        <v>-2.5445752554939693E-2</v>
      </c>
      <c r="AP385">
        <f t="shared" si="135"/>
        <v>1.4609054492963861E-3</v>
      </c>
      <c r="AQ385">
        <f t="shared" si="134"/>
        <v>-6.8516923156793424E-3</v>
      </c>
    </row>
    <row r="386" spans="1:43" x14ac:dyDescent="0.2">
      <c r="A386" s="6">
        <v>45604</v>
      </c>
      <c r="B386">
        <f t="shared" ref="B386:AP386" si="136">LN(B135/B134)</f>
        <v>-2.7244200730360189E-2</v>
      </c>
      <c r="C386">
        <f t="shared" si="136"/>
        <v>6.6293668050460422E-3</v>
      </c>
      <c r="D386">
        <f t="shared" si="136"/>
        <v>-3.7511725730342165E-3</v>
      </c>
      <c r="E386">
        <f t="shared" si="136"/>
        <v>5.4384019224891699E-3</v>
      </c>
      <c r="F386">
        <f t="shared" si="136"/>
        <v>-6.5222669160648703E-3</v>
      </c>
      <c r="G386">
        <f t="shared" si="136"/>
        <v>1.0382705972977519E-2</v>
      </c>
      <c r="H386">
        <f t="shared" si="136"/>
        <v>-2.5476397523857375E-2</v>
      </c>
      <c r="I386">
        <f t="shared" si="136"/>
        <v>-2.0121977520107311E-2</v>
      </c>
      <c r="J386">
        <f t="shared" si="136"/>
        <v>-1.6960826245980543E-3</v>
      </c>
      <c r="K386">
        <f t="shared" si="136"/>
        <v>-2.878222134772364E-3</v>
      </c>
      <c r="L386">
        <f t="shared" si="136"/>
        <v>-9.8280613013647395E-3</v>
      </c>
      <c r="M386">
        <f t="shared" si="136"/>
        <v>-3.2731700672864648E-3</v>
      </c>
      <c r="N386">
        <f t="shared" si="136"/>
        <v>2.5217724211924975E-4</v>
      </c>
      <c r="O386">
        <f t="shared" si="136"/>
        <v>1.4390821424311116E-2</v>
      </c>
      <c r="P386">
        <f t="shared" si="136"/>
        <v>-1.534748654678857E-2</v>
      </c>
      <c r="Q386">
        <f t="shared" si="136"/>
        <v>-1.0042813823355593E-2</v>
      </c>
      <c r="R386">
        <f t="shared" si="136"/>
        <v>-1.6915518802407273E-2</v>
      </c>
      <c r="S386">
        <f t="shared" si="136"/>
        <v>1.0359468781073836E-2</v>
      </c>
      <c r="T386">
        <f t="shared" si="136"/>
        <v>-1.7598289617397237E-2</v>
      </c>
      <c r="U386">
        <f t="shared" si="136"/>
        <v>-2.7689319069671082E-2</v>
      </c>
      <c r="V386">
        <f t="shared" si="136"/>
        <v>-9.5895265038240807E-3</v>
      </c>
      <c r="W386">
        <f t="shared" si="136"/>
        <v>-2.5063968663216276E-2</v>
      </c>
      <c r="X386">
        <f t="shared" si="136"/>
        <v>3.0250751446142705E-3</v>
      </c>
      <c r="Y386">
        <f t="shared" si="136"/>
        <v>2.8486903905579869E-2</v>
      </c>
      <c r="Z386">
        <f t="shared" si="136"/>
        <v>9.8904948538314219E-3</v>
      </c>
      <c r="AA386">
        <f t="shared" si="136"/>
        <v>-8.6943224922110141E-3</v>
      </c>
      <c r="AB386">
        <f t="shared" si="136"/>
        <v>-2.5196299578747972E-2</v>
      </c>
      <c r="AC386">
        <f t="shared" si="136"/>
        <v>-7.5160495535955014E-3</v>
      </c>
      <c r="AD386">
        <f t="shared" si="136"/>
        <v>-2.9933315477188329E-2</v>
      </c>
      <c r="AE386">
        <f t="shared" si="136"/>
        <v>-2.7244261212079394E-2</v>
      </c>
      <c r="AF386">
        <f t="shared" si="136"/>
        <v>9.0484096054421076E-4</v>
      </c>
      <c r="AG386">
        <f t="shared" si="136"/>
        <v>4.5129828966188196E-3</v>
      </c>
      <c r="AH386">
        <f t="shared" si="136"/>
        <v>1.2923642274125209E-2</v>
      </c>
      <c r="AI386">
        <f t="shared" si="136"/>
        <v>-1.5645331047098778E-2</v>
      </c>
      <c r="AJ386">
        <f t="shared" si="136"/>
        <v>1.4809097656291707E-2</v>
      </c>
      <c r="AK386">
        <f t="shared" si="136"/>
        <v>3.1361284524354232E-4</v>
      </c>
      <c r="AL386">
        <f t="shared" si="136"/>
        <v>-6.2988520993465902E-4</v>
      </c>
      <c r="AM386">
        <f t="shared" si="136"/>
        <v>-1.9322175569213978E-2</v>
      </c>
      <c r="AN386">
        <f t="shared" si="136"/>
        <v>-9.3975333698979153E-4</v>
      </c>
      <c r="AO386">
        <f t="shared" si="136"/>
        <v>1.8215877215085993E-2</v>
      </c>
      <c r="AP386">
        <f t="shared" si="136"/>
        <v>-2.4361290524143181E-3</v>
      </c>
      <c r="AQ386">
        <f t="shared" si="134"/>
        <v>1.8112865773174516E-2</v>
      </c>
    </row>
    <row r="387" spans="1:43" x14ac:dyDescent="0.2">
      <c r="A387" s="6">
        <v>45607</v>
      </c>
      <c r="B387">
        <f t="shared" ref="B387:AP387" si="137">LN(B136/B135)</f>
        <v>-2.6079219434668646E-2</v>
      </c>
      <c r="C387">
        <f t="shared" si="137"/>
        <v>-1.0479783413111165E-2</v>
      </c>
      <c r="D387">
        <f t="shared" si="137"/>
        <v>-5.9735837246561825E-3</v>
      </c>
      <c r="E387">
        <f t="shared" si="137"/>
        <v>9.025559786319193E-4</v>
      </c>
      <c r="F387">
        <f t="shared" si="137"/>
        <v>3.3232437302952796E-3</v>
      </c>
      <c r="G387">
        <f t="shared" si="137"/>
        <v>-2.5308101342947958E-2</v>
      </c>
      <c r="H387">
        <f t="shared" si="137"/>
        <v>3.0169610937207272E-3</v>
      </c>
      <c r="I387">
        <f t="shared" si="137"/>
        <v>-8.9777608505292854E-3</v>
      </c>
      <c r="J387">
        <f t="shared" si="137"/>
        <v>-8.4221328562321743E-3</v>
      </c>
      <c r="K387">
        <f t="shared" si="137"/>
        <v>3.3054024150283661E-3</v>
      </c>
      <c r="L387">
        <f t="shared" si="137"/>
        <v>-2.3933774205353526E-3</v>
      </c>
      <c r="M387">
        <f t="shared" si="137"/>
        <v>-9.404532854701074E-3</v>
      </c>
      <c r="N387">
        <f t="shared" si="137"/>
        <v>8.5188620561155986E-3</v>
      </c>
      <c r="O387">
        <f t="shared" si="137"/>
        <v>-7.2571755878444826E-3</v>
      </c>
      <c r="P387">
        <f t="shared" si="137"/>
        <v>-1.2908236646441949E-2</v>
      </c>
      <c r="Q387">
        <f t="shared" si="137"/>
        <v>-2.1754616138268824E-2</v>
      </c>
      <c r="R387">
        <f t="shared" si="137"/>
        <v>-8.6448542447665078E-3</v>
      </c>
      <c r="S387">
        <f t="shared" si="137"/>
        <v>-8.3235933616193376E-3</v>
      </c>
      <c r="T387">
        <f t="shared" si="137"/>
        <v>-9.3158203662596412E-4</v>
      </c>
      <c r="U387">
        <f t="shared" si="137"/>
        <v>-2.8927154496097649E-3</v>
      </c>
      <c r="V387">
        <f t="shared" si="137"/>
        <v>-1.2686892259394741E-3</v>
      </c>
      <c r="W387">
        <f t="shared" si="137"/>
        <v>-4.8434458583472969E-3</v>
      </c>
      <c r="X387">
        <f t="shared" si="137"/>
        <v>1.6087560739301027E-2</v>
      </c>
      <c r="Y387">
        <f t="shared" si="137"/>
        <v>-1.5003244765482761E-2</v>
      </c>
      <c r="Z387">
        <f t="shared" si="137"/>
        <v>7.8775561251470325E-3</v>
      </c>
      <c r="AA387">
        <f t="shared" si="137"/>
        <v>6.6946391879289706E-3</v>
      </c>
      <c r="AB387">
        <f t="shared" si="137"/>
        <v>-7.9815221920836073E-3</v>
      </c>
      <c r="AC387">
        <f t="shared" si="137"/>
        <v>9.7465893506096003E-3</v>
      </c>
      <c r="AD387">
        <f t="shared" si="137"/>
        <v>-1.3997919839031269E-2</v>
      </c>
      <c r="AE387">
        <f t="shared" si="137"/>
        <v>-2.6079204192189055E-2</v>
      </c>
      <c r="AF387">
        <f t="shared" si="137"/>
        <v>8.6194491493425795E-3</v>
      </c>
      <c r="AG387">
        <f t="shared" si="137"/>
        <v>6.7315144700135204E-3</v>
      </c>
      <c r="AH387">
        <f t="shared" si="137"/>
        <v>-6.6618005299361243E-3</v>
      </c>
      <c r="AI387">
        <f t="shared" si="137"/>
        <v>8.266961624107597E-3</v>
      </c>
      <c r="AJ387">
        <f t="shared" si="137"/>
        <v>1.634123606654345E-2</v>
      </c>
      <c r="AK387">
        <f t="shared" si="137"/>
        <v>-2.303416169374798E-3</v>
      </c>
      <c r="AL387">
        <f t="shared" si="137"/>
        <v>-1.0315778323243617E-3</v>
      </c>
      <c r="AM387">
        <f t="shared" si="137"/>
        <v>5.3229116644430037E-3</v>
      </c>
      <c r="AN387">
        <f t="shared" si="137"/>
        <v>1.238965943988455E-2</v>
      </c>
      <c r="AO387">
        <f t="shared" si="137"/>
        <v>1.3469410548809268E-2</v>
      </c>
      <c r="AP387">
        <f t="shared" si="137"/>
        <v>-4.8858736295964121E-2</v>
      </c>
      <c r="AQ387">
        <f t="shared" si="134"/>
        <v>-8.6831225734608809E-3</v>
      </c>
    </row>
    <row r="388" spans="1:43" x14ac:dyDescent="0.2">
      <c r="A388" s="6">
        <v>45608</v>
      </c>
      <c r="B388">
        <f t="shared" ref="B388:AP388" si="138">LN(B137/B136)</f>
        <v>-2.1580886206703221E-2</v>
      </c>
      <c r="C388">
        <f t="shared" si="138"/>
        <v>-1.638100810221339E-2</v>
      </c>
      <c r="D388">
        <f t="shared" si="138"/>
        <v>-3.144874477725902E-3</v>
      </c>
      <c r="E388">
        <f t="shared" si="138"/>
        <v>-2.4559741988107016E-2</v>
      </c>
      <c r="F388">
        <f t="shared" si="138"/>
        <v>-3.1778022220503098E-2</v>
      </c>
      <c r="G388">
        <f t="shared" si="138"/>
        <v>-1.7967002814384379E-2</v>
      </c>
      <c r="H388">
        <f t="shared" si="138"/>
        <v>-2.4579650684554859E-2</v>
      </c>
      <c r="I388">
        <f t="shared" si="138"/>
        <v>-1.0969031370573933E-2</v>
      </c>
      <c r="J388">
        <f t="shared" si="138"/>
        <v>-1.5242830765326979E-2</v>
      </c>
      <c r="K388">
        <f t="shared" si="138"/>
        <v>-1.8810805891687227E-2</v>
      </c>
      <c r="L388">
        <f t="shared" si="138"/>
        <v>-7.0239652473560602E-3</v>
      </c>
      <c r="M388">
        <f t="shared" si="138"/>
        <v>2.4910192521723118E-3</v>
      </c>
      <c r="N388">
        <f t="shared" si="138"/>
        <v>-2.2766566996141088E-2</v>
      </c>
      <c r="O388">
        <f t="shared" si="138"/>
        <v>-1.0076439024027288E-2</v>
      </c>
      <c r="P388">
        <f t="shared" si="138"/>
        <v>-3.1703539400474073E-2</v>
      </c>
      <c r="Q388">
        <f t="shared" si="138"/>
        <v>-2.9238679240871242E-3</v>
      </c>
      <c r="R388">
        <f t="shared" si="138"/>
        <v>1.2171422221496113E-3</v>
      </c>
      <c r="S388">
        <f t="shared" si="138"/>
        <v>3.476866804390378E-3</v>
      </c>
      <c r="T388">
        <f t="shared" si="138"/>
        <v>-2.4976936089184189E-2</v>
      </c>
      <c r="U388">
        <f t="shared" si="138"/>
        <v>-4.1039318912035355E-2</v>
      </c>
      <c r="V388">
        <f t="shared" si="138"/>
        <v>-1.1062971377092683E-2</v>
      </c>
      <c r="W388">
        <f t="shared" si="138"/>
        <v>-9.3191659023221379E-3</v>
      </c>
      <c r="X388">
        <f t="shared" si="138"/>
        <v>2.9677596702910045E-3</v>
      </c>
      <c r="Y388">
        <f t="shared" si="138"/>
        <v>-1.0996568271041521E-2</v>
      </c>
      <c r="Z388">
        <f t="shared" si="138"/>
        <v>-4.9818068017814954E-3</v>
      </c>
      <c r="AA388">
        <f t="shared" si="138"/>
        <v>-3.2551026874893398E-2</v>
      </c>
      <c r="AB388">
        <f t="shared" si="138"/>
        <v>-1.3186804003653258E-2</v>
      </c>
      <c r="AC388">
        <f t="shared" si="138"/>
        <v>-4.6099017580815388E-2</v>
      </c>
      <c r="AD388">
        <f t="shared" si="138"/>
        <v>-2.7885506347802746E-2</v>
      </c>
      <c r="AE388">
        <f t="shared" si="138"/>
        <v>-2.1580886542885657E-2</v>
      </c>
      <c r="AF388">
        <f t="shared" si="138"/>
        <v>-1.1034180174782821E-2</v>
      </c>
      <c r="AG388">
        <f t="shared" si="138"/>
        <v>-2.7609379106412327E-2</v>
      </c>
      <c r="AH388">
        <f t="shared" si="138"/>
        <v>-1.1933192140747352E-2</v>
      </c>
      <c r="AI388">
        <f t="shared" si="138"/>
        <v>1.0236624383012508E-3</v>
      </c>
      <c r="AJ388">
        <f t="shared" si="138"/>
        <v>4.6666508416001321E-3</v>
      </c>
      <c r="AK388">
        <f t="shared" si="138"/>
        <v>-8.6335232703544235E-3</v>
      </c>
      <c r="AL388">
        <f t="shared" si="138"/>
        <v>-1.3043412253550773E-2</v>
      </c>
      <c r="AM388">
        <f t="shared" si="138"/>
        <v>-2.5025925410063283E-2</v>
      </c>
      <c r="AN388">
        <f t="shared" si="138"/>
        <v>-3.0983151297795563E-4</v>
      </c>
      <c r="AO388">
        <f t="shared" si="138"/>
        <v>-1.0114649138054944E-2</v>
      </c>
      <c r="AP388">
        <f t="shared" si="138"/>
        <v>-1.0524195344235982E-2</v>
      </c>
      <c r="AQ388">
        <f t="shared" si="134"/>
        <v>5.6276665413372139E-2</v>
      </c>
    </row>
    <row r="389" spans="1:43" x14ac:dyDescent="0.2">
      <c r="A389" s="6">
        <v>45609</v>
      </c>
      <c r="B389">
        <f t="shared" ref="B389:AP389" si="139">LN(B138/B137)</f>
        <v>-3.7229504004638446E-2</v>
      </c>
      <c r="C389">
        <f t="shared" si="139"/>
        <v>-2.915380723265892E-2</v>
      </c>
      <c r="D389">
        <f t="shared" si="139"/>
        <v>-3.3483003767239348E-3</v>
      </c>
      <c r="E389">
        <f t="shared" si="139"/>
        <v>-2.3685359723078597E-2</v>
      </c>
      <c r="F389">
        <f t="shared" si="139"/>
        <v>-3.1556929492993581E-2</v>
      </c>
      <c r="G389">
        <f t="shared" si="139"/>
        <v>-1.2901307705688328E-2</v>
      </c>
      <c r="H389">
        <f t="shared" si="139"/>
        <v>-2.1722392099787491E-2</v>
      </c>
      <c r="I389">
        <f t="shared" si="139"/>
        <v>-2.8944285213463022E-2</v>
      </c>
      <c r="J389">
        <f t="shared" si="139"/>
        <v>-7.0116341418079466E-3</v>
      </c>
      <c r="K389">
        <f t="shared" si="139"/>
        <v>-1.5066667743116447E-2</v>
      </c>
      <c r="L389">
        <f t="shared" si="139"/>
        <v>-4.4274777850767812E-2</v>
      </c>
      <c r="M389">
        <f t="shared" si="139"/>
        <v>-2.4752420129727747E-2</v>
      </c>
      <c r="N389">
        <f t="shared" si="139"/>
        <v>-8.4262440550324381E-3</v>
      </c>
      <c r="O389">
        <f t="shared" si="139"/>
        <v>-9.3290399730511508E-3</v>
      </c>
      <c r="P389">
        <f t="shared" si="139"/>
        <v>2.7572448688807606E-3</v>
      </c>
      <c r="Q389">
        <f t="shared" si="139"/>
        <v>-1.415381900537541E-2</v>
      </c>
      <c r="R389">
        <f t="shared" si="139"/>
        <v>-1.7575562255295753E-2</v>
      </c>
      <c r="S389">
        <f t="shared" si="139"/>
        <v>-1.2207306200434941E-2</v>
      </c>
      <c r="T389">
        <f t="shared" si="139"/>
        <v>1.7822353989729708E-3</v>
      </c>
      <c r="U389">
        <f t="shared" si="139"/>
        <v>-3.6389989334678116E-2</v>
      </c>
      <c r="V389">
        <f t="shared" si="139"/>
        <v>-2.8117110642403655E-2</v>
      </c>
      <c r="W389">
        <f t="shared" si="139"/>
        <v>-3.4906779206195365E-2</v>
      </c>
      <c r="X389">
        <f t="shared" si="139"/>
        <v>-4.3342869903703575E-3</v>
      </c>
      <c r="Y389">
        <f t="shared" si="139"/>
        <v>-3.4966265099671046E-2</v>
      </c>
      <c r="Z389">
        <f t="shared" si="139"/>
        <v>-2.8957493233654316E-3</v>
      </c>
      <c r="AA389">
        <f t="shared" si="139"/>
        <v>-3.0087873202194595E-2</v>
      </c>
      <c r="AB389">
        <f t="shared" si="139"/>
        <v>-4.892684741418895E-2</v>
      </c>
      <c r="AC389">
        <f t="shared" si="139"/>
        <v>-4.2507440897209925E-2</v>
      </c>
      <c r="AD389">
        <f t="shared" si="139"/>
        <v>-5.1287902885319904E-2</v>
      </c>
      <c r="AE389">
        <f t="shared" si="139"/>
        <v>-3.7229454889638657E-2</v>
      </c>
      <c r="AF389">
        <f t="shared" si="139"/>
        <v>-1.6541534177875305E-2</v>
      </c>
      <c r="AG389">
        <f t="shared" si="139"/>
        <v>-2.1680171360714255E-2</v>
      </c>
      <c r="AH389">
        <f t="shared" si="139"/>
        <v>1.4005633258691379E-3</v>
      </c>
      <c r="AI389">
        <f t="shared" si="139"/>
        <v>-1.3390050710453376E-2</v>
      </c>
      <c r="AJ389">
        <f t="shared" si="139"/>
        <v>-2.1436244755925786E-4</v>
      </c>
      <c r="AK389">
        <f t="shared" si="139"/>
        <v>-1.3755390726871901E-3</v>
      </c>
      <c r="AL389">
        <f t="shared" si="139"/>
        <v>-1.9682383567224623E-2</v>
      </c>
      <c r="AM389">
        <f t="shared" si="139"/>
        <v>-2.207568343236626E-2</v>
      </c>
      <c r="AN389">
        <f t="shared" si="139"/>
        <v>-1.1272436446682712E-2</v>
      </c>
      <c r="AO389">
        <f t="shared" si="139"/>
        <v>-6.7804934730885816E-3</v>
      </c>
      <c r="AP389">
        <f t="shared" si="139"/>
        <v>-5.3188686640721898E-2</v>
      </c>
      <c r="AQ389">
        <f t="shared" si="134"/>
        <v>-1.8462492661116228E-2</v>
      </c>
    </row>
    <row r="390" spans="1:43" x14ac:dyDescent="0.2">
      <c r="A390" s="6">
        <v>45610</v>
      </c>
      <c r="B390">
        <f t="shared" ref="B390:AP390" si="140">LN(B139/B138)</f>
        <v>1.4770085492189359E-2</v>
      </c>
      <c r="C390">
        <f t="shared" si="140"/>
        <v>-1.82966489029548E-2</v>
      </c>
      <c r="D390">
        <f t="shared" si="140"/>
        <v>3.227978573996339E-5</v>
      </c>
      <c r="E390">
        <f t="shared" si="140"/>
        <v>3.2532594296493245E-3</v>
      </c>
      <c r="F390">
        <f t="shared" si="140"/>
        <v>2.8733674881755402E-2</v>
      </c>
      <c r="G390">
        <f t="shared" si="140"/>
        <v>-3.8930463574237549E-3</v>
      </c>
      <c r="H390">
        <f t="shared" si="140"/>
        <v>-4.3816127557082148E-3</v>
      </c>
      <c r="I390">
        <f t="shared" si="140"/>
        <v>7.5660138284307818E-4</v>
      </c>
      <c r="J390">
        <f t="shared" si="140"/>
        <v>-3.4721654299781327E-3</v>
      </c>
      <c r="K390">
        <f t="shared" si="140"/>
        <v>-1.4807932804669159E-2</v>
      </c>
      <c r="L390">
        <f t="shared" si="140"/>
        <v>1.8501952068881507E-2</v>
      </c>
      <c r="M390">
        <f t="shared" si="140"/>
        <v>-1.1418548913272378E-2</v>
      </c>
      <c r="N390">
        <f t="shared" si="140"/>
        <v>-3.9491066097302498E-3</v>
      </c>
      <c r="O390">
        <f t="shared" si="140"/>
        <v>-2.3744503255682951E-2</v>
      </c>
      <c r="P390">
        <f t="shared" si="140"/>
        <v>-2.348054500858077E-2</v>
      </c>
      <c r="Q390">
        <f t="shared" si="140"/>
        <v>-6.953577741483038E-3</v>
      </c>
      <c r="R390">
        <f t="shared" si="140"/>
        <v>1.234314085191027E-2</v>
      </c>
      <c r="S390">
        <f t="shared" si="140"/>
        <v>-6.0897251398751009E-3</v>
      </c>
      <c r="T390">
        <f t="shared" si="140"/>
        <v>-1.5315370881010263E-2</v>
      </c>
      <c r="U390">
        <f t="shared" si="140"/>
        <v>1.318429628613811E-2</v>
      </c>
      <c r="V390">
        <f t="shared" si="140"/>
        <v>1.3202493683967623E-2</v>
      </c>
      <c r="W390">
        <f t="shared" si="140"/>
        <v>2.5538445924989335E-2</v>
      </c>
      <c r="X390">
        <f t="shared" si="140"/>
        <v>-3.1152211598085553E-3</v>
      </c>
      <c r="Y390">
        <f t="shared" si="140"/>
        <v>2.9431984357931465E-3</v>
      </c>
      <c r="Z390">
        <f t="shared" si="140"/>
        <v>-4.0502622147992867E-3</v>
      </c>
      <c r="AA390">
        <f t="shared" si="140"/>
        <v>-2.1333514943119615E-3</v>
      </c>
      <c r="AB390">
        <f t="shared" si="140"/>
        <v>1.0514367480215199E-2</v>
      </c>
      <c r="AC390">
        <f t="shared" si="140"/>
        <v>4.9424755105516921E-3</v>
      </c>
      <c r="AD390">
        <f t="shared" si="140"/>
        <v>4.8741687666297939E-2</v>
      </c>
      <c r="AE390">
        <f t="shared" si="140"/>
        <v>1.4770019244385554E-2</v>
      </c>
      <c r="AF390">
        <f t="shared" si="140"/>
        <v>1.3597387887929798E-3</v>
      </c>
      <c r="AG390">
        <f t="shared" si="140"/>
        <v>6.75741008536736E-3</v>
      </c>
      <c r="AH390">
        <f t="shared" si="140"/>
        <v>-3.1213071568323501E-2</v>
      </c>
      <c r="AI390">
        <f t="shared" si="140"/>
        <v>2.5889724297178795E-3</v>
      </c>
      <c r="AJ390">
        <f t="shared" si="140"/>
        <v>-2.0623963480586641E-3</v>
      </c>
      <c r="AK390">
        <f t="shared" si="140"/>
        <v>-1.3324370681416115E-2</v>
      </c>
      <c r="AL390">
        <f t="shared" si="140"/>
        <v>1.18090159769965E-2</v>
      </c>
      <c r="AM390">
        <f t="shared" si="140"/>
        <v>-5.4560382336986653E-3</v>
      </c>
      <c r="AN390">
        <f t="shared" si="140"/>
        <v>-1.0728761074054543E-3</v>
      </c>
      <c r="AO390">
        <f t="shared" si="140"/>
        <v>7.0768336738050441E-3</v>
      </c>
      <c r="AP390">
        <f t="shared" si="140"/>
        <v>1.9195631291099309E-2</v>
      </c>
      <c r="AQ390">
        <f t="shared" si="134"/>
        <v>-2.7650015874951757E-2</v>
      </c>
    </row>
    <row r="391" spans="1:43" x14ac:dyDescent="0.2">
      <c r="A391" s="6">
        <v>45614</v>
      </c>
      <c r="B391">
        <f t="shared" ref="B391:AP391" si="141">LN(B140/B139)</f>
        <v>-2.2632298949486103E-2</v>
      </c>
      <c r="C391">
        <f t="shared" si="141"/>
        <v>1.1596727191475318E-2</v>
      </c>
      <c r="D391">
        <f t="shared" si="141"/>
        <v>-8.7449950019077224E-3</v>
      </c>
      <c r="E391">
        <f t="shared" si="141"/>
        <v>3.5315768297802491E-3</v>
      </c>
      <c r="F391">
        <f t="shared" si="141"/>
        <v>-3.6505013641248168E-2</v>
      </c>
      <c r="G391">
        <f t="shared" si="141"/>
        <v>-2.3272551176663891E-2</v>
      </c>
      <c r="H391">
        <f t="shared" si="141"/>
        <v>2.5446444733723603E-4</v>
      </c>
      <c r="I391">
        <f t="shared" si="141"/>
        <v>-9.8807522724522947E-3</v>
      </c>
      <c r="J391">
        <f t="shared" si="141"/>
        <v>2.874076695656569E-3</v>
      </c>
      <c r="K391">
        <f t="shared" si="141"/>
        <v>-2.739549654848767E-2</v>
      </c>
      <c r="L391">
        <f t="shared" si="141"/>
        <v>2.7633813188682535E-2</v>
      </c>
      <c r="M391">
        <f t="shared" si="141"/>
        <v>9.8233586860579456E-3</v>
      </c>
      <c r="N391">
        <f t="shared" si="141"/>
        <v>7.9547930783919665E-3</v>
      </c>
      <c r="O391">
        <f t="shared" si="141"/>
        <v>1.3830717891070599E-2</v>
      </c>
      <c r="P391">
        <f t="shared" si="141"/>
        <v>-1.5692938616350804E-2</v>
      </c>
      <c r="Q391">
        <f t="shared" si="141"/>
        <v>-5.980506229085426E-4</v>
      </c>
      <c r="R391">
        <f t="shared" si="141"/>
        <v>-5.418566859930923E-3</v>
      </c>
      <c r="S391">
        <f t="shared" si="141"/>
        <v>-1.1632553049070116E-2</v>
      </c>
      <c r="T391">
        <f t="shared" si="141"/>
        <v>-3.1044641850653662E-3</v>
      </c>
      <c r="U391">
        <f t="shared" si="141"/>
        <v>1.2353742087226706E-4</v>
      </c>
      <c r="V391">
        <f t="shared" si="141"/>
        <v>5.7713059130151796E-2</v>
      </c>
      <c r="W391">
        <f t="shared" si="141"/>
        <v>9.6236202208842733E-5</v>
      </c>
      <c r="X391">
        <f t="shared" si="141"/>
        <v>-1.2967374860875756E-2</v>
      </c>
      <c r="Y391">
        <f t="shared" si="141"/>
        <v>1.4043137699486811E-2</v>
      </c>
      <c r="Z391">
        <f t="shared" si="141"/>
        <v>-2.4743435453665349E-2</v>
      </c>
      <c r="AA391">
        <f t="shared" si="141"/>
        <v>-1.0375668028066077E-2</v>
      </c>
      <c r="AB391">
        <f t="shared" si="141"/>
        <v>-5.1742704482251371E-2</v>
      </c>
      <c r="AC391">
        <f t="shared" si="141"/>
        <v>-2.2535403902852339E-3</v>
      </c>
      <c r="AD391">
        <f t="shared" si="141"/>
        <v>-2.3995579002215398E-2</v>
      </c>
      <c r="AE391">
        <f t="shared" si="141"/>
        <v>-2.2632232438297782E-2</v>
      </c>
      <c r="AF391">
        <f t="shared" si="141"/>
        <v>-1.2792975213333998E-2</v>
      </c>
      <c r="AG391">
        <f t="shared" si="141"/>
        <v>7.2689680607344763E-3</v>
      </c>
      <c r="AH391">
        <f t="shared" si="141"/>
        <v>1.4006884155813575E-2</v>
      </c>
      <c r="AI391">
        <f t="shared" si="141"/>
        <v>-2.7884020616334524E-3</v>
      </c>
      <c r="AJ391">
        <f t="shared" si="141"/>
        <v>-2.8892524373598742E-2</v>
      </c>
      <c r="AK391">
        <f t="shared" si="141"/>
        <v>1.2868852434522282E-3</v>
      </c>
      <c r="AL391">
        <f t="shared" si="141"/>
        <v>8.6573056121714703E-3</v>
      </c>
      <c r="AM391">
        <f t="shared" si="141"/>
        <v>1.2418716473381742E-2</v>
      </c>
      <c r="AN391">
        <f t="shared" si="141"/>
        <v>-3.0962233378344514E-2</v>
      </c>
      <c r="AO391">
        <f t="shared" si="141"/>
        <v>-1.594872977511546E-2</v>
      </c>
      <c r="AP391">
        <f t="shared" si="141"/>
        <v>3.6085601366500119E-3</v>
      </c>
      <c r="AQ391">
        <f t="shared" si="134"/>
        <v>-1.6456844985354815E-3</v>
      </c>
    </row>
    <row r="392" spans="1:43" x14ac:dyDescent="0.2">
      <c r="A392" s="6">
        <v>45615</v>
      </c>
      <c r="B392">
        <f t="shared" ref="B392:AP392" si="142">LN(B141/B140)</f>
        <v>-3.0842443652282774E-2</v>
      </c>
      <c r="C392">
        <f t="shared" si="142"/>
        <v>8.0577442187824526E-3</v>
      </c>
      <c r="D392">
        <f t="shared" si="142"/>
        <v>-7.5102393818715727E-3</v>
      </c>
      <c r="E392">
        <f t="shared" si="142"/>
        <v>3.0636859122097218E-3</v>
      </c>
      <c r="F392">
        <f t="shared" si="142"/>
        <v>-7.3847145269505113E-4</v>
      </c>
      <c r="G392">
        <f t="shared" si="142"/>
        <v>4.2904239710017571E-3</v>
      </c>
      <c r="H392">
        <f t="shared" si="142"/>
        <v>-1.2718499177620356E-4</v>
      </c>
      <c r="I392">
        <f t="shared" si="142"/>
        <v>5.0490956101629306E-2</v>
      </c>
      <c r="J392">
        <f t="shared" si="142"/>
        <v>2.3005085673479E-2</v>
      </c>
      <c r="K392">
        <f t="shared" si="142"/>
        <v>1.6535401259961065E-2</v>
      </c>
      <c r="L392">
        <f t="shared" si="142"/>
        <v>9.0021508455279502E-3</v>
      </c>
      <c r="M392">
        <f t="shared" si="142"/>
        <v>1.2027640473525674E-3</v>
      </c>
      <c r="N392">
        <f t="shared" si="142"/>
        <v>-1.2211503815153964E-2</v>
      </c>
      <c r="O392">
        <f t="shared" si="142"/>
        <v>4.2917109264032678E-4</v>
      </c>
      <c r="P392">
        <f t="shared" si="142"/>
        <v>0</v>
      </c>
      <c r="Q392">
        <f t="shared" si="142"/>
        <v>1.3600091700292803E-2</v>
      </c>
      <c r="R392">
        <f t="shared" si="142"/>
        <v>-1.5265641720163226E-2</v>
      </c>
      <c r="S392">
        <f t="shared" si="142"/>
        <v>1.6737821769793441E-2</v>
      </c>
      <c r="T392">
        <f t="shared" si="142"/>
        <v>1.4533118562546059E-2</v>
      </c>
      <c r="U392">
        <f t="shared" si="142"/>
        <v>8.3661742684631134E-3</v>
      </c>
      <c r="V392">
        <f t="shared" si="142"/>
        <v>3.3062255344890816E-2</v>
      </c>
      <c r="W392">
        <f t="shared" si="142"/>
        <v>-9.086929104586642E-3</v>
      </c>
      <c r="X392">
        <f t="shared" si="142"/>
        <v>-7.9057932265758774E-3</v>
      </c>
      <c r="Y392">
        <f t="shared" si="142"/>
        <v>3.5218491803081953E-2</v>
      </c>
      <c r="Z392">
        <f t="shared" si="142"/>
        <v>1.6415162954312505E-2</v>
      </c>
      <c r="AA392">
        <f t="shared" si="142"/>
        <v>3.4109456882040223E-3</v>
      </c>
      <c r="AB392">
        <f t="shared" si="142"/>
        <v>2.8070268033379173E-2</v>
      </c>
      <c r="AC392">
        <f t="shared" si="142"/>
        <v>-5.0891717708724899E-3</v>
      </c>
      <c r="AD392">
        <f t="shared" si="142"/>
        <v>2.0880403634126781E-2</v>
      </c>
      <c r="AE392">
        <f t="shared" si="142"/>
        <v>-3.0842442598830646E-2</v>
      </c>
      <c r="AF392">
        <f t="shared" si="142"/>
        <v>6.8579787843527102E-3</v>
      </c>
      <c r="AG392">
        <f t="shared" si="142"/>
        <v>2.1553764468409484E-2</v>
      </c>
      <c r="AH392">
        <f t="shared" si="142"/>
        <v>-5.1934570599929068E-3</v>
      </c>
      <c r="AI392">
        <f t="shared" si="142"/>
        <v>-3.476457518200339E-3</v>
      </c>
      <c r="AJ392">
        <f t="shared" si="142"/>
        <v>7.3156610537616178E-3</v>
      </c>
      <c r="AK392">
        <f t="shared" si="142"/>
        <v>1.713201136787252E-3</v>
      </c>
      <c r="AL392">
        <f t="shared" si="142"/>
        <v>2.8981327341863765E-3</v>
      </c>
      <c r="AM392">
        <f t="shared" si="142"/>
        <v>-1.3974175477215973E-2</v>
      </c>
      <c r="AN392">
        <f t="shared" si="142"/>
        <v>4.9756478029200453E-3</v>
      </c>
      <c r="AO392">
        <f t="shared" si="142"/>
        <v>2.3122933523115931E-2</v>
      </c>
      <c r="AP392">
        <f t="shared" si="142"/>
        <v>-5.5853753431093917E-3</v>
      </c>
      <c r="AQ392">
        <f t="shared" si="134"/>
        <v>9.6705610903088397E-3</v>
      </c>
    </row>
    <row r="393" spans="1:43" x14ac:dyDescent="0.2">
      <c r="A393" s="6">
        <v>45617</v>
      </c>
      <c r="B393">
        <f t="shared" ref="B393:AP393" si="143">LN(B142/B141)</f>
        <v>-0.20948697110129741</v>
      </c>
      <c r="C393">
        <f t="shared" si="143"/>
        <v>-0.14583040343069961</v>
      </c>
      <c r="D393">
        <f t="shared" si="143"/>
        <v>-2.2944356040972356E-4</v>
      </c>
      <c r="E393">
        <f t="shared" si="143"/>
        <v>-4.2727465861861925E-3</v>
      </c>
      <c r="F393">
        <f t="shared" si="143"/>
        <v>-6.5205324650347528E-3</v>
      </c>
      <c r="G393">
        <f t="shared" si="143"/>
        <v>-4.1198191765933097E-3</v>
      </c>
      <c r="H393">
        <f t="shared" si="143"/>
        <v>-2.0313096332916905E-2</v>
      </c>
      <c r="I393">
        <f t="shared" si="143"/>
        <v>6.0816868598499536E-3</v>
      </c>
      <c r="J393">
        <f t="shared" si="143"/>
        <v>1.2839092172048613E-2</v>
      </c>
      <c r="K393">
        <f t="shared" si="143"/>
        <v>-1.5028492371547204E-2</v>
      </c>
      <c r="L393">
        <f t="shared" si="143"/>
        <v>-1.6659160561802466E-3</v>
      </c>
      <c r="M393">
        <f t="shared" si="143"/>
        <v>2.3522504230288669E-3</v>
      </c>
      <c r="N393">
        <f t="shared" si="143"/>
        <v>-8.9685877785260389E-3</v>
      </c>
      <c r="O393">
        <f t="shared" si="143"/>
        <v>-1.3331240030673343E-3</v>
      </c>
      <c r="P393">
        <f t="shared" si="143"/>
        <v>-2.919224122440196E-2</v>
      </c>
      <c r="Q393">
        <f t="shared" si="143"/>
        <v>-2.387133765947274E-2</v>
      </c>
      <c r="R393">
        <f t="shared" si="143"/>
        <v>-1.5134283549499127E-2</v>
      </c>
      <c r="S393">
        <f t="shared" si="143"/>
        <v>1.5464066385936458E-3</v>
      </c>
      <c r="T393">
        <f t="shared" si="143"/>
        <v>-1.201017068423958E-2</v>
      </c>
      <c r="U393">
        <f t="shared" si="143"/>
        <v>-1.2250813357168297E-4</v>
      </c>
      <c r="V393">
        <f t="shared" si="143"/>
        <v>-5.7274876457193832E-3</v>
      </c>
      <c r="W393">
        <f t="shared" si="143"/>
        <v>-6.1367216091285015E-3</v>
      </c>
      <c r="X393">
        <f t="shared" si="143"/>
        <v>8.6412536421273632E-3</v>
      </c>
      <c r="Y393">
        <f t="shared" si="143"/>
        <v>-4.3159177984515478E-3</v>
      </c>
      <c r="Z393">
        <f t="shared" si="143"/>
        <v>-8.6673260031659548E-3</v>
      </c>
      <c r="AA393">
        <f t="shared" si="143"/>
        <v>-1.2805851354561222E-2</v>
      </c>
      <c r="AB393">
        <f t="shared" si="143"/>
        <v>-4.1732061811254224E-2</v>
      </c>
      <c r="AC393">
        <f t="shared" si="143"/>
        <v>-1.8332486176283001E-2</v>
      </c>
      <c r="AD393">
        <f t="shared" si="143"/>
        <v>-2.4333360777558006E-2</v>
      </c>
      <c r="AE393">
        <f t="shared" si="143"/>
        <v>-0.20948696301803835</v>
      </c>
      <c r="AF393">
        <f t="shared" si="143"/>
        <v>4.5752576401882948E-3</v>
      </c>
      <c r="AG393">
        <f t="shared" si="143"/>
        <v>-6.0309764144285546E-4</v>
      </c>
      <c r="AH393">
        <f t="shared" si="143"/>
        <v>-1.149557414057401E-2</v>
      </c>
      <c r="AI393">
        <f t="shared" si="143"/>
        <v>1.1601625528686367E-3</v>
      </c>
      <c r="AJ393">
        <f t="shared" si="143"/>
        <v>5.0836645160022842E-3</v>
      </c>
      <c r="AK393">
        <f t="shared" si="143"/>
        <v>-2.2066803079990396E-2</v>
      </c>
      <c r="AL393">
        <f t="shared" si="143"/>
        <v>5.3970721363739513E-3</v>
      </c>
      <c r="AM393">
        <f t="shared" si="143"/>
        <v>-2.8099686259073366E-2</v>
      </c>
      <c r="AN393">
        <f t="shared" si="143"/>
        <v>8.2097696899603011E-3</v>
      </c>
      <c r="AO393">
        <f t="shared" si="143"/>
        <v>1.5285578683907897E-3</v>
      </c>
      <c r="AP393">
        <f t="shared" si="143"/>
        <v>-2.2967745588815005E-2</v>
      </c>
      <c r="AQ393">
        <f t="shared" si="134"/>
        <v>-4.6596865018846039E-3</v>
      </c>
    </row>
    <row r="394" spans="1:43" x14ac:dyDescent="0.2">
      <c r="A394" s="6">
        <v>45618</v>
      </c>
      <c r="B394">
        <f t="shared" ref="B394:AP394" si="144">LN(B143/B142)</f>
        <v>-8.5512732388920029E-2</v>
      </c>
      <c r="C394">
        <f t="shared" si="144"/>
        <v>1.963289625016346E-2</v>
      </c>
      <c r="D394">
        <f t="shared" si="144"/>
        <v>2.8536909672472636E-2</v>
      </c>
      <c r="E394">
        <f t="shared" si="144"/>
        <v>-2.4595824090785589E-3</v>
      </c>
      <c r="F394">
        <f t="shared" si="144"/>
        <v>2.303507101612548E-2</v>
      </c>
      <c r="G394">
        <f t="shared" si="144"/>
        <v>1.4227882287205288E-2</v>
      </c>
      <c r="H394">
        <f t="shared" si="144"/>
        <v>2.3616533570424623E-2</v>
      </c>
      <c r="I394">
        <f t="shared" si="144"/>
        <v>-1.4446694220202898E-3</v>
      </c>
      <c r="J394">
        <f t="shared" si="144"/>
        <v>3.5489309050570172E-3</v>
      </c>
      <c r="K394">
        <f t="shared" si="144"/>
        <v>1.5852249607769632E-2</v>
      </c>
      <c r="L394">
        <f t="shared" si="144"/>
        <v>5.4905105098119718E-3</v>
      </c>
      <c r="M394">
        <f t="shared" si="144"/>
        <v>1.3781252781847666E-2</v>
      </c>
      <c r="N394">
        <f t="shared" si="144"/>
        <v>1.8440617330443942E-2</v>
      </c>
      <c r="O394">
        <f t="shared" si="144"/>
        <v>1.6194009608484512E-2</v>
      </c>
      <c r="P394">
        <f t="shared" si="144"/>
        <v>2.5777430791479903E-2</v>
      </c>
      <c r="Q394">
        <f t="shared" si="144"/>
        <v>1.4146590848091341E-2</v>
      </c>
      <c r="R394">
        <f t="shared" si="144"/>
        <v>3.4081421025611618E-2</v>
      </c>
      <c r="S394">
        <f t="shared" si="144"/>
        <v>8.5585806344552796E-3</v>
      </c>
      <c r="T394">
        <f t="shared" si="144"/>
        <v>2.1920036034580048E-2</v>
      </c>
      <c r="U394">
        <f t="shared" si="144"/>
        <v>1.3872334016287374E-2</v>
      </c>
      <c r="V394">
        <f t="shared" si="144"/>
        <v>-1.6651564103101809E-2</v>
      </c>
      <c r="W394">
        <f t="shared" si="144"/>
        <v>-2.7591622611900014E-3</v>
      </c>
      <c r="X394">
        <f t="shared" si="144"/>
        <v>3.3231600620209592E-2</v>
      </c>
      <c r="Y394">
        <f t="shared" si="144"/>
        <v>2.5786408263426996E-2</v>
      </c>
      <c r="Z394">
        <f t="shared" si="144"/>
        <v>2.5692379126918956E-2</v>
      </c>
      <c r="AA394">
        <f t="shared" si="144"/>
        <v>1.941475123247275E-2</v>
      </c>
      <c r="AB394">
        <f t="shared" si="144"/>
        <v>9.1286049791908259E-3</v>
      </c>
      <c r="AC394">
        <f t="shared" si="144"/>
        <v>3.1603208519485719E-2</v>
      </c>
      <c r="AD394">
        <f t="shared" si="144"/>
        <v>2.3668249447103478E-2</v>
      </c>
      <c r="AE394">
        <f t="shared" si="144"/>
        <v>-8.5512821744336456E-2</v>
      </c>
      <c r="AF394">
        <f t="shared" si="144"/>
        <v>2.8489423402606744E-3</v>
      </c>
      <c r="AG394">
        <f t="shared" si="144"/>
        <v>2.5237352827577643E-3</v>
      </c>
      <c r="AH394">
        <f t="shared" si="144"/>
        <v>2.587105751735291E-2</v>
      </c>
      <c r="AI394">
        <f t="shared" si="144"/>
        <v>2.1752024278111601E-2</v>
      </c>
      <c r="AJ394">
        <f t="shared" si="144"/>
        <v>3.6510364511636674E-2</v>
      </c>
      <c r="AK394">
        <f t="shared" si="144"/>
        <v>3.7566167481410048E-2</v>
      </c>
      <c r="AL394">
        <f t="shared" si="144"/>
        <v>1.392027737132218E-2</v>
      </c>
      <c r="AM394">
        <f t="shared" si="144"/>
        <v>4.4220575196585413E-2</v>
      </c>
      <c r="AN394">
        <f t="shared" si="144"/>
        <v>4.1304651309082056E-2</v>
      </c>
      <c r="AO394">
        <f t="shared" si="144"/>
        <v>2.6206677032259047E-2</v>
      </c>
      <c r="AP394">
        <f t="shared" si="144"/>
        <v>2.514541024710357E-2</v>
      </c>
      <c r="AQ394">
        <f t="shared" si="134"/>
        <v>4.4002789462400438E-2</v>
      </c>
    </row>
    <row r="395" spans="1:43" x14ac:dyDescent="0.2">
      <c r="A395" s="6">
        <v>45621</v>
      </c>
      <c r="B395">
        <f t="shared" ref="B395:AP395" si="145">LN(B144/B143)</f>
        <v>-8.2200128096062169E-2</v>
      </c>
      <c r="C395">
        <f t="shared" si="145"/>
        <v>2.6091671444859556E-2</v>
      </c>
      <c r="D395">
        <f t="shared" si="145"/>
        <v>6.0037033959136057E-3</v>
      </c>
      <c r="E395">
        <f t="shared" si="145"/>
        <v>-6.422478018959653E-3</v>
      </c>
      <c r="F395">
        <f t="shared" si="145"/>
        <v>1.4521684778910455E-3</v>
      </c>
      <c r="G395">
        <f t="shared" si="145"/>
        <v>1.1238360790593521E-2</v>
      </c>
      <c r="H395">
        <f t="shared" si="145"/>
        <v>2.3567423843735492E-2</v>
      </c>
      <c r="I395">
        <f t="shared" si="145"/>
        <v>-5.7996392807485499E-3</v>
      </c>
      <c r="J395">
        <f t="shared" si="145"/>
        <v>2.3087835884590274E-2</v>
      </c>
      <c r="K395">
        <f t="shared" si="145"/>
        <v>-4.2495387312970808E-3</v>
      </c>
      <c r="L395">
        <f t="shared" si="145"/>
        <v>1.3302443756696531E-2</v>
      </c>
      <c r="M395">
        <f t="shared" si="145"/>
        <v>1.7135754937945849E-2</v>
      </c>
      <c r="N395">
        <f t="shared" si="145"/>
        <v>-3.4814137364284864E-3</v>
      </c>
      <c r="O395">
        <f t="shared" si="145"/>
        <v>4.2850291536349503E-3</v>
      </c>
      <c r="P395">
        <f t="shared" si="145"/>
        <v>8.0399241054322571E-3</v>
      </c>
      <c r="Q395">
        <f t="shared" si="145"/>
        <v>4.8867698418979699E-2</v>
      </c>
      <c r="R395">
        <f t="shared" si="145"/>
        <v>1.6925650883342601E-2</v>
      </c>
      <c r="S395">
        <f t="shared" si="145"/>
        <v>2.0035447992705394E-3</v>
      </c>
      <c r="T395">
        <f t="shared" si="145"/>
        <v>7.0546236507850321E-3</v>
      </c>
      <c r="U395">
        <f t="shared" si="145"/>
        <v>-3.3896459497840914E-3</v>
      </c>
      <c r="V395">
        <f t="shared" si="145"/>
        <v>-2.5134976166467905E-2</v>
      </c>
      <c r="W395">
        <f t="shared" si="145"/>
        <v>2.2667921391214742E-2</v>
      </c>
      <c r="X395">
        <f t="shared" si="145"/>
        <v>-3.5356124914162107E-3</v>
      </c>
      <c r="Y395">
        <f t="shared" si="145"/>
        <v>1.0778260831737937E-2</v>
      </c>
      <c r="Z395">
        <f t="shared" si="145"/>
        <v>1.8716470008685735E-2</v>
      </c>
      <c r="AA395">
        <f t="shared" si="145"/>
        <v>4.0130793081835571E-2</v>
      </c>
      <c r="AB395">
        <f t="shared" si="145"/>
        <v>6.0913771543017803E-2</v>
      </c>
      <c r="AC395">
        <f t="shared" si="145"/>
        <v>4.2523591907152269E-2</v>
      </c>
      <c r="AD395">
        <f t="shared" si="145"/>
        <v>4.0129768762367811E-2</v>
      </c>
      <c r="AE395">
        <f t="shared" si="145"/>
        <v>-8.2200068916361307E-2</v>
      </c>
      <c r="AF395">
        <f t="shared" si="145"/>
        <v>1.1747948714901722E-2</v>
      </c>
      <c r="AG395">
        <f t="shared" si="145"/>
        <v>2.2656307609667428E-2</v>
      </c>
      <c r="AH395">
        <f t="shared" si="145"/>
        <v>1.0657514974932076E-2</v>
      </c>
      <c r="AI395">
        <f t="shared" si="145"/>
        <v>1.7759287995730805E-2</v>
      </c>
      <c r="AJ395">
        <f t="shared" si="145"/>
        <v>-6.6188445588642175E-3</v>
      </c>
      <c r="AK395">
        <f t="shared" si="145"/>
        <v>4.5192121357234549E-3</v>
      </c>
      <c r="AL395">
        <f t="shared" si="145"/>
        <v>1.6497193015360772E-2</v>
      </c>
      <c r="AM395">
        <f t="shared" si="145"/>
        <v>3.4209942617984289E-2</v>
      </c>
      <c r="AN395">
        <f t="shared" si="145"/>
        <v>1.6472806747708967E-2</v>
      </c>
      <c r="AO395">
        <f t="shared" si="145"/>
        <v>-8.5344119392953399E-3</v>
      </c>
      <c r="AP395">
        <f t="shared" si="145"/>
        <v>2.4399791498667931E-3</v>
      </c>
      <c r="AQ395">
        <f t="shared" si="134"/>
        <v>-7.7141823131808432E-3</v>
      </c>
    </row>
    <row r="396" spans="1:43" x14ac:dyDescent="0.2">
      <c r="A396" s="6">
        <v>45622</v>
      </c>
      <c r="B396">
        <f t="shared" ref="B396:AP396" si="146">LN(B145/B144)</f>
        <v>-7.5275840245383224E-2</v>
      </c>
      <c r="C396">
        <f t="shared" si="146"/>
        <v>-3.3065628030774195E-2</v>
      </c>
      <c r="D396">
        <f t="shared" si="146"/>
        <v>-9.5057041378203574E-4</v>
      </c>
      <c r="E396">
        <f t="shared" si="146"/>
        <v>-3.0554643454504236E-2</v>
      </c>
      <c r="F396">
        <f t="shared" si="146"/>
        <v>-2.5126859641304415E-3</v>
      </c>
      <c r="G396">
        <f t="shared" si="146"/>
        <v>-7.0761964159742922E-3</v>
      </c>
      <c r="H396">
        <f t="shared" si="146"/>
        <v>-9.7732537010057022E-3</v>
      </c>
      <c r="I396">
        <f t="shared" si="146"/>
        <v>-2.1161700774555411E-2</v>
      </c>
      <c r="J396">
        <f t="shared" si="146"/>
        <v>-1.080188539902101E-2</v>
      </c>
      <c r="K396">
        <f t="shared" si="146"/>
        <v>-5.3766620156286949E-4</v>
      </c>
      <c r="L396">
        <f t="shared" si="146"/>
        <v>-4.04235955009025E-3</v>
      </c>
      <c r="M396">
        <f t="shared" si="146"/>
        <v>-3.4349224867002294E-2</v>
      </c>
      <c r="N396">
        <f t="shared" si="146"/>
        <v>-7.3922345262255719E-3</v>
      </c>
      <c r="O396">
        <f t="shared" si="146"/>
        <v>3.6707007505563214E-3</v>
      </c>
      <c r="P396">
        <f t="shared" si="146"/>
        <v>-1.8492535669219944E-2</v>
      </c>
      <c r="Q396">
        <f t="shared" si="146"/>
        <v>-1.4253668909595002E-2</v>
      </c>
      <c r="R396">
        <f t="shared" si="146"/>
        <v>6.7371610386386003E-3</v>
      </c>
      <c r="S396">
        <f t="shared" si="146"/>
        <v>-2.0953130828899019E-2</v>
      </c>
      <c r="T396">
        <f t="shared" si="146"/>
        <v>-1.7219890542225811E-2</v>
      </c>
      <c r="U396">
        <f t="shared" si="146"/>
        <v>-4.9838909594340204E-3</v>
      </c>
      <c r="V396">
        <f t="shared" si="146"/>
        <v>2.1640945340351329E-2</v>
      </c>
      <c r="W396">
        <f t="shared" si="146"/>
        <v>-1.1366604741269316E-2</v>
      </c>
      <c r="X396">
        <f t="shared" si="146"/>
        <v>4.1411260421697861E-3</v>
      </c>
      <c r="Y396">
        <f t="shared" si="146"/>
        <v>-2.0031179811055243E-2</v>
      </c>
      <c r="Z396">
        <f t="shared" si="146"/>
        <v>1.1182806140733879E-2</v>
      </c>
      <c r="AA396">
        <f t="shared" si="146"/>
        <v>1.880638167158585E-2</v>
      </c>
      <c r="AB396">
        <f t="shared" si="146"/>
        <v>3.7463235630985525E-2</v>
      </c>
      <c r="AC396">
        <f t="shared" si="146"/>
        <v>1.7240026863901269E-2</v>
      </c>
      <c r="AD396">
        <f t="shared" si="146"/>
        <v>1.3964317709288954E-2</v>
      </c>
      <c r="AE396">
        <f t="shared" si="146"/>
        <v>-7.5275839260851352E-2</v>
      </c>
      <c r="AF396">
        <f t="shared" si="146"/>
        <v>-9.649312057980532E-3</v>
      </c>
      <c r="AG396">
        <f t="shared" si="146"/>
        <v>-2.7744033548213362E-5</v>
      </c>
      <c r="AH396">
        <f t="shared" si="146"/>
        <v>3.1311707452287259E-3</v>
      </c>
      <c r="AI396">
        <f t="shared" si="146"/>
        <v>3.0699590479672614E-3</v>
      </c>
      <c r="AJ396">
        <f t="shared" si="146"/>
        <v>1.8066216530207877E-2</v>
      </c>
      <c r="AK396">
        <f t="shared" si="146"/>
        <v>4.1952687789045167E-4</v>
      </c>
      <c r="AL396">
        <f t="shared" si="146"/>
        <v>-4.0007327412390613E-3</v>
      </c>
      <c r="AM396">
        <f t="shared" si="146"/>
        <v>-5.9981838577313415E-3</v>
      </c>
      <c r="AN396">
        <f t="shared" si="146"/>
        <v>8.6758508061213005E-3</v>
      </c>
      <c r="AO396">
        <f t="shared" si="146"/>
        <v>7.3605852731711075E-3</v>
      </c>
      <c r="AP396">
        <f t="shared" si="146"/>
        <v>-1.0774217460656009E-2</v>
      </c>
      <c r="AQ396">
        <f t="shared" si="134"/>
        <v>2.2116361343054568E-2</v>
      </c>
    </row>
    <row r="397" spans="1:43" x14ac:dyDescent="0.2">
      <c r="A397" s="6">
        <v>45623</v>
      </c>
      <c r="B397">
        <f t="shared" ref="B397:AP397" si="147">LN(B146/B145)</f>
        <v>9.5305159400215778E-2</v>
      </c>
      <c r="C397">
        <f t="shared" si="147"/>
        <v>6.1080455606841236E-2</v>
      </c>
      <c r="D397">
        <f t="shared" si="147"/>
        <v>2.5358901968416329E-4</v>
      </c>
      <c r="E397">
        <f t="shared" si="147"/>
        <v>5.7727043181107236E-3</v>
      </c>
      <c r="F397">
        <f t="shared" si="147"/>
        <v>-6.4403529834336278E-3</v>
      </c>
      <c r="G397">
        <f t="shared" si="147"/>
        <v>-1.0388773915476308E-3</v>
      </c>
      <c r="H397">
        <f t="shared" si="147"/>
        <v>1.1938990752487805E-2</v>
      </c>
      <c r="I397">
        <f t="shared" si="147"/>
        <v>3.0569107876450757E-2</v>
      </c>
      <c r="J397">
        <f t="shared" si="147"/>
        <v>-1.2144254889147939E-2</v>
      </c>
      <c r="K397">
        <f t="shared" si="147"/>
        <v>-7.2658141369648828E-3</v>
      </c>
      <c r="L397">
        <f t="shared" si="147"/>
        <v>6.7044122273846067E-3</v>
      </c>
      <c r="M397">
        <f t="shared" si="147"/>
        <v>-1.4669947797509988E-2</v>
      </c>
      <c r="N397">
        <f t="shared" si="147"/>
        <v>1.0399006551723289E-2</v>
      </c>
      <c r="O397">
        <f t="shared" si="147"/>
        <v>3.8329955519882126E-3</v>
      </c>
      <c r="P397">
        <f t="shared" si="147"/>
        <v>2.0932460255695576E-2</v>
      </c>
      <c r="Q397">
        <f t="shared" si="147"/>
        <v>1.9654119646945965E-4</v>
      </c>
      <c r="R397">
        <f t="shared" si="147"/>
        <v>-1.9313227834871095E-3</v>
      </c>
      <c r="S397">
        <f t="shared" si="147"/>
        <v>-6.920910818669428E-3</v>
      </c>
      <c r="T397">
        <f t="shared" si="147"/>
        <v>1.2125446220981591E-3</v>
      </c>
      <c r="U397">
        <f t="shared" si="147"/>
        <v>1.775517493181724E-2</v>
      </c>
      <c r="V397">
        <f t="shared" si="147"/>
        <v>-2.03717650977326E-3</v>
      </c>
      <c r="W397">
        <f t="shared" si="147"/>
        <v>-9.1872337265589445E-3</v>
      </c>
      <c r="X397">
        <f t="shared" si="147"/>
        <v>-4.4847617131791801E-3</v>
      </c>
      <c r="Y397">
        <f t="shared" si="147"/>
        <v>6.5442637567114841E-3</v>
      </c>
      <c r="Z397">
        <f t="shared" si="147"/>
        <v>-1.0410521954111032E-2</v>
      </c>
      <c r="AA397">
        <f t="shared" si="147"/>
        <v>3.1229138569178218E-2</v>
      </c>
      <c r="AB397">
        <f t="shared" si="147"/>
        <v>7.8826380181109906E-2</v>
      </c>
      <c r="AC397">
        <f t="shared" si="147"/>
        <v>2.4913052259393931E-2</v>
      </c>
      <c r="AD397">
        <f t="shared" si="147"/>
        <v>4.674709098879045E-2</v>
      </c>
      <c r="AE397">
        <f t="shared" si="147"/>
        <v>9.530512113642399E-2</v>
      </c>
      <c r="AF397">
        <f t="shared" si="147"/>
        <v>4.2275989657690151E-3</v>
      </c>
      <c r="AG397">
        <f t="shared" si="147"/>
        <v>1.487030664427794E-2</v>
      </c>
      <c r="AH397">
        <f t="shared" si="147"/>
        <v>3.1006742014477091E-3</v>
      </c>
      <c r="AI397">
        <f t="shared" si="147"/>
        <v>-3.2621447768466324E-3</v>
      </c>
      <c r="AJ397">
        <f t="shared" si="147"/>
        <v>1.8180615772198067E-4</v>
      </c>
      <c r="AK397">
        <f t="shared" si="147"/>
        <v>-1.0475677081535657E-4</v>
      </c>
      <c r="AL397">
        <f t="shared" si="147"/>
        <v>-2.2429068166240784E-4</v>
      </c>
      <c r="AM397">
        <f t="shared" si="147"/>
        <v>-6.3340844043348714E-3</v>
      </c>
      <c r="AN397">
        <f t="shared" si="147"/>
        <v>-4.6400367424478516E-3</v>
      </c>
      <c r="AO397">
        <f t="shared" si="147"/>
        <v>6.5102165860005433E-3</v>
      </c>
      <c r="AP397">
        <f t="shared" si="147"/>
        <v>2.8018053974620309E-2</v>
      </c>
      <c r="AQ397">
        <f t="shared" si="134"/>
        <v>6.625072654686006E-3</v>
      </c>
    </row>
    <row r="398" spans="1:43" x14ac:dyDescent="0.2">
      <c r="A398" s="6">
        <v>45624</v>
      </c>
      <c r="B398">
        <f t="shared" ref="B398:AP398" si="148">LN(B147/B146)</f>
        <v>9.5273318966212189E-2</v>
      </c>
      <c r="C398">
        <f t="shared" si="148"/>
        <v>-2.7329518469672562E-2</v>
      </c>
      <c r="D398">
        <f t="shared" si="148"/>
        <v>-1.0994199257430009E-2</v>
      </c>
      <c r="E398">
        <f t="shared" si="148"/>
        <v>-1.9430545026582164E-2</v>
      </c>
      <c r="F398">
        <f t="shared" si="148"/>
        <v>7.1008171238920543E-3</v>
      </c>
      <c r="G398">
        <f t="shared" si="148"/>
        <v>1.0724060058778528E-3</v>
      </c>
      <c r="H398">
        <f t="shared" si="148"/>
        <v>1.5091384710071924E-2</v>
      </c>
      <c r="I398">
        <f t="shared" si="148"/>
        <v>-1.0862587801055153E-2</v>
      </c>
      <c r="J398">
        <f t="shared" si="148"/>
        <v>-7.932432189354308E-3</v>
      </c>
      <c r="K398">
        <f t="shared" si="148"/>
        <v>-6.6476596443183506E-3</v>
      </c>
      <c r="L398">
        <f t="shared" si="148"/>
        <v>-1.8178053499871349E-2</v>
      </c>
      <c r="M398">
        <f t="shared" si="148"/>
        <v>-3.9702905015900998E-3</v>
      </c>
      <c r="N398">
        <f t="shared" si="148"/>
        <v>-9.8600411694852504E-3</v>
      </c>
      <c r="O398">
        <f t="shared" si="148"/>
        <v>-1.6717556196327362E-2</v>
      </c>
      <c r="P398">
        <f t="shared" si="148"/>
        <v>-1.9827040761249942E-2</v>
      </c>
      <c r="Q398">
        <f t="shared" si="148"/>
        <v>-8.2922153426440888E-3</v>
      </c>
      <c r="R398">
        <f t="shared" si="148"/>
        <v>-1.7473143455916999E-2</v>
      </c>
      <c r="S398">
        <f t="shared" si="148"/>
        <v>-8.7264413885951748E-3</v>
      </c>
      <c r="T398">
        <f t="shared" si="148"/>
        <v>-5.7567781458317448E-3</v>
      </c>
      <c r="U398">
        <f t="shared" si="148"/>
        <v>-7.570618878207566E-3</v>
      </c>
      <c r="V398">
        <f t="shared" si="148"/>
        <v>2.8465290687534443E-2</v>
      </c>
      <c r="W398">
        <f t="shared" si="148"/>
        <v>1.3287999766617763E-3</v>
      </c>
      <c r="X398">
        <f t="shared" si="148"/>
        <v>-2.6877683978928143E-2</v>
      </c>
      <c r="Y398">
        <f t="shared" si="148"/>
        <v>-3.5948649407108964E-2</v>
      </c>
      <c r="Z398">
        <f t="shared" si="148"/>
        <v>-1.8527049228708372E-2</v>
      </c>
      <c r="AA398">
        <f t="shared" si="148"/>
        <v>-5.2194311592272963E-3</v>
      </c>
      <c r="AB398">
        <f t="shared" si="148"/>
        <v>4.6538680511746887E-2</v>
      </c>
      <c r="AC398">
        <f t="shared" si="148"/>
        <v>-1.7446192821870452E-3</v>
      </c>
      <c r="AD398">
        <f t="shared" si="148"/>
        <v>8.3247183345993019E-4</v>
      </c>
      <c r="AE398">
        <f t="shared" si="148"/>
        <v>9.5273388722478952E-2</v>
      </c>
      <c r="AF398">
        <f t="shared" si="148"/>
        <v>-1.502996985082097E-2</v>
      </c>
      <c r="AG398">
        <f t="shared" si="148"/>
        <v>-1.0623118460177888E-2</v>
      </c>
      <c r="AH398">
        <f t="shared" si="148"/>
        <v>-9.9817167189936978E-3</v>
      </c>
      <c r="AI398">
        <f t="shared" si="148"/>
        <v>-1.1093830559583713E-2</v>
      </c>
      <c r="AJ398">
        <f t="shared" si="148"/>
        <v>-3.5892625460983839E-2</v>
      </c>
      <c r="AK398">
        <f t="shared" si="148"/>
        <v>-4.3075533663026275E-3</v>
      </c>
      <c r="AL398">
        <f t="shared" si="148"/>
        <v>-1.3550342831107676E-2</v>
      </c>
      <c r="AM398">
        <f t="shared" si="148"/>
        <v>5.6786076613520725E-3</v>
      </c>
      <c r="AN398">
        <f t="shared" si="148"/>
        <v>-2.0438112180927843E-2</v>
      </c>
      <c r="AO398">
        <f t="shared" si="148"/>
        <v>-2.5043453954964275E-2</v>
      </c>
      <c r="AP398">
        <f t="shared" si="148"/>
        <v>1.9668913077628336E-3</v>
      </c>
      <c r="AQ398">
        <f t="shared" si="134"/>
        <v>-1.3761368153466801E-2</v>
      </c>
    </row>
    <row r="399" spans="1:43" x14ac:dyDescent="0.2">
      <c r="A399" s="6">
        <v>45625</v>
      </c>
      <c r="B399">
        <f t="shared" ref="B399:AP399" si="149">LN(B148/B147)</f>
        <v>0.19697640530483984</v>
      </c>
      <c r="C399">
        <f t="shared" si="149"/>
        <v>1.9045069323672486E-2</v>
      </c>
      <c r="D399">
        <f t="shared" si="149"/>
        <v>4.1887818928449796E-2</v>
      </c>
      <c r="E399">
        <f t="shared" si="149"/>
        <v>2.2330860360523148E-3</v>
      </c>
      <c r="F399">
        <f t="shared" si="149"/>
        <v>1.0730892554627158E-3</v>
      </c>
      <c r="G399">
        <f t="shared" si="149"/>
        <v>2.7193470973352809E-2</v>
      </c>
      <c r="H399">
        <f t="shared" si="149"/>
        <v>8.6690529294531481E-3</v>
      </c>
      <c r="I399">
        <f t="shared" si="149"/>
        <v>-2.1787995700526544E-2</v>
      </c>
      <c r="J399">
        <f t="shared" si="149"/>
        <v>3.6442648678680897E-2</v>
      </c>
      <c r="K399">
        <f t="shared" si="149"/>
        <v>8.6458494083901782E-3</v>
      </c>
      <c r="L399">
        <f t="shared" si="149"/>
        <v>-4.5676845184090898E-3</v>
      </c>
      <c r="M399">
        <f t="shared" si="149"/>
        <v>2.5858719511545915E-2</v>
      </c>
      <c r="N399">
        <f t="shared" si="149"/>
        <v>1.1292321020617717E-2</v>
      </c>
      <c r="O399">
        <f t="shared" si="149"/>
        <v>-7.1627129619282102E-4</v>
      </c>
      <c r="P399">
        <f t="shared" si="149"/>
        <v>4.4097759630337997E-3</v>
      </c>
      <c r="Q399">
        <f t="shared" si="149"/>
        <v>1.7685820153105204E-2</v>
      </c>
      <c r="R399">
        <f t="shared" si="149"/>
        <v>1.6699568728703974E-2</v>
      </c>
      <c r="S399">
        <f t="shared" si="149"/>
        <v>2.6543504003925411E-2</v>
      </c>
      <c r="T399">
        <f t="shared" si="149"/>
        <v>8.9406975283369758E-3</v>
      </c>
      <c r="U399">
        <f t="shared" si="149"/>
        <v>-8.448636679025467E-4</v>
      </c>
      <c r="V399">
        <f t="shared" si="149"/>
        <v>-1.517714440003373E-2</v>
      </c>
      <c r="W399">
        <f t="shared" si="149"/>
        <v>3.1240237679877207E-4</v>
      </c>
      <c r="X399">
        <f t="shared" si="149"/>
        <v>3.8765203881471486E-3</v>
      </c>
      <c r="Y399">
        <f t="shared" si="149"/>
        <v>2.2985597964362014E-2</v>
      </c>
      <c r="Z399">
        <f t="shared" si="149"/>
        <v>9.825630527821573E-3</v>
      </c>
      <c r="AA399">
        <f t="shared" si="149"/>
        <v>7.3319862498685291E-3</v>
      </c>
      <c r="AB399">
        <f t="shared" si="149"/>
        <v>-1.7199415675333195E-2</v>
      </c>
      <c r="AC399">
        <f t="shared" si="149"/>
        <v>2.23613589837862E-3</v>
      </c>
      <c r="AD399">
        <f t="shared" si="149"/>
        <v>-6.3542109689424383E-3</v>
      </c>
      <c r="AE399">
        <f t="shared" si="149"/>
        <v>0.19697634210667728</v>
      </c>
      <c r="AF399">
        <f t="shared" si="149"/>
        <v>3.349791566774347E-3</v>
      </c>
      <c r="AG399">
        <f t="shared" si="149"/>
        <v>1.6162723632787131E-3</v>
      </c>
      <c r="AH399">
        <f t="shared" si="149"/>
        <v>1.3694413574026693E-2</v>
      </c>
      <c r="AI399">
        <f t="shared" si="149"/>
        <v>1.0632434058011474E-2</v>
      </c>
      <c r="AJ399">
        <f t="shared" si="149"/>
        <v>6.4647137548003533E-4</v>
      </c>
      <c r="AK399">
        <f t="shared" si="149"/>
        <v>3.8879825286076163E-3</v>
      </c>
      <c r="AL399">
        <f t="shared" si="149"/>
        <v>3.4331631559048666E-3</v>
      </c>
      <c r="AM399">
        <f t="shared" si="149"/>
        <v>1.1928692696906791E-4</v>
      </c>
      <c r="AN399">
        <f t="shared" si="149"/>
        <v>6.0946588656404614E-3</v>
      </c>
      <c r="AO399">
        <f t="shared" si="149"/>
        <v>-6.1302236532167738E-4</v>
      </c>
      <c r="AP399">
        <f t="shared" si="149"/>
        <v>8.8382480218873836E-4</v>
      </c>
      <c r="AQ399">
        <f t="shared" si="134"/>
        <v>3.4969146916721274E-3</v>
      </c>
    </row>
    <row r="400" spans="1:43" x14ac:dyDescent="0.2">
      <c r="A400" s="6">
        <v>45628</v>
      </c>
      <c r="B400">
        <f t="shared" ref="B400:AP400" si="150">LN(B149/B148)</f>
        <v>3.054418754319139E-3</v>
      </c>
      <c r="C400">
        <f t="shared" si="150"/>
        <v>2.1406901836764559E-2</v>
      </c>
      <c r="D400">
        <f t="shared" si="150"/>
        <v>1.0058910465538912E-2</v>
      </c>
      <c r="E400">
        <f t="shared" si="150"/>
        <v>1.0647396961906801E-2</v>
      </c>
      <c r="F400">
        <f t="shared" si="150"/>
        <v>-4.794590052207494E-3</v>
      </c>
      <c r="G400">
        <f t="shared" si="150"/>
        <v>-1.7228249115416597E-2</v>
      </c>
      <c r="H400">
        <f t="shared" si="150"/>
        <v>9.0732770221820715E-3</v>
      </c>
      <c r="I400">
        <f t="shared" si="150"/>
        <v>-7.9193540524649421E-3</v>
      </c>
      <c r="J400">
        <f t="shared" si="150"/>
        <v>1.3300754094880868E-2</v>
      </c>
      <c r="K400">
        <f t="shared" si="150"/>
        <v>1.6047827414182529E-2</v>
      </c>
      <c r="L400">
        <f t="shared" si="150"/>
        <v>-2.7865188943468661E-3</v>
      </c>
      <c r="M400">
        <f t="shared" si="150"/>
        <v>9.1256124392931036E-3</v>
      </c>
      <c r="N400">
        <f t="shared" si="150"/>
        <v>1.4798486386981238E-2</v>
      </c>
      <c r="O400">
        <f t="shared" si="150"/>
        <v>7.66768577601043E-3</v>
      </c>
      <c r="P400">
        <f t="shared" si="150"/>
        <v>-1.5100326993761588E-2</v>
      </c>
      <c r="Q400">
        <f t="shared" si="150"/>
        <v>3.3057553527116052E-3</v>
      </c>
      <c r="R400">
        <f t="shared" si="150"/>
        <v>1.3031879511816204E-2</v>
      </c>
      <c r="S400">
        <f t="shared" si="150"/>
        <v>1.54069237472473E-2</v>
      </c>
      <c r="T400">
        <f t="shared" si="150"/>
        <v>4.567071887438507E-3</v>
      </c>
      <c r="U400">
        <f t="shared" si="150"/>
        <v>5.6583550693373001E-3</v>
      </c>
      <c r="V400">
        <f t="shared" si="150"/>
        <v>1.7631762159142545E-2</v>
      </c>
      <c r="W400">
        <f t="shared" si="150"/>
        <v>2.1342538487606387E-2</v>
      </c>
      <c r="X400">
        <f t="shared" si="150"/>
        <v>1.2609178037963671E-2</v>
      </c>
      <c r="Y400">
        <f t="shared" si="150"/>
        <v>1.6816108757295015E-2</v>
      </c>
      <c r="Z400">
        <f t="shared" si="150"/>
        <v>1.152810606286441E-2</v>
      </c>
      <c r="AA400">
        <f t="shared" si="150"/>
        <v>-3.5776867799301626E-3</v>
      </c>
      <c r="AB400">
        <f t="shared" si="150"/>
        <v>1.6077019694197496E-3</v>
      </c>
      <c r="AC400">
        <f t="shared" si="150"/>
        <v>6.2126987085596346E-3</v>
      </c>
      <c r="AD400">
        <f t="shared" si="150"/>
        <v>-6.2543513093154231E-3</v>
      </c>
      <c r="AE400">
        <f t="shared" si="150"/>
        <v>3.054473781556558E-3</v>
      </c>
      <c r="AF400">
        <f t="shared" si="150"/>
        <v>7.0379170671377241E-4</v>
      </c>
      <c r="AG400">
        <f t="shared" si="150"/>
        <v>4.804071718656616E-3</v>
      </c>
      <c r="AH400">
        <f t="shared" si="150"/>
        <v>-6.8337511451349317E-3</v>
      </c>
      <c r="AI400">
        <f t="shared" si="150"/>
        <v>3.4936209831080566E-3</v>
      </c>
      <c r="AJ400">
        <f t="shared" si="150"/>
        <v>1.174523939523972E-2</v>
      </c>
      <c r="AK400">
        <f t="shared" si="150"/>
        <v>9.4346177194445555E-4</v>
      </c>
      <c r="AL400">
        <f t="shared" si="150"/>
        <v>-6.4219361420190402E-3</v>
      </c>
      <c r="AM400">
        <f t="shared" si="150"/>
        <v>-3.0442580400370759E-3</v>
      </c>
      <c r="AN400">
        <f t="shared" si="150"/>
        <v>1.3571948086637247E-3</v>
      </c>
      <c r="AO400">
        <f t="shared" si="150"/>
        <v>1.9461324110271818E-2</v>
      </c>
      <c r="AP400">
        <f t="shared" si="150"/>
        <v>3.3463003063108163E-2</v>
      </c>
      <c r="AQ400">
        <f t="shared" si="134"/>
        <v>1.1338833398367042E-2</v>
      </c>
    </row>
    <row r="401" spans="1:43" x14ac:dyDescent="0.2">
      <c r="A401" s="6">
        <v>45629</v>
      </c>
      <c r="B401">
        <f t="shared" ref="B401:AP401" si="151">LN(B150/B149)</f>
        <v>-1.1474064725505186E-2</v>
      </c>
      <c r="C401">
        <f t="shared" si="151"/>
        <v>5.8192882776196213E-2</v>
      </c>
      <c r="D401">
        <f t="shared" si="151"/>
        <v>-1.4123315390424426E-2</v>
      </c>
      <c r="E401">
        <f t="shared" si="151"/>
        <v>3.4386613673852233E-3</v>
      </c>
      <c r="F401">
        <f t="shared" si="151"/>
        <v>-1.7955239801932291E-3</v>
      </c>
      <c r="G401">
        <f t="shared" si="151"/>
        <v>1.7228249115416639E-2</v>
      </c>
      <c r="H401">
        <f t="shared" si="151"/>
        <v>4.7142238042584004E-3</v>
      </c>
      <c r="I401">
        <f t="shared" si="151"/>
        <v>2.3279277947738541E-2</v>
      </c>
      <c r="J401">
        <f t="shared" si="151"/>
        <v>-7.1876387379753064E-3</v>
      </c>
      <c r="K401">
        <f t="shared" si="151"/>
        <v>2.2483402419581858E-3</v>
      </c>
      <c r="L401">
        <f t="shared" si="151"/>
        <v>-1.089429290487647E-2</v>
      </c>
      <c r="M401">
        <f t="shared" si="151"/>
        <v>5.8296561322405101E-3</v>
      </c>
      <c r="N401">
        <f t="shared" si="151"/>
        <v>3.5481895515504154E-3</v>
      </c>
      <c r="O401">
        <f t="shared" si="151"/>
        <v>4.3644988631315546E-3</v>
      </c>
      <c r="P401">
        <f t="shared" si="151"/>
        <v>2.5495746818672161E-2</v>
      </c>
      <c r="Q401">
        <f t="shared" si="151"/>
        <v>1.8465593064309765E-2</v>
      </c>
      <c r="R401">
        <f t="shared" si="151"/>
        <v>1.0750545143122221E-2</v>
      </c>
      <c r="S401">
        <f t="shared" si="151"/>
        <v>-4.7109315129890668E-3</v>
      </c>
      <c r="T401">
        <f t="shared" si="151"/>
        <v>1.407674174762995E-2</v>
      </c>
      <c r="U401">
        <f t="shared" si="151"/>
        <v>2.852072888116846E-2</v>
      </c>
      <c r="V401">
        <f t="shared" si="151"/>
        <v>-1.7792736054782744E-2</v>
      </c>
      <c r="W401">
        <f t="shared" si="151"/>
        <v>-2.2201879972464592E-2</v>
      </c>
      <c r="X401">
        <f t="shared" si="151"/>
        <v>1.02332936424674E-2</v>
      </c>
      <c r="Y401">
        <f t="shared" si="151"/>
        <v>3.6070658101009165E-3</v>
      </c>
      <c r="Z401">
        <f t="shared" si="151"/>
        <v>-2.1406894431075041E-3</v>
      </c>
      <c r="AA401">
        <f t="shared" si="151"/>
        <v>1.6801821396007874E-2</v>
      </c>
      <c r="AB401">
        <f t="shared" si="151"/>
        <v>3.0398697880722056E-4</v>
      </c>
      <c r="AC401">
        <f t="shared" si="151"/>
        <v>3.1252395365795327E-3</v>
      </c>
      <c r="AD401">
        <f t="shared" si="151"/>
        <v>1.9703471878383904E-2</v>
      </c>
      <c r="AE401">
        <f t="shared" si="151"/>
        <v>-1.1474138949286783E-2</v>
      </c>
      <c r="AF401">
        <f t="shared" si="151"/>
        <v>2.0369785083814707E-2</v>
      </c>
      <c r="AG401">
        <f t="shared" si="151"/>
        <v>1.1897712635229764E-2</v>
      </c>
      <c r="AH401">
        <f t="shared" si="151"/>
        <v>1.4915400041390164E-3</v>
      </c>
      <c r="AI401">
        <f t="shared" si="151"/>
        <v>2.8702111129978495E-3</v>
      </c>
      <c r="AJ401">
        <f t="shared" si="151"/>
        <v>6.5217534794905488E-3</v>
      </c>
      <c r="AK401">
        <f t="shared" si="151"/>
        <v>-9.7920769661269617E-3</v>
      </c>
      <c r="AL401">
        <f t="shared" si="151"/>
        <v>-2.3117438267355136E-3</v>
      </c>
      <c r="AM401">
        <f t="shared" si="151"/>
        <v>2.0765748834529866E-2</v>
      </c>
      <c r="AN401">
        <f t="shared" si="151"/>
        <v>6.0843274464720135E-3</v>
      </c>
      <c r="AO401">
        <f t="shared" si="151"/>
        <v>2.0312127025455692E-3</v>
      </c>
      <c r="AP401">
        <f t="shared" si="151"/>
        <v>-2.8836722176973297E-3</v>
      </c>
      <c r="AQ401">
        <f t="shared" si="134"/>
        <v>7.8688871622593307E-3</v>
      </c>
    </row>
    <row r="402" spans="1:43" x14ac:dyDescent="0.2">
      <c r="A402" s="6">
        <v>45630</v>
      </c>
      <c r="B402">
        <f t="shared" ref="B402:AP402" si="152">LN(B151/B150)</f>
        <v>-4.0376220457772248E-2</v>
      </c>
      <c r="C402">
        <f t="shared" si="152"/>
        <v>-1.4932686078898683E-2</v>
      </c>
      <c r="D402">
        <f t="shared" si="152"/>
        <v>-2.2749220472490912E-2</v>
      </c>
      <c r="E402">
        <f t="shared" si="152"/>
        <v>-1.7912448070661644E-2</v>
      </c>
      <c r="F402">
        <f t="shared" si="152"/>
        <v>9.6233004481344146E-3</v>
      </c>
      <c r="G402">
        <f t="shared" si="152"/>
        <v>-2.1781929129352229E-2</v>
      </c>
      <c r="H402">
        <f t="shared" si="152"/>
        <v>5.2253917489302696E-3</v>
      </c>
      <c r="I402">
        <f t="shared" si="152"/>
        <v>-3.08257124828272E-3</v>
      </c>
      <c r="J402">
        <f t="shared" si="152"/>
        <v>7.3714644716978668E-3</v>
      </c>
      <c r="K402">
        <f t="shared" si="152"/>
        <v>-7.3359078358566374E-3</v>
      </c>
      <c r="L402">
        <f t="shared" si="152"/>
        <v>-1.3104450931890183E-2</v>
      </c>
      <c r="M402">
        <f t="shared" si="152"/>
        <v>9.5619020309573033E-3</v>
      </c>
      <c r="N402">
        <f t="shared" si="152"/>
        <v>-1.333406639000722E-2</v>
      </c>
      <c r="O402">
        <f t="shared" si="152"/>
        <v>-1.7257735245656579E-3</v>
      </c>
      <c r="P402">
        <f t="shared" si="152"/>
        <v>1.432048532534724E-2</v>
      </c>
      <c r="Q402">
        <f t="shared" si="152"/>
        <v>-6.3091987192388692E-3</v>
      </c>
      <c r="R402">
        <f t="shared" si="152"/>
        <v>-1.0903327695652084E-2</v>
      </c>
      <c r="S402">
        <f t="shared" si="152"/>
        <v>8.3270856952584273E-5</v>
      </c>
      <c r="T402">
        <f t="shared" si="152"/>
        <v>-1.6548020191922062E-2</v>
      </c>
      <c r="U402">
        <f t="shared" si="152"/>
        <v>-6.7899300196495368E-3</v>
      </c>
      <c r="V402">
        <f t="shared" si="152"/>
        <v>-3.5483212293332023E-3</v>
      </c>
      <c r="W402">
        <f t="shared" si="152"/>
        <v>1.4413021196771453E-2</v>
      </c>
      <c r="X402">
        <f t="shared" si="152"/>
        <v>3.642765639493166E-3</v>
      </c>
      <c r="Y402">
        <f t="shared" si="152"/>
        <v>1.4688773983084166E-3</v>
      </c>
      <c r="Z402">
        <f t="shared" si="152"/>
        <v>8.0252652376261845E-3</v>
      </c>
      <c r="AA402">
        <f t="shared" si="152"/>
        <v>2.3999710316598612E-3</v>
      </c>
      <c r="AB402">
        <f t="shared" si="152"/>
        <v>5.3729166955289148E-2</v>
      </c>
      <c r="AC402">
        <f t="shared" si="152"/>
        <v>5.5306636629764159E-4</v>
      </c>
      <c r="AD402">
        <f t="shared" si="152"/>
        <v>2.9848911844140857E-2</v>
      </c>
      <c r="AE402">
        <f t="shared" si="152"/>
        <v>-4.0376164098192752E-2</v>
      </c>
      <c r="AF402">
        <f t="shared" si="152"/>
        <v>-9.0519198404709572E-4</v>
      </c>
      <c r="AG402">
        <f t="shared" si="152"/>
        <v>1.8338077092668111E-2</v>
      </c>
      <c r="AH402">
        <f t="shared" si="152"/>
        <v>-7.4181307172679371E-3</v>
      </c>
      <c r="AI402">
        <f t="shared" si="152"/>
        <v>5.8298094202553904E-3</v>
      </c>
      <c r="AJ402">
        <f t="shared" si="152"/>
        <v>-1.5071536319779901E-3</v>
      </c>
      <c r="AK402">
        <f t="shared" si="152"/>
        <v>-1.1600317640114644E-2</v>
      </c>
      <c r="AL402">
        <f t="shared" si="152"/>
        <v>4.3337012571183506E-3</v>
      </c>
      <c r="AM402">
        <f t="shared" si="152"/>
        <v>6.710828926805289E-3</v>
      </c>
      <c r="AN402">
        <f t="shared" si="152"/>
        <v>1.1932551744676953E-2</v>
      </c>
      <c r="AO402">
        <f t="shared" si="152"/>
        <v>5.756477666821881E-3</v>
      </c>
      <c r="AP402">
        <f t="shared" si="152"/>
        <v>2.1288026511984377E-2</v>
      </c>
      <c r="AQ402">
        <f t="shared" si="134"/>
        <v>4.707018364700344E-3</v>
      </c>
    </row>
    <row r="403" spans="1:43" x14ac:dyDescent="0.2">
      <c r="A403" s="6">
        <v>45631</v>
      </c>
      <c r="B403">
        <f t="shared" ref="B403:AP403" si="153">LN(B152/B151)</f>
        <v>-2.5097183937066798E-2</v>
      </c>
      <c r="C403">
        <f t="shared" si="153"/>
        <v>5.8902685553058332E-3</v>
      </c>
      <c r="D403">
        <f t="shared" si="153"/>
        <v>1.9535229041292082E-2</v>
      </c>
      <c r="E403">
        <f t="shared" si="153"/>
        <v>-1.1983812196668607E-2</v>
      </c>
      <c r="F403">
        <f t="shared" si="153"/>
        <v>-5.5143762829431009E-3</v>
      </c>
      <c r="G403">
        <f t="shared" si="153"/>
        <v>-1.7338379328078379E-3</v>
      </c>
      <c r="H403">
        <f t="shared" si="153"/>
        <v>3.429162591149915E-3</v>
      </c>
      <c r="I403">
        <f t="shared" si="153"/>
        <v>-2.0196706699455808E-2</v>
      </c>
      <c r="J403">
        <f t="shared" si="153"/>
        <v>-2.5955297077861105E-2</v>
      </c>
      <c r="K403">
        <f t="shared" si="153"/>
        <v>1.9793695626413439E-2</v>
      </c>
      <c r="L403">
        <f t="shared" si="153"/>
        <v>1.8318670093834251E-3</v>
      </c>
      <c r="M403">
        <f t="shared" si="153"/>
        <v>1.1072581008119461E-2</v>
      </c>
      <c r="N403">
        <f t="shared" si="153"/>
        <v>4.6970116068864916E-3</v>
      </c>
      <c r="O403">
        <f t="shared" si="153"/>
        <v>3.4045960401980937E-3</v>
      </c>
      <c r="P403">
        <f t="shared" si="153"/>
        <v>-9.7047902531394309E-3</v>
      </c>
      <c r="Q403">
        <f t="shared" si="153"/>
        <v>2.2988978506848349E-3</v>
      </c>
      <c r="R403">
        <f t="shared" si="153"/>
        <v>9.9582730956677204E-3</v>
      </c>
      <c r="S403">
        <f t="shared" si="153"/>
        <v>7.3329909145633775E-3</v>
      </c>
      <c r="T403">
        <f t="shared" si="153"/>
        <v>5.6306534830230957E-3</v>
      </c>
      <c r="U403">
        <f t="shared" si="153"/>
        <v>1.2142648812173754E-2</v>
      </c>
      <c r="V403">
        <f t="shared" si="153"/>
        <v>2.3316111398708633E-2</v>
      </c>
      <c r="W403">
        <f t="shared" si="153"/>
        <v>7.4257054541053465E-3</v>
      </c>
      <c r="X403">
        <f t="shared" si="153"/>
        <v>1.3790019174581617E-2</v>
      </c>
      <c r="Y403">
        <f t="shared" si="153"/>
        <v>1.3058587919487261E-2</v>
      </c>
      <c r="Z403">
        <f t="shared" si="153"/>
        <v>1.7866579222596914E-2</v>
      </c>
      <c r="AA403">
        <f t="shared" si="153"/>
        <v>5.2601963427933215E-3</v>
      </c>
      <c r="AB403">
        <f t="shared" si="153"/>
        <v>5.6589483318393967E-3</v>
      </c>
      <c r="AC403">
        <f t="shared" si="153"/>
        <v>1.0450879019392094E-2</v>
      </c>
      <c r="AD403">
        <f t="shared" si="153"/>
        <v>-6.4369924827862536E-3</v>
      </c>
      <c r="AE403">
        <f t="shared" si="153"/>
        <v>-2.5097183453302363E-2</v>
      </c>
      <c r="AF403">
        <f t="shared" si="153"/>
        <v>5.9763275239492642E-3</v>
      </c>
      <c r="AG403">
        <f t="shared" si="153"/>
        <v>3.0331281952018412E-3</v>
      </c>
      <c r="AH403">
        <f t="shared" si="153"/>
        <v>1.2139139816424803E-2</v>
      </c>
      <c r="AI403">
        <f t="shared" si="153"/>
        <v>1.5419430494489277E-2</v>
      </c>
      <c r="AJ403">
        <f t="shared" si="153"/>
        <v>2.3849717597570111E-2</v>
      </c>
      <c r="AK403">
        <f t="shared" si="153"/>
        <v>8.5606957300750342E-4</v>
      </c>
      <c r="AL403">
        <f t="shared" si="153"/>
        <v>9.9925816964309237E-3</v>
      </c>
      <c r="AM403">
        <f t="shared" si="153"/>
        <v>6.666093745301983E-3</v>
      </c>
      <c r="AN403">
        <f t="shared" si="153"/>
        <v>2.4869447516393695E-2</v>
      </c>
      <c r="AO403">
        <f t="shared" si="153"/>
        <v>1.5423745438915309E-2</v>
      </c>
      <c r="AP403">
        <f t="shared" si="153"/>
        <v>-1.2424333010298291E-4</v>
      </c>
      <c r="AQ403">
        <f t="shared" si="134"/>
        <v>2.8739444716483794E-3</v>
      </c>
    </row>
    <row r="404" spans="1:43" x14ac:dyDescent="0.2">
      <c r="A404" s="6">
        <v>45632</v>
      </c>
      <c r="B404">
        <f t="shared" ref="B404:AP404" si="154">LN(B153/B152)</f>
        <v>-1.5531468443291018E-2</v>
      </c>
      <c r="C404">
        <f t="shared" si="154"/>
        <v>-1.4195253737912238E-2</v>
      </c>
      <c r="D404">
        <f t="shared" si="154"/>
        <v>-1.0892676019483412E-2</v>
      </c>
      <c r="E404">
        <f t="shared" si="154"/>
        <v>2.3117113864594183E-2</v>
      </c>
      <c r="F404">
        <f t="shared" si="154"/>
        <v>2.6551155675083312E-2</v>
      </c>
      <c r="G404">
        <f t="shared" si="154"/>
        <v>-1.4013957998903023E-2</v>
      </c>
      <c r="H404">
        <f t="shared" si="154"/>
        <v>-4.851530476616921E-3</v>
      </c>
      <c r="I404">
        <f t="shared" si="154"/>
        <v>5.7425071619602627E-2</v>
      </c>
      <c r="J404">
        <f t="shared" si="154"/>
        <v>5.6514653217407344E-3</v>
      </c>
      <c r="K404">
        <f t="shared" si="154"/>
        <v>1.1108754854889123E-2</v>
      </c>
      <c r="L404">
        <f t="shared" si="154"/>
        <v>-3.1808895823596055E-3</v>
      </c>
      <c r="M404">
        <f t="shared" si="154"/>
        <v>3.9919275290623869E-3</v>
      </c>
      <c r="N404">
        <f t="shared" si="154"/>
        <v>1.2062261254348988E-2</v>
      </c>
      <c r="O404">
        <f t="shared" si="154"/>
        <v>1.0149954672668902E-3</v>
      </c>
      <c r="P404">
        <f t="shared" si="154"/>
        <v>9.4769937600972572E-4</v>
      </c>
      <c r="Q404">
        <f t="shared" si="154"/>
        <v>-4.795250881587298E-3</v>
      </c>
      <c r="R404">
        <f t="shared" si="154"/>
        <v>-7.9739183136335844E-3</v>
      </c>
      <c r="S404">
        <f t="shared" si="154"/>
        <v>-4.7533554214893746E-3</v>
      </c>
      <c r="T404">
        <f t="shared" si="154"/>
        <v>3.0138695506723222E-2</v>
      </c>
      <c r="U404">
        <f t="shared" si="154"/>
        <v>2.0332631678654664E-2</v>
      </c>
      <c r="V404">
        <f t="shared" si="154"/>
        <v>1.6516418957773012E-2</v>
      </c>
      <c r="W404">
        <f t="shared" si="154"/>
        <v>-1.1169004696415494E-2</v>
      </c>
      <c r="X404">
        <f t="shared" si="154"/>
        <v>-6.7591064073674475E-4</v>
      </c>
      <c r="Y404">
        <f t="shared" si="154"/>
        <v>4.5568467409614358E-4</v>
      </c>
      <c r="Z404">
        <f t="shared" si="154"/>
        <v>-6.536452382132382E-3</v>
      </c>
      <c r="AA404">
        <f t="shared" si="154"/>
        <v>-2.3873648160102181E-3</v>
      </c>
      <c r="AB404">
        <f t="shared" si="154"/>
        <v>-2.3745700575555167E-3</v>
      </c>
      <c r="AC404">
        <f t="shared" si="154"/>
        <v>-2.0156576227818388E-3</v>
      </c>
      <c r="AD404">
        <f t="shared" si="154"/>
        <v>2.1165602540377963E-2</v>
      </c>
      <c r="AE404">
        <f t="shared" si="154"/>
        <v>-1.5531507785894945E-2</v>
      </c>
      <c r="AF404">
        <f t="shared" si="154"/>
        <v>1.5440873357305774E-2</v>
      </c>
      <c r="AG404">
        <f t="shared" si="154"/>
        <v>-5.3201556359716929E-3</v>
      </c>
      <c r="AH404">
        <f t="shared" si="154"/>
        <v>-4.3385037495913738E-3</v>
      </c>
      <c r="AI404">
        <f t="shared" si="154"/>
        <v>-5.8156059228160369E-3</v>
      </c>
      <c r="AJ404">
        <f t="shared" si="154"/>
        <v>-6.4552633360704546E-3</v>
      </c>
      <c r="AK404">
        <f t="shared" si="154"/>
        <v>7.7772241626985561E-3</v>
      </c>
      <c r="AL404">
        <f t="shared" si="154"/>
        <v>1.0134850674657708E-3</v>
      </c>
      <c r="AM404">
        <f t="shared" si="154"/>
        <v>-2.0819281648803548E-3</v>
      </c>
      <c r="AN404">
        <f t="shared" si="154"/>
        <v>-4.1640602751787988E-3</v>
      </c>
      <c r="AO404">
        <f t="shared" si="154"/>
        <v>-2.3250938410791467E-3</v>
      </c>
      <c r="AP404">
        <f t="shared" si="154"/>
        <v>-4.4217397490403949E-3</v>
      </c>
      <c r="AQ404">
        <f t="shared" si="134"/>
        <v>4.7851098836243833E-2</v>
      </c>
    </row>
    <row r="405" spans="1:43" x14ac:dyDescent="0.2">
      <c r="A405" s="6">
        <v>45635</v>
      </c>
      <c r="B405">
        <f t="shared" ref="B405:AP405" si="155">LN(B154/B153)</f>
        <v>5.1902629820347809E-3</v>
      </c>
      <c r="C405">
        <f t="shared" si="155"/>
        <v>6.1759165092105965E-3</v>
      </c>
      <c r="D405">
        <f t="shared" si="155"/>
        <v>2.9371805663399582E-3</v>
      </c>
      <c r="E405">
        <f t="shared" si="155"/>
        <v>-2.4701551453193637E-3</v>
      </c>
      <c r="F405">
        <f t="shared" si="155"/>
        <v>1.172797615827143E-2</v>
      </c>
      <c r="G405">
        <f t="shared" si="155"/>
        <v>-5.7019051655142648E-3</v>
      </c>
      <c r="H405">
        <f t="shared" si="155"/>
        <v>1.7694307211208321E-2</v>
      </c>
      <c r="I405">
        <f t="shared" si="155"/>
        <v>5.0003511133255296E-2</v>
      </c>
      <c r="J405">
        <f t="shared" si="155"/>
        <v>-2.8305337046179168E-2</v>
      </c>
      <c r="K405">
        <f t="shared" si="155"/>
        <v>1.1559664196124318E-3</v>
      </c>
      <c r="L405">
        <f t="shared" si="155"/>
        <v>-7.2949467777038771E-3</v>
      </c>
      <c r="M405">
        <f t="shared" si="155"/>
        <v>-1.3614319877406016E-2</v>
      </c>
      <c r="N405">
        <f t="shared" si="155"/>
        <v>-3.3764455526516589E-3</v>
      </c>
      <c r="O405">
        <f t="shared" si="155"/>
        <v>-1.7324819849054162E-2</v>
      </c>
      <c r="P405">
        <f t="shared" si="155"/>
        <v>9.4680209219058118E-4</v>
      </c>
      <c r="Q405">
        <f t="shared" si="155"/>
        <v>-4.4322212283849716E-3</v>
      </c>
      <c r="R405">
        <f t="shared" si="155"/>
        <v>-1.2583125323707487E-2</v>
      </c>
      <c r="S405">
        <f t="shared" si="155"/>
        <v>9.966949442943877E-4</v>
      </c>
      <c r="T405">
        <f t="shared" si="155"/>
        <v>-2.2346345721393785E-2</v>
      </c>
      <c r="U405">
        <f t="shared" si="155"/>
        <v>2.3852445649789099E-3</v>
      </c>
      <c r="V405">
        <f t="shared" si="155"/>
        <v>-3.8113524054069915E-3</v>
      </c>
      <c r="W405">
        <f t="shared" si="155"/>
        <v>2.0246395589719132E-2</v>
      </c>
      <c r="X405">
        <f t="shared" si="155"/>
        <v>-6.679523668330134E-3</v>
      </c>
      <c r="Y405">
        <f t="shared" si="155"/>
        <v>-7.1029404233147794E-3</v>
      </c>
      <c r="Z405">
        <f t="shared" si="155"/>
        <v>2.1295080871341916E-2</v>
      </c>
      <c r="AA405">
        <f t="shared" si="155"/>
        <v>2.7054417034693906E-3</v>
      </c>
      <c r="AB405">
        <f t="shared" si="155"/>
        <v>-2.6268040393790026E-3</v>
      </c>
      <c r="AC405">
        <f t="shared" si="155"/>
        <v>1.2921554706535195E-2</v>
      </c>
      <c r="AD405">
        <f t="shared" si="155"/>
        <v>-4.7531335208863953E-3</v>
      </c>
      <c r="AE405">
        <f t="shared" si="155"/>
        <v>5.1903230706926377E-3</v>
      </c>
      <c r="AF405">
        <f t="shared" si="155"/>
        <v>-1.8145143886941689E-2</v>
      </c>
      <c r="AG405">
        <f t="shared" si="155"/>
        <v>7.5956024784960621E-3</v>
      </c>
      <c r="AH405">
        <f t="shared" si="155"/>
        <v>-3.4008571079602402E-2</v>
      </c>
      <c r="AI405">
        <f t="shared" si="155"/>
        <v>-4.8660060933805845E-3</v>
      </c>
      <c r="AJ405">
        <f t="shared" si="155"/>
        <v>6.5019868153556111E-4</v>
      </c>
      <c r="AK405">
        <f t="shared" si="155"/>
        <v>-1.3246570514378995E-2</v>
      </c>
      <c r="AL405">
        <f t="shared" si="155"/>
        <v>5.220038795360398E-3</v>
      </c>
      <c r="AM405">
        <f t="shared" si="155"/>
        <v>-6.5052590765535068E-3</v>
      </c>
      <c r="AN405">
        <f t="shared" si="155"/>
        <v>1.4947796094515484E-3</v>
      </c>
      <c r="AO405">
        <f t="shared" si="155"/>
        <v>-2.7803930118748899E-3</v>
      </c>
      <c r="AP405">
        <f t="shared" si="155"/>
        <v>1.7417584817741128E-2</v>
      </c>
      <c r="AQ405">
        <f t="shared" si="134"/>
        <v>2.879530659739974E-4</v>
      </c>
    </row>
    <row r="406" spans="1:43" x14ac:dyDescent="0.2">
      <c r="A406" s="6">
        <v>45636</v>
      </c>
      <c r="B406">
        <f t="shared" ref="B406:AP406" si="156">LN(B155/B154)</f>
        <v>-3.3676249994728721E-2</v>
      </c>
      <c r="C406">
        <f t="shared" si="156"/>
        <v>-1.4390424911504151E-2</v>
      </c>
      <c r="D406">
        <f t="shared" si="156"/>
        <v>-1.5026074521962297E-2</v>
      </c>
      <c r="E406">
        <f t="shared" si="156"/>
        <v>-7.0920610672744935E-3</v>
      </c>
      <c r="F406">
        <f t="shared" si="156"/>
        <v>-1.4117554023457896E-2</v>
      </c>
      <c r="G406">
        <f t="shared" si="156"/>
        <v>-9.438582642312723E-3</v>
      </c>
      <c r="H406">
        <f t="shared" si="156"/>
        <v>-7.544938987833213E-3</v>
      </c>
      <c r="I406">
        <f t="shared" si="156"/>
        <v>2.5277386795497115E-2</v>
      </c>
      <c r="J406">
        <f t="shared" si="156"/>
        <v>-4.5491890349150998E-3</v>
      </c>
      <c r="K406">
        <f t="shared" si="156"/>
        <v>-1.1861527970372626E-2</v>
      </c>
      <c r="L406">
        <f t="shared" si="156"/>
        <v>-1.6660351567747162E-3</v>
      </c>
      <c r="M406">
        <f t="shared" si="156"/>
        <v>1.3848643620159588E-2</v>
      </c>
      <c r="N406">
        <f t="shared" si="156"/>
        <v>-7.2604643168618262E-3</v>
      </c>
      <c r="O406">
        <f t="shared" si="156"/>
        <v>-6.4815247249199693E-3</v>
      </c>
      <c r="P406">
        <f t="shared" si="156"/>
        <v>-1.8945014682003056E-3</v>
      </c>
      <c r="Q406">
        <f t="shared" si="156"/>
        <v>-7.754743579338713E-3</v>
      </c>
      <c r="R406">
        <f t="shared" si="156"/>
        <v>-7.9845385435218935E-3</v>
      </c>
      <c r="S406">
        <f t="shared" si="156"/>
        <v>1.8247906137702572E-3</v>
      </c>
      <c r="T406">
        <f t="shared" si="156"/>
        <v>1.4387182673856272E-3</v>
      </c>
      <c r="U406">
        <f t="shared" si="156"/>
        <v>-1.2672062624040038E-2</v>
      </c>
      <c r="V406">
        <f t="shared" si="156"/>
        <v>5.827882538369052E-3</v>
      </c>
      <c r="W406">
        <f t="shared" si="156"/>
        <v>1.0196573289560614E-2</v>
      </c>
      <c r="X406">
        <f t="shared" si="156"/>
        <v>1.3753873857823269E-2</v>
      </c>
      <c r="Y406">
        <f t="shared" si="156"/>
        <v>5.1159367239082361E-3</v>
      </c>
      <c r="Z406">
        <f t="shared" si="156"/>
        <v>1.4219454036949186E-2</v>
      </c>
      <c r="AA406">
        <f t="shared" si="156"/>
        <v>7.9427081268791297E-4</v>
      </c>
      <c r="AB406">
        <f t="shared" si="156"/>
        <v>-7.7150833512871367E-3</v>
      </c>
      <c r="AC406">
        <f t="shared" si="156"/>
        <v>1.8925666795441083E-3</v>
      </c>
      <c r="AD406">
        <f t="shared" si="156"/>
        <v>-2.5177026114197457E-3</v>
      </c>
      <c r="AE406">
        <f t="shared" si="156"/>
        <v>-3.3676310656214604E-2</v>
      </c>
      <c r="AF406">
        <f t="shared" si="156"/>
        <v>-8.2869825535852679E-3</v>
      </c>
      <c r="AG406">
        <f t="shared" si="156"/>
        <v>-1.0169243029821287E-3</v>
      </c>
      <c r="AH406">
        <f t="shared" si="156"/>
        <v>-1.4169677917262873E-3</v>
      </c>
      <c r="AI406">
        <f t="shared" si="156"/>
        <v>6.1445862916297408E-3</v>
      </c>
      <c r="AJ406">
        <f t="shared" si="156"/>
        <v>1.2860812165297076E-2</v>
      </c>
      <c r="AK406">
        <f t="shared" si="156"/>
        <v>1.074750637575743E-3</v>
      </c>
      <c r="AL406">
        <f t="shared" si="156"/>
        <v>4.7194267911536232E-3</v>
      </c>
      <c r="AM406">
        <f t="shared" si="156"/>
        <v>1.0953040768791996E-2</v>
      </c>
      <c r="AN406">
        <f t="shared" si="156"/>
        <v>-4.4119723917076491E-3</v>
      </c>
      <c r="AO406">
        <f t="shared" si="156"/>
        <v>-8.0759460786660447E-3</v>
      </c>
      <c r="AP406">
        <f t="shared" si="156"/>
        <v>-2.9178268206689431E-3</v>
      </c>
      <c r="AQ406">
        <f t="shared" si="134"/>
        <v>1.0738165847926778E-2</v>
      </c>
    </row>
    <row r="407" spans="1:43" x14ac:dyDescent="0.2">
      <c r="A407" s="6">
        <v>45637</v>
      </c>
      <c r="B407">
        <f t="shared" ref="B407:AP407" si="157">LN(B156/B155)</f>
        <v>-2.4606544630759248E-2</v>
      </c>
      <c r="C407">
        <f t="shared" si="157"/>
        <v>-1.2044169039252057E-2</v>
      </c>
      <c r="D407">
        <f t="shared" si="157"/>
        <v>4.645056584360846E-3</v>
      </c>
      <c r="E407">
        <f t="shared" si="157"/>
        <v>6.2543646992543715E-3</v>
      </c>
      <c r="F407">
        <f t="shared" si="157"/>
        <v>1.201995989682306E-2</v>
      </c>
      <c r="G407">
        <f t="shared" si="157"/>
        <v>-7.5617851717940221E-4</v>
      </c>
      <c r="H407">
        <f t="shared" si="157"/>
        <v>5.503503385666143E-3</v>
      </c>
      <c r="I407">
        <f t="shared" si="157"/>
        <v>-3.0261190121274001E-3</v>
      </c>
      <c r="J407">
        <f t="shared" si="157"/>
        <v>-7.8411207545148079E-4</v>
      </c>
      <c r="K407">
        <f t="shared" si="157"/>
        <v>-1.4521983929700194E-3</v>
      </c>
      <c r="L407">
        <f t="shared" si="157"/>
        <v>1.3454539134942498E-2</v>
      </c>
      <c r="M407">
        <f t="shared" si="157"/>
        <v>7.6322885635446095E-3</v>
      </c>
      <c r="N407">
        <f t="shared" si="157"/>
        <v>7.0787069889922333E-3</v>
      </c>
      <c r="O407">
        <f t="shared" si="157"/>
        <v>1.1940557698327876E-2</v>
      </c>
      <c r="P407">
        <f t="shared" si="157"/>
        <v>-9.9366506341620735E-3</v>
      </c>
      <c r="Q407">
        <f t="shared" si="157"/>
        <v>-1.1686741091238701E-3</v>
      </c>
      <c r="R407">
        <f t="shared" si="157"/>
        <v>-5.1891417819751465E-3</v>
      </c>
      <c r="S407">
        <f t="shared" si="157"/>
        <v>2.2352767590792491E-3</v>
      </c>
      <c r="T407">
        <f t="shared" si="157"/>
        <v>-1.0006502790465602E-3</v>
      </c>
      <c r="U407">
        <f t="shared" si="157"/>
        <v>-9.196336404339435E-4</v>
      </c>
      <c r="V407">
        <f t="shared" si="157"/>
        <v>-2.1717924604881785E-3</v>
      </c>
      <c r="W407">
        <f t="shared" si="157"/>
        <v>-1.5896001678083149E-2</v>
      </c>
      <c r="X407">
        <f t="shared" si="157"/>
        <v>-2.8185787176308705E-3</v>
      </c>
      <c r="Y407">
        <f t="shared" si="157"/>
        <v>1.6778117456981438E-3</v>
      </c>
      <c r="Z407">
        <f t="shared" si="157"/>
        <v>2.916911288696315E-3</v>
      </c>
      <c r="AA407">
        <f t="shared" si="157"/>
        <v>-2.3850276787422938E-3</v>
      </c>
      <c r="AB407">
        <f t="shared" si="157"/>
        <v>3.9684731423409421E-3</v>
      </c>
      <c r="AC407">
        <f t="shared" si="157"/>
        <v>4.7427249323616864E-3</v>
      </c>
      <c r="AD407">
        <f t="shared" si="157"/>
        <v>-7.1013565944836772E-3</v>
      </c>
      <c r="AE407">
        <f t="shared" si="157"/>
        <v>-2.4606566914936984E-2</v>
      </c>
      <c r="AF407">
        <f t="shared" si="157"/>
        <v>-5.5630548962296777E-3</v>
      </c>
      <c r="AG407">
        <f t="shared" si="157"/>
        <v>-2.6797833951987577E-3</v>
      </c>
      <c r="AH407">
        <f t="shared" si="157"/>
        <v>1.6669611644161753E-3</v>
      </c>
      <c r="AI407">
        <f t="shared" si="157"/>
        <v>-2.2197567383128881E-3</v>
      </c>
      <c r="AJ407">
        <f t="shared" si="157"/>
        <v>1.3052521583318922E-2</v>
      </c>
      <c r="AK407">
        <f t="shared" si="157"/>
        <v>-4.299395372062303E-4</v>
      </c>
      <c r="AL407">
        <f t="shared" si="157"/>
        <v>0</v>
      </c>
      <c r="AM407">
        <f t="shared" si="157"/>
        <v>-6.8243123905353011E-3</v>
      </c>
      <c r="AN407">
        <f t="shared" si="157"/>
        <v>-1.1512992488412128E-3</v>
      </c>
      <c r="AO407">
        <f t="shared" si="157"/>
        <v>-4.2536901402789618E-4</v>
      </c>
      <c r="AP407">
        <f t="shared" si="157"/>
        <v>-2.4637380447855885E-3</v>
      </c>
      <c r="AQ407">
        <f t="shared" si="134"/>
        <v>7.94326956655627E-3</v>
      </c>
    </row>
    <row r="408" spans="1:43" x14ac:dyDescent="0.2">
      <c r="A408" s="6">
        <v>45638</v>
      </c>
      <c r="B408">
        <f t="shared" ref="B408:AP408" si="158">LN(B157/B156)</f>
        <v>5.9104183673474676E-2</v>
      </c>
      <c r="C408">
        <f t="shared" si="158"/>
        <v>8.2331722493604459E-3</v>
      </c>
      <c r="D408">
        <f t="shared" si="158"/>
        <v>1.5360642777849614E-2</v>
      </c>
      <c r="E408">
        <f t="shared" si="158"/>
        <v>-1.1822700081758985E-2</v>
      </c>
      <c r="F408">
        <f t="shared" si="158"/>
        <v>8.4342140238046932E-3</v>
      </c>
      <c r="G408">
        <f t="shared" si="158"/>
        <v>-6.0010195611043876E-3</v>
      </c>
      <c r="H408">
        <f t="shared" si="158"/>
        <v>-3.7780793788086027E-2</v>
      </c>
      <c r="I408">
        <f t="shared" si="158"/>
        <v>7.6135836403124378E-3</v>
      </c>
      <c r="J408">
        <f t="shared" si="158"/>
        <v>3.9984396243924088E-3</v>
      </c>
      <c r="K408">
        <f t="shared" si="158"/>
        <v>5.5154026153304897E-3</v>
      </c>
      <c r="L408">
        <f t="shared" si="158"/>
        <v>-2.0354379597692179E-2</v>
      </c>
      <c r="M408">
        <f t="shared" si="158"/>
        <v>-1.430853988298657E-2</v>
      </c>
      <c r="N408">
        <f t="shared" si="158"/>
        <v>-9.8329384399879621E-3</v>
      </c>
      <c r="O408">
        <f t="shared" si="158"/>
        <v>-7.6147259496890645E-3</v>
      </c>
      <c r="P408">
        <f t="shared" si="158"/>
        <v>-2.7459843862747777E-2</v>
      </c>
      <c r="Q408">
        <f t="shared" si="158"/>
        <v>-9.9872565147998658E-3</v>
      </c>
      <c r="R408">
        <f t="shared" si="158"/>
        <v>-1.204217456405701E-2</v>
      </c>
      <c r="S408">
        <f t="shared" si="158"/>
        <v>-4.7246060178334232E-3</v>
      </c>
      <c r="T408">
        <f t="shared" si="158"/>
        <v>-1.6084093724951856E-2</v>
      </c>
      <c r="U408">
        <f t="shared" si="158"/>
        <v>-2.8790572267351692E-3</v>
      </c>
      <c r="V408">
        <f t="shared" si="158"/>
        <v>3.5654138787665356E-3</v>
      </c>
      <c r="W408">
        <f t="shared" si="158"/>
        <v>9.8961905692654846E-3</v>
      </c>
      <c r="X408">
        <f t="shared" si="158"/>
        <v>2.741092432518996E-3</v>
      </c>
      <c r="Y408">
        <f t="shared" si="158"/>
        <v>-1.4984936430553161E-3</v>
      </c>
      <c r="Z408">
        <f t="shared" si="158"/>
        <v>3.2357674300098339E-4</v>
      </c>
      <c r="AA408">
        <f t="shared" si="158"/>
        <v>-3.6677621897664419E-3</v>
      </c>
      <c r="AB408">
        <f t="shared" si="158"/>
        <v>1.2258411246574567E-2</v>
      </c>
      <c r="AC408">
        <f t="shared" si="158"/>
        <v>2.3306631722347713E-3</v>
      </c>
      <c r="AD408">
        <f t="shared" si="158"/>
        <v>-2.243137397001542E-2</v>
      </c>
      <c r="AE408">
        <f t="shared" si="158"/>
        <v>5.9104266586079021E-2</v>
      </c>
      <c r="AF408">
        <f t="shared" si="158"/>
        <v>-1.3956127695912298E-3</v>
      </c>
      <c r="AG408">
        <f t="shared" si="158"/>
        <v>-2.0685283185710077E-3</v>
      </c>
      <c r="AH408">
        <f t="shared" si="158"/>
        <v>-2.3766971425125318E-2</v>
      </c>
      <c r="AI408">
        <f t="shared" si="158"/>
        <v>1.3173992683539559E-3</v>
      </c>
      <c r="AJ408">
        <f t="shared" si="158"/>
        <v>6.4881864189602553E-3</v>
      </c>
      <c r="AK408">
        <f t="shared" si="158"/>
        <v>-1.004485563694831E-2</v>
      </c>
      <c r="AL408">
        <f t="shared" si="158"/>
        <v>-1.4593063594482807E-2</v>
      </c>
      <c r="AM408">
        <f t="shared" si="158"/>
        <v>-9.2112890374316143E-3</v>
      </c>
      <c r="AN408">
        <f t="shared" si="158"/>
        <v>6.1920331254582761E-3</v>
      </c>
      <c r="AO408">
        <f t="shared" si="158"/>
        <v>1.5088677208087972E-2</v>
      </c>
      <c r="AP408">
        <f t="shared" si="158"/>
        <v>-2.2482697157569505E-2</v>
      </c>
      <c r="AQ408">
        <f t="shared" si="134"/>
        <v>-5.1754448003057285E-2</v>
      </c>
    </row>
    <row r="409" spans="1:43" x14ac:dyDescent="0.2">
      <c r="A409" s="6">
        <v>45639</v>
      </c>
      <c r="B409">
        <f t="shared" ref="B409:AP409" si="159">LN(B158/B157)</f>
        <v>-1.6181723502916554E-2</v>
      </c>
      <c r="C409">
        <f t="shared" si="159"/>
        <v>1.2739966358010713E-2</v>
      </c>
      <c r="D409">
        <f t="shared" si="159"/>
        <v>4.3259151933072247E-2</v>
      </c>
      <c r="E409">
        <f t="shared" si="159"/>
        <v>6.4666722965380412E-3</v>
      </c>
      <c r="F409">
        <f t="shared" si="159"/>
        <v>1.0222226552164127E-4</v>
      </c>
      <c r="G409">
        <f t="shared" si="159"/>
        <v>1.3136690464235104E-3</v>
      </c>
      <c r="H409">
        <f t="shared" si="159"/>
        <v>1.1514883124228734E-3</v>
      </c>
      <c r="I409">
        <f t="shared" si="159"/>
        <v>2.134759895234449E-2</v>
      </c>
      <c r="J409">
        <f t="shared" si="159"/>
        <v>-1.2681513159371683E-2</v>
      </c>
      <c r="K409">
        <f t="shared" si="159"/>
        <v>7.6247781360314233E-4</v>
      </c>
      <c r="L409">
        <f t="shared" si="159"/>
        <v>4.0953813889200554E-3</v>
      </c>
      <c r="M409">
        <f t="shared" si="159"/>
        <v>-2.0541159726663021E-2</v>
      </c>
      <c r="N409">
        <f t="shared" si="159"/>
        <v>9.3717472281487062E-3</v>
      </c>
      <c r="O409">
        <f t="shared" si="159"/>
        <v>1.3154881514424517E-2</v>
      </c>
      <c r="P409">
        <f t="shared" si="159"/>
        <v>4.3493489546932388E-3</v>
      </c>
      <c r="Q409">
        <f t="shared" si="159"/>
        <v>7.8695275783703189E-4</v>
      </c>
      <c r="R409">
        <f t="shared" si="159"/>
        <v>7.8478170693934111E-3</v>
      </c>
      <c r="S409">
        <f t="shared" si="159"/>
        <v>4.4211991221788415E-3</v>
      </c>
      <c r="T409">
        <f t="shared" si="159"/>
        <v>5.0105986337994571E-3</v>
      </c>
      <c r="U409">
        <f t="shared" si="159"/>
        <v>-1.1832944049954554E-2</v>
      </c>
      <c r="V409">
        <f t="shared" si="159"/>
        <v>-9.289168395600299E-4</v>
      </c>
      <c r="W409">
        <f t="shared" si="159"/>
        <v>-3.250007584538177E-3</v>
      </c>
      <c r="X409">
        <f t="shared" si="159"/>
        <v>1.6696967001450139E-2</v>
      </c>
      <c r="Y409">
        <f t="shared" si="159"/>
        <v>4.5374416139537634E-3</v>
      </c>
      <c r="Z409">
        <f t="shared" si="159"/>
        <v>2.7461324925731985E-3</v>
      </c>
      <c r="AA409">
        <f t="shared" si="159"/>
        <v>8.5904801854950353E-3</v>
      </c>
      <c r="AB409">
        <f t="shared" si="159"/>
        <v>2.7293560855299309E-2</v>
      </c>
      <c r="AC409">
        <f t="shared" si="159"/>
        <v>1.9506820063246186E-3</v>
      </c>
      <c r="AD409">
        <f t="shared" si="159"/>
        <v>-1.3436584733834158E-2</v>
      </c>
      <c r="AE409">
        <f t="shared" si="159"/>
        <v>-1.6181783761155966E-2</v>
      </c>
      <c r="AF409">
        <f t="shared" si="159"/>
        <v>2.1797898595276701E-3</v>
      </c>
      <c r="AG409">
        <f t="shared" si="159"/>
        <v>6.7006500975258102E-3</v>
      </c>
      <c r="AH409">
        <f t="shared" si="159"/>
        <v>1.9071066674968173E-2</v>
      </c>
      <c r="AI409">
        <f t="shared" si="159"/>
        <v>1.1704787445055711E-2</v>
      </c>
      <c r="AJ409">
        <f t="shared" si="159"/>
        <v>6.3708043633694048E-3</v>
      </c>
      <c r="AK409">
        <f t="shared" si="159"/>
        <v>2.0202900472145027E-2</v>
      </c>
      <c r="AL409">
        <f t="shared" si="159"/>
        <v>2.067582430522423E-2</v>
      </c>
      <c r="AM409">
        <f t="shared" si="159"/>
        <v>9.153156072880933E-3</v>
      </c>
      <c r="AN409">
        <f t="shared" si="159"/>
        <v>4.2445984667288513E-3</v>
      </c>
      <c r="AO409">
        <f t="shared" si="159"/>
        <v>3.7925310376632328E-3</v>
      </c>
      <c r="AP409">
        <f t="shared" si="159"/>
        <v>-3.5066450413814938E-3</v>
      </c>
      <c r="AQ409">
        <f t="shared" si="134"/>
        <v>1.3595617200881682E-2</v>
      </c>
    </row>
    <row r="410" spans="1:43" x14ac:dyDescent="0.2">
      <c r="A410" s="6">
        <v>45642</v>
      </c>
      <c r="B410">
        <f t="shared" ref="B410:AP410" si="160">LN(B159/B158)</f>
        <v>-2.5651620148294325E-2</v>
      </c>
      <c r="C410">
        <f t="shared" si="160"/>
        <v>-1.3423530048939441E-2</v>
      </c>
      <c r="D410">
        <f t="shared" si="160"/>
        <v>-1.1482320167188127E-2</v>
      </c>
      <c r="E410">
        <f t="shared" si="160"/>
        <v>-2.55844028483781E-3</v>
      </c>
      <c r="F410">
        <f t="shared" si="160"/>
        <v>-5.0450386162532238E-3</v>
      </c>
      <c r="G410">
        <f t="shared" si="160"/>
        <v>7.9419981727849975E-4</v>
      </c>
      <c r="H410">
        <f t="shared" si="160"/>
        <v>-8.3321442289940265E-3</v>
      </c>
      <c r="I410">
        <f t="shared" si="160"/>
        <v>6.2528117971868535E-3</v>
      </c>
      <c r="J410">
        <f t="shared" si="160"/>
        <v>-3.4517619063908641E-3</v>
      </c>
      <c r="K410">
        <f t="shared" si="160"/>
        <v>1.8758230491806329E-2</v>
      </c>
      <c r="L410">
        <f t="shared" si="160"/>
        <v>-7.9983928476017076E-3</v>
      </c>
      <c r="M410">
        <f t="shared" si="160"/>
        <v>-6.4490640529053433E-3</v>
      </c>
      <c r="N410">
        <f t="shared" si="160"/>
        <v>3.9468637358788789E-4</v>
      </c>
      <c r="O410">
        <f t="shared" si="160"/>
        <v>-6.5672727135787402E-3</v>
      </c>
      <c r="P410">
        <f t="shared" si="160"/>
        <v>-1.1971400824380099E-2</v>
      </c>
      <c r="Q410">
        <f t="shared" si="160"/>
        <v>-9.6830081878447605E-3</v>
      </c>
      <c r="R410">
        <f t="shared" si="160"/>
        <v>-3.5810596481339139E-3</v>
      </c>
      <c r="S410">
        <f t="shared" si="160"/>
        <v>-2.0146921582333494E-3</v>
      </c>
      <c r="T410">
        <f t="shared" si="160"/>
        <v>-6.9836931449401146E-3</v>
      </c>
      <c r="U410">
        <f t="shared" si="160"/>
        <v>-6.9092390139017142E-3</v>
      </c>
      <c r="V410">
        <f t="shared" si="160"/>
        <v>-3.8723881749791169E-4</v>
      </c>
      <c r="W410">
        <f t="shared" si="160"/>
        <v>1.8340535844233414E-2</v>
      </c>
      <c r="X410">
        <f t="shared" si="160"/>
        <v>-7.3410456833944973E-3</v>
      </c>
      <c r="Y410">
        <f t="shared" si="160"/>
        <v>1.1189946434193936E-3</v>
      </c>
      <c r="Z410">
        <f t="shared" si="160"/>
        <v>-2.422660417613633E-3</v>
      </c>
      <c r="AA410">
        <f t="shared" si="160"/>
        <v>1.7410134547168354E-3</v>
      </c>
      <c r="AB410">
        <f t="shared" si="160"/>
        <v>2.0292817507764908E-2</v>
      </c>
      <c r="AC410">
        <f t="shared" si="160"/>
        <v>1.4337788144199207E-3</v>
      </c>
      <c r="AD410">
        <f t="shared" si="160"/>
        <v>1.4165082565885249E-2</v>
      </c>
      <c r="AE410">
        <f t="shared" si="160"/>
        <v>-2.565164207185032E-2</v>
      </c>
      <c r="AF410">
        <f t="shared" si="160"/>
        <v>2.392293609566097E-3</v>
      </c>
      <c r="AG410">
        <f t="shared" si="160"/>
        <v>-3.505683749923365E-3</v>
      </c>
      <c r="AH410">
        <f t="shared" si="160"/>
        <v>-1.0071146851518017E-2</v>
      </c>
      <c r="AI410">
        <f t="shared" si="160"/>
        <v>8.9186182054375792E-4</v>
      </c>
      <c r="AJ410">
        <f t="shared" si="160"/>
        <v>-9.8748907625475571E-3</v>
      </c>
      <c r="AK410">
        <f t="shared" si="160"/>
        <v>2.126001935936336E-4</v>
      </c>
      <c r="AL410">
        <f t="shared" si="160"/>
        <v>-6.6480155352826957E-4</v>
      </c>
      <c r="AM410">
        <f t="shared" si="160"/>
        <v>-6.9655598475628548E-4</v>
      </c>
      <c r="AN410">
        <f t="shared" si="160"/>
        <v>-1.3207166308874797E-2</v>
      </c>
      <c r="AO410">
        <f t="shared" si="160"/>
        <v>-1.1674428145570726E-2</v>
      </c>
      <c r="AP410">
        <f t="shared" si="160"/>
        <v>3.6265978798248701E-2</v>
      </c>
      <c r="AQ410">
        <f t="shared" si="134"/>
        <v>7.6763181250714381E-3</v>
      </c>
    </row>
    <row r="411" spans="1:43" x14ac:dyDescent="0.2">
      <c r="A411" s="6">
        <v>45643</v>
      </c>
      <c r="B411">
        <f t="shared" ref="B411:AP411" si="161">LN(B160/B159)</f>
        <v>-2.1460650103198288E-2</v>
      </c>
      <c r="C411">
        <f t="shared" si="161"/>
        <v>-9.090709373190866E-3</v>
      </c>
      <c r="D411">
        <f t="shared" si="161"/>
        <v>-2.8831869483892929E-2</v>
      </c>
      <c r="E411">
        <f t="shared" si="161"/>
        <v>-1.1551846514658019E-2</v>
      </c>
      <c r="F411">
        <f t="shared" si="161"/>
        <v>-9.3115956296227539E-3</v>
      </c>
      <c r="G411">
        <f t="shared" si="161"/>
        <v>1.6555897000172866E-3</v>
      </c>
      <c r="H411">
        <f t="shared" si="161"/>
        <v>-1.5323893012083516E-2</v>
      </c>
      <c r="I411">
        <f t="shared" si="161"/>
        <v>-2.5640778533162139E-2</v>
      </c>
      <c r="J411">
        <f t="shared" si="161"/>
        <v>-1.5464999643215317E-3</v>
      </c>
      <c r="K411">
        <f t="shared" si="161"/>
        <v>-1.7715689900185728E-2</v>
      </c>
      <c r="L411">
        <f t="shared" si="161"/>
        <v>-2.7676201122610301E-2</v>
      </c>
      <c r="M411">
        <f t="shared" si="161"/>
        <v>-7.8576785159779027E-3</v>
      </c>
      <c r="N411">
        <f t="shared" si="161"/>
        <v>-1.5050171167486602E-2</v>
      </c>
      <c r="O411">
        <f t="shared" si="161"/>
        <v>-1.612021577398896E-2</v>
      </c>
      <c r="P411">
        <f t="shared" si="161"/>
        <v>-1.0969262351836566E-2</v>
      </c>
      <c r="Q411">
        <f t="shared" si="161"/>
        <v>-1.7628609588416225E-2</v>
      </c>
      <c r="R411">
        <f t="shared" si="161"/>
        <v>-1.8300956346281094E-2</v>
      </c>
      <c r="S411">
        <f t="shared" si="161"/>
        <v>-1.1531199748200029E-2</v>
      </c>
      <c r="T411">
        <f t="shared" si="161"/>
        <v>-6.4554870422113596E-3</v>
      </c>
      <c r="U411">
        <f t="shared" si="161"/>
        <v>-1.0869707115712144E-2</v>
      </c>
      <c r="V411">
        <f t="shared" si="161"/>
        <v>3.7887991795349935E-3</v>
      </c>
      <c r="W411">
        <f t="shared" si="161"/>
        <v>-1.0817379491951802E-2</v>
      </c>
      <c r="X411">
        <f t="shared" si="161"/>
        <v>-1.9462530769667674E-3</v>
      </c>
      <c r="Y411">
        <f t="shared" si="161"/>
        <v>-1.4152219030334074E-2</v>
      </c>
      <c r="Z411">
        <f t="shared" si="161"/>
        <v>-1.1326605260475614E-3</v>
      </c>
      <c r="AA411">
        <f t="shared" si="161"/>
        <v>-1.7869157399469583E-2</v>
      </c>
      <c r="AB411">
        <f t="shared" si="161"/>
        <v>-5.0251283457944619E-3</v>
      </c>
      <c r="AC411">
        <f t="shared" si="161"/>
        <v>-1.1560550857849674E-2</v>
      </c>
      <c r="AD411">
        <f t="shared" si="161"/>
        <v>-4.5453263151190163E-5</v>
      </c>
      <c r="AE411">
        <f t="shared" si="161"/>
        <v>-2.1460608152940153E-2</v>
      </c>
      <c r="AF411">
        <f t="shared" si="161"/>
        <v>-1.2810878482756836E-2</v>
      </c>
      <c r="AG411">
        <f t="shared" si="161"/>
        <v>-1.7277750979740696E-2</v>
      </c>
      <c r="AH411">
        <f t="shared" si="161"/>
        <v>-1.2264481850272205E-3</v>
      </c>
      <c r="AI411">
        <f t="shared" si="161"/>
        <v>-9.2169990340841366E-3</v>
      </c>
      <c r="AJ411">
        <f t="shared" si="161"/>
        <v>-1.7438324435329383E-3</v>
      </c>
      <c r="AK411">
        <f t="shared" si="161"/>
        <v>-1.170742066375269E-3</v>
      </c>
      <c r="AL411">
        <f t="shared" si="161"/>
        <v>-1.1369775539406188E-2</v>
      </c>
      <c r="AM411">
        <f t="shared" si="161"/>
        <v>-1.2153251756936202E-2</v>
      </c>
      <c r="AN411">
        <f t="shared" si="161"/>
        <v>-1.9832124195045965E-2</v>
      </c>
      <c r="AO411">
        <f t="shared" si="161"/>
        <v>-2.7070484342802902E-3</v>
      </c>
      <c r="AP411">
        <f t="shared" si="161"/>
        <v>-1.8316332225450473E-4</v>
      </c>
      <c r="AQ411">
        <f t="shared" si="134"/>
        <v>-5.3305663007332206E-3</v>
      </c>
    </row>
    <row r="412" spans="1:43" x14ac:dyDescent="0.2">
      <c r="A412" s="6">
        <v>45644</v>
      </c>
      <c r="B412">
        <f t="shared" ref="B412:AP412" si="162">LN(B161/B160)</f>
        <v>-3.3577362240663572E-2</v>
      </c>
      <c r="C412">
        <f t="shared" si="162"/>
        <v>-1.7896054535279021E-2</v>
      </c>
      <c r="D412">
        <f t="shared" si="162"/>
        <v>-8.3302885649878967E-3</v>
      </c>
      <c r="E412">
        <f t="shared" si="162"/>
        <v>6.9181099419844431E-3</v>
      </c>
      <c r="F412">
        <f t="shared" si="162"/>
        <v>-7.4391134930721645E-3</v>
      </c>
      <c r="G412">
        <f t="shared" si="162"/>
        <v>1.4744163787784412E-2</v>
      </c>
      <c r="H412">
        <f t="shared" si="162"/>
        <v>-9.5336628069443482E-3</v>
      </c>
      <c r="I412">
        <f t="shared" si="162"/>
        <v>-3.3712548934579083E-2</v>
      </c>
      <c r="J412">
        <f t="shared" si="162"/>
        <v>4.0180728324709717E-4</v>
      </c>
      <c r="K412">
        <f t="shared" si="162"/>
        <v>2.1998072584304772E-2</v>
      </c>
      <c r="L412">
        <f t="shared" si="162"/>
        <v>-5.8265014545700834E-3</v>
      </c>
      <c r="M412">
        <f t="shared" si="162"/>
        <v>2.5011252269663099E-2</v>
      </c>
      <c r="N412">
        <f t="shared" si="162"/>
        <v>-9.5971068116027514E-3</v>
      </c>
      <c r="O412">
        <f t="shared" si="162"/>
        <v>-6.7865489891770414E-3</v>
      </c>
      <c r="P412">
        <f t="shared" si="162"/>
        <v>-2.1135705811560046E-2</v>
      </c>
      <c r="Q412">
        <f t="shared" si="162"/>
        <v>-1.3223833912027616E-2</v>
      </c>
      <c r="R412">
        <f t="shared" si="162"/>
        <v>6.3637124165100197E-3</v>
      </c>
      <c r="S412">
        <f t="shared" si="162"/>
        <v>6.6850106351116264E-3</v>
      </c>
      <c r="T412">
        <f t="shared" si="162"/>
        <v>-3.1328903316298798E-2</v>
      </c>
      <c r="U412">
        <f t="shared" si="162"/>
        <v>-1.4116806682737534E-2</v>
      </c>
      <c r="V412">
        <f t="shared" si="162"/>
        <v>-2.2477976854213412E-2</v>
      </c>
      <c r="W412">
        <f t="shared" si="162"/>
        <v>5.2739576891817949E-2</v>
      </c>
      <c r="X412">
        <f t="shared" si="162"/>
        <v>4.9860311576171105E-3</v>
      </c>
      <c r="Y412">
        <f t="shared" si="162"/>
        <v>3.1841410853944738E-3</v>
      </c>
      <c r="Z412">
        <f t="shared" si="162"/>
        <v>1.2068711454017635E-2</v>
      </c>
      <c r="AA412">
        <f t="shared" si="162"/>
        <v>-2.2136501711310558E-2</v>
      </c>
      <c r="AB412">
        <f t="shared" si="162"/>
        <v>-9.6137625260727198E-3</v>
      </c>
      <c r="AC412">
        <f t="shared" si="162"/>
        <v>-3.0698272510782647E-2</v>
      </c>
      <c r="AD412">
        <f t="shared" si="162"/>
        <v>-3.8845667913429298E-2</v>
      </c>
      <c r="AE412">
        <f t="shared" si="162"/>
        <v>-3.3577362240663572E-2</v>
      </c>
      <c r="AF412">
        <f t="shared" si="162"/>
        <v>-1.2397767829647112E-2</v>
      </c>
      <c r="AG412">
        <f t="shared" si="162"/>
        <v>-1.2377044603390232E-2</v>
      </c>
      <c r="AH412">
        <f t="shared" si="162"/>
        <v>-1.715275095600023E-3</v>
      </c>
      <c r="AI412">
        <f t="shared" si="162"/>
        <v>-1.4804454835480556E-2</v>
      </c>
      <c r="AJ412">
        <f t="shared" si="162"/>
        <v>1.2894577733269241E-3</v>
      </c>
      <c r="AK412">
        <f t="shared" si="162"/>
        <v>2.0213507581701125E-3</v>
      </c>
      <c r="AL412">
        <f t="shared" si="162"/>
        <v>-2.2726963669069873E-3</v>
      </c>
      <c r="AM412">
        <f t="shared" si="162"/>
        <v>-1.4686099442497595E-2</v>
      </c>
      <c r="AN412">
        <f t="shared" si="162"/>
        <v>4.4602702280844087E-3</v>
      </c>
      <c r="AO412">
        <f t="shared" si="162"/>
        <v>4.5920100974921069E-3</v>
      </c>
      <c r="AP412">
        <f t="shared" si="162"/>
        <v>2.8956813649625049E-3</v>
      </c>
      <c r="AQ412">
        <f t="shared" si="134"/>
        <v>-1.0451315469506877E-2</v>
      </c>
    </row>
    <row r="413" spans="1:43" x14ac:dyDescent="0.2">
      <c r="A413" s="6">
        <v>45645</v>
      </c>
      <c r="B413">
        <f t="shared" ref="B413:AP413" si="163">LN(B162/B161)</f>
        <v>-2.9233640530706612E-2</v>
      </c>
      <c r="C413">
        <f t="shared" si="163"/>
        <v>-4.1820825597624874E-3</v>
      </c>
      <c r="D413">
        <f t="shared" si="163"/>
        <v>-9.9929741844335539E-4</v>
      </c>
      <c r="E413">
        <f t="shared" si="163"/>
        <v>2.8876067126885618E-3</v>
      </c>
      <c r="F413">
        <f t="shared" si="163"/>
        <v>-1.9302488690194294E-2</v>
      </c>
      <c r="G413">
        <f t="shared" si="163"/>
        <v>2.2928562251567777E-2</v>
      </c>
      <c r="H413">
        <f t="shared" si="163"/>
        <v>-1.234735882064915E-2</v>
      </c>
      <c r="I413">
        <f t="shared" si="163"/>
        <v>-3.2375941600991637E-2</v>
      </c>
      <c r="J413">
        <f t="shared" si="163"/>
        <v>-4.9698058676412651E-3</v>
      </c>
      <c r="K413">
        <f t="shared" si="163"/>
        <v>3.8605295308547026E-2</v>
      </c>
      <c r="L413">
        <f t="shared" si="163"/>
        <v>3.978932547766224E-3</v>
      </c>
      <c r="M413">
        <f t="shared" si="163"/>
        <v>2.9918115000804948E-2</v>
      </c>
      <c r="N413">
        <f t="shared" si="163"/>
        <v>-4.2900538521969053E-3</v>
      </c>
      <c r="O413">
        <f t="shared" si="163"/>
        <v>-1.2717319687806809E-2</v>
      </c>
      <c r="P413">
        <f t="shared" si="163"/>
        <v>-1.2810509881546856E-2</v>
      </c>
      <c r="Q413">
        <f t="shared" si="163"/>
        <v>-9.4650740524120491E-3</v>
      </c>
      <c r="R413">
        <f t="shared" si="163"/>
        <v>-1.8360221026744155E-2</v>
      </c>
      <c r="S413">
        <f t="shared" si="163"/>
        <v>1.2277824095716292E-2</v>
      </c>
      <c r="T413">
        <f t="shared" si="163"/>
        <v>-1.5536250020959225E-2</v>
      </c>
      <c r="U413">
        <f t="shared" si="163"/>
        <v>-5.7997796628607946E-3</v>
      </c>
      <c r="V413">
        <f t="shared" si="163"/>
        <v>-8.6408999783469491E-3</v>
      </c>
      <c r="W413">
        <f t="shared" si="163"/>
        <v>2.9877595376129107E-2</v>
      </c>
      <c r="X413">
        <f t="shared" si="163"/>
        <v>-1.3403312324379055E-2</v>
      </c>
      <c r="Y413">
        <f t="shared" si="163"/>
        <v>-1.2051218658886434E-2</v>
      </c>
      <c r="Z413">
        <f t="shared" si="163"/>
        <v>4.7968816170038218E-4</v>
      </c>
      <c r="AA413">
        <f t="shared" si="163"/>
        <v>-1.75992989537932E-2</v>
      </c>
      <c r="AB413">
        <f t="shared" si="163"/>
        <v>-2.9002036286311469E-2</v>
      </c>
      <c r="AC413">
        <f t="shared" si="163"/>
        <v>-2.2046566676104499E-2</v>
      </c>
      <c r="AD413">
        <f t="shared" si="163"/>
        <v>-1.7857686902094935E-2</v>
      </c>
      <c r="AE413">
        <f t="shared" si="163"/>
        <v>-2.9233662884359673E-2</v>
      </c>
      <c r="AF413">
        <f t="shared" si="163"/>
        <v>-1.1967065702871264E-2</v>
      </c>
      <c r="AG413">
        <f t="shared" si="163"/>
        <v>-9.544583354308243E-3</v>
      </c>
      <c r="AH413">
        <f t="shared" si="163"/>
        <v>2.7580654316000468E-4</v>
      </c>
      <c r="AI413">
        <f t="shared" si="163"/>
        <v>-2.0953843280863374E-2</v>
      </c>
      <c r="AJ413">
        <f t="shared" si="163"/>
        <v>-1.6788794512800315E-2</v>
      </c>
      <c r="AK413">
        <f t="shared" si="163"/>
        <v>-8.4308321512949914E-3</v>
      </c>
      <c r="AL413">
        <f t="shared" si="163"/>
        <v>-1.0107084711445955E-2</v>
      </c>
      <c r="AM413">
        <f t="shared" si="163"/>
        <v>-6.4035782872478818E-3</v>
      </c>
      <c r="AN413">
        <f t="shared" si="163"/>
        <v>-1.7622858641423308E-2</v>
      </c>
      <c r="AO413">
        <f t="shared" si="163"/>
        <v>-1.3896777805673839E-2</v>
      </c>
      <c r="AP413">
        <f t="shared" si="163"/>
        <v>-2.499401257990971E-2</v>
      </c>
      <c r="AQ413">
        <f t="shared" si="134"/>
        <v>5.2392665261357307E-3</v>
      </c>
    </row>
    <row r="414" spans="1:43" x14ac:dyDescent="0.2">
      <c r="A414" s="6">
        <v>45646</v>
      </c>
      <c r="B414">
        <f t="shared" ref="B414:AP414" si="164">LN(B163/B162)</f>
        <v>-3.7290893880714208E-2</v>
      </c>
      <c r="C414">
        <f t="shared" si="164"/>
        <v>-1.8891091051199533E-2</v>
      </c>
      <c r="D414">
        <f t="shared" si="164"/>
        <v>-1.3969565725277803E-2</v>
      </c>
      <c r="E414">
        <f t="shared" si="164"/>
        <v>-2.1993256954399312E-2</v>
      </c>
      <c r="F414">
        <f t="shared" si="164"/>
        <v>-4.3075339997751642E-2</v>
      </c>
      <c r="G414">
        <f t="shared" si="164"/>
        <v>-2.3166280666192939E-2</v>
      </c>
      <c r="H414">
        <f t="shared" si="164"/>
        <v>-2.6788125749839457E-2</v>
      </c>
      <c r="I414">
        <f t="shared" si="164"/>
        <v>-2.5417917389652073E-2</v>
      </c>
      <c r="J414">
        <f t="shared" si="164"/>
        <v>4.4568318898212216E-3</v>
      </c>
      <c r="K414">
        <f t="shared" si="164"/>
        <v>1.3524640356570415E-2</v>
      </c>
      <c r="L414">
        <f t="shared" si="164"/>
        <v>-1.5320077463485335E-2</v>
      </c>
      <c r="M414">
        <f t="shared" si="164"/>
        <v>-5.6334258938294133E-3</v>
      </c>
      <c r="N414">
        <f t="shared" si="164"/>
        <v>-4.9688065480000898E-3</v>
      </c>
      <c r="O414">
        <f t="shared" si="164"/>
        <v>1.4337634130752387E-3</v>
      </c>
      <c r="P414">
        <f t="shared" si="164"/>
        <v>-1.2375973037372003E-2</v>
      </c>
      <c r="Q414">
        <f t="shared" si="164"/>
        <v>-1.9835361056145924E-2</v>
      </c>
      <c r="R414">
        <f t="shared" si="164"/>
        <v>-2.0651457522570752E-2</v>
      </c>
      <c r="S414">
        <f t="shared" si="164"/>
        <v>-7.9565209265124743E-3</v>
      </c>
      <c r="T414">
        <f t="shared" si="164"/>
        <v>-2.7247773885480123E-2</v>
      </c>
      <c r="U414">
        <f t="shared" si="164"/>
        <v>-2.8267792425922356E-2</v>
      </c>
      <c r="V414">
        <f t="shared" si="164"/>
        <v>-2.4909746230337978E-2</v>
      </c>
      <c r="W414">
        <f t="shared" si="164"/>
        <v>-3.0144920257647808E-2</v>
      </c>
      <c r="X414">
        <f t="shared" si="164"/>
        <v>-1.1909900100567937E-2</v>
      </c>
      <c r="Y414">
        <f t="shared" si="164"/>
        <v>-3.658573884141348E-2</v>
      </c>
      <c r="Z414">
        <f t="shared" si="164"/>
        <v>-2.4436731835201495E-2</v>
      </c>
      <c r="AA414">
        <f t="shared" si="164"/>
        <v>-2.5962384261096698E-2</v>
      </c>
      <c r="AB414">
        <f t="shared" si="164"/>
        <v>5.9887421397379452E-3</v>
      </c>
      <c r="AC414">
        <f t="shared" si="164"/>
        <v>-4.5463944303554778E-2</v>
      </c>
      <c r="AD414">
        <f t="shared" si="164"/>
        <v>-3.1765746358629811E-2</v>
      </c>
      <c r="AE414">
        <f t="shared" si="164"/>
        <v>-3.7290848324083123E-2</v>
      </c>
      <c r="AF414">
        <f t="shared" si="164"/>
        <v>-3.3982405492025664E-2</v>
      </c>
      <c r="AG414">
        <f t="shared" si="164"/>
        <v>-1.2342026458120301E-2</v>
      </c>
      <c r="AH414">
        <f t="shared" si="164"/>
        <v>-1.1057391777535256E-2</v>
      </c>
      <c r="AI414">
        <f t="shared" si="164"/>
        <v>1.1649129574244788E-3</v>
      </c>
      <c r="AJ414">
        <f t="shared" si="164"/>
        <v>-1.2434764777950002E-2</v>
      </c>
      <c r="AK414">
        <f t="shared" si="164"/>
        <v>-4.0806824603845191E-3</v>
      </c>
      <c r="AL414">
        <f t="shared" si="164"/>
        <v>-1.0583014923524538E-2</v>
      </c>
      <c r="AM414">
        <f t="shared" si="164"/>
        <v>-2.5293093992098271E-2</v>
      </c>
      <c r="AN414">
        <f t="shared" si="164"/>
        <v>-2.4070778892553654E-2</v>
      </c>
      <c r="AO414">
        <f t="shared" si="164"/>
        <v>-3.9709902812969745E-2</v>
      </c>
      <c r="AP414">
        <f t="shared" si="164"/>
        <v>-2.1799956179905544E-2</v>
      </c>
      <c r="AQ414">
        <f t="shared" si="134"/>
        <v>-9.8369395862166111E-3</v>
      </c>
    </row>
    <row r="415" spans="1:43" x14ac:dyDescent="0.2">
      <c r="A415" s="6">
        <v>45649</v>
      </c>
      <c r="B415">
        <f t="shared" ref="B415:AP415" si="165">LN(B164/B163)</f>
        <v>2.9004156800728281E-4</v>
      </c>
      <c r="C415">
        <f t="shared" si="165"/>
        <v>7.8762783646557696E-3</v>
      </c>
      <c r="D415">
        <f t="shared" si="165"/>
        <v>5.5608661466976135E-3</v>
      </c>
      <c r="E415">
        <f t="shared" si="165"/>
        <v>-2.1417145129612254E-3</v>
      </c>
      <c r="F415">
        <f t="shared" si="165"/>
        <v>-2.3348512596604167E-2</v>
      </c>
      <c r="G415">
        <f t="shared" si="165"/>
        <v>2.7136137319623108E-3</v>
      </c>
      <c r="H415">
        <f t="shared" si="165"/>
        <v>1.0878804624565631E-2</v>
      </c>
      <c r="I415">
        <f t="shared" si="165"/>
        <v>2.681125745065677E-2</v>
      </c>
      <c r="J415">
        <f t="shared" si="165"/>
        <v>4.616884198218455E-4</v>
      </c>
      <c r="K415">
        <f t="shared" si="165"/>
        <v>-1.7132577747498872E-3</v>
      </c>
      <c r="L415">
        <f t="shared" si="165"/>
        <v>-1.5640323104920202E-2</v>
      </c>
      <c r="M415">
        <f t="shared" si="165"/>
        <v>4.4537303959948293E-3</v>
      </c>
      <c r="N415">
        <f t="shared" si="165"/>
        <v>-7.2780156503207778E-3</v>
      </c>
      <c r="O415">
        <f t="shared" si="165"/>
        <v>-5.5153998274414598E-3</v>
      </c>
      <c r="P415">
        <f t="shared" si="165"/>
        <v>1.1995680092680059E-3</v>
      </c>
      <c r="Q415">
        <f t="shared" si="165"/>
        <v>1.5692333843149654E-2</v>
      </c>
      <c r="R415">
        <f t="shared" si="165"/>
        <v>1.4005831188919168E-2</v>
      </c>
      <c r="S415">
        <f t="shared" si="165"/>
        <v>3.1734661780475409E-3</v>
      </c>
      <c r="T415">
        <f t="shared" si="165"/>
        <v>-2.5583006159028573E-3</v>
      </c>
      <c r="U415">
        <f t="shared" si="165"/>
        <v>-2.9963099768259231E-3</v>
      </c>
      <c r="V415">
        <f t="shared" si="165"/>
        <v>2.2598095792843911E-2</v>
      </c>
      <c r="W415">
        <f t="shared" si="165"/>
        <v>6.6603975381347699E-2</v>
      </c>
      <c r="X415">
        <f t="shared" si="165"/>
        <v>-4.3781678186917321E-3</v>
      </c>
      <c r="Y415">
        <f t="shared" si="165"/>
        <v>1.0145040547544543E-3</v>
      </c>
      <c r="Z415">
        <f t="shared" si="165"/>
        <v>8.8076732315139072E-3</v>
      </c>
      <c r="AA415">
        <f t="shared" si="165"/>
        <v>1.1961789888593947E-2</v>
      </c>
      <c r="AB415">
        <f t="shared" si="165"/>
        <v>-2.1574364503176881E-2</v>
      </c>
      <c r="AC415">
        <f t="shared" si="165"/>
        <v>8.5073325346222018E-3</v>
      </c>
      <c r="AD415">
        <f t="shared" si="165"/>
        <v>-6.7363837854056662E-3</v>
      </c>
      <c r="AE415">
        <f t="shared" si="165"/>
        <v>2.8999516877972379E-4</v>
      </c>
      <c r="AF415">
        <f t="shared" si="165"/>
        <v>6.7875667378349998E-3</v>
      </c>
      <c r="AG415">
        <f t="shared" si="165"/>
        <v>1.6515417860056694E-2</v>
      </c>
      <c r="AH415">
        <f t="shared" si="165"/>
        <v>2.1400596208042189E-3</v>
      </c>
      <c r="AI415">
        <f t="shared" si="165"/>
        <v>6.4985529644224884E-3</v>
      </c>
      <c r="AJ415">
        <f t="shared" si="165"/>
        <v>1.118352189717728E-3</v>
      </c>
      <c r="AK415">
        <f t="shared" si="165"/>
        <v>2.0450079558622238E-2</v>
      </c>
      <c r="AL415">
        <f t="shared" si="165"/>
        <v>1.0318439391814416E-3</v>
      </c>
      <c r="AM415">
        <f t="shared" si="165"/>
        <v>1.1205469992985285E-2</v>
      </c>
      <c r="AN415">
        <f t="shared" si="165"/>
        <v>-2.8814793027972315E-3</v>
      </c>
      <c r="AO415">
        <f t="shared" si="165"/>
        <v>1.5507380158210519E-2</v>
      </c>
      <c r="AP415">
        <f t="shared" si="165"/>
        <v>-3.0637142312276169E-2</v>
      </c>
      <c r="AQ415">
        <f t="shared" si="134"/>
        <v>2.7780599431351981E-2</v>
      </c>
    </row>
    <row r="416" spans="1:43" x14ac:dyDescent="0.2">
      <c r="A416" s="6">
        <v>45650</v>
      </c>
      <c r="B416">
        <f t="shared" ref="B416:AP416" si="166">LN(B165/B164)</f>
        <v>-3.4854804834451004E-3</v>
      </c>
      <c r="C416">
        <f t="shared" si="166"/>
        <v>-8.0877180017652484E-3</v>
      </c>
      <c r="D416">
        <f t="shared" si="166"/>
        <v>-1.8922674717766048E-3</v>
      </c>
      <c r="E416">
        <f t="shared" si="166"/>
        <v>1.0941878882167252E-3</v>
      </c>
      <c r="F416">
        <f t="shared" si="166"/>
        <v>5.1140207710096879E-3</v>
      </c>
      <c r="G416">
        <f t="shared" si="166"/>
        <v>-2.0329900132298254E-4</v>
      </c>
      <c r="H416">
        <f t="shared" si="166"/>
        <v>-6.4426939403867229E-4</v>
      </c>
      <c r="I416">
        <f t="shared" si="166"/>
        <v>-1.2751521482031491E-2</v>
      </c>
      <c r="J416">
        <f t="shared" si="166"/>
        <v>-1.1537465280087453E-2</v>
      </c>
      <c r="K416">
        <f t="shared" si="166"/>
        <v>7.0945031524049899E-3</v>
      </c>
      <c r="L416">
        <f t="shared" si="166"/>
        <v>-3.1646387357776957E-3</v>
      </c>
      <c r="M416">
        <f t="shared" si="166"/>
        <v>4.2265782649197918E-3</v>
      </c>
      <c r="N416">
        <f t="shared" si="166"/>
        <v>-7.9226338166083505E-3</v>
      </c>
      <c r="O416">
        <f t="shared" si="166"/>
        <v>6.9935602798764478E-3</v>
      </c>
      <c r="P416">
        <f t="shared" si="166"/>
        <v>4.9330262001533202E-3</v>
      </c>
      <c r="Q416">
        <f t="shared" si="166"/>
        <v>-7.9203805640033903E-3</v>
      </c>
      <c r="R416">
        <f t="shared" si="166"/>
        <v>3.6809063624950236E-4</v>
      </c>
      <c r="S416">
        <f t="shared" si="166"/>
        <v>2.4220407473323773E-3</v>
      </c>
      <c r="T416">
        <f t="shared" si="166"/>
        <v>1.9063857433862883E-2</v>
      </c>
      <c r="U416">
        <f t="shared" si="166"/>
        <v>-1.2511590456676088E-3</v>
      </c>
      <c r="V416">
        <f t="shared" si="166"/>
        <v>1.1961831920372884E-3</v>
      </c>
      <c r="W416">
        <f t="shared" si="166"/>
        <v>-2.971956756487731E-2</v>
      </c>
      <c r="X416">
        <f t="shared" si="166"/>
        <v>-3.184300854704654E-3</v>
      </c>
      <c r="Y416">
        <f t="shared" si="166"/>
        <v>6.6461361459177175E-3</v>
      </c>
      <c r="Z416">
        <f t="shared" si="166"/>
        <v>-8.4801705741768887E-3</v>
      </c>
      <c r="AA416">
        <f t="shared" si="166"/>
        <v>-6.4757043798015232E-3</v>
      </c>
      <c r="AB416">
        <f t="shared" si="166"/>
        <v>1.4832099906548133E-3</v>
      </c>
      <c r="AC416">
        <f t="shared" si="166"/>
        <v>-2.3215498441564327E-3</v>
      </c>
      <c r="AD416">
        <f t="shared" si="166"/>
        <v>4.7949619992694072E-3</v>
      </c>
      <c r="AE416">
        <f t="shared" si="166"/>
        <v>-3.4855048115626456E-3</v>
      </c>
      <c r="AF416">
        <f t="shared" si="166"/>
        <v>-2.316906476850505E-4</v>
      </c>
      <c r="AG416">
        <f t="shared" si="166"/>
        <v>-1.6118266256592885E-3</v>
      </c>
      <c r="AH416">
        <f t="shared" si="166"/>
        <v>-1.4332642934519453E-3</v>
      </c>
      <c r="AI416">
        <f t="shared" si="166"/>
        <v>3.469478263827358E-4</v>
      </c>
      <c r="AJ416">
        <f t="shared" si="166"/>
        <v>-7.956841726053196E-3</v>
      </c>
      <c r="AK416">
        <f t="shared" si="166"/>
        <v>8.8170359114896936E-3</v>
      </c>
      <c r="AL416">
        <f t="shared" si="166"/>
        <v>2.1176747840746845E-3</v>
      </c>
      <c r="AM416">
        <f t="shared" si="166"/>
        <v>-1.1143915366815371E-2</v>
      </c>
      <c r="AN416">
        <f t="shared" si="166"/>
        <v>5.0854047124990528E-3</v>
      </c>
      <c r="AO416">
        <f t="shared" si="166"/>
        <v>-4.3894372996055283E-3</v>
      </c>
      <c r="AP416">
        <f t="shared" si="166"/>
        <v>1.8991742521917078E-2</v>
      </c>
      <c r="AQ416">
        <f t="shared" si="134"/>
        <v>1.791135369698427E-2</v>
      </c>
    </row>
    <row r="417" spans="1:43" x14ac:dyDescent="0.2">
      <c r="A417" s="6">
        <v>45652</v>
      </c>
      <c r="B417">
        <f t="shared" ref="B417:AP417" si="167">LN(B166/B165)</f>
        <v>3.1692577737619423E-2</v>
      </c>
      <c r="C417">
        <f t="shared" si="167"/>
        <v>5.0914709082399624E-2</v>
      </c>
      <c r="D417">
        <f t="shared" si="167"/>
        <v>9.8009051687264082E-3</v>
      </c>
      <c r="E417">
        <f t="shared" si="167"/>
        <v>1.1378411658734582E-2</v>
      </c>
      <c r="F417">
        <f t="shared" si="167"/>
        <v>4.6103179906952514E-2</v>
      </c>
      <c r="G417">
        <f t="shared" si="167"/>
        <v>9.9788770984542263E-3</v>
      </c>
      <c r="H417">
        <f t="shared" si="167"/>
        <v>6.4426939403869343E-4</v>
      </c>
      <c r="I417">
        <f t="shared" si="167"/>
        <v>-1.0205616573575221E-2</v>
      </c>
      <c r="J417">
        <f t="shared" si="167"/>
        <v>1.7893888243119275E-2</v>
      </c>
      <c r="K417">
        <f t="shared" si="167"/>
        <v>3.1411122625439993E-3</v>
      </c>
      <c r="L417">
        <f t="shared" si="167"/>
        <v>3.7262125332313055E-3</v>
      </c>
      <c r="M417">
        <f t="shared" si="167"/>
        <v>5.8140366692325252E-3</v>
      </c>
      <c r="N417">
        <f t="shared" si="167"/>
        <v>1.4737284003221388E-2</v>
      </c>
      <c r="O417">
        <f t="shared" si="167"/>
        <v>-7.7838967848894228E-3</v>
      </c>
      <c r="P417">
        <f t="shared" si="167"/>
        <v>-1.9405371537699566E-3</v>
      </c>
      <c r="Q417">
        <f t="shared" si="167"/>
        <v>5.4260453687773385E-3</v>
      </c>
      <c r="R417">
        <f t="shared" si="167"/>
        <v>-5.0834365197774149E-3</v>
      </c>
      <c r="S417">
        <f t="shared" si="167"/>
        <v>1.2212039227927698E-2</v>
      </c>
      <c r="T417">
        <f t="shared" si="167"/>
        <v>6.3646569542772109E-3</v>
      </c>
      <c r="U417">
        <f t="shared" si="167"/>
        <v>1.21936811007187E-2</v>
      </c>
      <c r="V417">
        <f t="shared" si="167"/>
        <v>-5.1141980717021611E-3</v>
      </c>
      <c r="W417">
        <f t="shared" si="167"/>
        <v>2.0764519022837347E-3</v>
      </c>
      <c r="X417">
        <f t="shared" si="167"/>
        <v>2.0012429013305543E-3</v>
      </c>
      <c r="Y417">
        <f t="shared" si="167"/>
        <v>1.5903863963266648E-2</v>
      </c>
      <c r="Z417">
        <f t="shared" si="167"/>
        <v>-8.1926441967639248E-4</v>
      </c>
      <c r="AA417">
        <f t="shared" si="167"/>
        <v>9.3591998359555881E-3</v>
      </c>
      <c r="AB417">
        <f t="shared" si="167"/>
        <v>-2.1428586185030286E-2</v>
      </c>
      <c r="AC417">
        <f t="shared" si="167"/>
        <v>3.0785431903439871E-3</v>
      </c>
      <c r="AD417">
        <f t="shared" si="167"/>
        <v>-1.2838035372873589E-2</v>
      </c>
      <c r="AE417">
        <f t="shared" si="167"/>
        <v>3.169262526198665E-2</v>
      </c>
      <c r="AF417">
        <f t="shared" si="167"/>
        <v>-2.0411957356231843E-3</v>
      </c>
      <c r="AG417">
        <f t="shared" si="167"/>
        <v>-4.0960134431653212E-3</v>
      </c>
      <c r="AH417">
        <f t="shared" si="167"/>
        <v>-1.1996402085583267E-3</v>
      </c>
      <c r="AI417">
        <f t="shared" si="167"/>
        <v>7.7083172781458839E-5</v>
      </c>
      <c r="AJ417">
        <f t="shared" si="167"/>
        <v>-8.6462144189731734E-4</v>
      </c>
      <c r="AK417">
        <f t="shared" si="167"/>
        <v>-3.1398852287218642E-3</v>
      </c>
      <c r="AL417">
        <f t="shared" si="167"/>
        <v>2.1417259068403131E-3</v>
      </c>
      <c r="AM417">
        <f t="shared" si="167"/>
        <v>4.9242620991277913E-4</v>
      </c>
      <c r="AN417">
        <f t="shared" si="167"/>
        <v>-2.4915279007977436E-3</v>
      </c>
      <c r="AO417">
        <f t="shared" si="167"/>
        <v>-3.6432053459201637E-3</v>
      </c>
      <c r="AP417">
        <f t="shared" si="167"/>
        <v>-2.9970309938914259E-2</v>
      </c>
      <c r="AQ417">
        <f t="shared" si="134"/>
        <v>-3.5510101766636357E-4</v>
      </c>
    </row>
    <row r="418" spans="1:43" x14ac:dyDescent="0.2">
      <c r="A418" s="6">
        <v>45653</v>
      </c>
      <c r="B418">
        <f t="shared" ref="B418:AP418" si="168">LN(B167/B166)</f>
        <v>-9.6778756069541057E-3</v>
      </c>
      <c r="C418">
        <f t="shared" si="168"/>
        <v>-1.0708740203540136E-2</v>
      </c>
      <c r="D418">
        <f t="shared" si="168"/>
        <v>2.1877944208753734E-4</v>
      </c>
      <c r="E418">
        <f t="shared" si="168"/>
        <v>5.5933018997922348E-3</v>
      </c>
      <c r="F418">
        <f t="shared" si="168"/>
        <v>-5.1878812980021165E-2</v>
      </c>
      <c r="G418">
        <f t="shared" si="168"/>
        <v>1.071022824243281E-2</v>
      </c>
      <c r="H418">
        <f t="shared" si="168"/>
        <v>9.9969134628055522E-3</v>
      </c>
      <c r="I418">
        <f t="shared" si="168"/>
        <v>-5.7004419386017858E-4</v>
      </c>
      <c r="J418">
        <f t="shared" si="168"/>
        <v>-9.6874529576842225E-4</v>
      </c>
      <c r="K418">
        <f t="shared" si="168"/>
        <v>2.4995783098279604E-2</v>
      </c>
      <c r="L418">
        <f t="shared" si="168"/>
        <v>-8.704421713396554E-3</v>
      </c>
      <c r="M418">
        <f t="shared" si="168"/>
        <v>2.0726835554006281E-2</v>
      </c>
      <c r="N418">
        <f t="shared" si="168"/>
        <v>4.126021043236225E-3</v>
      </c>
      <c r="O418">
        <f t="shared" si="168"/>
        <v>7.2760836297005999E-3</v>
      </c>
      <c r="P418">
        <f t="shared" si="168"/>
        <v>1.0453493819668491E-3</v>
      </c>
      <c r="Q418">
        <f t="shared" si="168"/>
        <v>-1.4041897441346183E-2</v>
      </c>
      <c r="R418">
        <f t="shared" si="168"/>
        <v>3.6921604135354922E-3</v>
      </c>
      <c r="S418">
        <f t="shared" si="168"/>
        <v>1.0749423081631774E-2</v>
      </c>
      <c r="T418">
        <f t="shared" si="168"/>
        <v>1.3009086421369167E-2</v>
      </c>
      <c r="U418">
        <f t="shared" si="168"/>
        <v>-1.3195534966778945E-2</v>
      </c>
      <c r="V418">
        <f t="shared" si="168"/>
        <v>3.2037469346071561E-4</v>
      </c>
      <c r="W418">
        <f t="shared" si="168"/>
        <v>-1.5514097355995999E-2</v>
      </c>
      <c r="X418">
        <f t="shared" si="168"/>
        <v>-4.6140594766878647E-3</v>
      </c>
      <c r="Y418">
        <f t="shared" si="168"/>
        <v>2.4498743961786359E-2</v>
      </c>
      <c r="Z418">
        <f t="shared" si="168"/>
        <v>1.3189282432910975E-2</v>
      </c>
      <c r="AA418">
        <f t="shared" si="168"/>
        <v>-1.0727902187630188E-2</v>
      </c>
      <c r="AB418">
        <f t="shared" si="168"/>
        <v>9.2934832816407107E-3</v>
      </c>
      <c r="AC418">
        <f t="shared" si="168"/>
        <v>9.8078432043456469E-4</v>
      </c>
      <c r="AD418">
        <f t="shared" si="168"/>
        <v>2.5365706901552043E-2</v>
      </c>
      <c r="AE418">
        <f t="shared" si="168"/>
        <v>-9.6778756069541057E-3</v>
      </c>
      <c r="AF418">
        <f t="shared" si="168"/>
        <v>6.9633036724907511E-4</v>
      </c>
      <c r="AG418">
        <f t="shared" si="168"/>
        <v>4.1797867974965926E-3</v>
      </c>
      <c r="AH418">
        <f t="shared" si="168"/>
        <v>3.636910895395412E-3</v>
      </c>
      <c r="AI418">
        <f t="shared" si="168"/>
        <v>7.8314347050641876E-3</v>
      </c>
      <c r="AJ418">
        <f t="shared" si="168"/>
        <v>4.8898426562474446E-3</v>
      </c>
      <c r="AK418">
        <f t="shared" si="168"/>
        <v>3.4533538086580582E-3</v>
      </c>
      <c r="AL418">
        <f t="shared" si="168"/>
        <v>4.0424799549084794E-3</v>
      </c>
      <c r="AM418">
        <f t="shared" si="168"/>
        <v>-1.588018946934263E-2</v>
      </c>
      <c r="AN418">
        <f t="shared" si="168"/>
        <v>-1.0198116372466029E-3</v>
      </c>
      <c r="AO418">
        <f t="shared" si="168"/>
        <v>7.5945649235329123E-3</v>
      </c>
      <c r="AP418">
        <f t="shared" si="168"/>
        <v>8.6408965167204307E-3</v>
      </c>
      <c r="AQ418">
        <f t="shared" si="134"/>
        <v>5.9489569212176716E-3</v>
      </c>
    </row>
    <row r="419" spans="1:43" x14ac:dyDescent="0.2">
      <c r="A419" s="6">
        <v>45656</v>
      </c>
      <c r="B419">
        <f t="shared" ref="B419:AP419" si="169">LN(B168/B167)</f>
        <v>2.0332702207475996E-2</v>
      </c>
      <c r="C419">
        <f t="shared" si="169"/>
        <v>-9.9624676610003977E-3</v>
      </c>
      <c r="D419">
        <f t="shared" si="169"/>
        <v>-8.1274171390373351E-3</v>
      </c>
      <c r="E419">
        <f t="shared" si="169"/>
        <v>-1.6760934286930065E-2</v>
      </c>
      <c r="F419">
        <f t="shared" si="169"/>
        <v>-5.5327085379193772E-2</v>
      </c>
      <c r="G419">
        <f t="shared" si="169"/>
        <v>9.7755388764589907E-3</v>
      </c>
      <c r="H419">
        <f t="shared" si="169"/>
        <v>-6.2043468722104761E-3</v>
      </c>
      <c r="I419">
        <f t="shared" si="169"/>
        <v>-8.014927691711313E-3</v>
      </c>
      <c r="J419">
        <f t="shared" si="169"/>
        <v>2.7496166669628664E-2</v>
      </c>
      <c r="K419">
        <f t="shared" si="169"/>
        <v>-9.0733372216066938E-3</v>
      </c>
      <c r="L419">
        <f t="shared" si="169"/>
        <v>-1.1951841418297662E-2</v>
      </c>
      <c r="M419">
        <f t="shared" si="169"/>
        <v>3.681721798488264E-2</v>
      </c>
      <c r="N419">
        <f t="shared" si="169"/>
        <v>-1.3072863268827509E-2</v>
      </c>
      <c r="O419">
        <f t="shared" si="169"/>
        <v>-2.6356607290714184E-3</v>
      </c>
      <c r="P419">
        <f t="shared" si="169"/>
        <v>-1.0804317355200505E-2</v>
      </c>
      <c r="Q419">
        <f t="shared" si="169"/>
        <v>-1.8103188985608552E-2</v>
      </c>
      <c r="R419">
        <f t="shared" si="169"/>
        <v>-8.5124395995299709E-3</v>
      </c>
      <c r="S419">
        <f t="shared" si="169"/>
        <v>1.2095624047534186E-2</v>
      </c>
      <c r="T419">
        <f t="shared" si="169"/>
        <v>-2.2707626270847388E-2</v>
      </c>
      <c r="U419">
        <f t="shared" si="169"/>
        <v>-2.3455962153659745E-2</v>
      </c>
      <c r="V419">
        <f t="shared" si="169"/>
        <v>3.0213280909092102E-2</v>
      </c>
      <c r="W419">
        <f t="shared" si="169"/>
        <v>-5.0094795944558108E-3</v>
      </c>
      <c r="X419">
        <f t="shared" si="169"/>
        <v>1.9341261578661981E-2</v>
      </c>
      <c r="Y419">
        <f t="shared" si="169"/>
        <v>-1.5382758076007837E-2</v>
      </c>
      <c r="Z419">
        <f t="shared" si="169"/>
        <v>-1.7624515597017779E-2</v>
      </c>
      <c r="AA419">
        <f t="shared" si="169"/>
        <v>-2.4787068117703401E-2</v>
      </c>
      <c r="AB419">
        <f t="shared" si="169"/>
        <v>-7.9678245294180744E-2</v>
      </c>
      <c r="AC419">
        <f t="shared" si="169"/>
        <v>-3.6639346464247026E-2</v>
      </c>
      <c r="AD419">
        <f t="shared" si="169"/>
        <v>-1.7522936163773158E-2</v>
      </c>
      <c r="AE419">
        <f t="shared" si="169"/>
        <v>2.0332679895386122E-2</v>
      </c>
      <c r="AF419">
        <f t="shared" si="169"/>
        <v>-6.9852197967634408E-3</v>
      </c>
      <c r="AG419">
        <f t="shared" si="169"/>
        <v>-1.1381322361412469E-2</v>
      </c>
      <c r="AH419">
        <f t="shared" si="169"/>
        <v>9.6074271458674405E-4</v>
      </c>
      <c r="AI419">
        <f t="shared" si="169"/>
        <v>-9.9147687919183079E-3</v>
      </c>
      <c r="AJ419">
        <f t="shared" si="169"/>
        <v>-5.6243216360197515E-3</v>
      </c>
      <c r="AK419">
        <f t="shared" si="169"/>
        <v>-3.348597037842618E-3</v>
      </c>
      <c r="AL419">
        <f t="shared" si="169"/>
        <v>-1.096965807750174E-2</v>
      </c>
      <c r="AM419">
        <f t="shared" si="169"/>
        <v>-1.4295554092114153E-2</v>
      </c>
      <c r="AN419">
        <f t="shared" si="169"/>
        <v>-1.4537862751474848E-3</v>
      </c>
      <c r="AO419">
        <f t="shared" si="169"/>
        <v>1.6915682126814588E-2</v>
      </c>
      <c r="AP419">
        <f t="shared" si="169"/>
        <v>-1.9203584058889035E-2</v>
      </c>
      <c r="AQ419">
        <f t="shared" si="134"/>
        <v>1.492829991224226E-2</v>
      </c>
    </row>
    <row r="420" spans="1:43" x14ac:dyDescent="0.2">
      <c r="A420" s="6">
        <v>45657</v>
      </c>
      <c r="B420">
        <f t="shared" ref="B420:AP420" si="170">LN(B169/B168)</f>
        <v>-3.3031635748664717E-2</v>
      </c>
      <c r="C420">
        <f t="shared" si="170"/>
        <v>1.0287439401454103E-2</v>
      </c>
      <c r="D420">
        <f t="shared" si="170"/>
        <v>5.3547699046132321E-4</v>
      </c>
      <c r="E420">
        <f t="shared" si="170"/>
        <v>2.1275440693332656E-3</v>
      </c>
      <c r="F420">
        <f t="shared" si="170"/>
        <v>4.6880613839826175E-2</v>
      </c>
      <c r="G420">
        <f t="shared" si="170"/>
        <v>4.9829475909175429E-3</v>
      </c>
      <c r="H420">
        <f t="shared" si="170"/>
        <v>1.1102083632781876E-2</v>
      </c>
      <c r="I420">
        <f t="shared" si="170"/>
        <v>-5.1865841668246732E-3</v>
      </c>
      <c r="J420">
        <f t="shared" si="170"/>
        <v>8.8605464488589851E-3</v>
      </c>
      <c r="K420">
        <f t="shared" si="170"/>
        <v>8.3894148660679686E-3</v>
      </c>
      <c r="L420">
        <f t="shared" si="170"/>
        <v>-6.4685372569424507E-3</v>
      </c>
      <c r="M420">
        <f t="shared" si="170"/>
        <v>1.9006153802588646E-2</v>
      </c>
      <c r="N420">
        <f t="shared" si="170"/>
        <v>5.4900668200530004E-3</v>
      </c>
      <c r="O420">
        <f t="shared" si="170"/>
        <v>4.6885566962137975E-3</v>
      </c>
      <c r="P420">
        <f t="shared" si="170"/>
        <v>5.8668622684482502E-3</v>
      </c>
      <c r="Q420">
        <f t="shared" si="170"/>
        <v>2.7973985070324652E-2</v>
      </c>
      <c r="R420">
        <f t="shared" si="170"/>
        <v>3.915673861149372E-3</v>
      </c>
      <c r="S420">
        <f t="shared" si="170"/>
        <v>1.300010002537713E-3</v>
      </c>
      <c r="T420">
        <f t="shared" si="170"/>
        <v>8.8208053178846571E-3</v>
      </c>
      <c r="U420">
        <f t="shared" si="170"/>
        <v>6.7762324799789907E-3</v>
      </c>
      <c r="V420">
        <f t="shared" si="170"/>
        <v>-7.7225759788350119E-3</v>
      </c>
      <c r="W420">
        <f t="shared" si="170"/>
        <v>8.0170529436539642E-3</v>
      </c>
      <c r="X420">
        <f t="shared" si="170"/>
        <v>-6.005692532421808E-3</v>
      </c>
      <c r="Y420">
        <f t="shared" si="170"/>
        <v>1.3976707766119971E-3</v>
      </c>
      <c r="Z420">
        <f t="shared" si="170"/>
        <v>-6.1101992718147315E-3</v>
      </c>
      <c r="AA420">
        <f t="shared" si="170"/>
        <v>2.8546329573543579E-2</v>
      </c>
      <c r="AB420">
        <f t="shared" si="170"/>
        <v>1.326815224366867E-2</v>
      </c>
      <c r="AC420">
        <f t="shared" si="170"/>
        <v>2.3562113146768964E-2</v>
      </c>
      <c r="AD420">
        <f t="shared" si="170"/>
        <v>9.7177648425908116E-3</v>
      </c>
      <c r="AE420">
        <f t="shared" si="170"/>
        <v>-3.3031566352879939E-2</v>
      </c>
      <c r="AF420">
        <f t="shared" si="170"/>
        <v>-4.9188490715963776E-3</v>
      </c>
      <c r="AG420">
        <f t="shared" si="170"/>
        <v>-2.8444434264042091E-3</v>
      </c>
      <c r="AH420">
        <f t="shared" si="170"/>
        <v>-7.130234436385675E-3</v>
      </c>
      <c r="AI420">
        <f t="shared" si="170"/>
        <v>-1.0092078047863462E-2</v>
      </c>
      <c r="AJ420">
        <f t="shared" si="170"/>
        <v>-1.3734895379883491E-2</v>
      </c>
      <c r="AK420">
        <f t="shared" si="170"/>
        <v>1.3844961141024834E-2</v>
      </c>
      <c r="AL420">
        <f t="shared" si="170"/>
        <v>2.5719146406630086E-2</v>
      </c>
      <c r="AM420">
        <f t="shared" si="170"/>
        <v>8.4004930101594932E-3</v>
      </c>
      <c r="AN420">
        <f t="shared" si="170"/>
        <v>-1.550874602550464E-2</v>
      </c>
      <c r="AO420">
        <f t="shared" si="170"/>
        <v>-2.0104824201018664E-2</v>
      </c>
      <c r="AP420">
        <f t="shared" si="170"/>
        <v>-4.0405457160102003E-3</v>
      </c>
      <c r="AQ420">
        <f t="shared" si="134"/>
        <v>-9.0479097384345611E-4</v>
      </c>
    </row>
    <row r="421" spans="1:43" x14ac:dyDescent="0.2">
      <c r="A421" s="6">
        <v>45658</v>
      </c>
      <c r="B421">
        <f t="shared" ref="B421:AP421" si="171">LN(B170/B169)</f>
        <v>5.4622080785947458E-3</v>
      </c>
      <c r="C421">
        <f t="shared" si="171"/>
        <v>-1.0123364190366416E-2</v>
      </c>
      <c r="D421">
        <f t="shared" si="171"/>
        <v>4.9945610257704593E-3</v>
      </c>
      <c r="E421">
        <f t="shared" si="171"/>
        <v>-6.6195115033866212E-3</v>
      </c>
      <c r="F421">
        <f t="shared" si="171"/>
        <v>2.0144612397102217E-3</v>
      </c>
      <c r="G421">
        <f t="shared" si="171"/>
        <v>6.5384389536044869E-5</v>
      </c>
      <c r="H421">
        <f t="shared" si="171"/>
        <v>-1.1102083632781808E-2</v>
      </c>
      <c r="I421">
        <f t="shared" si="171"/>
        <v>6.4790378543132269E-3</v>
      </c>
      <c r="J421">
        <f t="shared" si="171"/>
        <v>-4.2393136001767006E-3</v>
      </c>
      <c r="K421">
        <f t="shared" si="171"/>
        <v>-1.4143481458405339E-2</v>
      </c>
      <c r="L421">
        <f t="shared" si="171"/>
        <v>5.692085442455354E-3</v>
      </c>
      <c r="M421">
        <f t="shared" si="171"/>
        <v>3.8978145354115826E-3</v>
      </c>
      <c r="N421">
        <f t="shared" si="171"/>
        <v>3.1715601270157809E-2</v>
      </c>
      <c r="O421">
        <f t="shared" si="171"/>
        <v>-3.6876500555086159E-4</v>
      </c>
      <c r="P421">
        <f t="shared" si="171"/>
        <v>8.9961665840232387E-4</v>
      </c>
      <c r="Q421">
        <f t="shared" si="171"/>
        <v>-9.6598622194491428E-3</v>
      </c>
      <c r="R421">
        <f t="shared" si="171"/>
        <v>4.760545782148593E-3</v>
      </c>
      <c r="S421">
        <f t="shared" si="171"/>
        <v>1.9063974499902744E-3</v>
      </c>
      <c r="T421">
        <f t="shared" si="171"/>
        <v>1.2219801280521624E-2</v>
      </c>
      <c r="U421">
        <f t="shared" si="171"/>
        <v>-1.2741000724145841E-4</v>
      </c>
      <c r="V421">
        <f t="shared" si="171"/>
        <v>1.9157427496966816E-2</v>
      </c>
      <c r="W421">
        <f t="shared" si="171"/>
        <v>2.2563764425896627E-4</v>
      </c>
      <c r="X421">
        <f t="shared" si="171"/>
        <v>-2.8464103161393696E-3</v>
      </c>
      <c r="Y421">
        <f t="shared" si="171"/>
        <v>2.460257770787723E-2</v>
      </c>
      <c r="Z421">
        <f t="shared" si="171"/>
        <v>-5.1482497922021014E-3</v>
      </c>
      <c r="AA421">
        <f t="shared" si="171"/>
        <v>2.5552563377450443E-3</v>
      </c>
      <c r="AB421">
        <f t="shared" si="171"/>
        <v>9.6167029743584025E-3</v>
      </c>
      <c r="AC421">
        <f t="shared" si="171"/>
        <v>-1.9524184337109355E-3</v>
      </c>
      <c r="AD421">
        <f t="shared" si="171"/>
        <v>-2.3833417438677272E-3</v>
      </c>
      <c r="AE421">
        <f t="shared" si="171"/>
        <v>5.4621380591206607E-3</v>
      </c>
      <c r="AF421">
        <f t="shared" si="171"/>
        <v>6.6464087401892297E-3</v>
      </c>
      <c r="AG421">
        <f t="shared" si="171"/>
        <v>5.5685390317219636E-3</v>
      </c>
      <c r="AH421">
        <f t="shared" si="171"/>
        <v>-2.0432257894648443E-3</v>
      </c>
      <c r="AI421">
        <f t="shared" si="171"/>
        <v>1.5592721359853189E-3</v>
      </c>
      <c r="AJ421">
        <f t="shared" si="171"/>
        <v>1.3287355116888943E-3</v>
      </c>
      <c r="AK421">
        <f t="shared" si="171"/>
        <v>6.2010148557658195E-4</v>
      </c>
      <c r="AL421">
        <f t="shared" si="171"/>
        <v>1.3148877945319813E-3</v>
      </c>
      <c r="AM421">
        <f t="shared" si="171"/>
        <v>-2.2037556506561131E-3</v>
      </c>
      <c r="AN421">
        <f t="shared" si="171"/>
        <v>4.3010818993907017E-3</v>
      </c>
      <c r="AO421">
        <f t="shared" si="171"/>
        <v>-1.378279129054181E-3</v>
      </c>
      <c r="AP421">
        <f t="shared" si="171"/>
        <v>8.8343231367341464E-3</v>
      </c>
      <c r="AQ421">
        <f t="shared" si="134"/>
        <v>2.8959735694086566E-2</v>
      </c>
    </row>
    <row r="422" spans="1:43" x14ac:dyDescent="0.2">
      <c r="A422" s="6">
        <v>45659</v>
      </c>
      <c r="B422">
        <f t="shared" ref="B422:AP422" si="172">LN(B171/B170)</f>
        <v>9.5538247340643104E-5</v>
      </c>
      <c r="C422">
        <f t="shared" si="172"/>
        <v>5.9722151727454303E-3</v>
      </c>
      <c r="D422">
        <f t="shared" si="172"/>
        <v>8.7353150628738004E-3</v>
      </c>
      <c r="E422">
        <f t="shared" si="172"/>
        <v>3.8046040320234426E-2</v>
      </c>
      <c r="F422">
        <f t="shared" si="172"/>
        <v>-1.4013059574660836E-2</v>
      </c>
      <c r="G422">
        <f t="shared" si="172"/>
        <v>5.7385537329753145E-3</v>
      </c>
      <c r="H422">
        <f t="shared" si="172"/>
        <v>1.3257117723560679E-2</v>
      </c>
      <c r="I422">
        <f t="shared" si="172"/>
        <v>4.1532462135582164E-3</v>
      </c>
      <c r="J422">
        <f t="shared" si="172"/>
        <v>1.1745341792458494E-2</v>
      </c>
      <c r="K422">
        <f t="shared" si="172"/>
        <v>4.4095834225126073E-3</v>
      </c>
      <c r="L422">
        <f t="shared" si="172"/>
        <v>2.9934445616776439E-2</v>
      </c>
      <c r="M422">
        <f t="shared" si="172"/>
        <v>1.31066778574807E-2</v>
      </c>
      <c r="N422">
        <f t="shared" si="172"/>
        <v>5.4938845454098884E-2</v>
      </c>
      <c r="O422">
        <f t="shared" si="172"/>
        <v>1.4166750237425934E-2</v>
      </c>
      <c r="P422">
        <f t="shared" si="172"/>
        <v>1.2953261719458962E-2</v>
      </c>
      <c r="Q422">
        <f t="shared" si="172"/>
        <v>3.7766982520212732E-2</v>
      </c>
      <c r="R422">
        <f t="shared" si="172"/>
        <v>1.6687015573799837E-2</v>
      </c>
      <c r="S422">
        <f t="shared" si="172"/>
        <v>-6.3427722498078064E-3</v>
      </c>
      <c r="T422">
        <f t="shared" si="172"/>
        <v>2.086846847527447E-2</v>
      </c>
      <c r="U422">
        <f t="shared" si="172"/>
        <v>7.9963114408646563E-3</v>
      </c>
      <c r="V422">
        <f t="shared" si="172"/>
        <v>-3.3087832670055067E-3</v>
      </c>
      <c r="W422">
        <f t="shared" si="172"/>
        <v>7.2108838376402588E-3</v>
      </c>
      <c r="X422">
        <f t="shared" si="172"/>
        <v>3.1025997568646532E-2</v>
      </c>
      <c r="Y422">
        <f t="shared" si="172"/>
        <v>4.1034820670644151E-2</v>
      </c>
      <c r="Z422">
        <f t="shared" si="172"/>
        <v>1.1587671766408741E-2</v>
      </c>
      <c r="AA422">
        <f t="shared" si="172"/>
        <v>9.8188470316305562E-3</v>
      </c>
      <c r="AB422">
        <f t="shared" si="172"/>
        <v>-7.2593407525321039E-3</v>
      </c>
      <c r="AC422">
        <f t="shared" si="172"/>
        <v>1.5608163096812721E-2</v>
      </c>
      <c r="AD422">
        <f t="shared" si="172"/>
        <v>1.2916570162343215E-3</v>
      </c>
      <c r="AE422">
        <f t="shared" si="172"/>
        <v>9.5561183120109315E-5</v>
      </c>
      <c r="AF422">
        <f t="shared" si="172"/>
        <v>1.3714077056672769E-2</v>
      </c>
      <c r="AG422">
        <f t="shared" si="172"/>
        <v>6.1516771842460892E-3</v>
      </c>
      <c r="AH422">
        <f t="shared" si="172"/>
        <v>2.0417781655319798E-2</v>
      </c>
      <c r="AI422">
        <f t="shared" si="172"/>
        <v>5.3996440798409848E-3</v>
      </c>
      <c r="AJ422">
        <f t="shared" si="172"/>
        <v>3.9246507439910268E-2</v>
      </c>
      <c r="AK422">
        <f t="shared" si="172"/>
        <v>1.0483103457833459E-2</v>
      </c>
      <c r="AL422">
        <f t="shared" si="172"/>
        <v>2.6894092393796476E-2</v>
      </c>
      <c r="AM422">
        <f t="shared" si="172"/>
        <v>1.0035302041345128E-2</v>
      </c>
      <c r="AN422">
        <f t="shared" si="172"/>
        <v>1.52750624738556E-2</v>
      </c>
      <c r="AO422">
        <f t="shared" si="172"/>
        <v>1.3466450442242813E-2</v>
      </c>
      <c r="AP422">
        <f t="shared" si="172"/>
        <v>3.4479988710001241E-2</v>
      </c>
      <c r="AQ422">
        <f t="shared" si="134"/>
        <v>2.2671264633675491E-2</v>
      </c>
    </row>
    <row r="423" spans="1:43" x14ac:dyDescent="0.2">
      <c r="A423" s="6">
        <v>45660</v>
      </c>
      <c r="B423">
        <f t="shared" ref="B423:AP423" si="173">LN(B172/B171)</f>
        <v>-7.9146593751915125E-3</v>
      </c>
      <c r="C423">
        <f t="shared" si="173"/>
        <v>-2.1810316780869591E-2</v>
      </c>
      <c r="D423">
        <f t="shared" si="173"/>
        <v>-6.7631899792622383E-3</v>
      </c>
      <c r="E423">
        <f t="shared" si="173"/>
        <v>-1.2612846191664241E-2</v>
      </c>
      <c r="F423">
        <f t="shared" si="173"/>
        <v>-8.0578261709392338E-3</v>
      </c>
      <c r="G423">
        <f t="shared" si="173"/>
        <v>-1.7480742122571325E-2</v>
      </c>
      <c r="H423">
        <f t="shared" si="173"/>
        <v>-4.950836462008514E-3</v>
      </c>
      <c r="I423">
        <f t="shared" si="173"/>
        <v>-2.3278720510415293E-2</v>
      </c>
      <c r="J423">
        <f t="shared" si="173"/>
        <v>-1.5820817886258453E-2</v>
      </c>
      <c r="K423">
        <f t="shared" si="173"/>
        <v>-1.6424480666832365E-2</v>
      </c>
      <c r="L423">
        <f t="shared" si="173"/>
        <v>-1.5991685023140668E-2</v>
      </c>
      <c r="M423">
        <f t="shared" si="173"/>
        <v>-1.1437810292962853E-2</v>
      </c>
      <c r="N423">
        <f t="shared" si="173"/>
        <v>7.8189967049577466E-3</v>
      </c>
      <c r="O423">
        <f t="shared" si="173"/>
        <v>1.4663259669148651E-2</v>
      </c>
      <c r="P423">
        <f t="shared" si="173"/>
        <v>5.4585043281194616E-3</v>
      </c>
      <c r="Q423">
        <f t="shared" si="173"/>
        <v>5.0786983866604067E-2</v>
      </c>
      <c r="R423">
        <f t="shared" si="173"/>
        <v>7.5011884249382823E-3</v>
      </c>
      <c r="S423">
        <f t="shared" si="173"/>
        <v>-1.5210855382030881E-2</v>
      </c>
      <c r="T423">
        <f t="shared" si="173"/>
        <v>3.2597951579681046E-2</v>
      </c>
      <c r="U423">
        <f t="shared" si="173"/>
        <v>2.9035654128639673E-3</v>
      </c>
      <c r="V423">
        <f t="shared" si="173"/>
        <v>5.3810777822417364E-3</v>
      </c>
      <c r="W423">
        <f t="shared" si="173"/>
        <v>1.221020572753889E-2</v>
      </c>
      <c r="X423">
        <f t="shared" si="173"/>
        <v>-1.3039745409898858E-2</v>
      </c>
      <c r="Y423">
        <f t="shared" si="173"/>
        <v>-6.4202418402612036E-3</v>
      </c>
      <c r="Z423">
        <f t="shared" si="173"/>
        <v>-3.126034116569347E-2</v>
      </c>
      <c r="AA423">
        <f t="shared" si="173"/>
        <v>-1.6476005534662691E-2</v>
      </c>
      <c r="AB423">
        <f t="shared" si="173"/>
        <v>1.5997723296833011E-2</v>
      </c>
      <c r="AC423">
        <f t="shared" si="173"/>
        <v>-7.0600863700938724E-3</v>
      </c>
      <c r="AD423">
        <f t="shared" si="173"/>
        <v>2.4297852866016897E-3</v>
      </c>
      <c r="AE423">
        <f t="shared" si="173"/>
        <v>-7.9146593751915125E-3</v>
      </c>
      <c r="AF423">
        <f t="shared" si="173"/>
        <v>-1.565738289017594E-3</v>
      </c>
      <c r="AG423">
        <f t="shared" si="173"/>
        <v>-2.5150295576101597E-2</v>
      </c>
      <c r="AH423">
        <f t="shared" si="173"/>
        <v>1.5179666680655906E-2</v>
      </c>
      <c r="AI423">
        <f t="shared" si="173"/>
        <v>-1.9995579429538692E-2</v>
      </c>
      <c r="AJ423">
        <f t="shared" si="173"/>
        <v>-9.803502557719326E-3</v>
      </c>
      <c r="AK423">
        <f t="shared" si="173"/>
        <v>-1.5350744604918146E-2</v>
      </c>
      <c r="AL423">
        <f t="shared" si="173"/>
        <v>8.1614891085598302E-4</v>
      </c>
      <c r="AM423">
        <f t="shared" si="173"/>
        <v>-9.7831432113221276E-3</v>
      </c>
      <c r="AN423">
        <f t="shared" si="173"/>
        <v>-1.8331374945113162E-2</v>
      </c>
      <c r="AO423">
        <f t="shared" si="173"/>
        <v>-2.1953814625967964E-2</v>
      </c>
      <c r="AP423">
        <f t="shared" si="173"/>
        <v>-1.1339989834926862E-2</v>
      </c>
      <c r="AQ423">
        <f t="shared" si="134"/>
        <v>3.8936874139156329E-3</v>
      </c>
    </row>
    <row r="424" spans="1:43" x14ac:dyDescent="0.2">
      <c r="A424" s="6">
        <v>45663</v>
      </c>
      <c r="B424">
        <f t="shared" ref="B424:AP424" si="174">LN(B173/B172)</f>
        <v>-5.508978760839351E-2</v>
      </c>
      <c r="C424">
        <f t="shared" si="174"/>
        <v>-3.0900692298840834E-2</v>
      </c>
      <c r="D424">
        <f t="shared" si="174"/>
        <v>-6.5259386614070231E-3</v>
      </c>
      <c r="E424">
        <f t="shared" si="174"/>
        <v>-1.5948006759642329E-2</v>
      </c>
      <c r="F424">
        <f t="shared" si="174"/>
        <v>-6.5302145198733053E-3</v>
      </c>
      <c r="G424">
        <f t="shared" si="174"/>
        <v>-1.3221830727045783E-2</v>
      </c>
      <c r="H424">
        <f t="shared" si="174"/>
        <v>-2.8658265924908218E-2</v>
      </c>
      <c r="I424">
        <f t="shared" si="174"/>
        <v>-1.2512123193611059E-2</v>
      </c>
      <c r="J424">
        <f t="shared" si="174"/>
        <v>-2.6241146565426848E-2</v>
      </c>
      <c r="K424">
        <f t="shared" si="174"/>
        <v>-1.7018487274388814E-3</v>
      </c>
      <c r="L424">
        <f t="shared" si="174"/>
        <v>-9.5432540983268286E-3</v>
      </c>
      <c r="M424">
        <f t="shared" si="174"/>
        <v>-3.6158757136566925E-3</v>
      </c>
      <c r="N424">
        <f t="shared" si="174"/>
        <v>-1.5078441348660654E-2</v>
      </c>
      <c r="O424">
        <f t="shared" si="174"/>
        <v>-2.159602737443414E-2</v>
      </c>
      <c r="P424">
        <f t="shared" si="174"/>
        <v>-3.7016558231652445E-2</v>
      </c>
      <c r="Q424">
        <f t="shared" si="174"/>
        <v>-1.7652775007770041E-2</v>
      </c>
      <c r="R424">
        <f t="shared" si="174"/>
        <v>-2.6852959085888226E-2</v>
      </c>
      <c r="S424">
        <f t="shared" si="174"/>
        <v>-1.2174472503369094E-3</v>
      </c>
      <c r="T424">
        <f t="shared" si="174"/>
        <v>-1.8064542167532744E-2</v>
      </c>
      <c r="U424">
        <f t="shared" si="174"/>
        <v>-4.644203210773229E-2</v>
      </c>
      <c r="V424">
        <f t="shared" si="174"/>
        <v>-3.3521145391393371E-2</v>
      </c>
      <c r="W424">
        <f t="shared" si="174"/>
        <v>-1.8206992010743869E-2</v>
      </c>
      <c r="X424">
        <f t="shared" si="174"/>
        <v>3.2823504345492133E-3</v>
      </c>
      <c r="Y424">
        <f t="shared" si="174"/>
        <v>-2.6954182917143351E-2</v>
      </c>
      <c r="Z424">
        <f t="shared" si="174"/>
        <v>-5.0961391389038894E-4</v>
      </c>
      <c r="AA424">
        <f t="shared" si="174"/>
        <v>-3.4143638048746247E-2</v>
      </c>
      <c r="AB424">
        <f t="shared" si="174"/>
        <v>-1.0105915025960518E-2</v>
      </c>
      <c r="AC424">
        <f t="shared" si="174"/>
        <v>-2.5098328465956433E-2</v>
      </c>
      <c r="AD424">
        <f t="shared" si="174"/>
        <v>-4.0788952579827252E-2</v>
      </c>
      <c r="AE424">
        <f t="shared" si="174"/>
        <v>-5.5089762776315075E-2</v>
      </c>
      <c r="AF424">
        <f t="shared" si="174"/>
        <v>-2.0016494758166831E-2</v>
      </c>
      <c r="AG424">
        <f t="shared" si="174"/>
        <v>-2.2372883579799264E-2</v>
      </c>
      <c r="AH424">
        <f t="shared" si="174"/>
        <v>-1.2567252123646195E-2</v>
      </c>
      <c r="AI424">
        <f t="shared" si="174"/>
        <v>-7.5124057068875539E-4</v>
      </c>
      <c r="AJ424">
        <f t="shared" si="174"/>
        <v>-4.6405618894655612E-4</v>
      </c>
      <c r="AK424">
        <f t="shared" si="174"/>
        <v>-8.4334666503093153E-2</v>
      </c>
      <c r="AL424">
        <f t="shared" si="174"/>
        <v>-3.26148909258887E-2</v>
      </c>
      <c r="AM424">
        <f t="shared" si="174"/>
        <v>-2.1659699609138439E-2</v>
      </c>
      <c r="AN424">
        <f t="shared" si="174"/>
        <v>-1.1959600942768715E-3</v>
      </c>
      <c r="AO424">
        <f t="shared" si="174"/>
        <v>-1.8662524856762606E-3</v>
      </c>
      <c r="AP424">
        <f t="shared" si="174"/>
        <v>-2.0501470238456873E-2</v>
      </c>
      <c r="AQ424">
        <f t="shared" si="134"/>
        <v>9.831632238205228E-3</v>
      </c>
    </row>
    <row r="425" spans="1:43" x14ac:dyDescent="0.2">
      <c r="A425" s="6">
        <v>45664</v>
      </c>
      <c r="B425">
        <f t="shared" ref="B425:AP425" si="175">LN(B174/B173)</f>
        <v>2.3038114310237442E-2</v>
      </c>
      <c r="C425">
        <f t="shared" si="175"/>
        <v>9.3708469648556766E-3</v>
      </c>
      <c r="D425">
        <f t="shared" si="175"/>
        <v>1.5097823489447924E-3</v>
      </c>
      <c r="E425">
        <f t="shared" si="175"/>
        <v>-1.5367639835555849E-3</v>
      </c>
      <c r="F425">
        <f t="shared" si="175"/>
        <v>-6.4247135883109775E-3</v>
      </c>
      <c r="G425">
        <f t="shared" si="175"/>
        <v>4.0483365262922785E-3</v>
      </c>
      <c r="H425">
        <f t="shared" si="175"/>
        <v>-1.2320118025655137E-2</v>
      </c>
      <c r="I425">
        <f t="shared" si="175"/>
        <v>-1.1857123072886457E-3</v>
      </c>
      <c r="J425">
        <f t="shared" si="175"/>
        <v>2.7628072762294529E-3</v>
      </c>
      <c r="K425">
        <f t="shared" si="175"/>
        <v>8.8831790059701494E-4</v>
      </c>
      <c r="L425">
        <f t="shared" si="175"/>
        <v>-9.743194983955308E-3</v>
      </c>
      <c r="M425">
        <f t="shared" si="175"/>
        <v>-1.1233693780911486E-3</v>
      </c>
      <c r="N425">
        <f t="shared" si="175"/>
        <v>-2.9262765829338711E-3</v>
      </c>
      <c r="O425">
        <f t="shared" si="175"/>
        <v>1.2575494691369239E-2</v>
      </c>
      <c r="P425">
        <f t="shared" si="175"/>
        <v>3.3531939802531625E-3</v>
      </c>
      <c r="Q425">
        <f t="shared" si="175"/>
        <v>3.5264897323089198E-2</v>
      </c>
      <c r="R425">
        <f t="shared" si="175"/>
        <v>1.8586459363450967E-2</v>
      </c>
      <c r="S425">
        <f t="shared" si="175"/>
        <v>3.2425143194107324E-3</v>
      </c>
      <c r="T425">
        <f t="shared" si="175"/>
        <v>2.1663819778674133E-2</v>
      </c>
      <c r="U425">
        <f t="shared" si="175"/>
        <v>2.6402170549904002E-4</v>
      </c>
      <c r="V425">
        <f t="shared" si="175"/>
        <v>-2.0018155259123604E-2</v>
      </c>
      <c r="W425">
        <f t="shared" si="175"/>
        <v>1.2111962684806807E-2</v>
      </c>
      <c r="X425">
        <f t="shared" si="175"/>
        <v>-1.9204731284323703E-2</v>
      </c>
      <c r="Y425">
        <f t="shared" si="175"/>
        <v>1.0137500767612572E-3</v>
      </c>
      <c r="Z425">
        <f t="shared" si="175"/>
        <v>-8.4989892748930321E-4</v>
      </c>
      <c r="AA425">
        <f t="shared" si="175"/>
        <v>1.7043420766418311E-2</v>
      </c>
      <c r="AB425">
        <f t="shared" si="175"/>
        <v>4.541271959443903E-2</v>
      </c>
      <c r="AC425">
        <f t="shared" si="175"/>
        <v>1.4918330687482982E-2</v>
      </c>
      <c r="AD425">
        <f t="shared" si="175"/>
        <v>9.5291384914398036E-2</v>
      </c>
      <c r="AE425">
        <f t="shared" si="175"/>
        <v>2.303808947815892E-2</v>
      </c>
      <c r="AF425">
        <f t="shared" si="175"/>
        <v>3.8481440325413702E-3</v>
      </c>
      <c r="AG425">
        <f t="shared" si="175"/>
        <v>1.6943035840083162E-3</v>
      </c>
      <c r="AH425">
        <f t="shared" si="175"/>
        <v>6.1258628698103194E-3</v>
      </c>
      <c r="AI425">
        <f t="shared" si="175"/>
        <v>1.1913562183689276E-2</v>
      </c>
      <c r="AJ425">
        <f t="shared" si="175"/>
        <v>-3.6188550022038957E-3</v>
      </c>
      <c r="AK425">
        <f t="shared" si="175"/>
        <v>-3.507764720155081E-3</v>
      </c>
      <c r="AL425">
        <f t="shared" si="175"/>
        <v>-4.2796472673579918E-3</v>
      </c>
      <c r="AM425">
        <f t="shared" si="175"/>
        <v>3.0221639664039452E-3</v>
      </c>
      <c r="AN425">
        <f t="shared" si="175"/>
        <v>-1.6422263496980699E-2</v>
      </c>
      <c r="AO425">
        <f t="shared" si="175"/>
        <v>-9.0247675027037184E-3</v>
      </c>
      <c r="AP425">
        <f t="shared" si="175"/>
        <v>1.6675837871378137E-4</v>
      </c>
      <c r="AQ425">
        <f t="shared" si="134"/>
        <v>-9.6340171917413484E-3</v>
      </c>
    </row>
    <row r="426" spans="1:43" x14ac:dyDescent="0.2">
      <c r="A426" s="6">
        <v>45665</v>
      </c>
      <c r="B426">
        <f t="shared" ref="B426:AP426" si="176">LN(B175/B174)</f>
        <v>-1.6596422648972195E-2</v>
      </c>
      <c r="C426">
        <f t="shared" si="176"/>
        <v>-1.8656700086132003E-2</v>
      </c>
      <c r="D426">
        <f t="shared" si="176"/>
        <v>5.2350240658653475E-3</v>
      </c>
      <c r="E426">
        <f t="shared" si="176"/>
        <v>-1.9258557195536364E-2</v>
      </c>
      <c r="F426">
        <f t="shared" si="176"/>
        <v>-1.2756836828972495E-2</v>
      </c>
      <c r="G426">
        <f t="shared" si="176"/>
        <v>-1.7042977181947513E-3</v>
      </c>
      <c r="H426">
        <f t="shared" si="176"/>
        <v>3.3090227824768242E-3</v>
      </c>
      <c r="I426">
        <f t="shared" si="176"/>
        <v>-7.1439506093090056E-3</v>
      </c>
      <c r="J426">
        <f t="shared" si="176"/>
        <v>-6.7168772490890346E-3</v>
      </c>
      <c r="K426">
        <f t="shared" si="176"/>
        <v>1.4105917066870559E-2</v>
      </c>
      <c r="L426">
        <f t="shared" si="176"/>
        <v>-5.7709314326944558E-3</v>
      </c>
      <c r="M426">
        <f t="shared" si="176"/>
        <v>-4.5780044705304015E-2</v>
      </c>
      <c r="N426">
        <f t="shared" si="176"/>
        <v>8.5545029029397666E-3</v>
      </c>
      <c r="O426">
        <f t="shared" si="176"/>
        <v>3.2708638500407146E-3</v>
      </c>
      <c r="P426">
        <f t="shared" si="176"/>
        <v>-9.7859127964076854E-3</v>
      </c>
      <c r="Q426">
        <f t="shared" si="176"/>
        <v>2.9320511204149687E-2</v>
      </c>
      <c r="R426">
        <f t="shared" si="176"/>
        <v>1.9670672351885424E-2</v>
      </c>
      <c r="S426">
        <f t="shared" si="176"/>
        <v>-8.4796577262006585E-3</v>
      </c>
      <c r="T426">
        <f t="shared" si="176"/>
        <v>2.1407786470793782E-3</v>
      </c>
      <c r="U426">
        <f t="shared" si="176"/>
        <v>-1.2486878824670774E-2</v>
      </c>
      <c r="V426">
        <f t="shared" si="176"/>
        <v>-1.8365708571276545E-2</v>
      </c>
      <c r="W426">
        <f t="shared" si="176"/>
        <v>-1.3846839336524116E-2</v>
      </c>
      <c r="X426">
        <f t="shared" si="176"/>
        <v>8.4976221369136122E-3</v>
      </c>
      <c r="Y426">
        <f t="shared" si="176"/>
        <v>-7.3447250649677767E-3</v>
      </c>
      <c r="Z426">
        <f t="shared" si="176"/>
        <v>1.1832514956119939E-2</v>
      </c>
      <c r="AA426">
        <f t="shared" si="176"/>
        <v>-1.7220559498764127E-2</v>
      </c>
      <c r="AB426">
        <f t="shared" si="176"/>
        <v>-2.4507259712025732E-3</v>
      </c>
      <c r="AC426">
        <f t="shared" si="176"/>
        <v>-1.295777467629681E-2</v>
      </c>
      <c r="AD426">
        <f t="shared" si="176"/>
        <v>4.0983295612280798E-2</v>
      </c>
      <c r="AE426">
        <f t="shared" si="176"/>
        <v>-1.6596434985288327E-2</v>
      </c>
      <c r="AF426">
        <f t="shared" si="176"/>
        <v>6.9546827493773356E-3</v>
      </c>
      <c r="AG426">
        <f t="shared" si="176"/>
        <v>-1.1209924485169952E-2</v>
      </c>
      <c r="AH426">
        <f t="shared" si="176"/>
        <v>4.2569202228615642E-3</v>
      </c>
      <c r="AI426">
        <f t="shared" si="176"/>
        <v>-1.2190477350520005E-2</v>
      </c>
      <c r="AJ426">
        <f t="shared" si="176"/>
        <v>1.1904300915478688E-3</v>
      </c>
      <c r="AK426">
        <f t="shared" si="176"/>
        <v>1.8975488831754594E-2</v>
      </c>
      <c r="AL426">
        <f t="shared" si="176"/>
        <v>-1.9205247804393339E-3</v>
      </c>
      <c r="AM426">
        <f t="shared" si="176"/>
        <v>-9.8070322144703966E-3</v>
      </c>
      <c r="AN426">
        <f t="shared" si="176"/>
        <v>1.9689319098584641E-2</v>
      </c>
      <c r="AO426">
        <f t="shared" si="176"/>
        <v>-4.437921464113921E-3</v>
      </c>
      <c r="AP426">
        <f t="shared" si="176"/>
        <v>-1.0762739044022475E-2</v>
      </c>
      <c r="AQ426">
        <f t="shared" si="134"/>
        <v>-1.1724673717852333E-2</v>
      </c>
    </row>
    <row r="427" spans="1:43" x14ac:dyDescent="0.2">
      <c r="A427" s="6">
        <v>45666</v>
      </c>
      <c r="B427">
        <f t="shared" ref="B427:AP427" si="177">LN(B176/B175)</f>
        <v>-1.1440899573843749E-2</v>
      </c>
      <c r="C427">
        <f t="shared" si="177"/>
        <v>-1.7464918187416228E-2</v>
      </c>
      <c r="D427">
        <f t="shared" si="177"/>
        <v>4.8967570750553984E-3</v>
      </c>
      <c r="E427">
        <f t="shared" si="177"/>
        <v>2.2154317182852691E-2</v>
      </c>
      <c r="F427">
        <f t="shared" si="177"/>
        <v>-9.8594816652775169E-3</v>
      </c>
      <c r="G427">
        <f t="shared" si="177"/>
        <v>-4.492027972575717E-3</v>
      </c>
      <c r="H427">
        <f t="shared" si="177"/>
        <v>1.9142814808751421E-3</v>
      </c>
      <c r="I427">
        <f t="shared" si="177"/>
        <v>4.7682999003329785E-3</v>
      </c>
      <c r="J427">
        <f t="shared" si="177"/>
        <v>-7.5002810346552744E-3</v>
      </c>
      <c r="K427">
        <f t="shared" si="177"/>
        <v>6.1988880679442562E-4</v>
      </c>
      <c r="L427">
        <f t="shared" si="177"/>
        <v>7.608934524451907E-4</v>
      </c>
      <c r="M427">
        <f t="shared" si="177"/>
        <v>3.1076581826111204E-4</v>
      </c>
      <c r="N427">
        <f t="shared" si="177"/>
        <v>-6.9135407179771848E-3</v>
      </c>
      <c r="O427">
        <f t="shared" si="177"/>
        <v>1.6153362340283146E-2</v>
      </c>
      <c r="P427">
        <f t="shared" si="177"/>
        <v>-1.5641005998039855E-2</v>
      </c>
      <c r="Q427">
        <f t="shared" si="177"/>
        <v>-3.0497529850286254E-2</v>
      </c>
      <c r="R427">
        <f t="shared" si="177"/>
        <v>-8.5309514501357483E-3</v>
      </c>
      <c r="S427">
        <f t="shared" si="177"/>
        <v>-6.2227182113098953E-3</v>
      </c>
      <c r="T427">
        <f t="shared" si="177"/>
        <v>-1.8857089729008923E-2</v>
      </c>
      <c r="U427">
        <f t="shared" si="177"/>
        <v>-1.8618919125390841E-2</v>
      </c>
      <c r="V427">
        <f t="shared" si="177"/>
        <v>-2.4743236189281987E-3</v>
      </c>
      <c r="W427">
        <f t="shared" si="177"/>
        <v>-1.8046603722058147E-2</v>
      </c>
      <c r="X427">
        <f t="shared" si="177"/>
        <v>1.3188853991044571E-3</v>
      </c>
      <c r="Y427">
        <f t="shared" si="177"/>
        <v>1.3006010202258627E-2</v>
      </c>
      <c r="Z427">
        <f t="shared" si="177"/>
        <v>-1.7801586905491686E-2</v>
      </c>
      <c r="AA427">
        <f t="shared" si="177"/>
        <v>-3.017599346556564E-3</v>
      </c>
      <c r="AB427">
        <f t="shared" si="177"/>
        <v>1.794553071025131E-2</v>
      </c>
      <c r="AC427">
        <f t="shared" si="177"/>
        <v>-3.0338584547065029E-3</v>
      </c>
      <c r="AD427">
        <f t="shared" si="177"/>
        <v>-3.7565426759824168E-2</v>
      </c>
      <c r="AE427">
        <f t="shared" si="177"/>
        <v>-1.144089971579282E-2</v>
      </c>
      <c r="AF427">
        <f t="shared" si="177"/>
        <v>-1.235565865877644E-2</v>
      </c>
      <c r="AG427">
        <f t="shared" si="177"/>
        <v>-1.5764496605554547E-2</v>
      </c>
      <c r="AH427">
        <f t="shared" si="177"/>
        <v>1.4225695953016941E-2</v>
      </c>
      <c r="AI427">
        <f t="shared" si="177"/>
        <v>-1.0688202430713192E-3</v>
      </c>
      <c r="AJ427">
        <f t="shared" si="177"/>
        <v>-8.232805507341975E-3</v>
      </c>
      <c r="AK427">
        <f t="shared" si="177"/>
        <v>1.2227952891020971E-3</v>
      </c>
      <c r="AL427">
        <f t="shared" si="177"/>
        <v>1.2110801746046583E-2</v>
      </c>
      <c r="AM427">
        <f t="shared" si="177"/>
        <v>-1.3972572483419685E-2</v>
      </c>
      <c r="AN427">
        <f t="shared" si="177"/>
        <v>-1.7073765299161041E-2</v>
      </c>
      <c r="AO427">
        <f t="shared" si="177"/>
        <v>-1.2671987626917864E-2</v>
      </c>
      <c r="AP427">
        <f t="shared" si="177"/>
        <v>-7.1042247369558706E-3</v>
      </c>
      <c r="AQ427">
        <f t="shared" si="134"/>
        <v>-6.4171995619468876E-3</v>
      </c>
    </row>
    <row r="428" spans="1:43" x14ac:dyDescent="0.2">
      <c r="A428" s="6">
        <v>45667</v>
      </c>
      <c r="B428">
        <f t="shared" ref="B428:AP428" si="178">LN(B177/B176)</f>
        <v>-3.6083596429458804E-2</v>
      </c>
      <c r="C428">
        <f t="shared" si="178"/>
        <v>-1.7955128956799508E-2</v>
      </c>
      <c r="D428">
        <f t="shared" si="178"/>
        <v>5.4918612096811837E-3</v>
      </c>
      <c r="E428">
        <f t="shared" si="178"/>
        <v>-8.1647940458266285E-3</v>
      </c>
      <c r="F428">
        <f t="shared" si="178"/>
        <v>-3.7056587297294857E-2</v>
      </c>
      <c r="G428">
        <f t="shared" si="178"/>
        <v>-1.3121528810686407E-2</v>
      </c>
      <c r="H428">
        <f t="shared" si="178"/>
        <v>-1.054072034972621E-2</v>
      </c>
      <c r="I428">
        <f t="shared" si="178"/>
        <v>-7.4604941677369838E-3</v>
      </c>
      <c r="J428">
        <f t="shared" si="178"/>
        <v>-9.1757212909609944E-3</v>
      </c>
      <c r="K428">
        <f t="shared" si="178"/>
        <v>-1.2619354552003328E-2</v>
      </c>
      <c r="L428">
        <f t="shared" si="178"/>
        <v>-4.6106170873094808E-3</v>
      </c>
      <c r="M428">
        <f t="shared" si="178"/>
        <v>-2.7792380506064765E-2</v>
      </c>
      <c r="N428">
        <f t="shared" si="178"/>
        <v>-9.3661166512505369E-3</v>
      </c>
      <c r="O428">
        <f t="shared" si="178"/>
        <v>-3.6189873006382666E-3</v>
      </c>
      <c r="P428">
        <f t="shared" si="178"/>
        <v>-3.850285453561425E-2</v>
      </c>
      <c r="Q428">
        <f t="shared" si="178"/>
        <v>-6.0822359693076325E-4</v>
      </c>
      <c r="R428">
        <f t="shared" si="178"/>
        <v>-1.0293884581056144E-2</v>
      </c>
      <c r="S428">
        <f t="shared" si="178"/>
        <v>-2.301302528023379E-2</v>
      </c>
      <c r="T428">
        <f t="shared" si="178"/>
        <v>-7.0107484928897783E-3</v>
      </c>
      <c r="U428">
        <f t="shared" si="178"/>
        <v>-2.9857064424707019E-2</v>
      </c>
      <c r="V428">
        <f t="shared" si="178"/>
        <v>-1.4809118676770707E-2</v>
      </c>
      <c r="W428">
        <f t="shared" si="178"/>
        <v>-3.1647756159197175E-2</v>
      </c>
      <c r="X428">
        <f t="shared" si="178"/>
        <v>3.0690165192751435E-2</v>
      </c>
      <c r="Y428">
        <f t="shared" si="178"/>
        <v>-1.0821172103519046E-2</v>
      </c>
      <c r="Z428">
        <f t="shared" si="178"/>
        <v>2.7833368416152412E-2</v>
      </c>
      <c r="AA428">
        <f t="shared" si="178"/>
        <v>-3.7125340755306727E-2</v>
      </c>
      <c r="AB428">
        <f t="shared" si="178"/>
        <v>-2.3302434004801192E-3</v>
      </c>
      <c r="AC428">
        <f t="shared" si="178"/>
        <v>-2.3921055055561229E-2</v>
      </c>
      <c r="AD428">
        <f t="shared" si="178"/>
        <v>-5.0125467442536625E-2</v>
      </c>
      <c r="AE428">
        <f t="shared" si="178"/>
        <v>-3.6083571014445842E-2</v>
      </c>
      <c r="AF428">
        <f t="shared" si="178"/>
        <v>-2.0024926549566797E-2</v>
      </c>
      <c r="AG428">
        <f t="shared" si="178"/>
        <v>-6.647686821073479E-3</v>
      </c>
      <c r="AH428">
        <f t="shared" si="178"/>
        <v>2.7269216438680771E-3</v>
      </c>
      <c r="AI428">
        <f t="shared" si="178"/>
        <v>-9.9911269958391537E-3</v>
      </c>
      <c r="AJ428">
        <f t="shared" si="178"/>
        <v>2.5566111367532212E-2</v>
      </c>
      <c r="AK428">
        <f t="shared" si="178"/>
        <v>-1.1620285365164683E-2</v>
      </c>
      <c r="AL428">
        <f t="shared" si="178"/>
        <v>-1.9174961510943434E-2</v>
      </c>
      <c r="AM428">
        <f t="shared" si="178"/>
        <v>-2.2877996652259421E-2</v>
      </c>
      <c r="AN428">
        <f t="shared" si="178"/>
        <v>5.4634681320193758E-2</v>
      </c>
      <c r="AO428">
        <f t="shared" si="178"/>
        <v>3.7514851889121889E-2</v>
      </c>
      <c r="AP428">
        <f t="shared" si="178"/>
        <v>-1.1404077922761871E-2</v>
      </c>
      <c r="AQ428">
        <f t="shared" si="134"/>
        <v>-1.1601338456722357E-2</v>
      </c>
    </row>
    <row r="429" spans="1:43" x14ac:dyDescent="0.2">
      <c r="A429" s="6">
        <v>45670</v>
      </c>
      <c r="B429">
        <f t="shared" ref="B429:AP429" si="179">LN(B178/B177)</f>
        <v>-5.8178766170129875E-2</v>
      </c>
      <c r="C429">
        <f t="shared" si="179"/>
        <v>-4.1817030817698352E-2</v>
      </c>
      <c r="D429">
        <f t="shared" si="179"/>
        <v>-1.164002632022821E-2</v>
      </c>
      <c r="E429">
        <f t="shared" si="179"/>
        <v>-1.9326345029769685E-2</v>
      </c>
      <c r="F429">
        <f t="shared" si="179"/>
        <v>-1.5567680837003793E-2</v>
      </c>
      <c r="G429">
        <f t="shared" si="179"/>
        <v>-2.035840463716164E-2</v>
      </c>
      <c r="H429">
        <f t="shared" si="179"/>
        <v>-2.9556129775874809E-2</v>
      </c>
      <c r="I429">
        <f t="shared" si="179"/>
        <v>-3.8783486600076411E-2</v>
      </c>
      <c r="J429">
        <f t="shared" si="179"/>
        <v>-6.7542862078131538E-3</v>
      </c>
      <c r="K429">
        <f t="shared" si="179"/>
        <v>-1.4352392119081467E-2</v>
      </c>
      <c r="L429">
        <f t="shared" si="179"/>
        <v>-1.9239331824859054E-2</v>
      </c>
      <c r="M429">
        <f t="shared" si="179"/>
        <v>-1.6868230267693345E-2</v>
      </c>
      <c r="N429">
        <f t="shared" si="179"/>
        <v>-1.1535529666412653E-2</v>
      </c>
      <c r="O429">
        <f t="shared" si="179"/>
        <v>-4.7039270349050815E-3</v>
      </c>
      <c r="P429">
        <f t="shared" si="179"/>
        <v>-3.3146689718588557E-2</v>
      </c>
      <c r="Q429">
        <f t="shared" si="179"/>
        <v>-2.8107872127871636E-2</v>
      </c>
      <c r="R429">
        <f t="shared" si="179"/>
        <v>-1.6520604140273227E-3</v>
      </c>
      <c r="S429">
        <f t="shared" si="179"/>
        <v>-2.14636005168795E-2</v>
      </c>
      <c r="T429">
        <f t="shared" si="179"/>
        <v>-3.1005668460036929E-2</v>
      </c>
      <c r="U429">
        <f t="shared" si="179"/>
        <v>-4.7114716442156604E-2</v>
      </c>
      <c r="V429">
        <f t="shared" si="179"/>
        <v>-3.7227888730396189E-2</v>
      </c>
      <c r="W429">
        <f t="shared" si="179"/>
        <v>-5.3987133802553086E-2</v>
      </c>
      <c r="X429">
        <f t="shared" si="179"/>
        <v>-2.8611326693539357E-3</v>
      </c>
      <c r="Y429">
        <f t="shared" si="179"/>
        <v>-3.0597380726338334E-2</v>
      </c>
      <c r="Z429">
        <f t="shared" si="179"/>
        <v>-2.9374036585398278E-2</v>
      </c>
      <c r="AA429">
        <f t="shared" si="179"/>
        <v>-4.2976807177814332E-2</v>
      </c>
      <c r="AB429">
        <f t="shared" si="179"/>
        <v>-7.2631471753640417E-2</v>
      </c>
      <c r="AC429">
        <f t="shared" si="179"/>
        <v>-5.4515196487424686E-2</v>
      </c>
      <c r="AD429">
        <f t="shared" si="179"/>
        <v>-4.1540985744646465E-2</v>
      </c>
      <c r="AE429">
        <f t="shared" si="179"/>
        <v>-5.8178779106877729E-2</v>
      </c>
      <c r="AF429">
        <f t="shared" si="179"/>
        <v>8.2297115200515615E-3</v>
      </c>
      <c r="AG429">
        <f t="shared" si="179"/>
        <v>-1.5756396560049048E-2</v>
      </c>
      <c r="AH429">
        <f t="shared" si="179"/>
        <v>3.6583122332966836E-3</v>
      </c>
      <c r="AI429">
        <f t="shared" si="179"/>
        <v>-1.6212647420321517E-2</v>
      </c>
      <c r="AJ429">
        <f t="shared" si="179"/>
        <v>-2.4177779278001929E-3</v>
      </c>
      <c r="AK429">
        <f t="shared" si="179"/>
        <v>-1.3236226552495277E-2</v>
      </c>
      <c r="AL429">
        <f t="shared" si="179"/>
        <v>-1.0187233983675268E-2</v>
      </c>
      <c r="AM429">
        <f t="shared" si="179"/>
        <v>-1.8673037897622997E-2</v>
      </c>
      <c r="AN429">
        <f t="shared" si="179"/>
        <v>5.9485439808320394E-3</v>
      </c>
      <c r="AO429">
        <f t="shared" si="179"/>
        <v>-2.7310218225019223E-2</v>
      </c>
      <c r="AP429">
        <f t="shared" si="179"/>
        <v>-3.6936348656726174E-2</v>
      </c>
      <c r="AQ429">
        <f t="shared" si="134"/>
        <v>-4.2123191795851958E-2</v>
      </c>
    </row>
    <row r="430" spans="1:43" x14ac:dyDescent="0.2">
      <c r="A430" s="6">
        <v>45671</v>
      </c>
      <c r="B430">
        <f t="shared" ref="B430:AP430" si="180">LN(B179/B178)</f>
        <v>0.12364137609739344</v>
      </c>
      <c r="C430">
        <f t="shared" si="180"/>
        <v>4.6213097199512353E-2</v>
      </c>
      <c r="D430">
        <f t="shared" si="180"/>
        <v>1.8140467653881679E-3</v>
      </c>
      <c r="E430">
        <f t="shared" si="180"/>
        <v>1.7375727648670887E-3</v>
      </c>
      <c r="F430">
        <f t="shared" si="180"/>
        <v>-4.4881939157084411E-3</v>
      </c>
      <c r="G430">
        <f t="shared" si="180"/>
        <v>5.923257516268955E-3</v>
      </c>
      <c r="H430">
        <f t="shared" si="180"/>
        <v>4.4768025985002409E-2</v>
      </c>
      <c r="I430">
        <f t="shared" si="180"/>
        <v>8.8352120885278867E-3</v>
      </c>
      <c r="J430">
        <f t="shared" si="180"/>
        <v>4.3989758595754373E-2</v>
      </c>
      <c r="K430">
        <f t="shared" si="180"/>
        <v>1.833441463274371E-3</v>
      </c>
      <c r="L430">
        <f t="shared" si="180"/>
        <v>1.4485363438612437E-2</v>
      </c>
      <c r="M430">
        <f t="shared" si="180"/>
        <v>6.9620914150764839E-5</v>
      </c>
      <c r="N430">
        <f t="shared" si="180"/>
        <v>2.0952749943050644E-2</v>
      </c>
      <c r="O430">
        <f t="shared" si="180"/>
        <v>-8.2131533553148998E-3</v>
      </c>
      <c r="P430">
        <f t="shared" si="180"/>
        <v>4.0097143177700391E-2</v>
      </c>
      <c r="Q430">
        <f t="shared" si="180"/>
        <v>1.7981385847208136E-2</v>
      </c>
      <c r="R430">
        <f t="shared" si="180"/>
        <v>-8.8759789576181461E-4</v>
      </c>
      <c r="S430">
        <f t="shared" si="180"/>
        <v>1.3617138711708773E-2</v>
      </c>
      <c r="T430">
        <f t="shared" si="180"/>
        <v>2.5633908436529278E-2</v>
      </c>
      <c r="U430">
        <f t="shared" si="180"/>
        <v>4.879706829528814E-2</v>
      </c>
      <c r="V430">
        <f t="shared" si="180"/>
        <v>-1.4811133715472092E-2</v>
      </c>
      <c r="W430">
        <f t="shared" si="180"/>
        <v>2.6570417851875101E-2</v>
      </c>
      <c r="X430">
        <f t="shared" si="180"/>
        <v>-9.2546814632471067E-2</v>
      </c>
      <c r="Y430">
        <f t="shared" si="180"/>
        <v>1.6482027559015823E-2</v>
      </c>
      <c r="Z430">
        <f t="shared" si="180"/>
        <v>3.4205015135001598E-3</v>
      </c>
      <c r="AA430">
        <f t="shared" si="180"/>
        <v>3.8909659332741271E-2</v>
      </c>
      <c r="AB430">
        <f t="shared" si="180"/>
        <v>3.1738389485805714E-2</v>
      </c>
      <c r="AC430">
        <f t="shared" si="180"/>
        <v>1.0529717951891842E-2</v>
      </c>
      <c r="AD430">
        <f t="shared" si="180"/>
        <v>2.7785178538208187E-2</v>
      </c>
      <c r="AE430">
        <f t="shared" si="180"/>
        <v>0.12364139993411227</v>
      </c>
      <c r="AF430">
        <f t="shared" si="180"/>
        <v>2.2370841572210572E-3</v>
      </c>
      <c r="AG430">
        <f t="shared" si="180"/>
        <v>9.6114395744400418E-3</v>
      </c>
      <c r="AH430">
        <f t="shared" si="180"/>
        <v>-3.4471623158104467E-2</v>
      </c>
      <c r="AI430">
        <f t="shared" si="180"/>
        <v>8.5423891458346665E-3</v>
      </c>
      <c r="AJ430">
        <f t="shared" si="180"/>
        <v>-1.1352716855807011E-2</v>
      </c>
      <c r="AK430">
        <f t="shared" si="180"/>
        <v>-5.5958739074178244E-3</v>
      </c>
      <c r="AL430">
        <f t="shared" si="180"/>
        <v>6.9934363561177165E-3</v>
      </c>
      <c r="AM430">
        <f t="shared" si="180"/>
        <v>2.5244141403897708E-2</v>
      </c>
      <c r="AN430">
        <f t="shared" si="180"/>
        <v>-1.3620396025035052E-2</v>
      </c>
      <c r="AO430">
        <f t="shared" si="180"/>
        <v>-7.3477493698438038E-3</v>
      </c>
      <c r="AP430">
        <f t="shared" si="180"/>
        <v>2.4357950782456752E-2</v>
      </c>
      <c r="AQ430">
        <f t="shared" si="134"/>
        <v>3.2498068870099157E-3</v>
      </c>
    </row>
    <row r="431" spans="1:43" x14ac:dyDescent="0.2">
      <c r="A431" s="6">
        <v>45672</v>
      </c>
      <c r="B431">
        <f t="shared" ref="B431:AP431" si="181">LN(B180/B179)</f>
        <v>2.76231605643741E-2</v>
      </c>
      <c r="C431">
        <f t="shared" si="181"/>
        <v>1.0507711381318214E-2</v>
      </c>
      <c r="D431">
        <f t="shared" si="181"/>
        <v>4.582929670131952E-3</v>
      </c>
      <c r="E431">
        <f t="shared" si="181"/>
        <v>-3.8628389748175552E-3</v>
      </c>
      <c r="F431">
        <f t="shared" si="181"/>
        <v>-1.0814003665458836E-2</v>
      </c>
      <c r="G431">
        <f t="shared" si="181"/>
        <v>-3.8000588329972638E-4</v>
      </c>
      <c r="H431">
        <f t="shared" si="181"/>
        <v>-3.4189893777948391E-3</v>
      </c>
      <c r="I431">
        <f t="shared" si="181"/>
        <v>2.6200215342106789E-3</v>
      </c>
      <c r="J431">
        <f t="shared" si="181"/>
        <v>-1.9120590267022286E-2</v>
      </c>
      <c r="K431">
        <f t="shared" si="181"/>
        <v>-2.6177998093223319E-4</v>
      </c>
      <c r="L431">
        <f t="shared" si="181"/>
        <v>2.252124910299949E-3</v>
      </c>
      <c r="M431">
        <f t="shared" si="181"/>
        <v>-1.2093626721459973E-2</v>
      </c>
      <c r="N431">
        <f t="shared" si="181"/>
        <v>1.7413916173687132E-2</v>
      </c>
      <c r="O431">
        <f t="shared" si="181"/>
        <v>-8.7811226288633509E-3</v>
      </c>
      <c r="P431">
        <f t="shared" si="181"/>
        <v>3.4669250166470267E-2</v>
      </c>
      <c r="Q431">
        <f t="shared" si="181"/>
        <v>-8.4464772420938181E-3</v>
      </c>
      <c r="R431">
        <f t="shared" si="181"/>
        <v>1.0799197667012294E-2</v>
      </c>
      <c r="S431">
        <f t="shared" si="181"/>
        <v>-7.9377197542493047E-3</v>
      </c>
      <c r="T431">
        <f t="shared" si="181"/>
        <v>-8.9955889312127446E-3</v>
      </c>
      <c r="U431">
        <f t="shared" si="181"/>
        <v>2.3533846238126141E-2</v>
      </c>
      <c r="V431">
        <f t="shared" si="181"/>
        <v>-1.0294658892946899E-2</v>
      </c>
      <c r="W431">
        <f t="shared" si="181"/>
        <v>-2.6551157265774911E-2</v>
      </c>
      <c r="X431">
        <f t="shared" si="181"/>
        <v>6.6772131147382653E-3</v>
      </c>
      <c r="Y431">
        <f t="shared" si="181"/>
        <v>-2.9703918525444826E-2</v>
      </c>
      <c r="Z431">
        <f t="shared" si="181"/>
        <v>-6.8318635412167167E-4</v>
      </c>
      <c r="AA431">
        <f t="shared" si="181"/>
        <v>-7.6243651493120264E-3</v>
      </c>
      <c r="AB431">
        <f t="shared" si="181"/>
        <v>-1.6052055630734138E-2</v>
      </c>
      <c r="AC431">
        <f t="shared" si="181"/>
        <v>-1.4507441122908824E-3</v>
      </c>
      <c r="AD431">
        <f t="shared" si="181"/>
        <v>-1.1525483705239217E-2</v>
      </c>
      <c r="AE431">
        <f t="shared" si="181"/>
        <v>2.7623089386948151E-2</v>
      </c>
      <c r="AF431">
        <f t="shared" si="181"/>
        <v>-2.3913189324101178E-2</v>
      </c>
      <c r="AG431">
        <f t="shared" si="181"/>
        <v>-2.158671755884948E-3</v>
      </c>
      <c r="AH431">
        <f t="shared" si="181"/>
        <v>2.1306117772331478E-3</v>
      </c>
      <c r="AI431">
        <f t="shared" si="181"/>
        <v>-1.6541933529367883E-3</v>
      </c>
      <c r="AJ431">
        <f t="shared" si="181"/>
        <v>4.9362268746169415E-3</v>
      </c>
      <c r="AK431">
        <f t="shared" si="181"/>
        <v>1.7163748703463541E-3</v>
      </c>
      <c r="AL431">
        <f t="shared" si="181"/>
        <v>2.2033544877582321E-2</v>
      </c>
      <c r="AM431">
        <f t="shared" si="181"/>
        <v>7.3909829110663013E-3</v>
      </c>
      <c r="AN431">
        <f t="shared" si="181"/>
        <v>3.9021358260878992E-3</v>
      </c>
      <c r="AO431">
        <f t="shared" si="181"/>
        <v>1.7121181284794399E-2</v>
      </c>
      <c r="AP431">
        <f t="shared" si="181"/>
        <v>-1.5242328323708096E-2</v>
      </c>
      <c r="AQ431">
        <f t="shared" si="134"/>
        <v>-1.2634172237089753E-2</v>
      </c>
    </row>
    <row r="432" spans="1:43" x14ac:dyDescent="0.2">
      <c r="A432" s="6">
        <v>45673</v>
      </c>
      <c r="B432">
        <f t="shared" ref="B432:AP432" si="182">LN(B181/B180)</f>
        <v>3.3442483972985833E-2</v>
      </c>
      <c r="C432">
        <f t="shared" si="182"/>
        <v>1.9170135129811028E-2</v>
      </c>
      <c r="D432">
        <f t="shared" si="182"/>
        <v>1.4053634656796748E-2</v>
      </c>
      <c r="E432">
        <f t="shared" si="182"/>
        <v>4.6039497519540586E-4</v>
      </c>
      <c r="F432">
        <f t="shared" si="182"/>
        <v>3.9102700524187961E-2</v>
      </c>
      <c r="G432">
        <f t="shared" si="182"/>
        <v>-2.5599011196097334E-3</v>
      </c>
      <c r="H432">
        <f t="shared" si="182"/>
        <v>2.2017533607093673E-2</v>
      </c>
      <c r="I432">
        <f t="shared" si="182"/>
        <v>2.2524160266814603E-2</v>
      </c>
      <c r="J432">
        <f t="shared" si="182"/>
        <v>6.6480923907084244E-3</v>
      </c>
      <c r="K432">
        <f t="shared" si="182"/>
        <v>-2.6100424112885705E-2</v>
      </c>
      <c r="L432">
        <f t="shared" si="182"/>
        <v>-9.2352763213824768E-3</v>
      </c>
      <c r="M432">
        <f t="shared" si="182"/>
        <v>-1.4098066787061703E-2</v>
      </c>
      <c r="N432">
        <f t="shared" si="182"/>
        <v>1.2055204917776315E-2</v>
      </c>
      <c r="O432">
        <f t="shared" si="182"/>
        <v>-1.3893780248884347E-2</v>
      </c>
      <c r="P432">
        <f t="shared" si="182"/>
        <v>1.283165289144827E-2</v>
      </c>
      <c r="Q432">
        <f t="shared" si="182"/>
        <v>1.9181187119688137E-2</v>
      </c>
      <c r="R432">
        <f t="shared" si="182"/>
        <v>1.1315706472408477E-2</v>
      </c>
      <c r="S432">
        <f t="shared" si="182"/>
        <v>3.6649863176075933E-3</v>
      </c>
      <c r="T432">
        <f t="shared" si="182"/>
        <v>1.3979927577693245E-2</v>
      </c>
      <c r="U432">
        <f t="shared" si="182"/>
        <v>9.3960941315807695E-3</v>
      </c>
      <c r="V432">
        <f t="shared" si="182"/>
        <v>2.5018978427320222E-2</v>
      </c>
      <c r="W432">
        <f t="shared" si="182"/>
        <v>-1.9742921836675545E-2</v>
      </c>
      <c r="X432">
        <f t="shared" si="182"/>
        <v>-1.8491650334940598E-2</v>
      </c>
      <c r="Y432">
        <f t="shared" si="182"/>
        <v>6.8508983036261427E-3</v>
      </c>
      <c r="Z432">
        <f t="shared" si="182"/>
        <v>-1.58432834816307E-2</v>
      </c>
      <c r="AA432">
        <f t="shared" si="182"/>
        <v>3.0517131728710668E-2</v>
      </c>
      <c r="AB432">
        <f t="shared" si="182"/>
        <v>5.7778170137963318E-2</v>
      </c>
      <c r="AC432">
        <f t="shared" si="182"/>
        <v>2.4789564262105594E-2</v>
      </c>
      <c r="AD432">
        <f t="shared" si="182"/>
        <v>2.1638108486910668E-2</v>
      </c>
      <c r="AE432">
        <f t="shared" si="182"/>
        <v>3.3442531313692854E-2</v>
      </c>
      <c r="AF432">
        <f t="shared" si="182"/>
        <v>1.0848614728848684E-2</v>
      </c>
      <c r="AG432">
        <f t="shared" si="182"/>
        <v>5.4626300679167586E-3</v>
      </c>
      <c r="AH432">
        <f t="shared" si="182"/>
        <v>-1.1869742077538568E-2</v>
      </c>
      <c r="AI432">
        <f t="shared" si="182"/>
        <v>8.724199503516529E-3</v>
      </c>
      <c r="AJ432">
        <f t="shared" si="182"/>
        <v>-1.0933374468206908E-2</v>
      </c>
      <c r="AK432">
        <f t="shared" si="182"/>
        <v>-1.0342479442330037E-2</v>
      </c>
      <c r="AL432">
        <f t="shared" si="182"/>
        <v>8.8731233179337177E-3</v>
      </c>
      <c r="AM432">
        <f t="shared" si="182"/>
        <v>1.6579222268410698E-2</v>
      </c>
      <c r="AN432">
        <f t="shared" si="182"/>
        <v>-1.0241434463508123E-2</v>
      </c>
      <c r="AO432">
        <f t="shared" si="182"/>
        <v>6.9568600237340829E-3</v>
      </c>
      <c r="AP432">
        <f t="shared" si="182"/>
        <v>4.122537260196524E-3</v>
      </c>
      <c r="AQ432">
        <f t="shared" si="134"/>
        <v>-1.4968651076752611E-2</v>
      </c>
    </row>
    <row r="433" spans="1:43" x14ac:dyDescent="0.2">
      <c r="A433" s="6">
        <v>45674</v>
      </c>
      <c r="B433">
        <f t="shared" ref="B433:AP433" si="183">LN(B182/B181)</f>
        <v>7.4006725463979552E-3</v>
      </c>
      <c r="C433">
        <f t="shared" si="183"/>
        <v>1.1018873529034511E-2</v>
      </c>
      <c r="D433">
        <f t="shared" si="183"/>
        <v>-1.6575815199706657E-3</v>
      </c>
      <c r="E433">
        <f t="shared" si="183"/>
        <v>-6.4174120632152175E-5</v>
      </c>
      <c r="F433">
        <f t="shared" si="183"/>
        <v>5.7461873023701687E-3</v>
      </c>
      <c r="G433">
        <f t="shared" si="183"/>
        <v>-8.3162454001138467E-4</v>
      </c>
      <c r="H433">
        <f t="shared" si="183"/>
        <v>-4.6495935833467577E-3</v>
      </c>
      <c r="I433">
        <f t="shared" si="183"/>
        <v>1.8784094338299796E-2</v>
      </c>
      <c r="J433">
        <f t="shared" si="183"/>
        <v>0</v>
      </c>
      <c r="K433">
        <f t="shared" si="183"/>
        <v>5.0916205466725326E-3</v>
      </c>
      <c r="L433">
        <f t="shared" si="183"/>
        <v>5.8491075877734602E-3</v>
      </c>
      <c r="M433">
        <f t="shared" si="183"/>
        <v>6.7663272598807202E-3</v>
      </c>
      <c r="N433">
        <f t="shared" si="183"/>
        <v>3.6361950447454197E-3</v>
      </c>
      <c r="O433">
        <f t="shared" si="183"/>
        <v>2.1840968697510458E-2</v>
      </c>
      <c r="P433">
        <f t="shared" si="183"/>
        <v>1.9947229522315054E-3</v>
      </c>
      <c r="Q433">
        <f t="shared" si="183"/>
        <v>1.2798556863210839E-2</v>
      </c>
      <c r="R433">
        <f t="shared" si="183"/>
        <v>2.7952614064326076E-2</v>
      </c>
      <c r="S433">
        <f t="shared" si="183"/>
        <v>1.3099489160577321E-2</v>
      </c>
      <c r="T433">
        <f t="shared" si="183"/>
        <v>6.9494299873227383E-3</v>
      </c>
      <c r="U433">
        <f t="shared" si="183"/>
        <v>1.2660099781465588E-2</v>
      </c>
      <c r="V433">
        <f t="shared" si="183"/>
        <v>-3.2450703405320511E-2</v>
      </c>
      <c r="W433">
        <f t="shared" si="183"/>
        <v>2.1436402343008552E-2</v>
      </c>
      <c r="X433">
        <f t="shared" si="183"/>
        <v>1.4825106017580087E-3</v>
      </c>
      <c r="Y433">
        <f t="shared" si="183"/>
        <v>-2.1448952557468367E-2</v>
      </c>
      <c r="Z433">
        <f t="shared" si="183"/>
        <v>-2.1404292683397479E-2</v>
      </c>
      <c r="AA433">
        <f t="shared" si="183"/>
        <v>2.1494460099883476E-2</v>
      </c>
      <c r="AB433">
        <f t="shared" si="183"/>
        <v>6.0396490412838524E-2</v>
      </c>
      <c r="AC433">
        <f t="shared" si="183"/>
        <v>4.9254878184955206E-2</v>
      </c>
      <c r="AD433">
        <f t="shared" si="183"/>
        <v>4.6073823919198155E-2</v>
      </c>
      <c r="AE433">
        <f t="shared" si="183"/>
        <v>7.4007179925129835E-3</v>
      </c>
      <c r="AF433">
        <f t="shared" si="183"/>
        <v>-4.6286076581829656E-2</v>
      </c>
      <c r="AG433">
        <f t="shared" si="183"/>
        <v>-9.3040569872435488E-3</v>
      </c>
      <c r="AH433">
        <f t="shared" si="183"/>
        <v>3.8304615900096942E-3</v>
      </c>
      <c r="AI433">
        <f t="shared" si="183"/>
        <v>-1.9115168509628151E-2</v>
      </c>
      <c r="AJ433">
        <f t="shared" si="183"/>
        <v>-6.0383122772968048E-2</v>
      </c>
      <c r="AK433">
        <f t="shared" si="183"/>
        <v>1.6837968421092267E-2</v>
      </c>
      <c r="AL433">
        <f t="shared" si="183"/>
        <v>-2.6347216548951728E-2</v>
      </c>
      <c r="AM433">
        <f t="shared" si="183"/>
        <v>-2.8750746921234072E-3</v>
      </c>
      <c r="AN433">
        <f t="shared" si="183"/>
        <v>-3.8719307377108256E-3</v>
      </c>
      <c r="AO433">
        <f t="shared" si="183"/>
        <v>-1.6338719771450062E-2</v>
      </c>
      <c r="AP433">
        <f t="shared" si="183"/>
        <v>-5.8895095136959558E-3</v>
      </c>
      <c r="AQ433">
        <f t="shared" si="134"/>
        <v>4.4853386741490631E-3</v>
      </c>
    </row>
    <row r="434" spans="1:43" x14ac:dyDescent="0.2">
      <c r="A434" s="6">
        <v>45677</v>
      </c>
      <c r="B434">
        <f t="shared" ref="B434:AP434" si="184">LN(B183/B182)</f>
        <v>-1.0676295503344157E-2</v>
      </c>
      <c r="C434">
        <f t="shared" si="184"/>
        <v>-1.2801877924025137E-2</v>
      </c>
      <c r="D434">
        <f t="shared" si="184"/>
        <v>8.3521351320761088E-3</v>
      </c>
      <c r="E434">
        <f t="shared" si="184"/>
        <v>-4.3209138643656112E-3</v>
      </c>
      <c r="F434">
        <f t="shared" si="184"/>
        <v>2.7936379546439367E-2</v>
      </c>
      <c r="G434">
        <f t="shared" si="184"/>
        <v>2.1815622884632435E-3</v>
      </c>
      <c r="H434">
        <f t="shared" si="184"/>
        <v>2.3274594101092522E-3</v>
      </c>
      <c r="I434">
        <f t="shared" si="184"/>
        <v>1.9452167277618327E-2</v>
      </c>
      <c r="J434">
        <f t="shared" si="184"/>
        <v>1.4190467759025374E-2</v>
      </c>
      <c r="K434">
        <f t="shared" si="184"/>
        <v>-5.3987289162777648E-3</v>
      </c>
      <c r="L434">
        <f t="shared" si="184"/>
        <v>-1.4407096606520776E-3</v>
      </c>
      <c r="M434">
        <f t="shared" si="184"/>
        <v>8.2473722581082338E-3</v>
      </c>
      <c r="N434">
        <f t="shared" si="184"/>
        <v>-9.6289926136100649E-3</v>
      </c>
      <c r="O434">
        <f t="shared" si="184"/>
        <v>-1.4444686186612515E-3</v>
      </c>
      <c r="P434">
        <f t="shared" si="184"/>
        <v>2.9902638055785514E-2</v>
      </c>
      <c r="Q434">
        <f t="shared" si="184"/>
        <v>1.0411751305755716E-2</v>
      </c>
      <c r="R434">
        <f t="shared" si="184"/>
        <v>2.3774840556877162E-3</v>
      </c>
      <c r="S434">
        <f t="shared" si="184"/>
        <v>-4.6570582652947917E-3</v>
      </c>
      <c r="T434">
        <f t="shared" si="184"/>
        <v>-6.9494299873226863E-3</v>
      </c>
      <c r="U434">
        <f t="shared" si="184"/>
        <v>2.2725045454134942E-3</v>
      </c>
      <c r="V434">
        <f t="shared" si="184"/>
        <v>-6.2202929360773707E-3</v>
      </c>
      <c r="W434">
        <f t="shared" si="184"/>
        <v>3.9325721069643389E-2</v>
      </c>
      <c r="X434">
        <f t="shared" si="184"/>
        <v>4.0723106468679073E-3</v>
      </c>
      <c r="Y434">
        <f t="shared" si="184"/>
        <v>-1.0076823505193473E-2</v>
      </c>
      <c r="Z434">
        <f t="shared" si="184"/>
        <v>6.2885718973825749E-2</v>
      </c>
      <c r="AA434">
        <f t="shared" si="184"/>
        <v>1.2853436667759049E-2</v>
      </c>
      <c r="AB434">
        <f t="shared" si="184"/>
        <v>4.0689331071095763E-2</v>
      </c>
      <c r="AC434">
        <f t="shared" si="184"/>
        <v>1.7076342356064936E-2</v>
      </c>
      <c r="AD434">
        <f t="shared" si="184"/>
        <v>3.5489138034415307E-2</v>
      </c>
      <c r="AE434">
        <f t="shared" si="184"/>
        <v>-1.0676340949459066E-2</v>
      </c>
      <c r="AF434">
        <f t="shared" si="184"/>
        <v>-3.0316833891927486E-3</v>
      </c>
      <c r="AG434">
        <f t="shared" si="184"/>
        <v>8.8198732879190937E-3</v>
      </c>
      <c r="AH434">
        <f t="shared" si="184"/>
        <v>-3.7451423213767402E-3</v>
      </c>
      <c r="AI434">
        <f t="shared" si="184"/>
        <v>6.1015483794692313E-3</v>
      </c>
      <c r="AJ434">
        <f t="shared" si="184"/>
        <v>-1.1848865767636889E-3</v>
      </c>
      <c r="AK434">
        <f t="shared" si="184"/>
        <v>-5.6955998755006494E-3</v>
      </c>
      <c r="AL434">
        <f t="shared" si="184"/>
        <v>8.8067530841057756E-2</v>
      </c>
      <c r="AM434">
        <f t="shared" si="184"/>
        <v>1.9633271122070806E-2</v>
      </c>
      <c r="AN434">
        <f t="shared" si="184"/>
        <v>-1.1338598002196451E-2</v>
      </c>
      <c r="AO434">
        <f t="shared" si="184"/>
        <v>8.5760218565907424E-3</v>
      </c>
      <c r="AP434">
        <f t="shared" si="184"/>
        <v>1.3560754444248934E-2</v>
      </c>
      <c r="AQ434">
        <f t="shared" si="134"/>
        <v>2.6671136372670352E-3</v>
      </c>
    </row>
    <row r="435" spans="1:43" x14ac:dyDescent="0.2">
      <c r="A435" s="6">
        <v>45678</v>
      </c>
      <c r="B435">
        <f t="shared" ref="B435:AP435" si="185">LN(B184/B183)</f>
        <v>-1.9930172322131005E-2</v>
      </c>
      <c r="C435">
        <f t="shared" si="185"/>
        <v>-3.7700223138808837E-2</v>
      </c>
      <c r="D435">
        <f t="shared" si="185"/>
        <v>-9.1819576806038243E-3</v>
      </c>
      <c r="E435">
        <f t="shared" si="185"/>
        <v>-8.9168451490094901E-3</v>
      </c>
      <c r="F435">
        <f t="shared" si="185"/>
        <v>-1.2948563141684322E-2</v>
      </c>
      <c r="G435">
        <f t="shared" si="185"/>
        <v>-1.2145793951911945E-2</v>
      </c>
      <c r="H435">
        <f t="shared" si="185"/>
        <v>-2.3985721689746241E-2</v>
      </c>
      <c r="I435">
        <f t="shared" si="185"/>
        <v>-4.7306618585882435E-2</v>
      </c>
      <c r="J435">
        <f t="shared" si="185"/>
        <v>-3.0748223784868398E-2</v>
      </c>
      <c r="K435">
        <f t="shared" si="185"/>
        <v>-1.0963207277616096E-2</v>
      </c>
      <c r="L435">
        <f t="shared" si="185"/>
        <v>-1.6583091180114216E-2</v>
      </c>
      <c r="M435">
        <f t="shared" si="185"/>
        <v>-1.2467988377873941E-2</v>
      </c>
      <c r="N435">
        <f t="shared" si="185"/>
        <v>-1.1408375576041999E-2</v>
      </c>
      <c r="O435">
        <f t="shared" si="185"/>
        <v>-7.958263847459816E-3</v>
      </c>
      <c r="P435">
        <f t="shared" si="185"/>
        <v>-3.559108201172638E-2</v>
      </c>
      <c r="Q435">
        <f t="shared" si="185"/>
        <v>-1.3304594441812582E-2</v>
      </c>
      <c r="R435">
        <f t="shared" si="185"/>
        <v>-2.4621758307918556E-2</v>
      </c>
      <c r="S435">
        <f t="shared" si="185"/>
        <v>-8.7830990589720676E-3</v>
      </c>
      <c r="T435">
        <f t="shared" si="185"/>
        <v>-1.7719091666066191E-2</v>
      </c>
      <c r="U435">
        <f t="shared" si="185"/>
        <v>-2.3098281847283325E-2</v>
      </c>
      <c r="V435">
        <f t="shared" si="185"/>
        <v>-2.0834161293054695E-2</v>
      </c>
      <c r="W435">
        <f t="shared" si="185"/>
        <v>-5.3597983782836617E-2</v>
      </c>
      <c r="X435">
        <f t="shared" si="185"/>
        <v>3.4458489935060036E-3</v>
      </c>
      <c r="Y435">
        <f t="shared" si="185"/>
        <v>-2.340107483665569E-2</v>
      </c>
      <c r="Z435">
        <f t="shared" si="185"/>
        <v>-6.348150229349387E-3</v>
      </c>
      <c r="AA435">
        <f t="shared" si="185"/>
        <v>-2.4080320494547402E-2</v>
      </c>
      <c r="AB435">
        <f t="shared" si="185"/>
        <v>-3.7442712596338579E-2</v>
      </c>
      <c r="AC435">
        <f t="shared" si="185"/>
        <v>-3.318951600023283E-2</v>
      </c>
      <c r="AD435">
        <f t="shared" si="185"/>
        <v>-3.6761765047226329E-2</v>
      </c>
      <c r="AE435">
        <f t="shared" si="185"/>
        <v>-1.9930125463566224E-2</v>
      </c>
      <c r="AF435">
        <f t="shared" si="185"/>
        <v>-1.8231067943695327E-2</v>
      </c>
      <c r="AG435">
        <f t="shared" si="185"/>
        <v>-5.3741753320384498E-3</v>
      </c>
      <c r="AH435">
        <f t="shared" si="185"/>
        <v>-2.0060663147902311E-3</v>
      </c>
      <c r="AI435">
        <f t="shared" si="185"/>
        <v>-3.0301606135114071E-2</v>
      </c>
      <c r="AJ435">
        <f t="shared" si="185"/>
        <v>-6.9733739826727372E-3</v>
      </c>
      <c r="AK435">
        <f t="shared" si="185"/>
        <v>-3.427650487910898E-4</v>
      </c>
      <c r="AL435">
        <f t="shared" si="185"/>
        <v>-1.4264230527655922E-2</v>
      </c>
      <c r="AM435">
        <f t="shared" si="185"/>
        <v>-2.6264298311413303E-2</v>
      </c>
      <c r="AN435">
        <f t="shared" si="185"/>
        <v>-1.0340834799822236E-2</v>
      </c>
      <c r="AO435">
        <f t="shared" si="185"/>
        <v>-2.0573257369175112E-2</v>
      </c>
      <c r="AP435">
        <f t="shared" si="185"/>
        <v>-1.5189079332084189E-2</v>
      </c>
      <c r="AQ435">
        <f t="shared" si="134"/>
        <v>-3.0924593317058473E-2</v>
      </c>
    </row>
    <row r="436" spans="1:43" x14ac:dyDescent="0.2">
      <c r="A436" s="6">
        <v>45679</v>
      </c>
      <c r="B436">
        <f t="shared" ref="B436:AP436" si="186">LN(B185/B184)</f>
        <v>-1.3478591134075959E-2</v>
      </c>
      <c r="C436">
        <f t="shared" si="186"/>
        <v>-3.5770919111623159E-3</v>
      </c>
      <c r="D436">
        <f t="shared" si="186"/>
        <v>3.4377859811303823E-3</v>
      </c>
      <c r="E436">
        <f t="shared" si="186"/>
        <v>-9.0967118928736912E-4</v>
      </c>
      <c r="F436">
        <f t="shared" si="186"/>
        <v>1.092313815810024E-2</v>
      </c>
      <c r="G436">
        <f t="shared" si="186"/>
        <v>7.9515128477880247E-3</v>
      </c>
      <c r="H436">
        <f t="shared" si="186"/>
        <v>1.9838553961814393E-4</v>
      </c>
      <c r="I436">
        <f t="shared" si="186"/>
        <v>-2.1334551801998173E-2</v>
      </c>
      <c r="J436">
        <f t="shared" si="186"/>
        <v>-1.1004695300451946E-3</v>
      </c>
      <c r="K436">
        <f t="shared" si="186"/>
        <v>6.2683814016344878E-3</v>
      </c>
      <c r="L436">
        <f t="shared" si="186"/>
        <v>7.6480484689140336E-3</v>
      </c>
      <c r="M436">
        <f t="shared" si="186"/>
        <v>1.6449444759200304E-2</v>
      </c>
      <c r="N436">
        <f t="shared" si="186"/>
        <v>1.1433333563431248E-2</v>
      </c>
      <c r="O436">
        <f t="shared" si="186"/>
        <v>5.1537683556020812E-3</v>
      </c>
      <c r="P436">
        <f t="shared" si="186"/>
        <v>-5.8760217660445736E-3</v>
      </c>
      <c r="Q436">
        <f t="shared" si="186"/>
        <v>-6.6055122169865078E-3</v>
      </c>
      <c r="R436">
        <f t="shared" si="186"/>
        <v>2.6658319065025423E-3</v>
      </c>
      <c r="S436">
        <f t="shared" si="186"/>
        <v>2.03565302254025E-2</v>
      </c>
      <c r="T436">
        <f t="shared" si="186"/>
        <v>-2.3945329679499621E-2</v>
      </c>
      <c r="U436">
        <f t="shared" si="186"/>
        <v>-1.9455457765234361E-2</v>
      </c>
      <c r="V436">
        <f t="shared" si="186"/>
        <v>-1.282433396236117E-2</v>
      </c>
      <c r="W436">
        <f t="shared" si="186"/>
        <v>-1.8563707921245946E-2</v>
      </c>
      <c r="X436">
        <f t="shared" si="186"/>
        <v>1.3939185154044227E-2</v>
      </c>
      <c r="Y436">
        <f t="shared" si="186"/>
        <v>1.823735621234353E-3</v>
      </c>
      <c r="Z436">
        <f t="shared" si="186"/>
        <v>3.5397579281490274E-2</v>
      </c>
      <c r="AA436">
        <f t="shared" si="186"/>
        <v>-3.1494526700549537E-2</v>
      </c>
      <c r="AB436">
        <f t="shared" si="186"/>
        <v>-5.0701575100050758E-2</v>
      </c>
      <c r="AC436">
        <f t="shared" si="186"/>
        <v>-3.7053650080486805E-2</v>
      </c>
      <c r="AD436">
        <f t="shared" si="186"/>
        <v>-2.6474477500822047E-2</v>
      </c>
      <c r="AE436">
        <f t="shared" si="186"/>
        <v>-1.347859049821286E-2</v>
      </c>
      <c r="AF436">
        <f t="shared" si="186"/>
        <v>-1.1298383987214408E-2</v>
      </c>
      <c r="AG436">
        <f t="shared" si="186"/>
        <v>1.4297181393950191E-2</v>
      </c>
      <c r="AH436">
        <f t="shared" si="186"/>
        <v>1.0460202347157793E-3</v>
      </c>
      <c r="AI436">
        <f t="shared" si="186"/>
        <v>3.5884207745744386E-3</v>
      </c>
      <c r="AJ436">
        <f t="shared" si="186"/>
        <v>3.0490878732295713E-2</v>
      </c>
      <c r="AK436">
        <f t="shared" si="186"/>
        <v>-1.2576534925406268E-3</v>
      </c>
      <c r="AL436">
        <f t="shared" si="186"/>
        <v>1.2700915983107736E-2</v>
      </c>
      <c r="AM436">
        <f t="shared" si="186"/>
        <v>-7.4050362674560541E-3</v>
      </c>
      <c r="AN436">
        <f t="shared" si="186"/>
        <v>2.9480450561822389E-2</v>
      </c>
      <c r="AO436">
        <f t="shared" si="186"/>
        <v>2.6141150748921566E-2</v>
      </c>
      <c r="AP436">
        <f t="shared" si="186"/>
        <v>-1.6503391531747427E-2</v>
      </c>
      <c r="AQ436">
        <f t="shared" si="134"/>
        <v>-1.3078919936351194E-2</v>
      </c>
    </row>
    <row r="437" spans="1:43" x14ac:dyDescent="0.2">
      <c r="A437" s="6">
        <v>45680</v>
      </c>
      <c r="B437">
        <f t="shared" ref="B437:AP437" si="187">LN(B186/B185)</f>
        <v>-1.4063883929757318E-3</v>
      </c>
      <c r="C437">
        <f t="shared" si="187"/>
        <v>1.5863369059651378E-3</v>
      </c>
      <c r="D437">
        <f t="shared" si="187"/>
        <v>2.6011796473654545E-3</v>
      </c>
      <c r="E437">
        <f t="shared" si="187"/>
        <v>-7.2238669529164756E-3</v>
      </c>
      <c r="F437">
        <f t="shared" si="187"/>
        <v>-5.6824571247319966E-3</v>
      </c>
      <c r="G437">
        <f t="shared" si="187"/>
        <v>8.129985313837464E-3</v>
      </c>
      <c r="H437">
        <f t="shared" si="187"/>
        <v>2.1200838033854693E-2</v>
      </c>
      <c r="I437">
        <f t="shared" si="187"/>
        <v>1.4324465185892647E-2</v>
      </c>
      <c r="J437">
        <f t="shared" si="187"/>
        <v>6.5932703083413256E-3</v>
      </c>
      <c r="K437">
        <f t="shared" si="187"/>
        <v>-5.2984680539089387E-3</v>
      </c>
      <c r="L437">
        <f t="shared" si="187"/>
        <v>1.0949099703236731E-2</v>
      </c>
      <c r="M437">
        <f t="shared" si="187"/>
        <v>5.6172721037690823E-3</v>
      </c>
      <c r="N437">
        <f t="shared" si="187"/>
        <v>2.1108538094031519E-3</v>
      </c>
      <c r="O437">
        <f t="shared" si="187"/>
        <v>-4.0162576775451958E-3</v>
      </c>
      <c r="P437">
        <f t="shared" si="187"/>
        <v>3.8699081881913141E-3</v>
      </c>
      <c r="Q437">
        <f t="shared" si="187"/>
        <v>-3.7944276986708668E-3</v>
      </c>
      <c r="R437">
        <f t="shared" si="187"/>
        <v>-1.05875238731235E-2</v>
      </c>
      <c r="S437">
        <f t="shared" si="187"/>
        <v>1.9078403486321137E-2</v>
      </c>
      <c r="T437">
        <f t="shared" si="187"/>
        <v>1.3041501363427273E-2</v>
      </c>
      <c r="U437">
        <f t="shared" si="187"/>
        <v>1.0809469352072745E-2</v>
      </c>
      <c r="V437">
        <f t="shared" si="187"/>
        <v>1.0790913426081076E-2</v>
      </c>
      <c r="W437">
        <f t="shared" si="187"/>
        <v>4.607284843162722E-2</v>
      </c>
      <c r="X437">
        <f t="shared" si="187"/>
        <v>-1.1390311743046572E-2</v>
      </c>
      <c r="Y437">
        <f t="shared" si="187"/>
        <v>2.1005866098068537E-2</v>
      </c>
      <c r="Z437">
        <f t="shared" si="187"/>
        <v>2.7442671023500106E-2</v>
      </c>
      <c r="AA437">
        <f t="shared" si="187"/>
        <v>1.3228298463636995E-2</v>
      </c>
      <c r="AB437">
        <f t="shared" si="187"/>
        <v>5.8713997540771987E-2</v>
      </c>
      <c r="AC437">
        <f t="shared" si="187"/>
        <v>4.881182574877848E-3</v>
      </c>
      <c r="AD437">
        <f t="shared" si="187"/>
        <v>4.4098023962598341E-2</v>
      </c>
      <c r="AE437">
        <f t="shared" si="187"/>
        <v>-1.4064358874035288E-3</v>
      </c>
      <c r="AF437">
        <f t="shared" si="187"/>
        <v>-8.6372144250518902E-3</v>
      </c>
      <c r="AG437">
        <f t="shared" si="187"/>
        <v>-6.9019839113751956E-4</v>
      </c>
      <c r="AH437">
        <f t="shared" si="187"/>
        <v>-9.1107723498039701E-3</v>
      </c>
      <c r="AI437">
        <f t="shared" si="187"/>
        <v>1.0823412929051076E-3</v>
      </c>
      <c r="AJ437">
        <f t="shared" si="187"/>
        <v>4.8361803882734844E-3</v>
      </c>
      <c r="AK437">
        <f t="shared" si="187"/>
        <v>7.29601841683249E-3</v>
      </c>
      <c r="AL437">
        <f t="shared" si="187"/>
        <v>-1.1882574530683376E-2</v>
      </c>
      <c r="AM437">
        <f t="shared" si="187"/>
        <v>-1.0071002541378856E-2</v>
      </c>
      <c r="AN437">
        <f t="shared" si="187"/>
        <v>-2.6858983720776872E-3</v>
      </c>
      <c r="AO437">
        <f t="shared" si="187"/>
        <v>1.7337476379865727E-2</v>
      </c>
      <c r="AP437">
        <f t="shared" si="187"/>
        <v>2.321221911754235E-2</v>
      </c>
      <c r="AQ437">
        <f t="shared" si="134"/>
        <v>3.4092091041425424E-2</v>
      </c>
    </row>
    <row r="438" spans="1:43" x14ac:dyDescent="0.2">
      <c r="A438" s="6">
        <v>45681</v>
      </c>
      <c r="B438">
        <f t="shared" ref="B438:AP438" si="188">LN(B187/B186)</f>
        <v>-1.7774134737143371E-2</v>
      </c>
      <c r="C438">
        <f t="shared" si="188"/>
        <v>-8.9620834647739338E-3</v>
      </c>
      <c r="D438">
        <f t="shared" si="188"/>
        <v>5.3645878890090969E-3</v>
      </c>
      <c r="E438">
        <f t="shared" si="188"/>
        <v>1.8451168422679466E-4</v>
      </c>
      <c r="F438">
        <f t="shared" si="188"/>
        <v>-1.0608915505971471E-2</v>
      </c>
      <c r="G438">
        <f t="shared" si="188"/>
        <v>-2.7774225490032736E-2</v>
      </c>
      <c r="H438">
        <f t="shared" si="188"/>
        <v>-2.3451895753526963E-2</v>
      </c>
      <c r="I438">
        <f t="shared" si="188"/>
        <v>-1.6032407531048887E-2</v>
      </c>
      <c r="J438">
        <f t="shared" si="188"/>
        <v>-1.5215279470444992E-2</v>
      </c>
      <c r="K438">
        <f t="shared" si="188"/>
        <v>-5.1726064817133453E-2</v>
      </c>
      <c r="L438">
        <f t="shared" si="188"/>
        <v>-1.1886502454776692E-2</v>
      </c>
      <c r="M438">
        <f t="shared" si="188"/>
        <v>-7.9105290642390892E-3</v>
      </c>
      <c r="N438">
        <f t="shared" si="188"/>
        <v>-6.4838350467394416E-3</v>
      </c>
      <c r="O438">
        <f t="shared" si="188"/>
        <v>4.0618406634301352E-3</v>
      </c>
      <c r="P438">
        <f t="shared" si="188"/>
        <v>0</v>
      </c>
      <c r="Q438">
        <f t="shared" si="188"/>
        <v>-2.5176318549439174E-2</v>
      </c>
      <c r="R438">
        <f t="shared" si="188"/>
        <v>-1.3825196796761642E-2</v>
      </c>
      <c r="S438">
        <f t="shared" si="188"/>
        <v>-6.2368456660251252E-3</v>
      </c>
      <c r="T438">
        <f t="shared" si="188"/>
        <v>-2.4755807763581418E-2</v>
      </c>
      <c r="U438">
        <f t="shared" si="188"/>
        <v>1.7899958692782121E-3</v>
      </c>
      <c r="V438">
        <f t="shared" si="188"/>
        <v>2.4026559087836565E-3</v>
      </c>
      <c r="W438">
        <f t="shared" si="188"/>
        <v>-4.9855227077492556E-2</v>
      </c>
      <c r="X438">
        <f t="shared" si="188"/>
        <v>-7.8614988440156436E-3</v>
      </c>
      <c r="Y438">
        <f t="shared" si="188"/>
        <v>-2.990808112973125E-2</v>
      </c>
      <c r="Z438">
        <f t="shared" si="188"/>
        <v>7.5259114064453918E-3</v>
      </c>
      <c r="AA438">
        <f t="shared" si="188"/>
        <v>-1.3968359990608234E-2</v>
      </c>
      <c r="AB438">
        <f t="shared" si="188"/>
        <v>-3.9105814310391632E-2</v>
      </c>
      <c r="AC438">
        <f t="shared" si="188"/>
        <v>-1.8720775116099805E-2</v>
      </c>
      <c r="AD438">
        <f t="shared" si="188"/>
        <v>-1.2496105669072992E-2</v>
      </c>
      <c r="AE438">
        <f t="shared" si="188"/>
        <v>-1.7774111024071254E-2</v>
      </c>
      <c r="AF438">
        <f t="shared" si="188"/>
        <v>-2.6848480237810801E-3</v>
      </c>
      <c r="AG438">
        <f t="shared" si="188"/>
        <v>-9.1111801044592138E-3</v>
      </c>
      <c r="AH438">
        <f t="shared" si="188"/>
        <v>1.9788212791900756E-2</v>
      </c>
      <c r="AI438">
        <f t="shared" si="188"/>
        <v>6.1801561312330496E-3</v>
      </c>
      <c r="AJ438">
        <f t="shared" si="188"/>
        <v>5.346184251802639E-3</v>
      </c>
      <c r="AK438">
        <f t="shared" si="188"/>
        <v>3.175301177774439E-3</v>
      </c>
      <c r="AL438">
        <f t="shared" si="188"/>
        <v>-4.5754566009433674E-3</v>
      </c>
      <c r="AM438">
        <f t="shared" si="188"/>
        <v>-2.348843551017811E-3</v>
      </c>
      <c r="AN438">
        <f t="shared" si="188"/>
        <v>1.6630403712671797E-3</v>
      </c>
      <c r="AO438">
        <f t="shared" si="188"/>
        <v>5.6162757295792074E-3</v>
      </c>
      <c r="AP438">
        <f t="shared" si="188"/>
        <v>-2.6459092462479801E-2</v>
      </c>
      <c r="AQ438">
        <f t="shared" si="134"/>
        <v>-2.4583577094402117E-2</v>
      </c>
    </row>
    <row r="439" spans="1:43" x14ac:dyDescent="0.2">
      <c r="A439" s="6">
        <v>45684</v>
      </c>
      <c r="B439">
        <f t="shared" ref="B439:AP439" si="189">LN(B188/B187)</f>
        <v>-1.3077895923002065E-2</v>
      </c>
      <c r="C439">
        <f t="shared" si="189"/>
        <v>-1.1166636569616372E-2</v>
      </c>
      <c r="D439">
        <f t="shared" si="189"/>
        <v>-2.5991530683396057E-2</v>
      </c>
      <c r="E439">
        <f t="shared" si="189"/>
        <v>-2.013649296308445E-3</v>
      </c>
      <c r="F439">
        <f t="shared" si="189"/>
        <v>1.3897915097264454E-2</v>
      </c>
      <c r="G439">
        <f t="shared" si="189"/>
        <v>-1.0899518767266138E-2</v>
      </c>
      <c r="H439">
        <f t="shared" si="189"/>
        <v>-2.3336312666298323E-2</v>
      </c>
      <c r="I439">
        <f t="shared" si="189"/>
        <v>-2.7891195801399614E-2</v>
      </c>
      <c r="J439">
        <f t="shared" si="189"/>
        <v>-3.2782592316616892E-2</v>
      </c>
      <c r="K439">
        <f t="shared" si="189"/>
        <v>-2.208962423254612E-2</v>
      </c>
      <c r="L439">
        <f t="shared" si="189"/>
        <v>-8.9119752234088009E-3</v>
      </c>
      <c r="M439">
        <f t="shared" si="189"/>
        <v>-2.6228288032402881E-2</v>
      </c>
      <c r="N439">
        <f t="shared" si="189"/>
        <v>2.1659528327479119E-3</v>
      </c>
      <c r="O439">
        <f t="shared" si="189"/>
        <v>-1.5128092250700406E-2</v>
      </c>
      <c r="P439">
        <f t="shared" si="189"/>
        <v>-4.4902854750136448E-3</v>
      </c>
      <c r="Q439">
        <f t="shared" si="189"/>
        <v>-2.2591784331900455E-2</v>
      </c>
      <c r="R439">
        <f t="shared" si="189"/>
        <v>-1.3693587432127268E-2</v>
      </c>
      <c r="S439">
        <f t="shared" si="189"/>
        <v>-1.9590137644810889E-2</v>
      </c>
      <c r="T439">
        <f t="shared" si="189"/>
        <v>-2.9093633708548387E-2</v>
      </c>
      <c r="U439">
        <f t="shared" si="189"/>
        <v>-3.2157077260868333E-2</v>
      </c>
      <c r="V439">
        <f t="shared" si="189"/>
        <v>-3.0933159243992394E-2</v>
      </c>
      <c r="W439">
        <f t="shared" si="189"/>
        <v>-2.1347958884849041E-2</v>
      </c>
      <c r="X439">
        <f t="shared" si="189"/>
        <v>-4.6173458504717081E-2</v>
      </c>
      <c r="Y439">
        <f t="shared" si="189"/>
        <v>1.0722630695087757E-2</v>
      </c>
      <c r="Z439">
        <f t="shared" si="189"/>
        <v>-3.8696000059289228E-2</v>
      </c>
      <c r="AA439">
        <f t="shared" si="189"/>
        <v>-2.7013299520746416E-2</v>
      </c>
      <c r="AB439">
        <f t="shared" si="189"/>
        <v>-2.9973134454571834E-2</v>
      </c>
      <c r="AC439">
        <f t="shared" si="189"/>
        <v>-4.765241868136539E-2</v>
      </c>
      <c r="AD439">
        <f t="shared" si="189"/>
        <v>-4.7859287310629245E-2</v>
      </c>
      <c r="AE439">
        <f t="shared" si="189"/>
        <v>-1.3077931848897587E-2</v>
      </c>
      <c r="AF439">
        <f t="shared" si="189"/>
        <v>-4.2180745115543295E-4</v>
      </c>
      <c r="AG439">
        <f t="shared" si="189"/>
        <v>-1.2196528775132323E-2</v>
      </c>
      <c r="AH439">
        <f t="shared" si="189"/>
        <v>1.0396994452858037E-2</v>
      </c>
      <c r="AI439">
        <f t="shared" si="189"/>
        <v>1.538712836046323E-2</v>
      </c>
      <c r="AJ439">
        <f t="shared" si="189"/>
        <v>-2.8913621678881878E-2</v>
      </c>
      <c r="AK439">
        <f t="shared" si="189"/>
        <v>-3.4025786334052339E-3</v>
      </c>
      <c r="AL439">
        <f t="shared" si="189"/>
        <v>-2.5480425719333361E-3</v>
      </c>
      <c r="AM439">
        <f t="shared" si="189"/>
        <v>6.763214116396226E-3</v>
      </c>
      <c r="AN439">
        <f t="shared" si="189"/>
        <v>-2.1223852864431684E-2</v>
      </c>
      <c r="AO439">
        <f t="shared" si="189"/>
        <v>-4.0959840995775189E-2</v>
      </c>
      <c r="AP439">
        <f t="shared" si="189"/>
        <v>-3.9807719250795633E-2</v>
      </c>
      <c r="AQ439">
        <f t="shared" si="134"/>
        <v>-4.9412525277306753E-2</v>
      </c>
    </row>
    <row r="440" spans="1:43" x14ac:dyDescent="0.2">
      <c r="A440" s="6">
        <v>45685</v>
      </c>
      <c r="B440">
        <f t="shared" ref="B440:AP440" si="190">LN(B189/B188)</f>
        <v>-1.1730807298310343E-2</v>
      </c>
      <c r="C440">
        <f t="shared" si="190"/>
        <v>-1.202197492375635E-3</v>
      </c>
      <c r="D440">
        <f t="shared" si="190"/>
        <v>9.779801467233765E-3</v>
      </c>
      <c r="E440">
        <f t="shared" si="190"/>
        <v>1.6446514559575688E-3</v>
      </c>
      <c r="F440">
        <f t="shared" si="190"/>
        <v>-3.7685510545635695E-2</v>
      </c>
      <c r="G440">
        <f t="shared" si="190"/>
        <v>1.7396682865583039E-2</v>
      </c>
      <c r="H440">
        <f t="shared" si="190"/>
        <v>1.6269821238854986E-3</v>
      </c>
      <c r="I440">
        <f t="shared" si="190"/>
        <v>-4.6448389746818804E-3</v>
      </c>
      <c r="J440">
        <f t="shared" si="190"/>
        <v>-3.0320108682975265E-2</v>
      </c>
      <c r="K440">
        <f t="shared" si="190"/>
        <v>-1.3788123632196097E-2</v>
      </c>
      <c r="L440">
        <f t="shared" si="190"/>
        <v>2.5864047473335844E-3</v>
      </c>
      <c r="M440">
        <f t="shared" si="190"/>
        <v>-2.7626807312361418E-2</v>
      </c>
      <c r="N440">
        <f t="shared" si="190"/>
        <v>1.0772320310627768E-2</v>
      </c>
      <c r="O440">
        <f t="shared" si="190"/>
        <v>-8.5201111854276475E-3</v>
      </c>
      <c r="P440">
        <f t="shared" si="190"/>
        <v>-1.2335463387013326E-2</v>
      </c>
      <c r="Q440">
        <f t="shared" si="190"/>
        <v>-8.4090976717468308E-3</v>
      </c>
      <c r="R440">
        <f t="shared" si="190"/>
        <v>4.099447648747253E-3</v>
      </c>
      <c r="S440">
        <f t="shared" si="190"/>
        <v>-4.6596159850572721E-2</v>
      </c>
      <c r="T440">
        <f t="shared" si="190"/>
        <v>2.1092813587579713E-2</v>
      </c>
      <c r="U440">
        <f t="shared" si="190"/>
        <v>-1.5897143105629379E-2</v>
      </c>
      <c r="V440">
        <f t="shared" si="190"/>
        <v>2.6585637787287651E-2</v>
      </c>
      <c r="W440">
        <f t="shared" si="190"/>
        <v>1.1200147790919703E-3</v>
      </c>
      <c r="X440">
        <f t="shared" si="190"/>
        <v>-1.0983298196695246E-2</v>
      </c>
      <c r="Y440">
        <f t="shared" si="190"/>
        <v>1.3679144237245722E-2</v>
      </c>
      <c r="Z440">
        <f t="shared" si="190"/>
        <v>5.4495844557514352E-3</v>
      </c>
      <c r="AA440">
        <f t="shared" si="190"/>
        <v>-1.8036131130076932E-2</v>
      </c>
      <c r="AB440">
        <f t="shared" si="190"/>
        <v>6.2076796467710306E-3</v>
      </c>
      <c r="AC440">
        <f t="shared" si="190"/>
        <v>-1.9671086370234708E-2</v>
      </c>
      <c r="AD440">
        <f t="shared" si="190"/>
        <v>-7.9063515968829864E-3</v>
      </c>
      <c r="AE440">
        <f t="shared" si="190"/>
        <v>-1.173078272855408E-2</v>
      </c>
      <c r="AF440">
        <f t="shared" si="190"/>
        <v>3.6962642437325922E-2</v>
      </c>
      <c r="AG440">
        <f t="shared" si="190"/>
        <v>2.4605672952857892E-2</v>
      </c>
      <c r="AH440">
        <f t="shared" si="190"/>
        <v>-1.6728879047259416E-3</v>
      </c>
      <c r="AI440">
        <f t="shared" si="190"/>
        <v>1.5314358736774355E-2</v>
      </c>
      <c r="AJ440">
        <f t="shared" si="190"/>
        <v>4.2442862850058903E-3</v>
      </c>
      <c r="AK440">
        <f t="shared" si="190"/>
        <v>-1.0621937836303389E-2</v>
      </c>
      <c r="AL440">
        <f t="shared" si="190"/>
        <v>3.3694631456838244E-3</v>
      </c>
      <c r="AM440">
        <f t="shared" si="190"/>
        <v>4.2621131038262381E-3</v>
      </c>
      <c r="AN440">
        <f t="shared" si="190"/>
        <v>-6.1316782356246611E-3</v>
      </c>
      <c r="AO440">
        <f t="shared" si="190"/>
        <v>-3.3613477027049942E-3</v>
      </c>
      <c r="AP440">
        <f t="shared" si="190"/>
        <v>-1.7984285175865741E-2</v>
      </c>
      <c r="AQ440">
        <f t="shared" si="134"/>
        <v>4.230836378567919E-2</v>
      </c>
    </row>
    <row r="441" spans="1:43" x14ac:dyDescent="0.2">
      <c r="A441" s="6">
        <v>45686</v>
      </c>
      <c r="B441">
        <f t="shared" ref="B441:AP441" si="191">LN(B190/B189)</f>
        <v>3.5447641864646824E-4</v>
      </c>
      <c r="C441">
        <f t="shared" si="191"/>
        <v>1.4924568467900369E-2</v>
      </c>
      <c r="D441">
        <f t="shared" si="191"/>
        <v>-1.1122287767423297E-2</v>
      </c>
      <c r="E441">
        <f t="shared" si="191"/>
        <v>2.6722136019994919E-2</v>
      </c>
      <c r="F441">
        <f t="shared" si="191"/>
        <v>9.8497640464870681E-3</v>
      </c>
      <c r="G441">
        <f t="shared" si="191"/>
        <v>2.3553649151566865E-3</v>
      </c>
      <c r="H441">
        <f t="shared" si="191"/>
        <v>6.4144066547425632E-3</v>
      </c>
      <c r="I441">
        <f t="shared" si="191"/>
        <v>3.7805730789839856E-2</v>
      </c>
      <c r="J441">
        <f t="shared" si="191"/>
        <v>3.807229318909764E-2</v>
      </c>
      <c r="K441">
        <f t="shared" si="191"/>
        <v>-4.237042142305514E-5</v>
      </c>
      <c r="L441">
        <f t="shared" si="191"/>
        <v>1.138447583016715E-2</v>
      </c>
      <c r="M441">
        <f t="shared" si="191"/>
        <v>2.2394286301345472E-2</v>
      </c>
      <c r="N441">
        <f t="shared" si="191"/>
        <v>-1.2103053557366733E-2</v>
      </c>
      <c r="O441">
        <f t="shared" si="191"/>
        <v>1.1252257359579935E-2</v>
      </c>
      <c r="P441">
        <f t="shared" si="191"/>
        <v>9.3824628451073516E-3</v>
      </c>
      <c r="Q441">
        <f t="shared" si="191"/>
        <v>1.0878342545334483E-2</v>
      </c>
      <c r="R441">
        <f t="shared" si="191"/>
        <v>8.9072437971352708E-4</v>
      </c>
      <c r="S441">
        <f t="shared" si="191"/>
        <v>1.7350694913309067E-2</v>
      </c>
      <c r="T441">
        <f t="shared" si="191"/>
        <v>3.2756627884550249E-2</v>
      </c>
      <c r="U441">
        <f t="shared" si="191"/>
        <v>1.3193980788136626E-2</v>
      </c>
      <c r="V441">
        <f t="shared" si="191"/>
        <v>4.0706077094975991E-3</v>
      </c>
      <c r="W441">
        <f t="shared" si="191"/>
        <v>8.4108194215265653E-3</v>
      </c>
      <c r="X441">
        <f t="shared" si="191"/>
        <v>1.509296081476696E-2</v>
      </c>
      <c r="Y441">
        <f t="shared" si="191"/>
        <v>1.8551166611438144E-2</v>
      </c>
      <c r="Z441">
        <f t="shared" si="191"/>
        <v>2.873342980763615E-2</v>
      </c>
      <c r="AA441">
        <f t="shared" si="191"/>
        <v>3.4069704886818E-2</v>
      </c>
      <c r="AB441">
        <f t="shared" si="191"/>
        <v>1.4253487128056946E-2</v>
      </c>
      <c r="AC441">
        <f t="shared" si="191"/>
        <v>2.7770262666631636E-2</v>
      </c>
      <c r="AD441">
        <f t="shared" si="191"/>
        <v>3.2314385428194849E-2</v>
      </c>
      <c r="AE441">
        <f t="shared" si="191"/>
        <v>3.5443935660569231E-4</v>
      </c>
      <c r="AF441">
        <f t="shared" si="191"/>
        <v>-4.0666938340036069E-4</v>
      </c>
      <c r="AG441">
        <f t="shared" si="191"/>
        <v>4.1222875099158514E-3</v>
      </c>
      <c r="AH441">
        <f t="shared" si="191"/>
        <v>-2.0532996876991023E-3</v>
      </c>
      <c r="AI441">
        <f t="shared" si="191"/>
        <v>3.8022098597041858E-3</v>
      </c>
      <c r="AJ441">
        <f t="shared" si="191"/>
        <v>2.7757410545035867E-2</v>
      </c>
      <c r="AK441">
        <f t="shared" si="191"/>
        <v>-4.8343452977386864E-3</v>
      </c>
      <c r="AL441">
        <f t="shared" si="191"/>
        <v>1.7121817391851878E-2</v>
      </c>
      <c r="AM441">
        <f t="shared" si="191"/>
        <v>8.0087665348740136E-3</v>
      </c>
      <c r="AN441">
        <f t="shared" si="191"/>
        <v>1.4619047138677878E-2</v>
      </c>
      <c r="AO441">
        <f t="shared" si="191"/>
        <v>1.9703295466224513E-2</v>
      </c>
      <c r="AP441">
        <f t="shared" si="191"/>
        <v>4.1471130677055101E-2</v>
      </c>
      <c r="AQ441">
        <f t="shared" si="134"/>
        <v>3.2559796199434915E-2</v>
      </c>
    </row>
    <row r="442" spans="1:43" x14ac:dyDescent="0.2">
      <c r="A442" s="6">
        <v>45687</v>
      </c>
      <c r="B442">
        <f t="shared" ref="B442:AP442" si="192">LN(B191/B190)</f>
        <v>-1.6126962221796926E-2</v>
      </c>
      <c r="C442">
        <f t="shared" si="192"/>
        <v>-1.8307721662174991E-2</v>
      </c>
      <c r="D442">
        <f t="shared" si="192"/>
        <v>2.4868645285716133E-2</v>
      </c>
      <c r="E442">
        <f t="shared" si="192"/>
        <v>1.4038829377267827E-2</v>
      </c>
      <c r="F442">
        <f t="shared" si="192"/>
        <v>7.5814716659185948E-3</v>
      </c>
      <c r="G442">
        <f t="shared" si="192"/>
        <v>2.3253634113921496E-2</v>
      </c>
      <c r="H442">
        <f t="shared" si="192"/>
        <v>1.7810488583834595E-2</v>
      </c>
      <c r="I442">
        <f t="shared" si="192"/>
        <v>-2.6313767988858394E-3</v>
      </c>
      <c r="J442">
        <f t="shared" si="192"/>
        <v>2.0386315452729582E-2</v>
      </c>
      <c r="K442">
        <f t="shared" si="192"/>
        <v>1.119685837933483E-2</v>
      </c>
      <c r="L442">
        <f t="shared" si="192"/>
        <v>2.553996988644567E-2</v>
      </c>
      <c r="M442">
        <f t="shared" si="192"/>
        <v>-1.8148605724247987E-3</v>
      </c>
      <c r="N442">
        <f t="shared" si="192"/>
        <v>1.8433646197515163E-3</v>
      </c>
      <c r="O442">
        <f t="shared" si="192"/>
        <v>1.6666957132944846E-2</v>
      </c>
      <c r="P442">
        <f t="shared" si="192"/>
        <v>5.432827843772697E-3</v>
      </c>
      <c r="Q442">
        <f t="shared" si="192"/>
        <v>2.0940882631400388E-2</v>
      </c>
      <c r="R442">
        <f t="shared" si="192"/>
        <v>1.4104832901099304E-2</v>
      </c>
      <c r="S442">
        <f t="shared" si="192"/>
        <v>2.1588849826386504E-3</v>
      </c>
      <c r="T442">
        <f t="shared" si="192"/>
        <v>-7.6830801776007679E-2</v>
      </c>
      <c r="U442">
        <f t="shared" si="192"/>
        <v>3.4135184883867568E-3</v>
      </c>
      <c r="V442">
        <f t="shared" si="192"/>
        <v>-1.7557553534283412E-3</v>
      </c>
      <c r="W442">
        <f t="shared" si="192"/>
        <v>3.2038070061155104E-3</v>
      </c>
      <c r="X442">
        <f t="shared" si="192"/>
        <v>-3.4380927434221084E-3</v>
      </c>
      <c r="Y442">
        <f t="shared" si="192"/>
        <v>1.5977815397836388E-2</v>
      </c>
      <c r="Z442">
        <f t="shared" si="192"/>
        <v>-1.1103218523591843E-2</v>
      </c>
      <c r="AA442">
        <f t="shared" si="192"/>
        <v>4.231757728481516E-2</v>
      </c>
      <c r="AB442">
        <f t="shared" si="192"/>
        <v>3.0361139855634291E-2</v>
      </c>
      <c r="AC442">
        <f t="shared" si="192"/>
        <v>2.1031155355615224E-2</v>
      </c>
      <c r="AD442">
        <f t="shared" si="192"/>
        <v>1.9831916648224771E-2</v>
      </c>
      <c r="AE442">
        <f t="shared" si="192"/>
        <v>-1.6126912409933539E-2</v>
      </c>
      <c r="AF442">
        <f t="shared" si="192"/>
        <v>1.3210712759175471E-3</v>
      </c>
      <c r="AG442">
        <f t="shared" si="192"/>
        <v>8.4300602805068413E-3</v>
      </c>
      <c r="AH442">
        <f t="shared" si="192"/>
        <v>1.0349200834415845E-2</v>
      </c>
      <c r="AI442">
        <f t="shared" si="192"/>
        <v>3.1508651055536445E-3</v>
      </c>
      <c r="AJ442">
        <f t="shared" si="192"/>
        <v>-1.1387134802055691E-2</v>
      </c>
      <c r="AK442">
        <f t="shared" si="192"/>
        <v>6.5552489284041318E-3</v>
      </c>
      <c r="AL442">
        <f t="shared" si="192"/>
        <v>-9.8644127070725996E-3</v>
      </c>
      <c r="AM442">
        <f t="shared" si="192"/>
        <v>5.4567571143797153E-3</v>
      </c>
      <c r="AN442">
        <f t="shared" si="192"/>
        <v>6.1026565276446435E-5</v>
      </c>
      <c r="AO442">
        <f t="shared" si="192"/>
        <v>-6.5945781696954663E-3</v>
      </c>
      <c r="AP442">
        <f t="shared" si="192"/>
        <v>-9.3731620091832765E-3</v>
      </c>
      <c r="AQ442">
        <f t="shared" si="134"/>
        <v>9.4394546852937401E-4</v>
      </c>
    </row>
    <row r="443" spans="1:43" x14ac:dyDescent="0.2">
      <c r="A443" s="6">
        <v>45688</v>
      </c>
      <c r="B443">
        <f t="shared" ref="B443:AP443" si="193">LN(B192/B191)</f>
        <v>2.610081413378636E-2</v>
      </c>
      <c r="C443">
        <f t="shared" si="193"/>
        <v>2.0493260227161102E-2</v>
      </c>
      <c r="D443">
        <f t="shared" si="193"/>
        <v>-8.8459282896880386E-3</v>
      </c>
      <c r="E443">
        <f t="shared" si="193"/>
        <v>1.136660858162231E-2</v>
      </c>
      <c r="F443">
        <f t="shared" si="193"/>
        <v>1.8227439977869016E-2</v>
      </c>
      <c r="G443">
        <f t="shared" si="193"/>
        <v>1.4948316678042695E-2</v>
      </c>
      <c r="H443">
        <f t="shared" si="193"/>
        <v>3.105011334483921E-2</v>
      </c>
      <c r="I443">
        <f t="shared" si="193"/>
        <v>-4.8162914510511638E-3</v>
      </c>
      <c r="J443">
        <f t="shared" si="193"/>
        <v>-2.7968164352471275E-2</v>
      </c>
      <c r="K443">
        <f t="shared" si="193"/>
        <v>1.894865760035663E-2</v>
      </c>
      <c r="L443">
        <f t="shared" si="193"/>
        <v>3.7893667908432419E-2</v>
      </c>
      <c r="M443">
        <f t="shared" si="193"/>
        <v>7.7445891751833466E-3</v>
      </c>
      <c r="N443">
        <f t="shared" si="193"/>
        <v>2.55580916138663E-2</v>
      </c>
      <c r="O443">
        <f t="shared" si="193"/>
        <v>4.2319011854702604E-2</v>
      </c>
      <c r="P443">
        <f t="shared" si="193"/>
        <v>1.0861239431604634E-2</v>
      </c>
      <c r="Q443">
        <f t="shared" si="193"/>
        <v>2.2683932806060729E-2</v>
      </c>
      <c r="R443">
        <f t="shared" si="193"/>
        <v>9.5705910908598247E-3</v>
      </c>
      <c r="S443">
        <f t="shared" si="193"/>
        <v>2.7849483005369388E-3</v>
      </c>
      <c r="T443">
        <f t="shared" si="193"/>
        <v>2.7249496932496023E-2</v>
      </c>
      <c r="U443">
        <f t="shared" si="193"/>
        <v>3.4469216588561301E-2</v>
      </c>
      <c r="V443">
        <f t="shared" si="193"/>
        <v>-7.1471501079096635E-3</v>
      </c>
      <c r="W443">
        <f t="shared" si="193"/>
        <v>-2.0322598298987186E-2</v>
      </c>
      <c r="X443">
        <f t="shared" si="193"/>
        <v>7.1832700220579304E-3</v>
      </c>
      <c r="Y443">
        <f t="shared" si="193"/>
        <v>6.1731697556800993E-3</v>
      </c>
      <c r="Z443">
        <f t="shared" si="193"/>
        <v>9.3413271584614939E-3</v>
      </c>
      <c r="AA443">
        <f t="shared" si="193"/>
        <v>4.8662250954817368E-2</v>
      </c>
      <c r="AB443">
        <f t="shared" si="193"/>
        <v>2.9274995828670457E-2</v>
      </c>
      <c r="AC443">
        <f t="shared" si="193"/>
        <v>4.0869109247597575E-2</v>
      </c>
      <c r="AD443">
        <f t="shared" si="193"/>
        <v>6.7459682068375729E-2</v>
      </c>
      <c r="AE443">
        <f t="shared" si="193"/>
        <v>2.6100801256994155E-2</v>
      </c>
      <c r="AF443">
        <f t="shared" si="193"/>
        <v>1.420743084526906E-3</v>
      </c>
      <c r="AG443">
        <f t="shared" si="193"/>
        <v>4.276912153442316E-3</v>
      </c>
      <c r="AH443">
        <f t="shared" si="193"/>
        <v>2.4624228676339188E-2</v>
      </c>
      <c r="AI443">
        <f t="shared" si="193"/>
        <v>-2.2324997312597921E-3</v>
      </c>
      <c r="AJ443">
        <f t="shared" si="193"/>
        <v>1.061600957355714E-2</v>
      </c>
      <c r="AK443">
        <f t="shared" si="193"/>
        <v>2.5575569738686823E-2</v>
      </c>
      <c r="AL443">
        <f t="shared" si="193"/>
        <v>-1.0518565277398835E-4</v>
      </c>
      <c r="AM443">
        <f t="shared" si="193"/>
        <v>1.3416091364452992E-2</v>
      </c>
      <c r="AN443">
        <f t="shared" si="193"/>
        <v>3.0075831349969506E-3</v>
      </c>
      <c r="AO443">
        <f t="shared" si="193"/>
        <v>2.6012482712791814E-3</v>
      </c>
      <c r="AP443">
        <f t="shared" si="193"/>
        <v>3.6869379267220802E-2</v>
      </c>
      <c r="AQ443">
        <f t="shared" si="134"/>
        <v>2.1467618130081759E-2</v>
      </c>
    </row>
    <row r="444" spans="1:43" x14ac:dyDescent="0.2">
      <c r="A444" s="6">
        <v>45689</v>
      </c>
      <c r="B444">
        <f t="shared" ref="B444:AP444" si="194">LN(B193/B192)</f>
        <v>-1.0531209382573291E-3</v>
      </c>
      <c r="C444">
        <f t="shared" si="194"/>
        <v>-1.3968930612480314E-2</v>
      </c>
      <c r="D444">
        <f t="shared" si="194"/>
        <v>-1.8772136755479719E-3</v>
      </c>
      <c r="E444">
        <f t="shared" si="194"/>
        <v>3.4196812119931835E-2</v>
      </c>
      <c r="F444">
        <f t="shared" si="194"/>
        <v>-9.0469406670134827E-4</v>
      </c>
      <c r="G444">
        <f t="shared" si="194"/>
        <v>-2.734078532432966E-2</v>
      </c>
      <c r="H444">
        <f t="shared" si="194"/>
        <v>-3.1446818689258131E-2</v>
      </c>
      <c r="I444">
        <f t="shared" si="194"/>
        <v>-6.2315004353305828E-4</v>
      </c>
      <c r="J444">
        <f t="shared" si="194"/>
        <v>7.2971184574646773E-3</v>
      </c>
      <c r="K444">
        <f t="shared" si="194"/>
        <v>-1.0238313743878168E-2</v>
      </c>
      <c r="L444">
        <f t="shared" si="194"/>
        <v>1.4414589344547141E-2</v>
      </c>
      <c r="M444">
        <f t="shared" si="194"/>
        <v>-1.1700280936073473E-2</v>
      </c>
      <c r="N444">
        <f t="shared" si="194"/>
        <v>4.8040822420326028E-2</v>
      </c>
      <c r="O444">
        <f t="shared" si="194"/>
        <v>6.0340166417600562E-3</v>
      </c>
      <c r="P444">
        <f t="shared" si="194"/>
        <v>-1.9635974516858962E-2</v>
      </c>
      <c r="Q444">
        <f t="shared" si="194"/>
        <v>-1.9456048212560771E-2</v>
      </c>
      <c r="R444">
        <f t="shared" si="194"/>
        <v>-3.9530379611100812E-4</v>
      </c>
      <c r="S444">
        <f t="shared" si="194"/>
        <v>-1.0042519946438179E-3</v>
      </c>
      <c r="T444">
        <f t="shared" si="194"/>
        <v>-1.3425723055625637E-2</v>
      </c>
      <c r="U444">
        <f t="shared" si="194"/>
        <v>1.0642804844061432E-2</v>
      </c>
      <c r="V444">
        <f t="shared" si="194"/>
        <v>4.4901185541302423E-2</v>
      </c>
      <c r="W444">
        <f t="shared" si="194"/>
        <v>1.879249934936732E-2</v>
      </c>
      <c r="X444">
        <f t="shared" si="194"/>
        <v>-1.8395295555878755E-2</v>
      </c>
      <c r="Y444">
        <f t="shared" si="194"/>
        <v>2.8650626150211429E-2</v>
      </c>
      <c r="Z444">
        <f t="shared" si="194"/>
        <v>-2.3026820269963253E-2</v>
      </c>
      <c r="AA444">
        <f t="shared" si="194"/>
        <v>-3.7779974648595366E-2</v>
      </c>
      <c r="AB444">
        <f t="shared" si="194"/>
        <v>-4.0383133827071392E-2</v>
      </c>
      <c r="AC444">
        <f t="shared" si="194"/>
        <v>-4.1981058352582083E-2</v>
      </c>
      <c r="AD444">
        <f t="shared" si="194"/>
        <v>-7.2937124099789405E-2</v>
      </c>
      <c r="AE444">
        <f t="shared" si="194"/>
        <v>-1.0531331682207051E-3</v>
      </c>
      <c r="AF444">
        <f t="shared" si="194"/>
        <v>1.21457962803793E-2</v>
      </c>
      <c r="AG444">
        <f t="shared" si="194"/>
        <v>-4.6021111314532934E-3</v>
      </c>
      <c r="AH444">
        <f t="shared" si="194"/>
        <v>1.4975464090013189E-2</v>
      </c>
      <c r="AI444">
        <f t="shared" si="194"/>
        <v>2.1926773391234143E-3</v>
      </c>
      <c r="AJ444">
        <f t="shared" si="194"/>
        <v>-1.5250143282173952E-2</v>
      </c>
      <c r="AK444">
        <f t="shared" si="194"/>
        <v>3.3078151239328543E-2</v>
      </c>
      <c r="AL444">
        <f t="shared" si="194"/>
        <v>9.4627280744117128E-4</v>
      </c>
      <c r="AM444">
        <f t="shared" si="194"/>
        <v>-8.9675332839541586E-3</v>
      </c>
      <c r="AN444">
        <f t="shared" si="194"/>
        <v>-9.5900941983334369E-3</v>
      </c>
      <c r="AO444">
        <f t="shared" si="194"/>
        <v>-1.6893667049065683E-2</v>
      </c>
      <c r="AP444">
        <f t="shared" si="194"/>
        <v>1.0769051080235733E-2</v>
      </c>
      <c r="AQ444">
        <f t="shared" si="134"/>
        <v>4.9743527629310003E-2</v>
      </c>
    </row>
    <row r="445" spans="1:43" x14ac:dyDescent="0.2">
      <c r="A445" s="6">
        <v>45691</v>
      </c>
      <c r="B445">
        <f t="shared" ref="B445:AP445" si="195">LN(B194/B193)</f>
        <v>-2.685000583765804E-2</v>
      </c>
      <c r="C445">
        <f t="shared" si="195"/>
        <v>6.9155038928723014E-4</v>
      </c>
      <c r="D445">
        <f t="shared" si="195"/>
        <v>1.7768190134244979E-2</v>
      </c>
      <c r="E445">
        <f t="shared" si="195"/>
        <v>-2.5335646004319735E-2</v>
      </c>
      <c r="F445">
        <f t="shared" si="195"/>
        <v>-2.2326615994200591E-2</v>
      </c>
      <c r="G445">
        <f t="shared" si="195"/>
        <v>-1.3251676010136272E-2</v>
      </c>
      <c r="H445">
        <f t="shared" si="195"/>
        <v>-4.8654701758082113E-2</v>
      </c>
      <c r="I445">
        <f t="shared" si="195"/>
        <v>7.7616036960774723E-3</v>
      </c>
      <c r="J445">
        <f t="shared" si="195"/>
        <v>4.6180174337506409E-2</v>
      </c>
      <c r="K445">
        <f t="shared" si="195"/>
        <v>-9.1329716854359063E-4</v>
      </c>
      <c r="L445">
        <f t="shared" si="195"/>
        <v>-2.6587491404687871E-2</v>
      </c>
      <c r="M445">
        <f t="shared" si="195"/>
        <v>-1.1740381887000379E-2</v>
      </c>
      <c r="N445">
        <f t="shared" si="195"/>
        <v>1.7151644051994343E-2</v>
      </c>
      <c r="O445">
        <f t="shared" si="195"/>
        <v>-4.3495401361748629E-3</v>
      </c>
      <c r="P445">
        <f t="shared" si="195"/>
        <v>-2.0511093496553102E-2</v>
      </c>
      <c r="Q445">
        <f t="shared" si="195"/>
        <v>-3.3760952828544577E-2</v>
      </c>
      <c r="R445">
        <f t="shared" si="195"/>
        <v>-1.489770631969509E-2</v>
      </c>
      <c r="S445">
        <f t="shared" si="195"/>
        <v>-9.1856123960546863E-4</v>
      </c>
      <c r="T445">
        <f t="shared" si="195"/>
        <v>-2.7404898317081164E-2</v>
      </c>
      <c r="U445">
        <f t="shared" si="195"/>
        <v>-3.7333211262058963E-2</v>
      </c>
      <c r="V445">
        <f t="shared" si="195"/>
        <v>3.6895469489628276E-2</v>
      </c>
      <c r="W445">
        <f t="shared" si="195"/>
        <v>3.9583316650334766E-2</v>
      </c>
      <c r="X445">
        <f t="shared" si="195"/>
        <v>-1.1813253985934636E-3</v>
      </c>
      <c r="Y445">
        <f t="shared" si="195"/>
        <v>3.089821080800511E-2</v>
      </c>
      <c r="Z445">
        <f t="shared" si="195"/>
        <v>2.8462524141539412E-2</v>
      </c>
      <c r="AA445">
        <f t="shared" si="195"/>
        <v>-2.7521968146696871E-2</v>
      </c>
      <c r="AB445">
        <f t="shared" si="195"/>
        <v>-6.1959573151974139E-2</v>
      </c>
      <c r="AC445">
        <f t="shared" si="195"/>
        <v>-6.7500112047459704E-2</v>
      </c>
      <c r="AD445">
        <f t="shared" si="195"/>
        <v>-5.1393004302597599E-2</v>
      </c>
      <c r="AE445">
        <f t="shared" si="195"/>
        <v>-2.684998068561158E-2</v>
      </c>
      <c r="AF445">
        <f t="shared" si="195"/>
        <v>-8.8048668250544273E-3</v>
      </c>
      <c r="AG445">
        <f t="shared" si="195"/>
        <v>-7.6878418405663821E-3</v>
      </c>
      <c r="AH445">
        <f t="shared" si="195"/>
        <v>-2.5910939742961051E-2</v>
      </c>
      <c r="AI445">
        <f t="shared" si="195"/>
        <v>-2.0330476795938318E-3</v>
      </c>
      <c r="AJ445">
        <f t="shared" si="195"/>
        <v>6.4338994187576335E-3</v>
      </c>
      <c r="AK445">
        <f t="shared" si="195"/>
        <v>-1.7886759017701176E-2</v>
      </c>
      <c r="AL445">
        <f t="shared" si="195"/>
        <v>-9.8216018157915447E-3</v>
      </c>
      <c r="AM445">
        <f t="shared" si="195"/>
        <v>-6.6143908990609285E-3</v>
      </c>
      <c r="AN445">
        <f t="shared" si="195"/>
        <v>-1.1053189015897476E-3</v>
      </c>
      <c r="AO445">
        <f t="shared" si="195"/>
        <v>5.0286374180134527E-3</v>
      </c>
      <c r="AP445">
        <f t="shared" si="195"/>
        <v>3.1060485839893058E-3</v>
      </c>
      <c r="AQ445">
        <f t="shared" si="134"/>
        <v>-1.4157551080678333E-2</v>
      </c>
    </row>
    <row r="446" spans="1:43" x14ac:dyDescent="0.2">
      <c r="A446" s="6">
        <v>45692</v>
      </c>
      <c r="B446">
        <f t="shared" ref="B446:AP446" si="196">LN(B195/B194)</f>
        <v>1.3362593608560768E-2</v>
      </c>
      <c r="C446">
        <f t="shared" si="196"/>
        <v>3.643023888522802E-2</v>
      </c>
      <c r="D446">
        <f t="shared" si="196"/>
        <v>5.4921830374877684E-3</v>
      </c>
      <c r="E446">
        <f t="shared" si="196"/>
        <v>-1.6986099577510287E-3</v>
      </c>
      <c r="F446">
        <f t="shared" si="196"/>
        <v>-7.0634165448598078E-3</v>
      </c>
      <c r="G446">
        <f t="shared" si="196"/>
        <v>1.9864048054754009E-2</v>
      </c>
      <c r="H446">
        <f t="shared" si="196"/>
        <v>1.7415830876297958E-2</v>
      </c>
      <c r="I446">
        <f t="shared" si="196"/>
        <v>1.6714335289422986E-2</v>
      </c>
      <c r="J446">
        <f t="shared" si="196"/>
        <v>3.5420030206019144E-2</v>
      </c>
      <c r="K446">
        <f t="shared" si="196"/>
        <v>1.3285099661513512E-2</v>
      </c>
      <c r="L446">
        <f t="shared" si="196"/>
        <v>-1.1626403265369614E-2</v>
      </c>
      <c r="M446">
        <f t="shared" si="196"/>
        <v>3.811295256243262E-2</v>
      </c>
      <c r="N446">
        <f t="shared" si="196"/>
        <v>-2.2857239883835685E-3</v>
      </c>
      <c r="O446">
        <f t="shared" si="196"/>
        <v>-7.6465751916040617E-3</v>
      </c>
      <c r="P446">
        <f t="shared" si="196"/>
        <v>2.4908085505280449E-2</v>
      </c>
      <c r="Q446">
        <f t="shared" si="196"/>
        <v>2.0274794621829437E-2</v>
      </c>
      <c r="R446">
        <f t="shared" si="196"/>
        <v>3.1056187936885814E-2</v>
      </c>
      <c r="S446">
        <f t="shared" si="196"/>
        <v>1.4062251073729487E-2</v>
      </c>
      <c r="T446">
        <f t="shared" si="196"/>
        <v>3.3050242603997824E-2</v>
      </c>
      <c r="U446">
        <f t="shared" si="196"/>
        <v>1.9946081506254463E-2</v>
      </c>
      <c r="V446">
        <f t="shared" si="196"/>
        <v>6.9288209318501236E-3</v>
      </c>
      <c r="W446">
        <f t="shared" si="196"/>
        <v>-1.0395468257464218E-2</v>
      </c>
      <c r="X446">
        <f t="shared" si="196"/>
        <v>2.3683059187102801E-2</v>
      </c>
      <c r="Y446">
        <f t="shared" si="196"/>
        <v>4.951010922899607E-3</v>
      </c>
      <c r="Z446">
        <f t="shared" si="196"/>
        <v>8.4147321139468063E-3</v>
      </c>
      <c r="AA446">
        <f t="shared" si="196"/>
        <v>3.7057876856182739E-2</v>
      </c>
      <c r="AB446">
        <f t="shared" si="196"/>
        <v>1.1310475215263457E-2</v>
      </c>
      <c r="AC446">
        <f t="shared" si="196"/>
        <v>5.545415102821017E-2</v>
      </c>
      <c r="AD446">
        <f t="shared" si="196"/>
        <v>-5.6484255380000407E-3</v>
      </c>
      <c r="AE446">
        <f t="shared" si="196"/>
        <v>1.3362543638327987E-2</v>
      </c>
      <c r="AF446">
        <f t="shared" si="196"/>
        <v>2.5840715513568709E-2</v>
      </c>
      <c r="AG446">
        <f t="shared" si="196"/>
        <v>2.5244691494188676E-2</v>
      </c>
      <c r="AH446">
        <f t="shared" si="196"/>
        <v>-1.5981896939322327E-3</v>
      </c>
      <c r="AI446">
        <f t="shared" si="196"/>
        <v>1.2057896369862965E-2</v>
      </c>
      <c r="AJ446">
        <f t="shared" si="196"/>
        <v>1.8872761867911887E-2</v>
      </c>
      <c r="AK446">
        <f t="shared" si="196"/>
        <v>1.7591626620483535E-3</v>
      </c>
      <c r="AL446">
        <f t="shared" si="196"/>
        <v>2.3079964941092324E-2</v>
      </c>
      <c r="AM446">
        <f t="shared" si="196"/>
        <v>2.3700016965183687E-2</v>
      </c>
      <c r="AN446">
        <f t="shared" si="196"/>
        <v>9.3935896147078965E-3</v>
      </c>
      <c r="AO446">
        <f t="shared" si="196"/>
        <v>2.6254258762198456E-3</v>
      </c>
      <c r="AP446">
        <f t="shared" si="196"/>
        <v>1.5838038956760243E-2</v>
      </c>
      <c r="AQ446">
        <f t="shared" si="134"/>
        <v>-7.0166574693007345E-3</v>
      </c>
    </row>
    <row r="447" spans="1:43" x14ac:dyDescent="0.2">
      <c r="A447" s="6">
        <v>45693</v>
      </c>
      <c r="B447">
        <f t="shared" ref="B447:AP447" si="197">LN(B196/B195)</f>
        <v>3.4636974940844459E-2</v>
      </c>
      <c r="C447">
        <f t="shared" si="197"/>
        <v>1.696481597473003E-2</v>
      </c>
      <c r="D447">
        <f t="shared" si="197"/>
        <v>-6.0206511918368586E-4</v>
      </c>
      <c r="E447">
        <f t="shared" si="197"/>
        <v>1.8385912982895665E-3</v>
      </c>
      <c r="F447">
        <f t="shared" si="197"/>
        <v>1.5011385445624194E-2</v>
      </c>
      <c r="G447">
        <f t="shared" si="197"/>
        <v>-8.4897504453501759E-3</v>
      </c>
      <c r="H447">
        <f t="shared" si="197"/>
        <v>1.0319111310376125E-2</v>
      </c>
      <c r="I447">
        <f t="shared" si="197"/>
        <v>-1.3695505450431631E-3</v>
      </c>
      <c r="J447">
        <f t="shared" si="197"/>
        <v>4.4600004370796247E-3</v>
      </c>
      <c r="K447">
        <f t="shared" si="197"/>
        <v>6.2105188382516972E-3</v>
      </c>
      <c r="L447">
        <f t="shared" si="197"/>
        <v>7.8284099961921615E-3</v>
      </c>
      <c r="M447">
        <f t="shared" si="197"/>
        <v>3.440508788370681E-2</v>
      </c>
      <c r="N447">
        <f t="shared" si="197"/>
        <v>-1.7673952704906303E-3</v>
      </c>
      <c r="O447">
        <f t="shared" si="197"/>
        <v>-2.2206230017109359E-2</v>
      </c>
      <c r="P447">
        <f t="shared" si="197"/>
        <v>1.5656806079218598E-3</v>
      </c>
      <c r="Q447">
        <f t="shared" si="197"/>
        <v>2.9279745234155465E-2</v>
      </c>
      <c r="R447">
        <f t="shared" si="197"/>
        <v>-5.4615100255220143E-3</v>
      </c>
      <c r="S447">
        <f t="shared" si="197"/>
        <v>-7.1062732472592068E-3</v>
      </c>
      <c r="T447">
        <f t="shared" si="197"/>
        <v>9.1061277016215563E-3</v>
      </c>
      <c r="U447">
        <f t="shared" si="197"/>
        <v>1.1397534114438924E-2</v>
      </c>
      <c r="V447">
        <f t="shared" si="197"/>
        <v>-4.9563928655152632E-3</v>
      </c>
      <c r="W447">
        <f t="shared" si="197"/>
        <v>-2.8623855306978259E-2</v>
      </c>
      <c r="X447">
        <f t="shared" si="197"/>
        <v>-1.1435678776729035E-2</v>
      </c>
      <c r="Y447">
        <f t="shared" si="197"/>
        <v>-3.235029047021401E-3</v>
      </c>
      <c r="Z447">
        <f t="shared" si="197"/>
        <v>2.6841607394050972E-3</v>
      </c>
      <c r="AA447">
        <f t="shared" si="197"/>
        <v>1.5520444669892417E-2</v>
      </c>
      <c r="AB447">
        <f t="shared" si="197"/>
        <v>1.9696686008774954E-2</v>
      </c>
      <c r="AC447">
        <f t="shared" si="197"/>
        <v>2.3202196551680026E-2</v>
      </c>
      <c r="AD447">
        <f t="shared" si="197"/>
        <v>3.6026817046858391E-3</v>
      </c>
      <c r="AE447">
        <f t="shared" si="197"/>
        <v>3.4637011549166256E-2</v>
      </c>
      <c r="AF447">
        <f t="shared" si="197"/>
        <v>-1.9718038529051461E-3</v>
      </c>
      <c r="AG447">
        <f t="shared" si="197"/>
        <v>9.7724760677281707E-3</v>
      </c>
      <c r="AH447">
        <f t="shared" si="197"/>
        <v>-1.9465987564432748E-2</v>
      </c>
      <c r="AI447">
        <f t="shared" si="197"/>
        <v>-3.9433732125019846E-4</v>
      </c>
      <c r="AJ447">
        <f t="shared" si="197"/>
        <v>-9.2167554838412343E-4</v>
      </c>
      <c r="AK447">
        <f t="shared" si="197"/>
        <v>-1.5499147152875597E-2</v>
      </c>
      <c r="AL447">
        <f t="shared" si="197"/>
        <v>-8.7234457239479899E-3</v>
      </c>
      <c r="AM447">
        <f t="shared" si="197"/>
        <v>-1.7020375062132918E-2</v>
      </c>
      <c r="AN447">
        <f t="shared" si="197"/>
        <v>-3.8910090449095908E-3</v>
      </c>
      <c r="AO447">
        <f t="shared" si="197"/>
        <v>1.1746812392763974E-3</v>
      </c>
      <c r="AP447">
        <f t="shared" si="197"/>
        <v>1.8353603745618296E-2</v>
      </c>
      <c r="AQ447">
        <f t="shared" si="134"/>
        <v>1.0349468100472282E-3</v>
      </c>
    </row>
    <row r="448" spans="1:43" x14ac:dyDescent="0.2">
      <c r="A448" s="6">
        <v>45694</v>
      </c>
      <c r="B448">
        <f t="shared" ref="B448:AP448" si="198">LN(B197/B196)</f>
        <v>-2.0046332457471169E-2</v>
      </c>
      <c r="C448">
        <f t="shared" si="198"/>
        <v>1.7068615073003127E-2</v>
      </c>
      <c r="D448">
        <f t="shared" si="198"/>
        <v>-2.4816804111078724E-2</v>
      </c>
      <c r="E448">
        <f t="shared" si="198"/>
        <v>-9.1651453583891807E-3</v>
      </c>
      <c r="F448">
        <f t="shared" si="198"/>
        <v>8.3903081528878543E-3</v>
      </c>
      <c r="G448">
        <f t="shared" si="198"/>
        <v>2.3863836022029461E-2</v>
      </c>
      <c r="H448">
        <f t="shared" si="198"/>
        <v>-7.8426656305537815E-3</v>
      </c>
      <c r="I448">
        <f t="shared" si="198"/>
        <v>-1.9683858652789179E-2</v>
      </c>
      <c r="J448">
        <f t="shared" si="198"/>
        <v>-6.2075276431368181E-4</v>
      </c>
      <c r="K448">
        <f t="shared" si="198"/>
        <v>7.3857772073107715E-3</v>
      </c>
      <c r="L448">
        <f t="shared" si="198"/>
        <v>-9.4937882271936159E-3</v>
      </c>
      <c r="M448">
        <f t="shared" si="198"/>
        <v>1.1440469529346984E-4</v>
      </c>
      <c r="N448">
        <f t="shared" si="198"/>
        <v>-9.78563424774839E-4</v>
      </c>
      <c r="O448">
        <f t="shared" si="198"/>
        <v>-4.2333420472459096E-3</v>
      </c>
      <c r="P448">
        <f t="shared" si="198"/>
        <v>-2.1506205220963619E-2</v>
      </c>
      <c r="Q448">
        <f t="shared" si="198"/>
        <v>-2.1244362496048271E-2</v>
      </c>
      <c r="R448">
        <f t="shared" si="198"/>
        <v>2.6174446040239277E-3</v>
      </c>
      <c r="S448">
        <f t="shared" si="198"/>
        <v>-1.4350290618011084E-4</v>
      </c>
      <c r="T448">
        <f t="shared" si="198"/>
        <v>-1.0373515299731434E-2</v>
      </c>
      <c r="U448">
        <f t="shared" si="198"/>
        <v>-2.3240357198308424E-3</v>
      </c>
      <c r="V448">
        <f t="shared" si="198"/>
        <v>-2.6124529933253305E-2</v>
      </c>
      <c r="W448">
        <f t="shared" si="198"/>
        <v>-1.1686245814270624E-3</v>
      </c>
      <c r="X448">
        <f t="shared" si="198"/>
        <v>6.1984758229806465E-3</v>
      </c>
      <c r="Y448">
        <f t="shared" si="198"/>
        <v>-1.2281161527690666E-2</v>
      </c>
      <c r="Z448">
        <f t="shared" si="198"/>
        <v>2.6769753030940068E-3</v>
      </c>
      <c r="AA448">
        <f t="shared" si="198"/>
        <v>-3.2357575932279253E-2</v>
      </c>
      <c r="AB448">
        <f t="shared" si="198"/>
        <v>-2.2246324912863873E-3</v>
      </c>
      <c r="AC448">
        <f t="shared" si="198"/>
        <v>-1.19645235621777E-2</v>
      </c>
      <c r="AD448">
        <f t="shared" si="198"/>
        <v>-5.4956210650706919E-4</v>
      </c>
      <c r="AE448">
        <f t="shared" si="198"/>
        <v>-2.0046319788905524E-2</v>
      </c>
      <c r="AF448">
        <f t="shared" si="198"/>
        <v>7.276334955180935E-3</v>
      </c>
      <c r="AG448">
        <f t="shared" si="198"/>
        <v>3.4758504286237905E-3</v>
      </c>
      <c r="AH448">
        <f t="shared" si="198"/>
        <v>-7.7040372131335216E-3</v>
      </c>
      <c r="AI448">
        <f t="shared" si="198"/>
        <v>3.7006459303081745E-3</v>
      </c>
      <c r="AJ448">
        <f t="shared" si="198"/>
        <v>9.7569793664023848E-3</v>
      </c>
      <c r="AK448">
        <f t="shared" si="198"/>
        <v>-1.5856427953105864E-2</v>
      </c>
      <c r="AL448">
        <f t="shared" si="198"/>
        <v>2.194530232561076E-3</v>
      </c>
      <c r="AM448">
        <f t="shared" si="198"/>
        <v>-1.8178786047921707E-2</v>
      </c>
      <c r="AN448">
        <f t="shared" si="198"/>
        <v>-2.0429939178115406E-3</v>
      </c>
      <c r="AO448">
        <f t="shared" si="198"/>
        <v>5.1642461496959778E-3</v>
      </c>
      <c r="AP448">
        <f t="shared" si="198"/>
        <v>1.8033826042464049E-3</v>
      </c>
      <c r="AQ448">
        <f t="shared" ref="AQ448:AQ499" si="199">LN(AQ197/AQ196)</f>
        <v>-4.3696614724344461E-2</v>
      </c>
    </row>
    <row r="449" spans="1:43" x14ac:dyDescent="0.2">
      <c r="A449" s="6">
        <v>45695</v>
      </c>
      <c r="B449">
        <f t="shared" ref="B449:AP449" si="200">LN(B198/B197)</f>
        <v>-8.1526048645051332E-3</v>
      </c>
      <c r="C449">
        <f t="shared" si="200"/>
        <v>-1.5540487021703651E-2</v>
      </c>
      <c r="D449">
        <f t="shared" si="200"/>
        <v>3.458557964977995E-2</v>
      </c>
      <c r="E449">
        <f t="shared" si="200"/>
        <v>1.6041329422031059E-2</v>
      </c>
      <c r="F449">
        <f t="shared" si="200"/>
        <v>4.0427735020869091E-2</v>
      </c>
      <c r="G449">
        <f t="shared" si="200"/>
        <v>5.0955415115258292E-4</v>
      </c>
      <c r="H449">
        <f t="shared" si="200"/>
        <v>-8.8712197335002688E-3</v>
      </c>
      <c r="I449">
        <f t="shared" si="200"/>
        <v>-2.1506205220963505E-2</v>
      </c>
      <c r="J449">
        <f t="shared" si="200"/>
        <v>3.4012389796517339E-3</v>
      </c>
      <c r="K449">
        <f t="shared" si="200"/>
        <v>3.0277974140159869E-3</v>
      </c>
      <c r="L449">
        <f t="shared" si="200"/>
        <v>1.0488521332892149E-2</v>
      </c>
      <c r="M449">
        <f t="shared" si="200"/>
        <v>7.2039522767111484E-3</v>
      </c>
      <c r="N449">
        <f t="shared" si="200"/>
        <v>-1.8757063320874383E-3</v>
      </c>
      <c r="O449">
        <f t="shared" si="200"/>
        <v>-4.4940790516063152E-5</v>
      </c>
      <c r="P449">
        <f t="shared" si="200"/>
        <v>1.3180024059019231E-2</v>
      </c>
      <c r="Q449">
        <f t="shared" si="200"/>
        <v>-8.9991608225073755E-3</v>
      </c>
      <c r="R449">
        <f t="shared" si="200"/>
        <v>-1.1655189330618486E-2</v>
      </c>
      <c r="S449">
        <f t="shared" si="200"/>
        <v>4.4676172597160517E-3</v>
      </c>
      <c r="T449">
        <f t="shared" si="200"/>
        <v>-4.0949241452403846E-3</v>
      </c>
      <c r="U449">
        <f t="shared" si="200"/>
        <v>4.7786003015146362E-3</v>
      </c>
      <c r="V449">
        <f t="shared" si="200"/>
        <v>-2.6554097517283229E-2</v>
      </c>
      <c r="W449">
        <f t="shared" si="200"/>
        <v>1.5404309645006406E-2</v>
      </c>
      <c r="X449">
        <f t="shared" si="200"/>
        <v>1.2466903611230396E-3</v>
      </c>
      <c r="Y449">
        <f t="shared" si="200"/>
        <v>1.845944123171395E-2</v>
      </c>
      <c r="Z449">
        <f t="shared" si="200"/>
        <v>1.5720669594773031E-4</v>
      </c>
      <c r="AA449">
        <f t="shared" si="200"/>
        <v>-9.698250098443011E-3</v>
      </c>
      <c r="AB449">
        <f t="shared" si="200"/>
        <v>-9.9876983158411117E-3</v>
      </c>
      <c r="AC449">
        <f t="shared" si="200"/>
        <v>1.2370478549865857E-2</v>
      </c>
      <c r="AD449">
        <f t="shared" si="200"/>
        <v>3.8432287831155793E-2</v>
      </c>
      <c r="AE449">
        <f t="shared" si="200"/>
        <v>-8.1526293232063035E-3</v>
      </c>
      <c r="AF449">
        <f t="shared" si="200"/>
        <v>3.3255116719390558E-3</v>
      </c>
      <c r="AG449">
        <f t="shared" si="200"/>
        <v>-6.3860260005117412E-3</v>
      </c>
      <c r="AH449">
        <f t="shared" si="200"/>
        <v>-3.7369439411859048E-3</v>
      </c>
      <c r="AI449">
        <f t="shared" si="200"/>
        <v>-1.2256508944197244E-2</v>
      </c>
      <c r="AJ449">
        <f t="shared" si="200"/>
        <v>-6.2841588868142407E-3</v>
      </c>
      <c r="AK449">
        <f t="shared" si="200"/>
        <v>-2.3511450615813081E-2</v>
      </c>
      <c r="AL449">
        <f t="shared" si="200"/>
        <v>6.9177431808168845E-3</v>
      </c>
      <c r="AM449">
        <f t="shared" si="200"/>
        <v>-2.0209421112424918E-2</v>
      </c>
      <c r="AN449">
        <f t="shared" si="200"/>
        <v>-1.3153302765223543E-2</v>
      </c>
      <c r="AO449">
        <f t="shared" si="200"/>
        <v>1.3386284311589901E-2</v>
      </c>
      <c r="AP449">
        <f t="shared" si="200"/>
        <v>-1.4587834380608806E-2</v>
      </c>
      <c r="AQ449">
        <f t="shared" si="199"/>
        <v>-8.1738866612411729E-3</v>
      </c>
    </row>
    <row r="450" spans="1:43" x14ac:dyDescent="0.2">
      <c r="A450" s="6">
        <v>45698</v>
      </c>
      <c r="B450">
        <f t="shared" ref="B450:AP450" si="201">LN(B199/B198)</f>
        <v>-3.6483696853859444E-2</v>
      </c>
      <c r="C450">
        <f t="shared" si="201"/>
        <v>-1.6592314477634226E-3</v>
      </c>
      <c r="D450">
        <f t="shared" si="201"/>
        <v>9.6742690317483549E-3</v>
      </c>
      <c r="E450">
        <f t="shared" si="201"/>
        <v>-1.2182688336732408E-2</v>
      </c>
      <c r="F450">
        <f t="shared" si="201"/>
        <v>-2.930355924932166E-2</v>
      </c>
      <c r="G450">
        <f t="shared" si="201"/>
        <v>-9.1434051824683341E-3</v>
      </c>
      <c r="H450">
        <f t="shared" si="201"/>
        <v>-1.6576440121195898E-2</v>
      </c>
      <c r="I450">
        <f t="shared" si="201"/>
        <v>-5.8316513192337778E-2</v>
      </c>
      <c r="J450">
        <f t="shared" si="201"/>
        <v>-3.340722193083942E-2</v>
      </c>
      <c r="K450">
        <f t="shared" si="201"/>
        <v>-1.5804723476296453E-2</v>
      </c>
      <c r="L450">
        <f t="shared" si="201"/>
        <v>-1.8463285974923818E-2</v>
      </c>
      <c r="M450">
        <f t="shared" si="201"/>
        <v>-1.4529319438708527E-2</v>
      </c>
      <c r="N450">
        <f t="shared" si="201"/>
        <v>-1.1464369645977456E-2</v>
      </c>
      <c r="O450">
        <f t="shared" si="201"/>
        <v>-1.8218013877843819E-3</v>
      </c>
      <c r="P450">
        <f t="shared" si="201"/>
        <v>-2.0560131356641895E-2</v>
      </c>
      <c r="Q450">
        <f t="shared" si="201"/>
        <v>-2.6255705822185102E-2</v>
      </c>
      <c r="R450">
        <f t="shared" si="201"/>
        <v>-1.0355797112343187E-2</v>
      </c>
      <c r="S450">
        <f t="shared" si="201"/>
        <v>-1.0166950495929802E-2</v>
      </c>
      <c r="T450">
        <f t="shared" si="201"/>
        <v>-1.5327392061983067E-2</v>
      </c>
      <c r="U450">
        <f t="shared" si="201"/>
        <v>-2.454272744004939E-2</v>
      </c>
      <c r="V450">
        <f t="shared" si="201"/>
        <v>-9.5267610538172769E-3</v>
      </c>
      <c r="W450">
        <f t="shared" si="201"/>
        <v>-6.5927957317774366E-3</v>
      </c>
      <c r="X450">
        <f t="shared" si="201"/>
        <v>4.7405604284853223E-3</v>
      </c>
      <c r="Y450">
        <f t="shared" si="201"/>
        <v>-1.9319697449935069E-2</v>
      </c>
      <c r="Z450">
        <f t="shared" si="201"/>
        <v>3.2964092956577623E-3</v>
      </c>
      <c r="AA450">
        <f t="shared" si="201"/>
        <v>-1.3079311835731858E-2</v>
      </c>
      <c r="AB450">
        <f t="shared" si="201"/>
        <v>-8.3376092450961569E-4</v>
      </c>
      <c r="AC450">
        <f t="shared" si="201"/>
        <v>-8.4676371987651364E-3</v>
      </c>
      <c r="AD450">
        <f t="shared" si="201"/>
        <v>-1.6926082610192298E-2</v>
      </c>
      <c r="AE450">
        <f t="shared" si="201"/>
        <v>-3.6483684066269707E-2</v>
      </c>
      <c r="AF450">
        <f t="shared" si="201"/>
        <v>-1.2132673325416909E-2</v>
      </c>
      <c r="AG450">
        <f t="shared" si="201"/>
        <v>-9.8594309328092176E-3</v>
      </c>
      <c r="AH450">
        <f t="shared" si="201"/>
        <v>-1.0157984246442046E-3</v>
      </c>
      <c r="AI450">
        <f t="shared" si="201"/>
        <v>4.5247150027333738E-3</v>
      </c>
      <c r="AJ450">
        <f t="shared" si="201"/>
        <v>-1.2341746299806576E-2</v>
      </c>
      <c r="AK450">
        <f t="shared" si="201"/>
        <v>-8.507777607398511E-3</v>
      </c>
      <c r="AL450">
        <f t="shared" si="201"/>
        <v>1.5889674570777512E-2</v>
      </c>
      <c r="AM450">
        <f t="shared" si="201"/>
        <v>-5.4270449619627176E-4</v>
      </c>
      <c r="AN450">
        <f t="shared" si="201"/>
        <v>1.87185377004915E-3</v>
      </c>
      <c r="AO450">
        <f t="shared" si="201"/>
        <v>4.0989102402513179E-3</v>
      </c>
      <c r="AP450">
        <f t="shared" si="201"/>
        <v>-1.0716026137553668E-2</v>
      </c>
      <c r="AQ450">
        <f t="shared" si="199"/>
        <v>-1.551785860835171E-2</v>
      </c>
    </row>
    <row r="451" spans="1:43" x14ac:dyDescent="0.2">
      <c r="A451" s="6">
        <v>45699</v>
      </c>
      <c r="B451">
        <f t="shared" ref="B451:AP451" si="202">LN(B200/B199)</f>
        <v>-8.2620920980334307E-3</v>
      </c>
      <c r="C451">
        <f t="shared" si="202"/>
        <v>-3.589662298060839E-3</v>
      </c>
      <c r="D451">
        <f t="shared" si="202"/>
        <v>2.1829915722727743E-3</v>
      </c>
      <c r="E451">
        <f t="shared" si="202"/>
        <v>-1.3439346834832463E-2</v>
      </c>
      <c r="F451">
        <f t="shared" si="202"/>
        <v>-3.7758096598773244E-2</v>
      </c>
      <c r="G451">
        <f t="shared" si="202"/>
        <v>-3.9148071975628708E-3</v>
      </c>
      <c r="H451">
        <f t="shared" si="202"/>
        <v>-2.7771693692529468E-2</v>
      </c>
      <c r="I451">
        <f t="shared" si="202"/>
        <v>-4.5071267827760775E-2</v>
      </c>
      <c r="J451">
        <f t="shared" si="202"/>
        <v>1.3377590747773523E-3</v>
      </c>
      <c r="K451">
        <f t="shared" si="202"/>
        <v>-9.1741069232190667E-3</v>
      </c>
      <c r="L451">
        <f t="shared" si="202"/>
        <v>-2.6782569281967955E-2</v>
      </c>
      <c r="M451">
        <f t="shared" si="202"/>
        <v>-4.8062117284233048E-2</v>
      </c>
      <c r="N451">
        <f t="shared" si="202"/>
        <v>-1.3767968630640426E-2</v>
      </c>
      <c r="O451">
        <f t="shared" si="202"/>
        <v>-1.1570246021065487E-2</v>
      </c>
      <c r="P451">
        <f t="shared" si="202"/>
        <v>-1.5906844081167919E-2</v>
      </c>
      <c r="Q451">
        <f t="shared" si="202"/>
        <v>-1.4541178527194089E-2</v>
      </c>
      <c r="R451">
        <f t="shared" si="202"/>
        <v>-1.5109791181603001E-2</v>
      </c>
      <c r="S451">
        <f t="shared" si="202"/>
        <v>-1.8853363769665371E-2</v>
      </c>
      <c r="T451">
        <f t="shared" si="202"/>
        <v>-2.65711323463158E-2</v>
      </c>
      <c r="U451">
        <f t="shared" si="202"/>
        <v>-2.5733200519674853E-2</v>
      </c>
      <c r="V451">
        <f t="shared" si="202"/>
        <v>-5.2594638959733514E-2</v>
      </c>
      <c r="W451">
        <f t="shared" si="202"/>
        <v>-2.0899929817868368E-2</v>
      </c>
      <c r="X451">
        <f t="shared" si="202"/>
        <v>-6.1613606479556582E-3</v>
      </c>
      <c r="Y451">
        <f t="shared" si="202"/>
        <v>-1.6487068402068233E-2</v>
      </c>
      <c r="Z451">
        <f t="shared" si="202"/>
        <v>-1.9144601535681306E-2</v>
      </c>
      <c r="AA451">
        <f t="shared" si="202"/>
        <v>-3.1200182281898466E-2</v>
      </c>
      <c r="AB451">
        <f t="shared" si="202"/>
        <v>-5.3340789100136593E-2</v>
      </c>
      <c r="AC451">
        <f t="shared" si="202"/>
        <v>-3.6905248892959971E-2</v>
      </c>
      <c r="AD451">
        <f t="shared" si="202"/>
        <v>-3.3016485117735861E-2</v>
      </c>
      <c r="AE451">
        <f t="shared" si="202"/>
        <v>-8.2621177793029011E-3</v>
      </c>
      <c r="AF451">
        <f t="shared" si="202"/>
        <v>-4.3087504444248295E-3</v>
      </c>
      <c r="AG451">
        <f t="shared" si="202"/>
        <v>-8.3989504271738558E-3</v>
      </c>
      <c r="AH451">
        <f t="shared" si="202"/>
        <v>-1.9758073060063684E-2</v>
      </c>
      <c r="AI451">
        <f t="shared" si="202"/>
        <v>-7.8319520936910927E-3</v>
      </c>
      <c r="AJ451">
        <f t="shared" si="202"/>
        <v>-2.4758121602194531E-3</v>
      </c>
      <c r="AK451">
        <f t="shared" si="202"/>
        <v>-2.1053440111659362E-2</v>
      </c>
      <c r="AL451">
        <f t="shared" si="202"/>
        <v>-2.1425247524642761E-2</v>
      </c>
      <c r="AM451">
        <f t="shared" si="202"/>
        <v>-7.7662364371744478E-3</v>
      </c>
      <c r="AN451">
        <f t="shared" si="202"/>
        <v>-1.8349282137085164E-2</v>
      </c>
      <c r="AO451">
        <f t="shared" si="202"/>
        <v>-1.7784712330460459E-2</v>
      </c>
      <c r="AP451">
        <f t="shared" si="202"/>
        <v>-3.9325351656444379E-2</v>
      </c>
      <c r="AQ451">
        <f t="shared" si="199"/>
        <v>-2.4644664941434913E-2</v>
      </c>
    </row>
    <row r="452" spans="1:43" x14ac:dyDescent="0.2">
      <c r="A452" s="6">
        <v>45700</v>
      </c>
      <c r="B452">
        <f t="shared" ref="B452:AP452" si="203">LN(B201/B200)</f>
        <v>-3.145553442346484E-2</v>
      </c>
      <c r="C452">
        <f t="shared" si="203"/>
        <v>-9.8280278030794133E-3</v>
      </c>
      <c r="D452">
        <f t="shared" si="203"/>
        <v>8.6847647283112943E-3</v>
      </c>
      <c r="E452">
        <f t="shared" si="203"/>
        <v>-5.7687257530408534E-3</v>
      </c>
      <c r="F452">
        <f t="shared" si="203"/>
        <v>-3.1044020919880868E-2</v>
      </c>
      <c r="G452">
        <f t="shared" si="203"/>
        <v>-2.7219842354854434E-3</v>
      </c>
      <c r="H452">
        <f t="shared" si="203"/>
        <v>-1.8791356620769008E-3</v>
      </c>
      <c r="I452">
        <f t="shared" si="203"/>
        <v>-3.7104354888781922E-2</v>
      </c>
      <c r="J452">
        <f t="shared" si="203"/>
        <v>3.8769496222352717E-3</v>
      </c>
      <c r="K452">
        <f t="shared" si="203"/>
        <v>4.988303739415609E-3</v>
      </c>
      <c r="L452">
        <f t="shared" si="203"/>
        <v>7.5487968768225997E-3</v>
      </c>
      <c r="M452">
        <f t="shared" si="203"/>
        <v>-2.072005322613004E-2</v>
      </c>
      <c r="N452">
        <f t="shared" si="203"/>
        <v>-5.4216264465746311E-3</v>
      </c>
      <c r="O452">
        <f t="shared" si="203"/>
        <v>-7.9740278759620809E-4</v>
      </c>
      <c r="P452">
        <f t="shared" si="203"/>
        <v>2.12470456657119E-3</v>
      </c>
      <c r="Q452">
        <f t="shared" si="203"/>
        <v>-6.5078428485994795E-3</v>
      </c>
      <c r="R452">
        <f t="shared" si="203"/>
        <v>-1.4930521295951564E-2</v>
      </c>
      <c r="S452">
        <f t="shared" si="203"/>
        <v>-3.4771369309792286E-3</v>
      </c>
      <c r="T452">
        <f t="shared" si="203"/>
        <v>9.6909381206378813E-3</v>
      </c>
      <c r="U452">
        <f t="shared" si="203"/>
        <v>-2.8684778326047537E-3</v>
      </c>
      <c r="V452">
        <f t="shared" si="203"/>
        <v>2.6830141687748745E-2</v>
      </c>
      <c r="W452">
        <f t="shared" si="203"/>
        <v>-1.1369122439398483E-2</v>
      </c>
      <c r="X452">
        <f t="shared" si="203"/>
        <v>-3.4296985986670666E-3</v>
      </c>
      <c r="Y452">
        <f t="shared" si="203"/>
        <v>-3.2523057800891167E-2</v>
      </c>
      <c r="Z452">
        <f t="shared" si="203"/>
        <v>-8.9859004682506377E-3</v>
      </c>
      <c r="AA452">
        <f t="shared" si="203"/>
        <v>-2.2511432331014991E-2</v>
      </c>
      <c r="AB452">
        <f t="shared" si="203"/>
        <v>-4.3955967068193041E-4</v>
      </c>
      <c r="AC452">
        <f t="shared" si="203"/>
        <v>-1.5268977146531503E-2</v>
      </c>
      <c r="AD452">
        <f t="shared" si="203"/>
        <v>-1.2821315903985305E-2</v>
      </c>
      <c r="AE452">
        <f t="shared" si="203"/>
        <v>-3.1455548141192675E-2</v>
      </c>
      <c r="AF452">
        <f t="shared" si="203"/>
        <v>-4.9645038998087805E-4</v>
      </c>
      <c r="AG452">
        <f t="shared" si="203"/>
        <v>3.1692814134477057E-3</v>
      </c>
      <c r="AH452">
        <f t="shared" si="203"/>
        <v>7.4227704400947961E-3</v>
      </c>
      <c r="AI452">
        <f t="shared" si="203"/>
        <v>-7.5861934923300654E-4</v>
      </c>
      <c r="AJ452">
        <f t="shared" si="203"/>
        <v>-6.6868981240710878E-3</v>
      </c>
      <c r="AK452">
        <f t="shared" si="203"/>
        <v>-4.6245034909635028E-3</v>
      </c>
      <c r="AL452">
        <f t="shared" si="203"/>
        <v>1.3126232141159161E-2</v>
      </c>
      <c r="AM452">
        <f t="shared" si="203"/>
        <v>2.8000045045025986E-3</v>
      </c>
      <c r="AN452">
        <f t="shared" si="203"/>
        <v>-3.3865493522305919E-3</v>
      </c>
      <c r="AO452">
        <f t="shared" si="203"/>
        <v>6.6282749463750807E-3</v>
      </c>
      <c r="AP452">
        <f t="shared" si="203"/>
        <v>-5.600386201246782E-3</v>
      </c>
      <c r="AQ452">
        <f t="shared" si="199"/>
        <v>-3.1178119311436062E-2</v>
      </c>
    </row>
    <row r="453" spans="1:43" x14ac:dyDescent="0.2">
      <c r="A453" s="6">
        <v>45701</v>
      </c>
      <c r="B453">
        <f t="shared" ref="B453:AP453" si="204">LN(B202/B201)</f>
        <v>-3.4414306032744587E-3</v>
      </c>
      <c r="C453">
        <f t="shared" si="204"/>
        <v>-1.5532486195994934E-2</v>
      </c>
      <c r="D453">
        <f t="shared" si="204"/>
        <v>1.7803819350425654E-3</v>
      </c>
      <c r="E453">
        <f t="shared" si="204"/>
        <v>-2.3271401572599383E-3</v>
      </c>
      <c r="F453">
        <f t="shared" si="204"/>
        <v>-1.7448720395530876E-2</v>
      </c>
      <c r="G453">
        <f t="shared" si="204"/>
        <v>1.5712287364583671E-2</v>
      </c>
      <c r="H453">
        <f t="shared" si="204"/>
        <v>4.9072704248960741E-3</v>
      </c>
      <c r="I453">
        <f t="shared" si="204"/>
        <v>2.8799686610231419E-2</v>
      </c>
      <c r="J453">
        <f t="shared" si="204"/>
        <v>6.7861383014556301E-3</v>
      </c>
      <c r="K453">
        <f t="shared" si="204"/>
        <v>6.3539127477042776E-3</v>
      </c>
      <c r="L453">
        <f t="shared" si="204"/>
        <v>-1.485168365187851E-2</v>
      </c>
      <c r="M453">
        <f t="shared" si="204"/>
        <v>1.472903393648857E-2</v>
      </c>
      <c r="N453">
        <f t="shared" si="204"/>
        <v>1.2437395120428471E-3</v>
      </c>
      <c r="O453">
        <f t="shared" si="204"/>
        <v>-7.4120166386289358E-3</v>
      </c>
      <c r="P453">
        <f t="shared" si="204"/>
        <v>1.4683092612690384E-3</v>
      </c>
      <c r="Q453">
        <f t="shared" si="204"/>
        <v>-1.0373756626743027E-2</v>
      </c>
      <c r="R453">
        <f t="shared" si="204"/>
        <v>-3.6996691273542462E-4</v>
      </c>
      <c r="S453">
        <f t="shared" si="204"/>
        <v>3.0523851025048267E-2</v>
      </c>
      <c r="T453">
        <f t="shared" si="204"/>
        <v>-7.3097920406541667E-4</v>
      </c>
      <c r="U453">
        <f t="shared" si="204"/>
        <v>-7.1833466237946838E-4</v>
      </c>
      <c r="V453">
        <f t="shared" si="204"/>
        <v>-4.0276405254224691E-2</v>
      </c>
      <c r="W453">
        <f t="shared" si="204"/>
        <v>3.1909282506024456E-2</v>
      </c>
      <c r="X453">
        <f t="shared" si="204"/>
        <v>-8.3031955217341101E-3</v>
      </c>
      <c r="Y453">
        <f t="shared" si="204"/>
        <v>-3.084559543503832E-3</v>
      </c>
      <c r="Z453">
        <f t="shared" si="204"/>
        <v>-5.3334248446103667E-3</v>
      </c>
      <c r="AA453">
        <f t="shared" si="204"/>
        <v>9.2184990600898391E-3</v>
      </c>
      <c r="AB453">
        <f t="shared" si="204"/>
        <v>2.6138074932512557E-2</v>
      </c>
      <c r="AC453">
        <f t="shared" si="204"/>
        <v>1.8237621233283208E-2</v>
      </c>
      <c r="AD453">
        <f t="shared" si="204"/>
        <v>-1.4441428786403121E-2</v>
      </c>
      <c r="AE453">
        <f t="shared" si="204"/>
        <v>-3.4414039918668057E-3</v>
      </c>
      <c r="AF453">
        <f t="shared" si="204"/>
        <v>1.290258726961284E-3</v>
      </c>
      <c r="AG453">
        <f t="shared" si="204"/>
        <v>-5.34588966223666E-3</v>
      </c>
      <c r="AH453">
        <f t="shared" si="204"/>
        <v>-4.726896934713426E-3</v>
      </c>
      <c r="AI453">
        <f t="shared" si="204"/>
        <v>-2.3193516215615122E-3</v>
      </c>
      <c r="AJ453">
        <f t="shared" si="204"/>
        <v>-1.0738346468857927E-2</v>
      </c>
      <c r="AK453">
        <f t="shared" si="204"/>
        <v>-4.8808856147837033E-4</v>
      </c>
      <c r="AL453">
        <f t="shared" si="204"/>
        <v>1.4731867885073656E-2</v>
      </c>
      <c r="AM453">
        <f t="shared" si="204"/>
        <v>-7.5301056885400943E-3</v>
      </c>
      <c r="AN453">
        <f t="shared" si="204"/>
        <v>-1.0177920116277085E-2</v>
      </c>
      <c r="AO453">
        <f t="shared" si="204"/>
        <v>-2.9205802312601294E-3</v>
      </c>
      <c r="AP453">
        <f t="shared" si="204"/>
        <v>1.174646483954528E-2</v>
      </c>
      <c r="AQ453">
        <f t="shared" si="199"/>
        <v>3.2387108157690393E-2</v>
      </c>
    </row>
    <row r="454" spans="1:43" x14ac:dyDescent="0.2">
      <c r="A454" s="6">
        <v>45702</v>
      </c>
      <c r="B454">
        <f t="shared" ref="B454:AP454" si="205">LN(B203/B202)</f>
        <v>-3.2647534491371276E-2</v>
      </c>
      <c r="C454">
        <f t="shared" si="205"/>
        <v>-4.4942632763723893E-2</v>
      </c>
      <c r="D454">
        <f t="shared" si="205"/>
        <v>1.4279273226898365E-3</v>
      </c>
      <c r="E454">
        <f t="shared" si="205"/>
        <v>-2.1497734970368783E-2</v>
      </c>
      <c r="F454">
        <f t="shared" si="205"/>
        <v>-2.2210052603312928E-2</v>
      </c>
      <c r="G454">
        <f t="shared" si="205"/>
        <v>-8.6643147483387393E-3</v>
      </c>
      <c r="H454">
        <f t="shared" si="205"/>
        <v>-2.8255208737717693E-2</v>
      </c>
      <c r="I454">
        <f t="shared" si="205"/>
        <v>-5.676188244094503E-2</v>
      </c>
      <c r="J454">
        <f t="shared" si="205"/>
        <v>-2.8135225707311799E-2</v>
      </c>
      <c r="K454">
        <f t="shared" si="205"/>
        <v>-2.1937075948545413E-2</v>
      </c>
      <c r="L454">
        <f t="shared" si="205"/>
        <v>-2.4083719255610068E-2</v>
      </c>
      <c r="M454">
        <f t="shared" si="205"/>
        <v>-4.2414715009932873E-2</v>
      </c>
      <c r="N454">
        <f t="shared" si="205"/>
        <v>7.0607125574771571E-4</v>
      </c>
      <c r="O454">
        <f t="shared" si="205"/>
        <v>8.3688237099833959E-3</v>
      </c>
      <c r="P454">
        <f t="shared" si="205"/>
        <v>-2.0921609824035282E-2</v>
      </c>
      <c r="Q454">
        <f t="shared" si="205"/>
        <v>-1.9121863112121516E-2</v>
      </c>
      <c r="R454">
        <f t="shared" si="205"/>
        <v>9.4519907585641823E-4</v>
      </c>
      <c r="S454">
        <f t="shared" si="205"/>
        <v>-2.660557005338782E-2</v>
      </c>
      <c r="T454">
        <f t="shared" si="205"/>
        <v>-4.6901920170438708E-3</v>
      </c>
      <c r="U454">
        <f t="shared" si="205"/>
        <v>-3.1243726088232733E-2</v>
      </c>
      <c r="V454">
        <f t="shared" si="205"/>
        <v>-4.9613561988257379E-2</v>
      </c>
      <c r="W454">
        <f t="shared" si="205"/>
        <v>-4.3638830826406065E-2</v>
      </c>
      <c r="X454">
        <f t="shared" si="205"/>
        <v>4.774026962422238E-3</v>
      </c>
      <c r="Y454">
        <f t="shared" si="205"/>
        <v>-1.1958389980107708E-2</v>
      </c>
      <c r="Z454">
        <f t="shared" si="205"/>
        <v>-1.4594398259036689E-3</v>
      </c>
      <c r="AA454">
        <f t="shared" si="205"/>
        <v>-4.3765486276045769E-2</v>
      </c>
      <c r="AB454">
        <f t="shared" si="205"/>
        <v>-5.3119207907985633E-2</v>
      </c>
      <c r="AC454">
        <f t="shared" si="205"/>
        <v>-4.0875462259867941E-2</v>
      </c>
      <c r="AD454">
        <f t="shared" si="205"/>
        <v>-5.2855757137583108E-2</v>
      </c>
      <c r="AE454">
        <f t="shared" si="205"/>
        <v>-3.2647562080697086E-2</v>
      </c>
      <c r="AF454">
        <f t="shared" si="205"/>
        <v>-1.066969288451204E-2</v>
      </c>
      <c r="AG454">
        <f t="shared" si="205"/>
        <v>-1.6801592921486953E-3</v>
      </c>
      <c r="AH454">
        <f t="shared" si="205"/>
        <v>-1.3577072213133204E-3</v>
      </c>
      <c r="AI454">
        <f t="shared" si="205"/>
        <v>8.927919006607778E-3</v>
      </c>
      <c r="AJ454">
        <f t="shared" si="205"/>
        <v>7.1090593613109794E-3</v>
      </c>
      <c r="AK454">
        <f t="shared" si="205"/>
        <v>1.3416707214095218E-3</v>
      </c>
      <c r="AL454">
        <f t="shared" si="205"/>
        <v>-1.039446839708733E-2</v>
      </c>
      <c r="AM454">
        <f t="shared" si="205"/>
        <v>-7.5872386696192052E-3</v>
      </c>
      <c r="AN454">
        <f t="shared" si="205"/>
        <v>6.2971818397619108E-3</v>
      </c>
      <c r="AO454">
        <f t="shared" si="205"/>
        <v>-9.7169670501770257E-3</v>
      </c>
      <c r="AP454">
        <f t="shared" si="205"/>
        <v>-9.8519221146414707E-3</v>
      </c>
      <c r="AQ454">
        <f t="shared" si="199"/>
        <v>1.0815806800236621E-2</v>
      </c>
    </row>
    <row r="455" spans="1:43" x14ac:dyDescent="0.2">
      <c r="A455" s="6">
        <v>45705</v>
      </c>
      <c r="B455">
        <f t="shared" ref="B455:AP455" si="206">LN(B204/B203)</f>
        <v>6.7051398697530176E-3</v>
      </c>
      <c r="C455">
        <f t="shared" si="206"/>
        <v>1.8829762952732813E-2</v>
      </c>
      <c r="D455">
        <f t="shared" si="206"/>
        <v>-2.4466231755419579E-2</v>
      </c>
      <c r="E455">
        <f t="shared" si="206"/>
        <v>3.5966719240138134E-3</v>
      </c>
      <c r="F455">
        <f t="shared" si="206"/>
        <v>1.0152882256006279E-2</v>
      </c>
      <c r="G455">
        <f t="shared" si="206"/>
        <v>1.0361070930682689E-2</v>
      </c>
      <c r="H455">
        <f t="shared" si="206"/>
        <v>4.0845631748163864E-2</v>
      </c>
      <c r="I455">
        <f t="shared" si="206"/>
        <v>4.1229443711056826E-3</v>
      </c>
      <c r="J455">
        <f t="shared" si="206"/>
        <v>1.3596980244800909E-2</v>
      </c>
      <c r="K455">
        <f t="shared" si="206"/>
        <v>1.5858951570935031E-3</v>
      </c>
      <c r="L455">
        <f t="shared" si="206"/>
        <v>3.6310471720703975E-3</v>
      </c>
      <c r="M455">
        <f t="shared" si="206"/>
        <v>2.8549420129894924E-2</v>
      </c>
      <c r="N455">
        <f t="shared" si="206"/>
        <v>6.4968599183342322E-3</v>
      </c>
      <c r="O455">
        <f t="shared" si="206"/>
        <v>9.360159899577853E-3</v>
      </c>
      <c r="P455">
        <f t="shared" si="206"/>
        <v>6.6368254230515303E-3</v>
      </c>
      <c r="Q455">
        <f t="shared" si="206"/>
        <v>1.3573406709731992E-2</v>
      </c>
      <c r="R455">
        <f t="shared" si="206"/>
        <v>6.2649919308295204E-3</v>
      </c>
      <c r="S455">
        <f t="shared" si="206"/>
        <v>8.0241740175322832E-3</v>
      </c>
      <c r="T455">
        <f t="shared" si="206"/>
        <v>8.7035406737314223E-3</v>
      </c>
      <c r="U455">
        <f t="shared" si="206"/>
        <v>1.4856704428440882E-4</v>
      </c>
      <c r="V455">
        <f t="shared" si="206"/>
        <v>-2.9074739714072921E-2</v>
      </c>
      <c r="W455">
        <f t="shared" si="206"/>
        <v>-2.0442671703352934E-2</v>
      </c>
      <c r="X455">
        <f t="shared" si="206"/>
        <v>-7.8920377083757621E-4</v>
      </c>
      <c r="Y455">
        <f t="shared" si="206"/>
        <v>-3.8328023973325791E-2</v>
      </c>
      <c r="Z455">
        <f t="shared" si="206"/>
        <v>-8.9657457551696462E-3</v>
      </c>
      <c r="AA455">
        <f t="shared" si="206"/>
        <v>-7.4170511343949136E-3</v>
      </c>
      <c r="AB455">
        <f t="shared" si="206"/>
        <v>-2.8192904069103065E-2</v>
      </c>
      <c r="AC455">
        <f t="shared" si="206"/>
        <v>-1.08737540937285E-2</v>
      </c>
      <c r="AD455">
        <f t="shared" si="206"/>
        <v>-3.2169309661400983E-2</v>
      </c>
      <c r="AE455">
        <f t="shared" si="206"/>
        <v>6.705194864032215E-3</v>
      </c>
      <c r="AF455">
        <f t="shared" si="206"/>
        <v>-4.5718384538448089E-3</v>
      </c>
      <c r="AG455">
        <f t="shared" si="206"/>
        <v>1.3188061855543646E-2</v>
      </c>
      <c r="AH455">
        <f t="shared" si="206"/>
        <v>4.7545607638970738E-3</v>
      </c>
      <c r="AI455">
        <f t="shared" si="206"/>
        <v>-7.127954519916861E-3</v>
      </c>
      <c r="AJ455">
        <f t="shared" si="206"/>
        <v>-7.62468596773129E-3</v>
      </c>
      <c r="AK455">
        <f t="shared" si="206"/>
        <v>-4.0301752633399067E-3</v>
      </c>
      <c r="AL455">
        <f t="shared" si="206"/>
        <v>-3.6431782092211209E-3</v>
      </c>
      <c r="AM455">
        <f t="shared" si="206"/>
        <v>7.6559285379749443E-3</v>
      </c>
      <c r="AN455">
        <f t="shared" si="206"/>
        <v>-7.7431266175102577E-3</v>
      </c>
      <c r="AO455">
        <f t="shared" si="206"/>
        <v>3.5198062842941905E-3</v>
      </c>
      <c r="AP455">
        <f t="shared" si="206"/>
        <v>9.2750399454658242E-3</v>
      </c>
      <c r="AQ455">
        <f t="shared" si="199"/>
        <v>1.8283993549037213E-2</v>
      </c>
    </row>
    <row r="456" spans="1:43" x14ac:dyDescent="0.2">
      <c r="A456" s="6">
        <v>45706</v>
      </c>
      <c r="B456">
        <f t="shared" ref="B456:AP456" si="207">LN(B205/B204)</f>
        <v>8.0541990821516793E-3</v>
      </c>
      <c r="C456">
        <f t="shared" si="207"/>
        <v>2.0756261376756128E-3</v>
      </c>
      <c r="D456">
        <f t="shared" si="207"/>
        <v>-3.9767576844049069E-3</v>
      </c>
      <c r="E456">
        <f t="shared" si="207"/>
        <v>-1.0663316435883937E-2</v>
      </c>
      <c r="F456">
        <f t="shared" si="207"/>
        <v>1.0096091878139786E-3</v>
      </c>
      <c r="G456">
        <f t="shared" si="207"/>
        <v>5.0392950135385471E-3</v>
      </c>
      <c r="H456">
        <f t="shared" si="207"/>
        <v>-3.552801691728931E-2</v>
      </c>
      <c r="I456">
        <f t="shared" si="207"/>
        <v>5.6090494132067915E-4</v>
      </c>
      <c r="J456">
        <f t="shared" si="207"/>
        <v>-1.4290268642015611E-2</v>
      </c>
      <c r="K456">
        <f t="shared" si="207"/>
        <v>-1.2935733363642606E-3</v>
      </c>
      <c r="L456">
        <f t="shared" si="207"/>
        <v>-9.3172072637206452E-3</v>
      </c>
      <c r="M456">
        <f t="shared" si="207"/>
        <v>-6.6576988606959668E-3</v>
      </c>
      <c r="N456">
        <f t="shared" si="207"/>
        <v>1.8239395093721754E-3</v>
      </c>
      <c r="O456">
        <f t="shared" si="207"/>
        <v>2.6583178149712262E-3</v>
      </c>
      <c r="P456">
        <f t="shared" si="207"/>
        <v>2.8850505585014549E-2</v>
      </c>
      <c r="Q456">
        <f t="shared" si="207"/>
        <v>1.2546682397851224E-2</v>
      </c>
      <c r="R456">
        <f t="shared" si="207"/>
        <v>4.0811329791437583E-4</v>
      </c>
      <c r="S456">
        <f t="shared" si="207"/>
        <v>-7.377514578755069E-3</v>
      </c>
      <c r="T456">
        <f t="shared" si="207"/>
        <v>-6.1357420387322392E-3</v>
      </c>
      <c r="U456">
        <f t="shared" si="207"/>
        <v>7.0920564940924417E-3</v>
      </c>
      <c r="V456">
        <f t="shared" si="207"/>
        <v>-1.1551017416547371E-2</v>
      </c>
      <c r="W456">
        <f t="shared" si="207"/>
        <v>1.6530000763474304E-2</v>
      </c>
      <c r="X456">
        <f t="shared" si="207"/>
        <v>9.0819278850764081E-3</v>
      </c>
      <c r="Y456">
        <f t="shared" si="207"/>
        <v>-1.4906003488737919E-2</v>
      </c>
      <c r="Z456">
        <f t="shared" si="207"/>
        <v>2.2185367512626321E-2</v>
      </c>
      <c r="AA456">
        <f t="shared" si="207"/>
        <v>-1.5818953641119054E-2</v>
      </c>
      <c r="AB456">
        <f t="shared" si="207"/>
        <v>-5.9630969743076426E-2</v>
      </c>
      <c r="AC456">
        <f t="shared" si="207"/>
        <v>-3.1229960547000751E-2</v>
      </c>
      <c r="AD456">
        <f t="shared" si="207"/>
        <v>-4.4883762461288591E-2</v>
      </c>
      <c r="AE456">
        <f t="shared" si="207"/>
        <v>8.0541852697555913E-3</v>
      </c>
      <c r="AF456">
        <f t="shared" si="207"/>
        <v>1.2077903939163507E-3</v>
      </c>
      <c r="AG456">
        <f t="shared" si="207"/>
        <v>3.3135849563475307E-3</v>
      </c>
      <c r="AH456">
        <f t="shared" si="207"/>
        <v>-1.4442066036967278E-2</v>
      </c>
      <c r="AI456">
        <f t="shared" si="207"/>
        <v>-6.495091392569389E-3</v>
      </c>
      <c r="AJ456">
        <f t="shared" si="207"/>
        <v>5.2242890698057038E-3</v>
      </c>
      <c r="AK456">
        <f t="shared" si="207"/>
        <v>-8.232540495892204E-3</v>
      </c>
      <c r="AL456">
        <f t="shared" si="207"/>
        <v>9.2359911020666579E-3</v>
      </c>
      <c r="AM456">
        <f t="shared" si="207"/>
        <v>-2.6143809410305026E-3</v>
      </c>
      <c r="AN456">
        <f t="shared" si="207"/>
        <v>-8.0486317682472198E-3</v>
      </c>
      <c r="AO456">
        <f t="shared" si="207"/>
        <v>2.377001778401339E-2</v>
      </c>
      <c r="AP456">
        <f t="shared" si="207"/>
        <v>-4.5905451328850863E-3</v>
      </c>
      <c r="AQ456">
        <f t="shared" si="199"/>
        <v>1.6585763628380251E-2</v>
      </c>
    </row>
    <row r="457" spans="1:43" x14ac:dyDescent="0.2">
      <c r="A457" s="6">
        <v>45707</v>
      </c>
      <c r="B457">
        <f t="shared" ref="B457:AP457" si="208">LN(B206/B205)</f>
        <v>-3.728617544919767E-2</v>
      </c>
      <c r="C457">
        <f t="shared" si="208"/>
        <v>-2.1218422822514328E-3</v>
      </c>
      <c r="D457">
        <f t="shared" si="208"/>
        <v>-1.4302813557431331E-2</v>
      </c>
      <c r="E457">
        <f t="shared" si="208"/>
        <v>3.8876251669144536E-3</v>
      </c>
      <c r="F457">
        <f t="shared" si="208"/>
        <v>2.0202389739386317E-2</v>
      </c>
      <c r="G457">
        <f t="shared" si="208"/>
        <v>-1.2185099088782982E-2</v>
      </c>
      <c r="H457">
        <f t="shared" si="208"/>
        <v>2.5382272062009523E-2</v>
      </c>
      <c r="I457">
        <f t="shared" si="208"/>
        <v>3.1281299381088701E-2</v>
      </c>
      <c r="J457">
        <f t="shared" si="208"/>
        <v>1.6170753062373547E-2</v>
      </c>
      <c r="K457">
        <f t="shared" si="208"/>
        <v>-2.6702145425515834E-2</v>
      </c>
      <c r="L457">
        <f t="shared" si="208"/>
        <v>1.0013465750555325E-2</v>
      </c>
      <c r="M457">
        <f t="shared" si="208"/>
        <v>-1.7661885802206109E-2</v>
      </c>
      <c r="N457">
        <f t="shared" si="208"/>
        <v>-7.8556171309364254E-3</v>
      </c>
      <c r="O457">
        <f t="shared" si="208"/>
        <v>-7.8828601131929917E-3</v>
      </c>
      <c r="P457">
        <f t="shared" si="208"/>
        <v>1.1501724239011683E-2</v>
      </c>
      <c r="Q457">
        <f t="shared" si="208"/>
        <v>7.1594325604102142E-3</v>
      </c>
      <c r="R457">
        <f t="shared" si="208"/>
        <v>1.6715253499462448E-3</v>
      </c>
      <c r="S457">
        <f t="shared" si="208"/>
        <v>-1.4801051682270468E-2</v>
      </c>
      <c r="T457">
        <f t="shared" si="208"/>
        <v>-2.0537407709860967E-3</v>
      </c>
      <c r="U457">
        <f t="shared" si="208"/>
        <v>2.3427773726630848E-2</v>
      </c>
      <c r="V457">
        <f t="shared" si="208"/>
        <v>1.4391675667189054E-2</v>
      </c>
      <c r="W457">
        <f t="shared" si="208"/>
        <v>-8.6113953424000102E-3</v>
      </c>
      <c r="X457">
        <f t="shared" si="208"/>
        <v>-7.6793613743658257E-3</v>
      </c>
      <c r="Y457">
        <f t="shared" si="208"/>
        <v>-1.1771310064254286E-2</v>
      </c>
      <c r="Z457">
        <f t="shared" si="208"/>
        <v>6.067378806322004E-3</v>
      </c>
      <c r="AA457">
        <f t="shared" si="208"/>
        <v>3.5345330161718515E-2</v>
      </c>
      <c r="AB457">
        <f t="shared" si="208"/>
        <v>3.7367999504129563E-2</v>
      </c>
      <c r="AC457">
        <f t="shared" si="208"/>
        <v>5.7092887931307285E-3</v>
      </c>
      <c r="AD457">
        <f t="shared" si="208"/>
        <v>5.4229085057219122E-2</v>
      </c>
      <c r="AE457">
        <f t="shared" si="208"/>
        <v>-3.728620315069444E-2</v>
      </c>
      <c r="AF457">
        <f t="shared" si="208"/>
        <v>1.7153250295014383E-2</v>
      </c>
      <c r="AG457">
        <f t="shared" si="208"/>
        <v>2.4057160370325147E-3</v>
      </c>
      <c r="AH457">
        <f t="shared" si="208"/>
        <v>-2.0060298118276781E-2</v>
      </c>
      <c r="AI457">
        <f t="shared" si="208"/>
        <v>1.4852351113394906E-2</v>
      </c>
      <c r="AJ457">
        <f t="shared" si="208"/>
        <v>-2.2470379350064594E-2</v>
      </c>
      <c r="AK457">
        <f t="shared" si="208"/>
        <v>2.8337495928577967E-3</v>
      </c>
      <c r="AL457">
        <f t="shared" si="208"/>
        <v>1.0966716215452817E-2</v>
      </c>
      <c r="AM457">
        <f t="shared" si="208"/>
        <v>2.064589580779712E-3</v>
      </c>
      <c r="AN457">
        <f t="shared" si="208"/>
        <v>-2.3272953784110147E-2</v>
      </c>
      <c r="AO457">
        <f t="shared" si="208"/>
        <v>-1.1324882154235348E-2</v>
      </c>
      <c r="AP457">
        <f t="shared" si="208"/>
        <v>2.2075811010070917E-3</v>
      </c>
      <c r="AQ457">
        <f t="shared" si="199"/>
        <v>2.3387910093727371E-2</v>
      </c>
    </row>
    <row r="458" spans="1:43" x14ac:dyDescent="0.2">
      <c r="A458" s="6">
        <v>45708</v>
      </c>
      <c r="B458">
        <f t="shared" ref="B458:AP458" si="209">LN(B207/B206)</f>
        <v>2.8907582252391282E-4</v>
      </c>
      <c r="C458">
        <f t="shared" si="209"/>
        <v>2.629392975662459E-2</v>
      </c>
      <c r="D458">
        <f t="shared" si="209"/>
        <v>-1.0338134683815265E-3</v>
      </c>
      <c r="E458">
        <f t="shared" si="209"/>
        <v>1.7616138501995018E-2</v>
      </c>
      <c r="F458">
        <f t="shared" si="209"/>
        <v>3.5519566556362951E-2</v>
      </c>
      <c r="G458">
        <f t="shared" si="209"/>
        <v>1.0564445712820583E-2</v>
      </c>
      <c r="H458">
        <f t="shared" si="209"/>
        <v>-7.7136578674320772E-3</v>
      </c>
      <c r="I458">
        <f t="shared" si="209"/>
        <v>-3.8116027633262944E-3</v>
      </c>
      <c r="J458">
        <f t="shared" si="209"/>
        <v>7.2860678905814396E-3</v>
      </c>
      <c r="K458">
        <f t="shared" si="209"/>
        <v>4.3649291823309629E-3</v>
      </c>
      <c r="L458">
        <f t="shared" si="209"/>
        <v>7.6911613364368595E-3</v>
      </c>
      <c r="M458">
        <f t="shared" si="209"/>
        <v>-3.7919484749381559E-4</v>
      </c>
      <c r="N458">
        <f t="shared" si="209"/>
        <v>-1.9541510449952268E-2</v>
      </c>
      <c r="O458">
        <f t="shared" si="209"/>
        <v>8.1601201345575069E-4</v>
      </c>
      <c r="P458">
        <f t="shared" si="209"/>
        <v>3.2349097771912638E-2</v>
      </c>
      <c r="Q458">
        <f t="shared" si="209"/>
        <v>1.4994033511285053E-2</v>
      </c>
      <c r="R458">
        <f t="shared" si="209"/>
        <v>4.5113775228437358E-3</v>
      </c>
      <c r="S458">
        <f t="shared" si="209"/>
        <v>-4.3635563424146489E-3</v>
      </c>
      <c r="T458">
        <f t="shared" si="209"/>
        <v>1.2839271239796854E-2</v>
      </c>
      <c r="U458">
        <f t="shared" si="209"/>
        <v>2.9197268786041633E-2</v>
      </c>
      <c r="V458">
        <f t="shared" si="209"/>
        <v>-1.5885057839160669E-2</v>
      </c>
      <c r="W458">
        <f t="shared" si="209"/>
        <v>-6.8321929248556261E-3</v>
      </c>
      <c r="X458">
        <f t="shared" si="209"/>
        <v>-1.4559684707052005E-2</v>
      </c>
      <c r="Y458">
        <f t="shared" si="209"/>
        <v>2.9322164690990957E-2</v>
      </c>
      <c r="Z458">
        <f t="shared" si="209"/>
        <v>-2.5502669473348107E-3</v>
      </c>
      <c r="AA458">
        <f t="shared" si="209"/>
        <v>2.6673165532505583E-2</v>
      </c>
      <c r="AB458">
        <f t="shared" si="209"/>
        <v>-1.4315467605442609E-2</v>
      </c>
      <c r="AC458">
        <f t="shared" si="209"/>
        <v>1.3230572239076302E-2</v>
      </c>
      <c r="AD458">
        <f t="shared" si="209"/>
        <v>1.0146752091977304E-2</v>
      </c>
      <c r="AE458">
        <f t="shared" si="209"/>
        <v>2.8907582660191525E-4</v>
      </c>
      <c r="AF458">
        <f t="shared" si="209"/>
        <v>5.7676825488600465E-3</v>
      </c>
      <c r="AG458">
        <f t="shared" si="209"/>
        <v>-2.3490722889632509E-2</v>
      </c>
      <c r="AH458">
        <f t="shared" si="209"/>
        <v>-1.0450091659221909E-3</v>
      </c>
      <c r="AI458">
        <f t="shared" si="209"/>
        <v>-9.3168375802305508E-3</v>
      </c>
      <c r="AJ458">
        <f t="shared" si="209"/>
        <v>7.8934985519903689E-3</v>
      </c>
      <c r="AK458">
        <f t="shared" si="209"/>
        <v>-1.0761435369056859E-2</v>
      </c>
      <c r="AL458">
        <f t="shared" si="209"/>
        <v>-7.3062225376641175E-3</v>
      </c>
      <c r="AM458">
        <f t="shared" si="209"/>
        <v>3.2945028117759788E-3</v>
      </c>
      <c r="AN458">
        <f t="shared" si="209"/>
        <v>-1.2429197003781768E-3</v>
      </c>
      <c r="AO458">
        <f t="shared" si="209"/>
        <v>-1.6718646407160045E-2</v>
      </c>
      <c r="AP458">
        <f t="shared" si="209"/>
        <v>3.9325040306209093E-3</v>
      </c>
      <c r="AQ458">
        <f t="shared" si="199"/>
        <v>5.5522679774596901E-3</v>
      </c>
    </row>
    <row r="459" spans="1:43" x14ac:dyDescent="0.2">
      <c r="A459" s="6">
        <v>45709</v>
      </c>
      <c r="B459">
        <f t="shared" ref="B459:AP459" si="210">LN(B208/B207)</f>
        <v>-1.820039356037878E-2</v>
      </c>
      <c r="C459">
        <f t="shared" si="210"/>
        <v>-2.5924595270017409E-2</v>
      </c>
      <c r="D459">
        <f t="shared" si="210"/>
        <v>-2.5892939605452578E-3</v>
      </c>
      <c r="E459">
        <f t="shared" si="210"/>
        <v>-1.4489972928782969E-2</v>
      </c>
      <c r="F459">
        <f t="shared" si="210"/>
        <v>3.7476689243799289E-3</v>
      </c>
      <c r="G459">
        <f t="shared" si="210"/>
        <v>-2.6729962728687506E-3</v>
      </c>
      <c r="H459">
        <f t="shared" si="210"/>
        <v>-4.7879330495851097E-3</v>
      </c>
      <c r="I459">
        <f t="shared" si="210"/>
        <v>-5.8362376128152718E-3</v>
      </c>
      <c r="J459">
        <f t="shared" si="210"/>
        <v>-3.7711055875608669E-2</v>
      </c>
      <c r="K459">
        <f t="shared" si="210"/>
        <v>-1.6489364676815044E-2</v>
      </c>
      <c r="L459">
        <f t="shared" si="210"/>
        <v>-1.4558923060304664E-2</v>
      </c>
      <c r="M459">
        <f t="shared" si="210"/>
        <v>-3.7167701922631427E-2</v>
      </c>
      <c r="N459">
        <f t="shared" si="210"/>
        <v>-9.4653853787330291E-3</v>
      </c>
      <c r="O459">
        <f t="shared" si="210"/>
        <v>3.7089849606804014E-3</v>
      </c>
      <c r="P459">
        <f t="shared" si="210"/>
        <v>3.3773443217424504E-3</v>
      </c>
      <c r="Q459">
        <f t="shared" si="210"/>
        <v>-8.3022477703326315E-3</v>
      </c>
      <c r="R459">
        <f t="shared" si="210"/>
        <v>-3.9412520798067794E-3</v>
      </c>
      <c r="S459">
        <f t="shared" si="210"/>
        <v>-1.5424159935267698E-2</v>
      </c>
      <c r="T459">
        <f t="shared" si="210"/>
        <v>-2.4359102004534044E-2</v>
      </c>
      <c r="U459">
        <f t="shared" si="210"/>
        <v>-2.0977109681877687E-3</v>
      </c>
      <c r="V459">
        <f t="shared" si="210"/>
        <v>1.9555570995023072E-2</v>
      </c>
      <c r="W459">
        <f t="shared" si="210"/>
        <v>-8.8534002865466987E-3</v>
      </c>
      <c r="X459">
        <f t="shared" si="210"/>
        <v>7.762074023724903E-3</v>
      </c>
      <c r="Y459">
        <f t="shared" si="210"/>
        <v>-6.1775374364821133E-2</v>
      </c>
      <c r="Z459">
        <f t="shared" si="210"/>
        <v>-2.2432899934303679E-2</v>
      </c>
      <c r="AA459">
        <f t="shared" si="210"/>
        <v>-1.6074552860357999E-2</v>
      </c>
      <c r="AB459">
        <f t="shared" si="210"/>
        <v>-2.3300124066135575E-2</v>
      </c>
      <c r="AC459">
        <f t="shared" si="210"/>
        <v>-1.1819453879477334E-2</v>
      </c>
      <c r="AD459">
        <f t="shared" si="210"/>
        <v>-8.2433621520372237E-3</v>
      </c>
      <c r="AE459">
        <f t="shared" si="210"/>
        <v>-1.8200350727666324E-2</v>
      </c>
      <c r="AF459">
        <f t="shared" si="210"/>
        <v>-8.1435684360714709E-3</v>
      </c>
      <c r="AG459">
        <f t="shared" si="210"/>
        <v>3.1955035306086245E-3</v>
      </c>
      <c r="AH459">
        <f t="shared" si="210"/>
        <v>-2.8507931907075694E-3</v>
      </c>
      <c r="AI459">
        <f t="shared" si="210"/>
        <v>-1.369387865462106E-2</v>
      </c>
      <c r="AJ459">
        <f t="shared" si="210"/>
        <v>-5.5766135734535401E-3</v>
      </c>
      <c r="AK459">
        <f t="shared" si="210"/>
        <v>-2.8644534359191752E-3</v>
      </c>
      <c r="AL459">
        <f t="shared" si="210"/>
        <v>-8.9204383961593268E-3</v>
      </c>
      <c r="AM459">
        <f t="shared" si="210"/>
        <v>-1.0608449018412854E-2</v>
      </c>
      <c r="AN459">
        <f t="shared" si="210"/>
        <v>1.744825045384395E-3</v>
      </c>
      <c r="AO459">
        <f t="shared" si="210"/>
        <v>-5.0493704875856195E-3</v>
      </c>
      <c r="AP459">
        <f t="shared" si="210"/>
        <v>-4.7280884577731667E-3</v>
      </c>
      <c r="AQ459">
        <f t="shared" si="199"/>
        <v>-2.9950734268770051E-2</v>
      </c>
    </row>
    <row r="460" spans="1:43" x14ac:dyDescent="0.2">
      <c r="A460" s="6">
        <v>45712</v>
      </c>
      <c r="B460">
        <f t="shared" ref="B460:AP460" si="211">LN(B209/B208)</f>
        <v>-1.5782917021219596E-2</v>
      </c>
      <c r="C460">
        <f t="shared" si="211"/>
        <v>-1.1933310790347929E-2</v>
      </c>
      <c r="D460">
        <f t="shared" si="211"/>
        <v>-2.3422990215160894E-2</v>
      </c>
      <c r="E460">
        <f t="shared" si="211"/>
        <v>-6.9721819339328365E-3</v>
      </c>
      <c r="F460">
        <f t="shared" si="211"/>
        <v>-9.8160238797887021E-3</v>
      </c>
      <c r="G460">
        <f t="shared" si="211"/>
        <v>6.7739206654588672E-4</v>
      </c>
      <c r="H460">
        <f t="shared" si="211"/>
        <v>-1.6570527382964113E-2</v>
      </c>
      <c r="I460">
        <f t="shared" si="211"/>
        <v>-1.6475976267156219E-3</v>
      </c>
      <c r="J460">
        <f t="shared" si="211"/>
        <v>-9.5117475128515001E-3</v>
      </c>
      <c r="K460">
        <f t="shared" si="211"/>
        <v>1.1008809747074993E-2</v>
      </c>
      <c r="L460">
        <f t="shared" si="211"/>
        <v>8.3361277785256351E-3</v>
      </c>
      <c r="M460">
        <f t="shared" si="211"/>
        <v>-1.3392331610510377E-3</v>
      </c>
      <c r="N460">
        <f t="shared" si="211"/>
        <v>1.7633721858257548E-3</v>
      </c>
      <c r="O460">
        <f t="shared" si="211"/>
        <v>2.4575299549836381E-3</v>
      </c>
      <c r="P460">
        <f t="shared" si="211"/>
        <v>-1.9030511661085731E-2</v>
      </c>
      <c r="Q460">
        <f t="shared" si="211"/>
        <v>-2.3406445476933761E-2</v>
      </c>
      <c r="R460">
        <f t="shared" si="211"/>
        <v>-1.1135334284304478E-2</v>
      </c>
      <c r="S460">
        <f t="shared" si="211"/>
        <v>-2.5888996413717786E-3</v>
      </c>
      <c r="T460">
        <f t="shared" si="211"/>
        <v>-7.3801017486812325E-3</v>
      </c>
      <c r="U460">
        <f t="shared" si="211"/>
        <v>-7.3054915751291499E-3</v>
      </c>
      <c r="V460">
        <f t="shared" si="211"/>
        <v>4.5629926063970379E-2</v>
      </c>
      <c r="W460">
        <f t="shared" si="211"/>
        <v>-1.2514888135052631E-2</v>
      </c>
      <c r="X460">
        <f t="shared" si="211"/>
        <v>-3.3877161731860277E-2</v>
      </c>
      <c r="Y460">
        <f t="shared" si="211"/>
        <v>1.4818391277050246E-2</v>
      </c>
      <c r="Z460">
        <f t="shared" si="211"/>
        <v>-3.7583466929275833E-2</v>
      </c>
      <c r="AA460">
        <f t="shared" si="211"/>
        <v>9.7561481081514102E-4</v>
      </c>
      <c r="AB460">
        <f t="shared" si="211"/>
        <v>1.9295951364740203E-3</v>
      </c>
      <c r="AC460">
        <f t="shared" si="211"/>
        <v>-5.3878289747359576E-3</v>
      </c>
      <c r="AD460">
        <f t="shared" si="211"/>
        <v>2.7925178716734691E-3</v>
      </c>
      <c r="AE460">
        <f t="shared" si="211"/>
        <v>-1.5782931156642109E-2</v>
      </c>
      <c r="AF460">
        <f t="shared" si="211"/>
        <v>1.0896484485774128E-3</v>
      </c>
      <c r="AG460">
        <f t="shared" si="211"/>
        <v>-9.1403586436294496E-3</v>
      </c>
      <c r="AH460">
        <f t="shared" si="211"/>
        <v>-8.9260637966437093E-5</v>
      </c>
      <c r="AI460">
        <f t="shared" si="211"/>
        <v>-1.1912187528943331E-2</v>
      </c>
      <c r="AJ460">
        <f t="shared" si="211"/>
        <v>-2.8444956905317578E-2</v>
      </c>
      <c r="AK460">
        <f t="shared" si="211"/>
        <v>2.4912610111184094E-3</v>
      </c>
      <c r="AL460">
        <f t="shared" si="211"/>
        <v>6.6596319259775846E-3</v>
      </c>
      <c r="AM460">
        <f t="shared" si="211"/>
        <v>-7.7863723861700228E-3</v>
      </c>
      <c r="AN460">
        <f t="shared" si="211"/>
        <v>-2.9593567658406799E-2</v>
      </c>
      <c r="AO460">
        <f t="shared" si="211"/>
        <v>-2.1942532721329462E-2</v>
      </c>
      <c r="AP460">
        <f t="shared" si="211"/>
        <v>6.7425121605503742E-3</v>
      </c>
      <c r="AQ460">
        <f t="shared" si="199"/>
        <v>-2.5749320960317491E-2</v>
      </c>
    </row>
    <row r="461" spans="1:43" x14ac:dyDescent="0.2">
      <c r="A461" s="6">
        <v>45713</v>
      </c>
      <c r="B461">
        <f t="shared" ref="B461:AP461" si="212">LN(B210/B209)</f>
        <v>5.4870258338466432E-3</v>
      </c>
      <c r="C461">
        <f t="shared" si="212"/>
        <v>9.2526803405098227E-3</v>
      </c>
      <c r="D461">
        <f t="shared" si="212"/>
        <v>2.4733720888707764E-2</v>
      </c>
      <c r="E461">
        <f t="shared" si="212"/>
        <v>-3.4450473143808444E-3</v>
      </c>
      <c r="F461">
        <f t="shared" si="212"/>
        <v>-2.0492862966175619E-2</v>
      </c>
      <c r="G461">
        <f t="shared" si="212"/>
        <v>-9.1154157301818074E-3</v>
      </c>
      <c r="H461">
        <f t="shared" si="212"/>
        <v>-5.1755267626370477E-4</v>
      </c>
      <c r="I461">
        <f t="shared" si="212"/>
        <v>-4.1142676200626532E-2</v>
      </c>
      <c r="J461">
        <f t="shared" si="212"/>
        <v>4.1736178074838872E-3</v>
      </c>
      <c r="K461">
        <f t="shared" si="212"/>
        <v>-3.1755644147465671E-2</v>
      </c>
      <c r="L461">
        <f t="shared" si="212"/>
        <v>-1.4676618548632883E-2</v>
      </c>
      <c r="M461">
        <f t="shared" si="212"/>
        <v>-1.8937407027227976E-3</v>
      </c>
      <c r="N461">
        <f t="shared" si="212"/>
        <v>1.0567528658513382E-2</v>
      </c>
      <c r="O461">
        <f t="shared" si="212"/>
        <v>1.3420618359640901E-2</v>
      </c>
      <c r="P461">
        <f t="shared" si="212"/>
        <v>-4.383225552526732E-3</v>
      </c>
      <c r="Q461">
        <f t="shared" si="212"/>
        <v>-5.7772708030145638E-3</v>
      </c>
      <c r="R461">
        <f t="shared" si="212"/>
        <v>-8.724290931466613E-3</v>
      </c>
      <c r="S461">
        <f t="shared" si="212"/>
        <v>-1.5923609644700951E-2</v>
      </c>
      <c r="T461">
        <f t="shared" si="212"/>
        <v>-1.0001345393318489E-2</v>
      </c>
      <c r="U461">
        <f t="shared" si="212"/>
        <v>-8.7805061361521577E-3</v>
      </c>
      <c r="V461">
        <f t="shared" si="212"/>
        <v>-4.8040393164218688E-2</v>
      </c>
      <c r="W461">
        <f t="shared" si="212"/>
        <v>1.8660715160768355E-2</v>
      </c>
      <c r="X461">
        <f t="shared" si="212"/>
        <v>-4.8473784295365498E-3</v>
      </c>
      <c r="Y461">
        <f t="shared" si="212"/>
        <v>2.5023858835375622E-2</v>
      </c>
      <c r="Z461">
        <f t="shared" si="212"/>
        <v>-1.2791170070087036E-2</v>
      </c>
      <c r="AA461">
        <f t="shared" si="212"/>
        <v>1.1697961874532726E-3</v>
      </c>
      <c r="AB461">
        <f t="shared" si="212"/>
        <v>1.1939707002302413E-2</v>
      </c>
      <c r="AC461">
        <f t="shared" si="212"/>
        <v>-1.8982763464346689E-2</v>
      </c>
      <c r="AD461">
        <f t="shared" si="212"/>
        <v>-9.4855414129226673E-4</v>
      </c>
      <c r="AE461">
        <f t="shared" si="212"/>
        <v>5.4869822162591985E-3</v>
      </c>
      <c r="AF461">
        <f t="shared" si="212"/>
        <v>-9.4099008998744312E-4</v>
      </c>
      <c r="AG461">
        <f t="shared" si="212"/>
        <v>3.1255903226976439E-3</v>
      </c>
      <c r="AH461">
        <f t="shared" si="212"/>
        <v>7.93194504601368E-3</v>
      </c>
      <c r="AI461">
        <f t="shared" si="212"/>
        <v>4.7492412706004019E-3</v>
      </c>
      <c r="AJ461">
        <f t="shared" si="212"/>
        <v>2.0385926878529539E-3</v>
      </c>
      <c r="AK461">
        <f t="shared" si="212"/>
        <v>7.3135049069090376E-3</v>
      </c>
      <c r="AL461">
        <f t="shared" si="212"/>
        <v>5.8474330164766256E-4</v>
      </c>
      <c r="AM461">
        <f t="shared" si="212"/>
        <v>-7.7069882250752663E-3</v>
      </c>
      <c r="AN461">
        <f t="shared" si="212"/>
        <v>-1.2607905583732888E-2</v>
      </c>
      <c r="AO461">
        <f t="shared" si="212"/>
        <v>-1.2314466717727833E-2</v>
      </c>
      <c r="AP461">
        <f t="shared" si="212"/>
        <v>1.4342516955188954E-2</v>
      </c>
      <c r="AQ461">
        <f t="shared" si="199"/>
        <v>9.1466480329986301E-3</v>
      </c>
    </row>
    <row r="462" spans="1:43" x14ac:dyDescent="0.2">
      <c r="A462" s="6">
        <v>45715</v>
      </c>
      <c r="B462">
        <f t="shared" ref="B462:AP462" si="213">LN(B211/B210)</f>
        <v>-3.4983020167140576E-2</v>
      </c>
      <c r="C462">
        <f t="shared" si="213"/>
        <v>-1.2967998135223768E-3</v>
      </c>
      <c r="D462">
        <f t="shared" si="213"/>
        <v>5.4681464816955455E-3</v>
      </c>
      <c r="E462">
        <f t="shared" si="213"/>
        <v>-2.2289021456003554E-2</v>
      </c>
      <c r="F462">
        <f t="shared" si="213"/>
        <v>-1.3315955547663277E-2</v>
      </c>
      <c r="G462">
        <f t="shared" si="213"/>
        <v>-1.528688884281411E-2</v>
      </c>
      <c r="H462">
        <f t="shared" si="213"/>
        <v>-2.0023114178241305E-2</v>
      </c>
      <c r="I462">
        <f t="shared" si="213"/>
        <v>-2.2590013605106821E-2</v>
      </c>
      <c r="J462">
        <f t="shared" si="213"/>
        <v>-1.9503007475868167E-2</v>
      </c>
      <c r="K462">
        <f t="shared" si="213"/>
        <v>-2.3072956198447623E-3</v>
      </c>
      <c r="L462">
        <f t="shared" si="213"/>
        <v>-1.8108497291290576E-2</v>
      </c>
      <c r="M462">
        <f t="shared" si="213"/>
        <v>-4.3005145100156114E-3</v>
      </c>
      <c r="N462">
        <f t="shared" si="213"/>
        <v>-7.7041208668663531E-3</v>
      </c>
      <c r="O462">
        <f t="shared" si="213"/>
        <v>1.2277679290164422E-2</v>
      </c>
      <c r="P462">
        <f t="shared" si="213"/>
        <v>-9.4578258593447373E-3</v>
      </c>
      <c r="Q462">
        <f t="shared" si="213"/>
        <v>-8.6207430439069754E-3</v>
      </c>
      <c r="R462">
        <f t="shared" si="213"/>
        <v>2.571441838314949E-3</v>
      </c>
      <c r="S462">
        <f t="shared" si="213"/>
        <v>2.0791279736660322E-2</v>
      </c>
      <c r="T462">
        <f t="shared" si="213"/>
        <v>-1.9921958746749024E-2</v>
      </c>
      <c r="U462">
        <f t="shared" si="213"/>
        <v>-2.3604945100658511E-2</v>
      </c>
      <c r="V462">
        <f t="shared" si="213"/>
        <v>-6.1005042994434842E-2</v>
      </c>
      <c r="W462">
        <f t="shared" si="213"/>
        <v>-2.0663763947187708E-2</v>
      </c>
      <c r="X462">
        <f t="shared" si="213"/>
        <v>-4.226255814968341E-3</v>
      </c>
      <c r="Y462">
        <f t="shared" si="213"/>
        <v>-1.8640173448906703E-2</v>
      </c>
      <c r="Z462">
        <f t="shared" si="213"/>
        <v>1.0925381007475556E-2</v>
      </c>
      <c r="AA462">
        <f t="shared" si="213"/>
        <v>-1.6500211696047228E-2</v>
      </c>
      <c r="AB462">
        <f t="shared" si="213"/>
        <v>-6.1731615370604793E-3</v>
      </c>
      <c r="AC462">
        <f t="shared" si="213"/>
        <v>-1.3706082461829023E-2</v>
      </c>
      <c r="AD462">
        <f t="shared" si="213"/>
        <v>-3.4672180790361676E-3</v>
      </c>
      <c r="AE462">
        <f t="shared" si="213"/>
        <v>-3.4982991141981834E-2</v>
      </c>
      <c r="AF462">
        <f t="shared" si="213"/>
        <v>7.5032438106323691E-3</v>
      </c>
      <c r="AG462">
        <f t="shared" si="213"/>
        <v>1.0848109424904152E-2</v>
      </c>
      <c r="AH462">
        <f t="shared" si="213"/>
        <v>-6.3719332784426463E-3</v>
      </c>
      <c r="AI462">
        <f t="shared" si="213"/>
        <v>-1.3896838662549374E-3</v>
      </c>
      <c r="AJ462">
        <f t="shared" si="213"/>
        <v>-1.9247814006395163E-3</v>
      </c>
      <c r="AK462">
        <f t="shared" si="213"/>
        <v>-8.0600542424178884E-3</v>
      </c>
      <c r="AL462">
        <f t="shared" si="213"/>
        <v>-1.0064456058809493E-2</v>
      </c>
      <c r="AM462">
        <f t="shared" si="213"/>
        <v>-9.8953135004151635E-3</v>
      </c>
      <c r="AN462">
        <f t="shared" si="213"/>
        <v>-4.6947161132186209E-3</v>
      </c>
      <c r="AO462">
        <f t="shared" si="213"/>
        <v>-3.5824310829360899E-3</v>
      </c>
      <c r="AP462">
        <f t="shared" si="213"/>
        <v>2.3352442716514745E-3</v>
      </c>
      <c r="AQ462">
        <f t="shared" si="199"/>
        <v>-1.4868768993214489E-2</v>
      </c>
    </row>
    <row r="463" spans="1:43" x14ac:dyDescent="0.2">
      <c r="A463" s="6">
        <v>45716</v>
      </c>
      <c r="B463">
        <f t="shared" ref="B463:AP463" si="214">LN(B212/B211)</f>
        <v>-4.7103843512324071E-2</v>
      </c>
      <c r="C463">
        <f t="shared" si="214"/>
        <v>-8.8905085043055349E-3</v>
      </c>
      <c r="D463">
        <f t="shared" si="214"/>
        <v>-4.9814728741032231E-2</v>
      </c>
      <c r="E463">
        <f t="shared" si="214"/>
        <v>-4.0841650814834124E-2</v>
      </c>
      <c r="F463">
        <f t="shared" si="214"/>
        <v>-1.5494550515859308E-2</v>
      </c>
      <c r="G463">
        <f t="shared" si="214"/>
        <v>-2.3626341600503205E-2</v>
      </c>
      <c r="H463">
        <f t="shared" si="214"/>
        <v>-6.042658847017833E-2</v>
      </c>
      <c r="I463">
        <f t="shared" si="214"/>
        <v>-2.4512000118345378E-2</v>
      </c>
      <c r="J463">
        <f t="shared" si="214"/>
        <v>-2.4433333196456245E-2</v>
      </c>
      <c r="K463">
        <f t="shared" si="214"/>
        <v>-8.073056314231046E-3</v>
      </c>
      <c r="L463">
        <f t="shared" si="214"/>
        <v>-2.1087635240698285E-2</v>
      </c>
      <c r="M463">
        <f t="shared" si="214"/>
        <v>7.1660343014134879E-3</v>
      </c>
      <c r="N463">
        <f t="shared" si="214"/>
        <v>-3.5746793621594483E-2</v>
      </c>
      <c r="O463">
        <f t="shared" si="214"/>
        <v>-3.9643943779016998E-2</v>
      </c>
      <c r="P463">
        <f t="shared" si="214"/>
        <v>-1.3553583863791439E-2</v>
      </c>
      <c r="Q463">
        <f t="shared" si="214"/>
        <v>-2.5206814033346205E-2</v>
      </c>
      <c r="R463">
        <f t="shared" si="214"/>
        <v>-5.815902069685748E-3</v>
      </c>
      <c r="S463">
        <f t="shared" si="214"/>
        <v>-3.3483032182258787E-2</v>
      </c>
      <c r="T463">
        <f t="shared" si="214"/>
        <v>-4.3971680322538224E-2</v>
      </c>
      <c r="U463">
        <f t="shared" si="214"/>
        <v>-1.2014762511739264E-2</v>
      </c>
      <c r="V463">
        <f t="shared" si="214"/>
        <v>-2.7705844374674261E-2</v>
      </c>
      <c r="W463">
        <f t="shared" si="214"/>
        <v>-1.5704068835514383E-3</v>
      </c>
      <c r="X463">
        <f t="shared" si="214"/>
        <v>-3.3802047913996693E-2</v>
      </c>
      <c r="Y463">
        <f t="shared" si="214"/>
        <v>-5.3272881813386692E-2</v>
      </c>
      <c r="Z463">
        <f t="shared" si="214"/>
        <v>-5.8917697374131571E-2</v>
      </c>
      <c r="AA463">
        <f t="shared" si="214"/>
        <v>-2.4866132331187001E-2</v>
      </c>
      <c r="AB463">
        <f t="shared" si="214"/>
        <v>-4.2157989112712381E-2</v>
      </c>
      <c r="AC463">
        <f t="shared" si="214"/>
        <v>-4.8802485479887185E-2</v>
      </c>
      <c r="AD463">
        <f t="shared" si="214"/>
        <v>-2.0201536451410821E-2</v>
      </c>
      <c r="AE463">
        <f t="shared" si="214"/>
        <v>-4.7103875020588049E-2</v>
      </c>
      <c r="AF463">
        <f t="shared" si="214"/>
        <v>-1.1317506436207925E-3</v>
      </c>
      <c r="AG463">
        <f t="shared" si="214"/>
        <v>1.8467764581669328E-2</v>
      </c>
      <c r="AH463">
        <f t="shared" si="214"/>
        <v>-2.466721440274414E-2</v>
      </c>
      <c r="AI463">
        <f t="shared" si="214"/>
        <v>-1.5124641818933426E-2</v>
      </c>
      <c r="AJ463">
        <f t="shared" si="214"/>
        <v>-4.4387834317592557E-2</v>
      </c>
      <c r="AK463">
        <f t="shared" si="214"/>
        <v>-1.6570815802888859E-2</v>
      </c>
      <c r="AL463">
        <f t="shared" si="214"/>
        <v>-2.3166858709040242E-2</v>
      </c>
      <c r="AM463">
        <f t="shared" si="214"/>
        <v>-2.1685393765837824E-2</v>
      </c>
      <c r="AN463">
        <f t="shared" si="214"/>
        <v>-3.6447881548186858E-2</v>
      </c>
      <c r="AO463">
        <f t="shared" si="214"/>
        <v>-6.5300656286530201E-2</v>
      </c>
      <c r="AP463">
        <f t="shared" si="214"/>
        <v>-3.0026539155871512E-2</v>
      </c>
      <c r="AQ463">
        <f t="shared" si="199"/>
        <v>-6.9110067158044533E-2</v>
      </c>
    </row>
    <row r="464" spans="1:43" x14ac:dyDescent="0.2">
      <c r="A464" s="6">
        <v>45719</v>
      </c>
      <c r="B464">
        <f t="shared" ref="B464:AP464" si="215">LN(B213/B212)</f>
        <v>3.7635041738987116E-2</v>
      </c>
      <c r="C464">
        <f t="shared" si="215"/>
        <v>-1.5407060446284294E-2</v>
      </c>
      <c r="D464">
        <f t="shared" si="215"/>
        <v>1.6172240021843223E-2</v>
      </c>
      <c r="E464">
        <f t="shared" si="215"/>
        <v>-2.408922487940619E-2</v>
      </c>
      <c r="F464">
        <f t="shared" si="215"/>
        <v>-8.2795217322199875E-3</v>
      </c>
      <c r="G464">
        <f t="shared" si="215"/>
        <v>3.5558159985889283E-5</v>
      </c>
      <c r="H464">
        <f t="shared" si="215"/>
        <v>7.9052653462341905E-3</v>
      </c>
      <c r="I464">
        <f t="shared" si="215"/>
        <v>1.5212892439878009E-2</v>
      </c>
      <c r="J464">
        <f t="shared" si="215"/>
        <v>1.0888905737519845E-2</v>
      </c>
      <c r="K464">
        <f t="shared" si="215"/>
        <v>2.7726649248584799E-3</v>
      </c>
      <c r="L464">
        <f t="shared" si="215"/>
        <v>-1.3772408675414778E-2</v>
      </c>
      <c r="M464">
        <f t="shared" si="215"/>
        <v>2.504278526364509E-2</v>
      </c>
      <c r="N464">
        <f t="shared" si="215"/>
        <v>-1.435434370870029E-2</v>
      </c>
      <c r="O464">
        <f t="shared" si="215"/>
        <v>-1.8742005851836209E-3</v>
      </c>
      <c r="P464">
        <f t="shared" si="215"/>
        <v>9.4272488548968556E-3</v>
      </c>
      <c r="Q464">
        <f t="shared" si="215"/>
        <v>-5.3288335556483891E-4</v>
      </c>
      <c r="R464">
        <f t="shared" si="215"/>
        <v>-2.4333332084763702E-2</v>
      </c>
      <c r="S464">
        <f t="shared" si="215"/>
        <v>-5.1284583905565921E-3</v>
      </c>
      <c r="T464">
        <f t="shared" si="215"/>
        <v>8.0522136038150692E-4</v>
      </c>
      <c r="U464">
        <f t="shared" si="215"/>
        <v>1.0702999292430203E-2</v>
      </c>
      <c r="V464">
        <f t="shared" si="215"/>
        <v>4.6817048103132579E-2</v>
      </c>
      <c r="W464">
        <f t="shared" si="215"/>
        <v>1.649637997557421E-2</v>
      </c>
      <c r="X464">
        <f t="shared" si="215"/>
        <v>-1.6838873422505673E-3</v>
      </c>
      <c r="Y464">
        <f t="shared" si="215"/>
        <v>1.0313733910404086E-2</v>
      </c>
      <c r="Z464">
        <f t="shared" si="215"/>
        <v>2.1027125716605012E-2</v>
      </c>
      <c r="AA464">
        <f t="shared" si="215"/>
        <v>4.424540499909306E-2</v>
      </c>
      <c r="AB464">
        <f t="shared" si="215"/>
        <v>4.449793803788675E-3</v>
      </c>
      <c r="AC464">
        <f t="shared" si="215"/>
        <v>3.1507358384561208E-2</v>
      </c>
      <c r="AD464">
        <f t="shared" si="215"/>
        <v>-4.650912694335365E-2</v>
      </c>
      <c r="AE464">
        <f t="shared" si="215"/>
        <v>3.7635103591736087E-2</v>
      </c>
      <c r="AF464">
        <f t="shared" si="215"/>
        <v>-8.206492566038049E-3</v>
      </c>
      <c r="AG464">
        <f t="shared" si="215"/>
        <v>-1.7967947173993238E-2</v>
      </c>
      <c r="AH464">
        <f t="shared" si="215"/>
        <v>-6.1370228571253843E-3</v>
      </c>
      <c r="AI464">
        <f t="shared" si="215"/>
        <v>1.7425221187132864E-3</v>
      </c>
      <c r="AJ464">
        <f t="shared" si="215"/>
        <v>1.2307660250562224E-2</v>
      </c>
      <c r="AK464">
        <f t="shared" si="215"/>
        <v>6.1834379778311433E-3</v>
      </c>
      <c r="AL464">
        <f t="shared" si="215"/>
        <v>6.1034098650097797E-3</v>
      </c>
      <c r="AM464">
        <f t="shared" si="215"/>
        <v>9.3923769938912688E-3</v>
      </c>
      <c r="AN464">
        <f t="shared" si="215"/>
        <v>2.8093224985143886E-3</v>
      </c>
      <c r="AO464">
        <f t="shared" si="215"/>
        <v>3.4888827365315437E-3</v>
      </c>
      <c r="AP464">
        <f t="shared" si="215"/>
        <v>1.8920129347888596E-3</v>
      </c>
      <c r="AQ464">
        <f t="shared" si="199"/>
        <v>1.1513089624485164E-2</v>
      </c>
    </row>
    <row r="465" spans="1:43" x14ac:dyDescent="0.2">
      <c r="A465" s="6">
        <v>45720</v>
      </c>
      <c r="B465">
        <f t="shared" ref="B465:AP465" si="216">LN(B214/B213)</f>
        <v>-4.5218002412725812E-2</v>
      </c>
      <c r="C465">
        <f t="shared" si="216"/>
        <v>4.642305609396772E-3</v>
      </c>
      <c r="D465">
        <f t="shared" si="216"/>
        <v>-1.28977540202372E-2</v>
      </c>
      <c r="E465">
        <f t="shared" si="216"/>
        <v>-5.0714948463492747E-2</v>
      </c>
      <c r="F465">
        <f t="shared" si="216"/>
        <v>-1.1438921592752376E-2</v>
      </c>
      <c r="G465">
        <f t="shared" si="216"/>
        <v>-4.0934791525497078E-3</v>
      </c>
      <c r="H465">
        <f t="shared" si="216"/>
        <v>-3.9777480757789729E-4</v>
      </c>
      <c r="I465">
        <f t="shared" si="216"/>
        <v>-2.5916358539237606E-2</v>
      </c>
      <c r="J465">
        <f t="shared" si="216"/>
        <v>-4.0785193021583349E-3</v>
      </c>
      <c r="K465">
        <f t="shared" si="216"/>
        <v>4.9116911356906514E-4</v>
      </c>
      <c r="L465">
        <f t="shared" si="216"/>
        <v>-3.2442360525219101E-2</v>
      </c>
      <c r="M465">
        <f t="shared" si="216"/>
        <v>1.2800327705862798E-4</v>
      </c>
      <c r="N465">
        <f t="shared" si="216"/>
        <v>-1.3624614128899202E-2</v>
      </c>
      <c r="O465">
        <f t="shared" si="216"/>
        <v>-1.8028904436995754E-2</v>
      </c>
      <c r="P465">
        <f t="shared" si="216"/>
        <v>-2.0695701090577279E-3</v>
      </c>
      <c r="Q465">
        <f t="shared" si="216"/>
        <v>7.2141763232203846E-3</v>
      </c>
      <c r="R465">
        <f t="shared" si="216"/>
        <v>-8.0149583638156486E-3</v>
      </c>
      <c r="S465">
        <f t="shared" si="216"/>
        <v>-1.1803665411600443E-2</v>
      </c>
      <c r="T465">
        <f t="shared" si="216"/>
        <v>-3.1443135166389054E-3</v>
      </c>
      <c r="U465">
        <f t="shared" si="216"/>
        <v>9.0013325905760871E-3</v>
      </c>
      <c r="V465">
        <f t="shared" si="216"/>
        <v>4.3571364720616457E-2</v>
      </c>
      <c r="W465">
        <f t="shared" si="216"/>
        <v>-1.9338098284601712E-2</v>
      </c>
      <c r="X465">
        <f t="shared" si="216"/>
        <v>-2.3747124398119976E-2</v>
      </c>
      <c r="Y465">
        <f t="shared" si="216"/>
        <v>5.5499738279277003E-4</v>
      </c>
      <c r="Z465">
        <f t="shared" si="216"/>
        <v>-1.2598828264865141E-2</v>
      </c>
      <c r="AA465">
        <f t="shared" si="216"/>
        <v>2.804251282597402E-2</v>
      </c>
      <c r="AB465">
        <f t="shared" si="216"/>
        <v>6.8581117084124399E-2</v>
      </c>
      <c r="AC465">
        <f t="shared" si="216"/>
        <v>3.8199792053302803E-2</v>
      </c>
      <c r="AD465">
        <f t="shared" si="216"/>
        <v>4.1638475890371097E-2</v>
      </c>
      <c r="AE465">
        <f t="shared" si="216"/>
        <v>-4.5218016883162272E-2</v>
      </c>
      <c r="AF465">
        <f t="shared" si="216"/>
        <v>-5.4254631479402418E-3</v>
      </c>
      <c r="AG465">
        <f t="shared" si="216"/>
        <v>4.9537385843009809E-3</v>
      </c>
      <c r="AH465">
        <f t="shared" si="216"/>
        <v>-8.9982293249864613E-3</v>
      </c>
      <c r="AI465">
        <f t="shared" si="216"/>
        <v>3.4759614572597926E-3</v>
      </c>
      <c r="AJ465">
        <f t="shared" si="216"/>
        <v>-1.1952014765283446E-2</v>
      </c>
      <c r="AK465">
        <f t="shared" si="216"/>
        <v>-6.5632923921716824E-3</v>
      </c>
      <c r="AL465">
        <f t="shared" si="216"/>
        <v>-3.5579778011451111E-3</v>
      </c>
      <c r="AM465">
        <f t="shared" si="216"/>
        <v>2.9406517750060115E-2</v>
      </c>
      <c r="AN465">
        <f t="shared" si="216"/>
        <v>1.1103328120117995E-2</v>
      </c>
      <c r="AO465">
        <f t="shared" si="216"/>
        <v>-3.220074563144507E-3</v>
      </c>
      <c r="AP465">
        <f t="shared" si="216"/>
        <v>-6.3082670275276904E-3</v>
      </c>
      <c r="AQ465">
        <f t="shared" si="199"/>
        <v>-3.7154444131269351E-2</v>
      </c>
    </row>
    <row r="466" spans="1:43" x14ac:dyDescent="0.2">
      <c r="A466" s="6">
        <v>45721</v>
      </c>
      <c r="B466">
        <f t="shared" ref="B466:AP466" si="217">LN(B215/B214)</f>
        <v>9.9200174553664838E-2</v>
      </c>
      <c r="C466">
        <f t="shared" si="217"/>
        <v>5.0456370482555461E-2</v>
      </c>
      <c r="D466">
        <f t="shared" si="217"/>
        <v>2.6867863866074454E-2</v>
      </c>
      <c r="E466">
        <f t="shared" si="217"/>
        <v>1.1793872910690293E-2</v>
      </c>
      <c r="F466">
        <f t="shared" si="217"/>
        <v>2.021853917893017E-2</v>
      </c>
      <c r="G466">
        <f t="shared" si="217"/>
        <v>1.2723639736260398E-2</v>
      </c>
      <c r="H466">
        <f t="shared" si="217"/>
        <v>5.3220856262660071E-2</v>
      </c>
      <c r="I466">
        <f t="shared" si="217"/>
        <v>3.392582420767179E-2</v>
      </c>
      <c r="J466">
        <f t="shared" si="217"/>
        <v>-2.084418975758451E-4</v>
      </c>
      <c r="K466">
        <f t="shared" si="217"/>
        <v>5.5641013919558203E-3</v>
      </c>
      <c r="L466">
        <f t="shared" si="217"/>
        <v>2.0807074472579415E-2</v>
      </c>
      <c r="M466">
        <f t="shared" si="217"/>
        <v>2.87154188718452E-2</v>
      </c>
      <c r="N466">
        <f t="shared" si="217"/>
        <v>9.4690448387122248E-5</v>
      </c>
      <c r="O466">
        <f t="shared" si="217"/>
        <v>2.3254184719994873E-2</v>
      </c>
      <c r="P466">
        <f t="shared" si="217"/>
        <v>3.8914199740919753E-2</v>
      </c>
      <c r="Q466">
        <f t="shared" si="217"/>
        <v>9.5677710342273823E-3</v>
      </c>
      <c r="R466">
        <f t="shared" si="217"/>
        <v>1.1722059355945965E-2</v>
      </c>
      <c r="S466">
        <f t="shared" si="217"/>
        <v>1.0130447550314775E-2</v>
      </c>
      <c r="T466">
        <f t="shared" si="217"/>
        <v>3.4289121063669693E-2</v>
      </c>
      <c r="U466">
        <f t="shared" si="217"/>
        <v>1.5630882904619697E-2</v>
      </c>
      <c r="V466">
        <f t="shared" si="217"/>
        <v>-2.727278143918997E-3</v>
      </c>
      <c r="W466">
        <f t="shared" si="217"/>
        <v>1.7715571367334846E-3</v>
      </c>
      <c r="X466">
        <f t="shared" si="217"/>
        <v>2.4096751803993829E-2</v>
      </c>
      <c r="Y466">
        <f t="shared" si="217"/>
        <v>4.2422488545001628E-2</v>
      </c>
      <c r="Z466">
        <f t="shared" si="217"/>
        <v>1.8050414145377738E-2</v>
      </c>
      <c r="AA466">
        <f t="shared" si="217"/>
        <v>3.7845390076638653E-2</v>
      </c>
      <c r="AB466">
        <f t="shared" si="217"/>
        <v>1.3442080476426567E-2</v>
      </c>
      <c r="AC466">
        <f t="shared" si="217"/>
        <v>3.365994418018025E-2</v>
      </c>
      <c r="AD466">
        <f t="shared" si="217"/>
        <v>1.6464338526575407E-2</v>
      </c>
      <c r="AE466">
        <f t="shared" si="217"/>
        <v>9.9200144304690249E-2</v>
      </c>
      <c r="AF466">
        <f t="shared" si="217"/>
        <v>1.2548211765542289E-2</v>
      </c>
      <c r="AG466">
        <f t="shared" si="217"/>
        <v>-1.1765215907855023E-2</v>
      </c>
      <c r="AH466">
        <f t="shared" si="217"/>
        <v>6.0540555818460098E-3</v>
      </c>
      <c r="AI466">
        <f t="shared" si="217"/>
        <v>4.3691590876020533E-3</v>
      </c>
      <c r="AJ466">
        <f t="shared" si="217"/>
        <v>1.3648012913647816E-2</v>
      </c>
      <c r="AK466">
        <f t="shared" si="217"/>
        <v>2.5504407253964453E-2</v>
      </c>
      <c r="AL466">
        <f t="shared" si="217"/>
        <v>1.317418621653846E-2</v>
      </c>
      <c r="AM466">
        <f t="shared" si="217"/>
        <v>1.9773855695479351E-2</v>
      </c>
      <c r="AN466">
        <f t="shared" si="217"/>
        <v>4.2375909835644749E-3</v>
      </c>
      <c r="AO466">
        <f t="shared" si="217"/>
        <v>3.2946955424265088E-2</v>
      </c>
      <c r="AP466">
        <f t="shared" si="217"/>
        <v>2.0671489051970811E-2</v>
      </c>
      <c r="AQ466">
        <f t="shared" si="199"/>
        <v>1.8025781709600355E-2</v>
      </c>
    </row>
    <row r="467" spans="1:43" x14ac:dyDescent="0.2">
      <c r="A467" s="6">
        <v>45722</v>
      </c>
      <c r="B467">
        <f t="shared" ref="B467:AP467" si="218">LN(B216/B215)</f>
        <v>-3.2455107240960904E-3</v>
      </c>
      <c r="C467">
        <f t="shared" si="218"/>
        <v>2.0899876987519904E-2</v>
      </c>
      <c r="D467">
        <f t="shared" si="218"/>
        <v>5.3310598414871993E-3</v>
      </c>
      <c r="E467">
        <f t="shared" si="218"/>
        <v>5.6374876960779115E-3</v>
      </c>
      <c r="F467">
        <f t="shared" si="218"/>
        <v>-9.170335293394123E-4</v>
      </c>
      <c r="G467">
        <f t="shared" si="218"/>
        <v>2.9153548298237936E-2</v>
      </c>
      <c r="H467">
        <f t="shared" si="218"/>
        <v>1.8091009319286832E-3</v>
      </c>
      <c r="I467">
        <f t="shared" si="218"/>
        <v>2.0398996513915336E-2</v>
      </c>
      <c r="J467">
        <f t="shared" si="218"/>
        <v>9.4089686259428429E-3</v>
      </c>
      <c r="K467">
        <f t="shared" si="218"/>
        <v>1.2089229078292978E-2</v>
      </c>
      <c r="L467">
        <f t="shared" si="218"/>
        <v>1.658069073305074E-2</v>
      </c>
      <c r="M467">
        <f t="shared" si="218"/>
        <v>4.1701892336451878E-3</v>
      </c>
      <c r="N467">
        <f t="shared" si="218"/>
        <v>4.2132450794192151E-3</v>
      </c>
      <c r="O467">
        <f t="shared" si="218"/>
        <v>1.9098728009933959E-3</v>
      </c>
      <c r="P467">
        <f t="shared" si="218"/>
        <v>3.5239303533330747E-2</v>
      </c>
      <c r="Q467">
        <f t="shared" si="218"/>
        <v>1.5860279594233723E-2</v>
      </c>
      <c r="R467">
        <f t="shared" si="218"/>
        <v>2.8511070880506202E-2</v>
      </c>
      <c r="S467">
        <f t="shared" si="218"/>
        <v>1.974129088733281E-2</v>
      </c>
      <c r="T467">
        <f t="shared" si="218"/>
        <v>-1.7962489985657304E-3</v>
      </c>
      <c r="U467">
        <f t="shared" si="218"/>
        <v>7.5129840893520443E-3</v>
      </c>
      <c r="V467">
        <f t="shared" si="218"/>
        <v>3.1738654338705805E-2</v>
      </c>
      <c r="W467">
        <f t="shared" si="218"/>
        <v>-6.0713180609538297E-3</v>
      </c>
      <c r="X467">
        <f t="shared" si="218"/>
        <v>7.9154353893002034E-3</v>
      </c>
      <c r="Y467">
        <f t="shared" si="218"/>
        <v>5.7780376514314016E-3</v>
      </c>
      <c r="Z467">
        <f t="shared" si="218"/>
        <v>2.8020606775070065E-3</v>
      </c>
      <c r="AA467">
        <f t="shared" si="218"/>
        <v>-7.1917034567250638E-3</v>
      </c>
      <c r="AB467">
        <f t="shared" si="218"/>
        <v>2.0195859669557615E-3</v>
      </c>
      <c r="AC467">
        <f t="shared" si="218"/>
        <v>-1.9876797777149931E-3</v>
      </c>
      <c r="AD467">
        <f t="shared" si="218"/>
        <v>1.5307667553559523E-2</v>
      </c>
      <c r="AE467">
        <f t="shared" si="218"/>
        <v>-3.2455107708259144E-3</v>
      </c>
      <c r="AF467">
        <f t="shared" si="218"/>
        <v>1.9184889501870701E-2</v>
      </c>
      <c r="AG467">
        <f t="shared" si="218"/>
        <v>7.0984186424779183E-4</v>
      </c>
      <c r="AH467">
        <f t="shared" si="218"/>
        <v>2.2099464180998261E-2</v>
      </c>
      <c r="AI467">
        <f t="shared" si="218"/>
        <v>1.9311767686486308E-3</v>
      </c>
      <c r="AJ467">
        <f t="shared" si="218"/>
        <v>2.5386161199871565E-3</v>
      </c>
      <c r="AK467">
        <f t="shared" si="218"/>
        <v>1.6036037910782187E-3</v>
      </c>
      <c r="AL467">
        <f t="shared" si="218"/>
        <v>-5.9147209892646824E-3</v>
      </c>
      <c r="AM467">
        <f t="shared" si="218"/>
        <v>2.3250347942759837E-3</v>
      </c>
      <c r="AN467">
        <f t="shared" si="218"/>
        <v>1.5262085179041235E-2</v>
      </c>
      <c r="AO467">
        <f t="shared" si="218"/>
        <v>-2.2785421318779562E-2</v>
      </c>
      <c r="AP467">
        <f t="shared" si="218"/>
        <v>1.9339531447010169E-2</v>
      </c>
      <c r="AQ467">
        <f t="shared" si="199"/>
        <v>-1.933755986277564E-2</v>
      </c>
    </row>
    <row r="468" spans="1:43" x14ac:dyDescent="0.2">
      <c r="A468" s="6">
        <v>45723</v>
      </c>
      <c r="B468">
        <f t="shared" ref="B468:AP468" si="219">LN(B217/B216)</f>
        <v>-1.0397265482232673E-2</v>
      </c>
      <c r="C468">
        <f t="shared" si="219"/>
        <v>7.2785635076532676E-3</v>
      </c>
      <c r="D468">
        <f t="shared" si="219"/>
        <v>2.3329621516788674E-3</v>
      </c>
      <c r="E468">
        <f t="shared" si="219"/>
        <v>1.4963364534391902E-2</v>
      </c>
      <c r="F468">
        <f t="shared" si="219"/>
        <v>-5.0419900636806542E-3</v>
      </c>
      <c r="G468">
        <f t="shared" si="219"/>
        <v>-2.2601537293168534E-3</v>
      </c>
      <c r="H468">
        <f t="shared" si="219"/>
        <v>-1.1055713814798727E-2</v>
      </c>
      <c r="I468">
        <f t="shared" si="219"/>
        <v>-2.1455396635634495E-2</v>
      </c>
      <c r="J468">
        <f t="shared" si="219"/>
        <v>1.8031034403140388E-3</v>
      </c>
      <c r="K468">
        <f t="shared" si="219"/>
        <v>-6.0263459679301551E-3</v>
      </c>
      <c r="L468">
        <f t="shared" si="219"/>
        <v>1.0272214565300948E-3</v>
      </c>
      <c r="M468">
        <f t="shared" si="219"/>
        <v>5.6811317428375439E-3</v>
      </c>
      <c r="N468">
        <f t="shared" si="219"/>
        <v>-1.9288015130168817E-4</v>
      </c>
      <c r="O468">
        <f t="shared" si="219"/>
        <v>1.6780995859983033E-2</v>
      </c>
      <c r="P468">
        <f t="shared" si="219"/>
        <v>-2.5021906221515296E-2</v>
      </c>
      <c r="Q468">
        <f t="shared" si="219"/>
        <v>1.2459990011346271E-3</v>
      </c>
      <c r="R468">
        <f t="shared" si="219"/>
        <v>3.2693812069712752E-2</v>
      </c>
      <c r="S468">
        <f t="shared" si="219"/>
        <v>-2.9162680054449787E-3</v>
      </c>
      <c r="T468">
        <f t="shared" si="219"/>
        <v>1.3432457939474696E-2</v>
      </c>
      <c r="U468">
        <f t="shared" si="219"/>
        <v>-7.3707275599453823E-3</v>
      </c>
      <c r="V468">
        <f t="shared" si="219"/>
        <v>-7.3535258303844076E-3</v>
      </c>
      <c r="W468">
        <f t="shared" si="219"/>
        <v>1.8190835675939307E-2</v>
      </c>
      <c r="X468">
        <f t="shared" si="219"/>
        <v>-1.7497379133198043E-2</v>
      </c>
      <c r="Y468">
        <f t="shared" si="219"/>
        <v>-5.3196962891005305E-3</v>
      </c>
      <c r="Z468">
        <f t="shared" si="219"/>
        <v>-3.854941291393374E-3</v>
      </c>
      <c r="AA468">
        <f t="shared" si="219"/>
        <v>1.4692602673219406E-2</v>
      </c>
      <c r="AB468">
        <f t="shared" si="219"/>
        <v>6.322390523858519E-2</v>
      </c>
      <c r="AC468">
        <f t="shared" si="219"/>
        <v>1.0000475789535017E-2</v>
      </c>
      <c r="AD468">
        <f t="shared" si="219"/>
        <v>7.1915535130848085E-2</v>
      </c>
      <c r="AE468">
        <f t="shared" si="219"/>
        <v>-1.0397265632960612E-2</v>
      </c>
      <c r="AF468">
        <f t="shared" si="219"/>
        <v>3.4270577767401261E-3</v>
      </c>
      <c r="AG468">
        <f t="shared" si="219"/>
        <v>-1.1532253602335033E-3</v>
      </c>
      <c r="AH468">
        <f t="shared" si="219"/>
        <v>-6.5106389569731925E-3</v>
      </c>
      <c r="AI468">
        <f t="shared" si="219"/>
        <v>-2.8775815301638591E-3</v>
      </c>
      <c r="AJ468">
        <f t="shared" si="219"/>
        <v>-1.754982219363873E-2</v>
      </c>
      <c r="AK468">
        <f t="shared" si="219"/>
        <v>-4.4468116603241436E-3</v>
      </c>
      <c r="AL468">
        <f t="shared" si="219"/>
        <v>7.1038125084607875E-3</v>
      </c>
      <c r="AM468">
        <f t="shared" si="219"/>
        <v>9.5573274170302207E-4</v>
      </c>
      <c r="AN468">
        <f t="shared" si="219"/>
        <v>2.6618173832181763E-3</v>
      </c>
      <c r="AO468">
        <f t="shared" si="219"/>
        <v>-7.4104084355065963E-3</v>
      </c>
      <c r="AP468">
        <f t="shared" si="219"/>
        <v>2.9127602887772772E-3</v>
      </c>
      <c r="AQ468">
        <f t="shared" si="199"/>
        <v>-1.0971484606439149E-2</v>
      </c>
    </row>
    <row r="469" spans="1:43" x14ac:dyDescent="0.2">
      <c r="A469" s="6">
        <v>45726</v>
      </c>
      <c r="B469">
        <f t="shared" ref="B469:AP469" si="220">LN(B218/B217)</f>
        <v>-1.3407715536710283E-2</v>
      </c>
      <c r="C469">
        <f t="shared" si="220"/>
        <v>-1.3988890320290601E-3</v>
      </c>
      <c r="D469">
        <f t="shared" si="220"/>
        <v>1.5329664924268853E-4</v>
      </c>
      <c r="E469">
        <f t="shared" si="220"/>
        <v>-2.5586084548088674E-2</v>
      </c>
      <c r="F469">
        <f t="shared" si="220"/>
        <v>-3.3143386461703415E-2</v>
      </c>
      <c r="G469">
        <f t="shared" si="220"/>
        <v>2.9440313418825572E-3</v>
      </c>
      <c r="H469">
        <f t="shared" si="220"/>
        <v>-2.2718619096586155E-2</v>
      </c>
      <c r="I469">
        <f t="shared" si="220"/>
        <v>-1.8291145380903321E-2</v>
      </c>
      <c r="J469">
        <f t="shared" si="220"/>
        <v>-1.1629086250782412E-2</v>
      </c>
      <c r="K469">
        <f t="shared" si="220"/>
        <v>-1.1582413787416512E-2</v>
      </c>
      <c r="L469">
        <f t="shared" si="220"/>
        <v>-1.925326420318663E-2</v>
      </c>
      <c r="M469">
        <f t="shared" si="220"/>
        <v>-9.7020858064505913E-3</v>
      </c>
      <c r="N469">
        <f t="shared" si="220"/>
        <v>-6.7182470475424493E-3</v>
      </c>
      <c r="O469">
        <f t="shared" si="220"/>
        <v>4.4351900823333054E-3</v>
      </c>
      <c r="P469">
        <f t="shared" si="220"/>
        <v>-4.5526975518901138E-4</v>
      </c>
      <c r="Q469">
        <f t="shared" si="220"/>
        <v>-4.2542812449604749E-2</v>
      </c>
      <c r="R469">
        <f t="shared" si="220"/>
        <v>-9.1633146595185618E-3</v>
      </c>
      <c r="S469">
        <f t="shared" si="220"/>
        <v>1.3661204310434418E-3</v>
      </c>
      <c r="T469">
        <f t="shared" si="220"/>
        <v>-2.3152355046439295E-4</v>
      </c>
      <c r="U469">
        <f t="shared" si="220"/>
        <v>2.8411744772343654E-3</v>
      </c>
      <c r="V469">
        <f t="shared" si="220"/>
        <v>-1.2066467151526086E-2</v>
      </c>
      <c r="W469">
        <f t="shared" si="220"/>
        <v>-2.4808117630891541E-2</v>
      </c>
      <c r="X469">
        <f t="shared" si="220"/>
        <v>-5.5675901612721674E-3</v>
      </c>
      <c r="Y469">
        <f t="shared" si="220"/>
        <v>-9.2994805103745366E-3</v>
      </c>
      <c r="Z469">
        <f t="shared" si="220"/>
        <v>-1.3788424306456418E-2</v>
      </c>
      <c r="AA469">
        <f t="shared" si="220"/>
        <v>-1.6966719851554297E-2</v>
      </c>
      <c r="AB469">
        <f t="shared" si="220"/>
        <v>7.1974329840379615E-3</v>
      </c>
      <c r="AC469">
        <f t="shared" si="220"/>
        <v>-9.9419729501772688E-3</v>
      </c>
      <c r="AD469">
        <f t="shared" si="220"/>
        <v>-4.6478070295419519E-2</v>
      </c>
      <c r="AE469">
        <f t="shared" si="220"/>
        <v>-1.3407686195244623E-2</v>
      </c>
      <c r="AF469">
        <f t="shared" si="220"/>
        <v>-1.7361952757716189E-3</v>
      </c>
      <c r="AG469">
        <f t="shared" si="220"/>
        <v>-1.0365248665526316E-3</v>
      </c>
      <c r="AH469">
        <f t="shared" si="220"/>
        <v>1.9406115080992208E-2</v>
      </c>
      <c r="AI469">
        <f t="shared" si="220"/>
        <v>2.4697456287559662E-4</v>
      </c>
      <c r="AJ469">
        <f t="shared" si="220"/>
        <v>9.1221875222098452E-3</v>
      </c>
      <c r="AK469">
        <f t="shared" si="220"/>
        <v>2.7199986150189151E-3</v>
      </c>
      <c r="AL469">
        <f t="shared" si="220"/>
        <v>-7.0777942176007951E-3</v>
      </c>
      <c r="AM469">
        <f t="shared" si="220"/>
        <v>-5.268009802422262E-3</v>
      </c>
      <c r="AN469">
        <f t="shared" si="220"/>
        <v>-5.9853823076181679E-3</v>
      </c>
      <c r="AO469">
        <f t="shared" si="220"/>
        <v>-3.6922705749151429E-3</v>
      </c>
      <c r="AP469">
        <f t="shared" si="220"/>
        <v>-3.8325453603882821E-2</v>
      </c>
      <c r="AQ469">
        <f t="shared" si="199"/>
        <v>-2.4914887573052138E-3</v>
      </c>
    </row>
    <row r="470" spans="1:43" x14ac:dyDescent="0.2">
      <c r="A470" s="6">
        <v>45727</v>
      </c>
      <c r="B470">
        <f t="shared" ref="B470:AP470" si="221">LN(B219/B218)</f>
        <v>-2.2420559005690566E-3</v>
      </c>
      <c r="C470">
        <f t="shared" si="221"/>
        <v>-6.9362979618440724E-3</v>
      </c>
      <c r="D470">
        <f t="shared" si="221"/>
        <v>1.9430467061674717E-2</v>
      </c>
      <c r="E470">
        <f t="shared" si="221"/>
        <v>1.5662151935415942E-2</v>
      </c>
      <c r="F470">
        <f t="shared" si="221"/>
        <v>-8.8864375715403607E-3</v>
      </c>
      <c r="G470">
        <f t="shared" si="221"/>
        <v>-1.169000763001783E-2</v>
      </c>
      <c r="H470">
        <f t="shared" si="221"/>
        <v>4.3525525333963583E-3</v>
      </c>
      <c r="I470">
        <f t="shared" si="221"/>
        <v>-9.7757188760172302E-3</v>
      </c>
      <c r="J470">
        <f t="shared" si="221"/>
        <v>5.7863730004219177E-3</v>
      </c>
      <c r="K470">
        <f t="shared" si="221"/>
        <v>-3.1740438742006369E-3</v>
      </c>
      <c r="L470">
        <f t="shared" si="221"/>
        <v>1.8746606647363922E-2</v>
      </c>
      <c r="M470">
        <f t="shared" si="221"/>
        <v>-1.7208501914625553E-2</v>
      </c>
      <c r="N470">
        <f t="shared" si="221"/>
        <v>5.2425549419514057E-3</v>
      </c>
      <c r="O470">
        <f t="shared" si="221"/>
        <v>1.333392792783653E-3</v>
      </c>
      <c r="P470">
        <f t="shared" si="221"/>
        <v>2.7285146532041358E-3</v>
      </c>
      <c r="Q470">
        <f t="shared" si="221"/>
        <v>1.569234930627646E-2</v>
      </c>
      <c r="R470">
        <f t="shared" si="221"/>
        <v>7.1609912962006831E-3</v>
      </c>
      <c r="S470">
        <f t="shared" si="221"/>
        <v>2.6816839010627203E-2</v>
      </c>
      <c r="T470">
        <f t="shared" si="221"/>
        <v>-1.5437881853679359E-4</v>
      </c>
      <c r="U470">
        <f t="shared" si="221"/>
        <v>0</v>
      </c>
      <c r="V470">
        <f t="shared" si="221"/>
        <v>6.8246271243963983E-3</v>
      </c>
      <c r="W470">
        <f t="shared" si="221"/>
        <v>-2.1972021620734E-2</v>
      </c>
      <c r="X470">
        <f t="shared" si="221"/>
        <v>1.1902005077735726E-2</v>
      </c>
      <c r="Y470">
        <f t="shared" si="221"/>
        <v>-2.1316389936402707E-2</v>
      </c>
      <c r="Z470">
        <f t="shared" si="221"/>
        <v>-1.1277283874545388E-2</v>
      </c>
      <c r="AA470">
        <f t="shared" si="221"/>
        <v>2.3175796872921654E-2</v>
      </c>
      <c r="AB470">
        <f t="shared" si="221"/>
        <v>-2.3717925953611021E-2</v>
      </c>
      <c r="AC470">
        <f t="shared" si="221"/>
        <v>1.2198965136187002E-2</v>
      </c>
      <c r="AD470">
        <f t="shared" si="221"/>
        <v>5.4232878224528905E-5</v>
      </c>
      <c r="AE470">
        <f t="shared" si="221"/>
        <v>-2.2420854718831363E-3</v>
      </c>
      <c r="AF470">
        <f t="shared" si="221"/>
        <v>-9.8957877637517733E-3</v>
      </c>
      <c r="AG470">
        <f t="shared" si="221"/>
        <v>-1.1863453596044576E-3</v>
      </c>
      <c r="AH470">
        <f t="shared" si="221"/>
        <v>-1.3797124734891491E-2</v>
      </c>
      <c r="AI470">
        <f t="shared" si="221"/>
        <v>2.4836151075243233E-2</v>
      </c>
      <c r="AJ470">
        <f t="shared" si="221"/>
        <v>-2.3700386977629967E-2</v>
      </c>
      <c r="AK470">
        <f t="shared" si="221"/>
        <v>2.9583562059340429E-3</v>
      </c>
      <c r="AL470">
        <f t="shared" si="221"/>
        <v>6.9744510665761183E-3</v>
      </c>
      <c r="AM470">
        <f t="shared" si="221"/>
        <v>1.3024853322313598E-3</v>
      </c>
      <c r="AN470">
        <f t="shared" si="221"/>
        <v>-4.0054535306873491E-3</v>
      </c>
      <c r="AO470">
        <f t="shared" si="221"/>
        <v>-5.1583870556480126E-3</v>
      </c>
      <c r="AP470">
        <f t="shared" si="221"/>
        <v>-1.8299170918371778E-2</v>
      </c>
      <c r="AQ470">
        <f t="shared" si="199"/>
        <v>1.9270978180061592E-2</v>
      </c>
    </row>
    <row r="471" spans="1:43" x14ac:dyDescent="0.2">
      <c r="A471" s="6">
        <v>45728</v>
      </c>
      <c r="B471">
        <f t="shared" ref="B471:AP471" si="222">LN(B220/B219)</f>
        <v>3.4873738798313132E-2</v>
      </c>
      <c r="C471">
        <f t="shared" si="222"/>
        <v>-5.9205043945698569E-3</v>
      </c>
      <c r="D471">
        <f t="shared" si="222"/>
        <v>-1.2160580277972939E-2</v>
      </c>
      <c r="E471">
        <f t="shared" si="222"/>
        <v>2.0112282180172786E-3</v>
      </c>
      <c r="F471">
        <f t="shared" si="222"/>
        <v>-1.2403504856610062E-2</v>
      </c>
      <c r="G471">
        <f t="shared" si="222"/>
        <v>5.8965008385218776E-3</v>
      </c>
      <c r="H471">
        <f t="shared" si="222"/>
        <v>2.8654398826824046E-3</v>
      </c>
      <c r="I471">
        <f t="shared" si="222"/>
        <v>-3.3113304291733009E-2</v>
      </c>
      <c r="J471">
        <f t="shared" si="222"/>
        <v>2.1564322157434833E-2</v>
      </c>
      <c r="K471">
        <f t="shared" si="222"/>
        <v>-1.0352059097381452E-2</v>
      </c>
      <c r="L471">
        <f t="shared" si="222"/>
        <v>-1.1128185062357392E-2</v>
      </c>
      <c r="M471">
        <f t="shared" si="222"/>
        <v>-4.768194080148694E-3</v>
      </c>
      <c r="N471">
        <f t="shared" si="222"/>
        <v>-5.8830982864474545E-4</v>
      </c>
      <c r="O471">
        <f t="shared" si="222"/>
        <v>-2.5142433918931544E-2</v>
      </c>
      <c r="P471">
        <f t="shared" si="222"/>
        <v>-4.5423575616366742E-4</v>
      </c>
      <c r="Q471">
        <f t="shared" si="222"/>
        <v>-1.0285602293829028E-2</v>
      </c>
      <c r="R471">
        <f t="shared" si="222"/>
        <v>7.78649091490481E-3</v>
      </c>
      <c r="S471">
        <f t="shared" si="222"/>
        <v>1.2934772118324544E-2</v>
      </c>
      <c r="T471">
        <f t="shared" si="222"/>
        <v>3.0769357140432229E-2</v>
      </c>
      <c r="U471">
        <f t="shared" si="222"/>
        <v>1.0724059256720746E-2</v>
      </c>
      <c r="V471">
        <f t="shared" si="222"/>
        <v>-1.4218585597038817E-2</v>
      </c>
      <c r="W471">
        <f t="shared" si="222"/>
        <v>-1.999312593939644E-2</v>
      </c>
      <c r="X471">
        <f t="shared" si="222"/>
        <v>-1.7533307480421992E-2</v>
      </c>
      <c r="Y471">
        <f t="shared" si="222"/>
        <v>2.9062656097530058E-3</v>
      </c>
      <c r="Z471">
        <f t="shared" si="222"/>
        <v>-3.3684357597428639E-2</v>
      </c>
      <c r="AA471">
        <f t="shared" si="222"/>
        <v>-1.2635152671025601E-3</v>
      </c>
      <c r="AB471">
        <f t="shared" si="222"/>
        <v>-2.0721910535079817E-2</v>
      </c>
      <c r="AC471">
        <f t="shared" si="222"/>
        <v>-1.2930676076215826E-2</v>
      </c>
      <c r="AD471">
        <f t="shared" si="222"/>
        <v>-2.6326724355194772E-2</v>
      </c>
      <c r="AE471">
        <f t="shared" si="222"/>
        <v>3.4873739305624957E-2</v>
      </c>
      <c r="AF471">
        <f t="shared" si="222"/>
        <v>-1.4188813535552926E-2</v>
      </c>
      <c r="AG471">
        <f t="shared" si="222"/>
        <v>1.5103470761694578E-2</v>
      </c>
      <c r="AH471">
        <f t="shared" si="222"/>
        <v>-1.0907637502332038E-2</v>
      </c>
      <c r="AI471">
        <f t="shared" si="222"/>
        <v>-1.1649628730292406E-3</v>
      </c>
      <c r="AJ471">
        <f t="shared" si="222"/>
        <v>-4.3512318018408554E-2</v>
      </c>
      <c r="AK471">
        <f t="shared" si="222"/>
        <v>1.5148274196285063E-2</v>
      </c>
      <c r="AL471">
        <f t="shared" si="222"/>
        <v>2.4173214576107913E-2</v>
      </c>
      <c r="AM471">
        <f t="shared" si="222"/>
        <v>-9.3605917260946025E-3</v>
      </c>
      <c r="AN471">
        <f t="shared" si="222"/>
        <v>-1.9516478436612125E-2</v>
      </c>
      <c r="AO471">
        <f t="shared" si="222"/>
        <v>-2.8039540463071649E-2</v>
      </c>
      <c r="AP471">
        <f t="shared" si="222"/>
        <v>-6.8468474030535208E-3</v>
      </c>
      <c r="AQ471">
        <f t="shared" si="199"/>
        <v>-1.653064115275988E-2</v>
      </c>
    </row>
    <row r="472" spans="1:43" x14ac:dyDescent="0.2">
      <c r="A472" s="6">
        <v>45729</v>
      </c>
      <c r="B472">
        <f t="shared" ref="B472:AP472" si="223">LN(B221/B220)</f>
        <v>2.3392893208589036E-2</v>
      </c>
      <c r="C472">
        <f t="shared" si="223"/>
        <v>-8.098009891264326E-3</v>
      </c>
      <c r="D472">
        <f t="shared" si="223"/>
        <v>-6.3199417011439154E-3</v>
      </c>
      <c r="E472">
        <f t="shared" si="223"/>
        <v>-1.3781277632604659E-3</v>
      </c>
      <c r="F472">
        <f t="shared" si="223"/>
        <v>9.1021289465125898E-3</v>
      </c>
      <c r="G472">
        <f t="shared" si="223"/>
        <v>5.2122570577120553E-3</v>
      </c>
      <c r="H472">
        <f t="shared" si="223"/>
        <v>-9.7918554581091482E-3</v>
      </c>
      <c r="I472">
        <f t="shared" si="223"/>
        <v>6.0989712962759169E-3</v>
      </c>
      <c r="J472">
        <f t="shared" si="223"/>
        <v>-8.2746139939654136E-3</v>
      </c>
      <c r="K472">
        <f t="shared" si="223"/>
        <v>2.5303226474305343E-3</v>
      </c>
      <c r="L472">
        <f t="shared" si="223"/>
        <v>-2.2720001044529235E-2</v>
      </c>
      <c r="M472">
        <f t="shared" si="223"/>
        <v>8.8941977579701183E-4</v>
      </c>
      <c r="N472">
        <f t="shared" si="223"/>
        <v>-1.090971738699449E-2</v>
      </c>
      <c r="O472">
        <f t="shared" si="223"/>
        <v>-1.6182524130011345E-3</v>
      </c>
      <c r="P472">
        <f t="shared" si="223"/>
        <v>5.2866220853484682E-3</v>
      </c>
      <c r="Q472">
        <f t="shared" si="223"/>
        <v>4.5795158175001831E-3</v>
      </c>
      <c r="R472">
        <f t="shared" si="223"/>
        <v>-7.3055675327593937E-3</v>
      </c>
      <c r="S472">
        <f t="shared" si="223"/>
        <v>3.9282257459301098E-3</v>
      </c>
      <c r="T472">
        <f t="shared" si="223"/>
        <v>-1.9338740631121797E-2</v>
      </c>
      <c r="U472">
        <f t="shared" si="223"/>
        <v>-1.5558955847783225E-2</v>
      </c>
      <c r="V472">
        <f t="shared" si="223"/>
        <v>2.0280091069174458E-2</v>
      </c>
      <c r="W472">
        <f t="shared" si="223"/>
        <v>1.5890067829540271E-2</v>
      </c>
      <c r="X472">
        <f t="shared" si="223"/>
        <v>-3.8044006479264728E-3</v>
      </c>
      <c r="Y472">
        <f t="shared" si="223"/>
        <v>-3.7003516018310153E-3</v>
      </c>
      <c r="Z472">
        <f t="shared" si="223"/>
        <v>-1.7087967775994507E-2</v>
      </c>
      <c r="AA472">
        <f t="shared" si="223"/>
        <v>1.1635972550903052E-2</v>
      </c>
      <c r="AB472">
        <f t="shared" si="223"/>
        <v>1.3215751283982809E-2</v>
      </c>
      <c r="AC472">
        <f t="shared" si="223"/>
        <v>-5.6521795486822535E-3</v>
      </c>
      <c r="AD472">
        <f t="shared" si="223"/>
        <v>-4.4559202751751162E-4</v>
      </c>
      <c r="AE472">
        <f t="shared" si="223"/>
        <v>2.3392879574705375E-2</v>
      </c>
      <c r="AF472">
        <f t="shared" si="223"/>
        <v>-9.894133586407527E-4</v>
      </c>
      <c r="AG472">
        <f t="shared" si="223"/>
        <v>-2.6622823780113225E-3</v>
      </c>
      <c r="AH472">
        <f t="shared" si="223"/>
        <v>-8.2883309005330735E-3</v>
      </c>
      <c r="AI472">
        <f t="shared" si="223"/>
        <v>4.8917499310455817E-3</v>
      </c>
      <c r="AJ472">
        <f t="shared" si="223"/>
        <v>-6.9383178626866958E-3</v>
      </c>
      <c r="AK472">
        <f t="shared" si="223"/>
        <v>-8.4913022376265405E-4</v>
      </c>
      <c r="AL472">
        <f t="shared" si="223"/>
        <v>1.2853958141980156E-3</v>
      </c>
      <c r="AM472">
        <f t="shared" si="223"/>
        <v>6.6165851147775663E-3</v>
      </c>
      <c r="AN472">
        <f t="shared" si="223"/>
        <v>1.3822302398799986E-3</v>
      </c>
      <c r="AO472">
        <f t="shared" si="223"/>
        <v>1.6325400037738981E-3</v>
      </c>
      <c r="AP472">
        <f t="shared" si="223"/>
        <v>-1.2473843846580587E-2</v>
      </c>
      <c r="AQ472">
        <f t="shared" si="199"/>
        <v>-1.1006592674344033E-2</v>
      </c>
    </row>
    <row r="473" spans="1:43" x14ac:dyDescent="0.2">
      <c r="A473" s="6">
        <v>45733</v>
      </c>
      <c r="B473">
        <f t="shared" ref="B473:AP473" si="224">LN(B222/B221)</f>
        <v>2.5762666936821162E-2</v>
      </c>
      <c r="C473">
        <f t="shared" si="224"/>
        <v>1.591104633724888E-2</v>
      </c>
      <c r="D473">
        <f t="shared" si="224"/>
        <v>4.0652472663862413E-3</v>
      </c>
      <c r="E473">
        <f t="shared" si="224"/>
        <v>-2.488261816052246E-3</v>
      </c>
      <c r="F473">
        <f t="shared" si="224"/>
        <v>5.292660731701114E-3</v>
      </c>
      <c r="G473">
        <f t="shared" si="224"/>
        <v>2.078257368340054E-2</v>
      </c>
      <c r="H473">
        <f t="shared" si="224"/>
        <v>5.1410231381509262E-3</v>
      </c>
      <c r="I473">
        <f t="shared" si="224"/>
        <v>2.6437556707300898E-3</v>
      </c>
      <c r="J473">
        <f t="shared" si="224"/>
        <v>8.927286446134209E-3</v>
      </c>
      <c r="K473">
        <f t="shared" si="224"/>
        <v>3.7858993537245866E-2</v>
      </c>
      <c r="L473">
        <f t="shared" si="224"/>
        <v>-1.0267398823854338E-2</v>
      </c>
      <c r="M473">
        <f t="shared" si="224"/>
        <v>1.1817424094040681E-2</v>
      </c>
      <c r="N473">
        <f t="shared" si="224"/>
        <v>3.4594160435355982E-3</v>
      </c>
      <c r="O473">
        <f t="shared" si="224"/>
        <v>-8.0617893054311801E-3</v>
      </c>
      <c r="P473">
        <f t="shared" si="224"/>
        <v>-7.5352275436393456E-4</v>
      </c>
      <c r="Q473">
        <f t="shared" si="224"/>
        <v>1.8938545251216663E-2</v>
      </c>
      <c r="R473">
        <f t="shared" si="224"/>
        <v>-7.2786085889730368E-3</v>
      </c>
      <c r="S473">
        <f t="shared" si="224"/>
        <v>1.2309210100816394E-2</v>
      </c>
      <c r="T473">
        <f t="shared" si="224"/>
        <v>8.4311933715165346E-3</v>
      </c>
      <c r="U473">
        <f t="shared" si="224"/>
        <v>0</v>
      </c>
      <c r="V473">
        <f t="shared" si="224"/>
        <v>3.8381225332170699E-2</v>
      </c>
      <c r="W473">
        <f t="shared" si="224"/>
        <v>-1.3815091293102525E-2</v>
      </c>
      <c r="X473">
        <f t="shared" si="224"/>
        <v>6.753484404566695E-3</v>
      </c>
      <c r="Y473">
        <f t="shared" si="224"/>
        <v>2.3053566932688337E-2</v>
      </c>
      <c r="Z473">
        <f t="shared" si="224"/>
        <v>-1.5844538216783922E-2</v>
      </c>
      <c r="AA473">
        <f t="shared" si="224"/>
        <v>-5.000000104166361E-4</v>
      </c>
      <c r="AB473">
        <f t="shared" si="224"/>
        <v>-9.9304874099181506E-4</v>
      </c>
      <c r="AC473">
        <f t="shared" si="224"/>
        <v>1.2799964477376139E-2</v>
      </c>
      <c r="AD473">
        <f t="shared" si="224"/>
        <v>-1.481842554161565E-2</v>
      </c>
      <c r="AE473">
        <f t="shared" si="224"/>
        <v>2.5762681256388937E-2</v>
      </c>
      <c r="AF473">
        <f t="shared" si="224"/>
        <v>2.3431502211380368E-2</v>
      </c>
      <c r="AG473">
        <f t="shared" si="224"/>
        <v>2.2243803883695706E-3</v>
      </c>
      <c r="AH473">
        <f t="shared" si="224"/>
        <v>-1.6336419401258668E-3</v>
      </c>
      <c r="AI473">
        <f t="shared" si="224"/>
        <v>1.5045638218019602E-2</v>
      </c>
      <c r="AJ473">
        <f t="shared" si="224"/>
        <v>6.4352517951682701E-3</v>
      </c>
      <c r="AK473">
        <f t="shared" si="224"/>
        <v>-1.0000023717968209E-2</v>
      </c>
      <c r="AL473">
        <f t="shared" si="224"/>
        <v>4.0219248825684156E-3</v>
      </c>
      <c r="AM473">
        <f t="shared" si="224"/>
        <v>-6.4783361951208616E-3</v>
      </c>
      <c r="AN473">
        <f t="shared" si="224"/>
        <v>-3.8094176456327264E-3</v>
      </c>
      <c r="AO473">
        <f t="shared" si="224"/>
        <v>-3.8184501028057599E-4</v>
      </c>
      <c r="AP473">
        <f t="shared" si="224"/>
        <v>-1.1827743878919992E-2</v>
      </c>
      <c r="AQ473">
        <f t="shared" si="199"/>
        <v>3.6712021991594228E-2</v>
      </c>
    </row>
    <row r="474" spans="1:43" x14ac:dyDescent="0.2">
      <c r="A474" s="6">
        <v>45735</v>
      </c>
      <c r="B474">
        <f t="shared" ref="B474:AP474" si="225">LN(B223/B222)</f>
        <v>1.6319892871237383E-2</v>
      </c>
      <c r="C474">
        <f t="shared" si="225"/>
        <v>3.1465553649704582E-2</v>
      </c>
      <c r="D474">
        <f t="shared" si="225"/>
        <v>-1.2208895517060198E-3</v>
      </c>
      <c r="E474">
        <f t="shared" si="225"/>
        <v>3.1012759237753859E-2</v>
      </c>
      <c r="F474">
        <f t="shared" si="225"/>
        <v>2.5183633627704607E-2</v>
      </c>
      <c r="G474">
        <f t="shared" si="225"/>
        <v>4.3787471985085435E-3</v>
      </c>
      <c r="H474">
        <f t="shared" si="225"/>
        <v>6.1250602615058471E-2</v>
      </c>
      <c r="I474">
        <f t="shared" si="225"/>
        <v>7.3777884677544342E-2</v>
      </c>
      <c r="J474">
        <f t="shared" si="225"/>
        <v>2.5634729641837838E-2</v>
      </c>
      <c r="K474">
        <f t="shared" si="225"/>
        <v>1.8426581006429466E-2</v>
      </c>
      <c r="L474">
        <f t="shared" si="225"/>
        <v>1.2489288067189708E-2</v>
      </c>
      <c r="M474">
        <f t="shared" si="225"/>
        <v>3.4103186423804471E-2</v>
      </c>
      <c r="N474">
        <f t="shared" si="225"/>
        <v>5.3389856743962733E-3</v>
      </c>
      <c r="O474">
        <f t="shared" si="225"/>
        <v>4.4282885814557532E-3</v>
      </c>
      <c r="P474">
        <f t="shared" si="225"/>
        <v>2.868165994109656E-2</v>
      </c>
      <c r="Q474">
        <f t="shared" si="225"/>
        <v>1.2243020264906408E-2</v>
      </c>
      <c r="R474">
        <f t="shared" si="225"/>
        <v>6.6774182139590545E-3</v>
      </c>
      <c r="S474">
        <f t="shared" si="225"/>
        <v>1.632439899801523E-2</v>
      </c>
      <c r="T474">
        <f t="shared" si="225"/>
        <v>3.156655949551003E-2</v>
      </c>
      <c r="U474">
        <f t="shared" si="225"/>
        <v>5.7340583017821169E-2</v>
      </c>
      <c r="V474">
        <f t="shared" si="225"/>
        <v>6.4230412510638712E-2</v>
      </c>
      <c r="W474">
        <f t="shared" si="225"/>
        <v>-4.2699105877162108E-3</v>
      </c>
      <c r="X474">
        <f t="shared" si="225"/>
        <v>-4.5321350469679634E-4</v>
      </c>
      <c r="Y474">
        <f t="shared" si="225"/>
        <v>3.0561599521728506E-2</v>
      </c>
      <c r="Z474">
        <f t="shared" si="225"/>
        <v>2.2263333752681552E-2</v>
      </c>
      <c r="AA474">
        <f t="shared" si="225"/>
        <v>3.5341351066479315E-2</v>
      </c>
      <c r="AB474">
        <f t="shared" si="225"/>
        <v>7.8864353791223599E-2</v>
      </c>
      <c r="AC474">
        <f t="shared" si="225"/>
        <v>8.3816994212185553E-2</v>
      </c>
      <c r="AD474">
        <f t="shared" si="225"/>
        <v>7.5823105611058234E-2</v>
      </c>
      <c r="AE474">
        <f t="shared" si="225"/>
        <v>1.631989309153618E-2</v>
      </c>
      <c r="AF474">
        <f t="shared" si="225"/>
        <v>1.7160808439988455E-2</v>
      </c>
      <c r="AG474">
        <f t="shared" si="225"/>
        <v>1.9511223704080816E-2</v>
      </c>
      <c r="AH474">
        <f t="shared" si="225"/>
        <v>1.317737903645669E-2</v>
      </c>
      <c r="AI474">
        <f t="shared" si="225"/>
        <v>3.4161565150571678E-2</v>
      </c>
      <c r="AJ474">
        <f t="shared" si="225"/>
        <v>-2.2033352622096974E-3</v>
      </c>
      <c r="AK474">
        <f t="shared" si="225"/>
        <v>-1.2084118518434548E-2</v>
      </c>
      <c r="AL474">
        <f t="shared" si="225"/>
        <v>1.4173328314586106E-2</v>
      </c>
      <c r="AM474">
        <f t="shared" si="225"/>
        <v>2.9901727431305862E-2</v>
      </c>
      <c r="AN474">
        <f t="shared" si="225"/>
        <v>-1.7135004259325725E-4</v>
      </c>
      <c r="AO474">
        <f t="shared" si="225"/>
        <v>-3.0994107196607876E-2</v>
      </c>
      <c r="AP474">
        <f t="shared" si="225"/>
        <v>2.7619260206323323E-2</v>
      </c>
      <c r="AQ474">
        <f t="shared" si="199"/>
        <v>2.9857716163048314E-2</v>
      </c>
    </row>
    <row r="475" spans="1:43" x14ac:dyDescent="0.2">
      <c r="A475" s="6">
        <v>45736</v>
      </c>
      <c r="B475">
        <f t="shared" ref="B475:AP475" si="226">LN(B224/B223)</f>
        <v>1.3300110975063143E-2</v>
      </c>
      <c r="C475">
        <f t="shared" si="226"/>
        <v>3.3602712384062767E-3</v>
      </c>
      <c r="D475">
        <f t="shared" si="226"/>
        <v>4.0754787669562205E-2</v>
      </c>
      <c r="E475">
        <f t="shared" si="226"/>
        <v>2.5337197075169529E-2</v>
      </c>
      <c r="F475">
        <f t="shared" si="226"/>
        <v>3.5754789395347699E-3</v>
      </c>
      <c r="G475">
        <f t="shared" si="226"/>
        <v>8.5680815656514094E-3</v>
      </c>
      <c r="H475">
        <f t="shared" si="226"/>
        <v>-1.2205132809887987E-2</v>
      </c>
      <c r="I475">
        <f t="shared" si="226"/>
        <v>-1.5018717523566611E-2</v>
      </c>
      <c r="J475">
        <f t="shared" si="226"/>
        <v>6.8727344159864813E-4</v>
      </c>
      <c r="K475">
        <f t="shared" si="226"/>
        <v>1.2800560886464528E-2</v>
      </c>
      <c r="L475">
        <f t="shared" si="226"/>
        <v>1.6862927794721046E-2</v>
      </c>
      <c r="M475">
        <f t="shared" si="226"/>
        <v>1.1937488774338697E-2</v>
      </c>
      <c r="N475">
        <f t="shared" si="226"/>
        <v>9.8219951557912549E-3</v>
      </c>
      <c r="O475">
        <f t="shared" si="226"/>
        <v>1.7047092572759076E-2</v>
      </c>
      <c r="P475">
        <f t="shared" si="226"/>
        <v>1.3176196913975858E-3</v>
      </c>
      <c r="Q475">
        <f t="shared" si="226"/>
        <v>1.2901751072728448E-2</v>
      </c>
      <c r="R475">
        <f t="shared" si="226"/>
        <v>1.7486436899824875E-2</v>
      </c>
      <c r="S475">
        <f t="shared" si="226"/>
        <v>1.0279766628100939E-2</v>
      </c>
      <c r="T475">
        <f t="shared" si="226"/>
        <v>1.1367887137632052E-2</v>
      </c>
      <c r="U475">
        <f t="shared" si="226"/>
        <v>-2.9658587536233595E-3</v>
      </c>
      <c r="V475">
        <f t="shared" si="226"/>
        <v>1.4408606826798554E-2</v>
      </c>
      <c r="W475">
        <f t="shared" si="226"/>
        <v>3.774375463535027E-2</v>
      </c>
      <c r="X475">
        <f t="shared" si="226"/>
        <v>1.1299203678351365E-2</v>
      </c>
      <c r="Y475">
        <f t="shared" si="226"/>
        <v>1.3886144940292467E-2</v>
      </c>
      <c r="Z475">
        <f t="shared" si="226"/>
        <v>8.61908182864282E-3</v>
      </c>
      <c r="AA475">
        <f t="shared" si="226"/>
        <v>2.4019551821230837E-2</v>
      </c>
      <c r="AB475">
        <f t="shared" si="226"/>
        <v>4.0087167004641849E-2</v>
      </c>
      <c r="AC475">
        <f t="shared" si="226"/>
        <v>2.071613597603052E-2</v>
      </c>
      <c r="AD475">
        <f t="shared" si="226"/>
        <v>4.1934795622388471E-2</v>
      </c>
      <c r="AE475">
        <f t="shared" si="226"/>
        <v>1.330009793991598E-2</v>
      </c>
      <c r="AF475">
        <f t="shared" si="226"/>
        <v>2.1838216047027478E-3</v>
      </c>
      <c r="AG475">
        <f t="shared" si="226"/>
        <v>1.403454657039052E-2</v>
      </c>
      <c r="AH475">
        <f t="shared" si="226"/>
        <v>1.9066506739724754E-2</v>
      </c>
      <c r="AI475">
        <f t="shared" si="226"/>
        <v>6.5280328988017123E-3</v>
      </c>
      <c r="AJ475">
        <f t="shared" si="226"/>
        <v>1.8113839524407004E-2</v>
      </c>
      <c r="AK475">
        <f t="shared" si="226"/>
        <v>2.2304403782919605E-3</v>
      </c>
      <c r="AL475">
        <f t="shared" si="226"/>
        <v>6.9506343122114319E-3</v>
      </c>
      <c r="AM475">
        <f t="shared" si="226"/>
        <v>5.9545825059034857E-3</v>
      </c>
      <c r="AN475">
        <f t="shared" si="226"/>
        <v>1.8710617750415767E-2</v>
      </c>
      <c r="AO475">
        <f t="shared" si="226"/>
        <v>1.0261250829586767E-2</v>
      </c>
      <c r="AP475">
        <f t="shared" si="226"/>
        <v>1.4372751636674815E-2</v>
      </c>
      <c r="AQ475">
        <f t="shared" si="199"/>
        <v>-1.5494458283139518E-2</v>
      </c>
    </row>
    <row r="476" spans="1:43" x14ac:dyDescent="0.2">
      <c r="A476" s="6">
        <v>45737</v>
      </c>
      <c r="B476">
        <f t="shared" ref="B476:AP476" si="227">LN(B225/B224)</f>
        <v>3.2863155128365941E-2</v>
      </c>
      <c r="C476">
        <f t="shared" si="227"/>
        <v>9.5934126106558791E-3</v>
      </c>
      <c r="D476">
        <f t="shared" si="227"/>
        <v>1.1979011932007559E-2</v>
      </c>
      <c r="E476">
        <f t="shared" si="227"/>
        <v>1.8495858236986178E-2</v>
      </c>
      <c r="F476">
        <f t="shared" si="227"/>
        <v>-2.5417089425357887E-5</v>
      </c>
      <c r="G476">
        <f t="shared" si="227"/>
        <v>7.7736330739596425E-3</v>
      </c>
      <c r="H476">
        <f t="shared" si="227"/>
        <v>2.0139015839952451E-2</v>
      </c>
      <c r="I476">
        <f t="shared" si="227"/>
        <v>2.5160250935182493E-2</v>
      </c>
      <c r="J476">
        <f t="shared" si="227"/>
        <v>-4.2601048124060554E-3</v>
      </c>
      <c r="K476">
        <f t="shared" si="227"/>
        <v>1.084901682221257E-2</v>
      </c>
      <c r="L476">
        <f t="shared" si="227"/>
        <v>8.8152902128687434E-3</v>
      </c>
      <c r="M476">
        <f t="shared" si="227"/>
        <v>1.3808428145350223E-2</v>
      </c>
      <c r="N476">
        <f t="shared" si="227"/>
        <v>2.2162553898834715E-4</v>
      </c>
      <c r="O476">
        <f t="shared" si="227"/>
        <v>2.1067944739223986E-2</v>
      </c>
      <c r="P476">
        <f t="shared" si="227"/>
        <v>2.7561083667722398E-2</v>
      </c>
      <c r="Q476">
        <f t="shared" si="227"/>
        <v>2.8578752987472839E-2</v>
      </c>
      <c r="R476">
        <f t="shared" si="227"/>
        <v>5.6570569250562631E-3</v>
      </c>
      <c r="S476">
        <f t="shared" si="227"/>
        <v>1.9379629072908171E-2</v>
      </c>
      <c r="T476">
        <f t="shared" si="227"/>
        <v>1.8521803405627008E-2</v>
      </c>
      <c r="U476">
        <f t="shared" si="227"/>
        <v>2.4406188350282684E-2</v>
      </c>
      <c r="V476">
        <f t="shared" si="227"/>
        <v>-1.9877358993127106E-2</v>
      </c>
      <c r="W476">
        <f t="shared" si="227"/>
        <v>7.3081287006739756E-2</v>
      </c>
      <c r="X476">
        <f t="shared" si="227"/>
        <v>3.0044247266219656E-3</v>
      </c>
      <c r="Y476">
        <f t="shared" si="227"/>
        <v>-9.3251947967925644E-3</v>
      </c>
      <c r="Z476">
        <f t="shared" si="227"/>
        <v>-1.3902205060281341E-2</v>
      </c>
      <c r="AA476">
        <f t="shared" si="227"/>
        <v>-4.4197848564090595E-3</v>
      </c>
      <c r="AB476">
        <f t="shared" si="227"/>
        <v>3.6301769621769418E-2</v>
      </c>
      <c r="AC476">
        <f t="shared" si="227"/>
        <v>1.8754939879334229E-2</v>
      </c>
      <c r="AD476">
        <f t="shared" si="227"/>
        <v>6.713127438918394E-3</v>
      </c>
      <c r="AE476">
        <f t="shared" si="227"/>
        <v>3.286318155245066E-2</v>
      </c>
      <c r="AF476">
        <f t="shared" si="227"/>
        <v>1.4874362256548333E-2</v>
      </c>
      <c r="AG476">
        <f t="shared" si="227"/>
        <v>9.0384769864516315E-4</v>
      </c>
      <c r="AH476">
        <f t="shared" si="227"/>
        <v>1.6929742028904667E-3</v>
      </c>
      <c r="AI476">
        <f t="shared" si="227"/>
        <v>1.606158815126842E-2</v>
      </c>
      <c r="AJ476">
        <f t="shared" si="227"/>
        <v>-1.4339023567322058E-2</v>
      </c>
      <c r="AK476">
        <f t="shared" si="227"/>
        <v>3.9531804895856313E-3</v>
      </c>
      <c r="AL476">
        <f t="shared" si="227"/>
        <v>2.1071830662523529E-2</v>
      </c>
      <c r="AM476">
        <f t="shared" si="227"/>
        <v>4.8578351365363105E-3</v>
      </c>
      <c r="AN476">
        <f t="shared" si="227"/>
        <v>4.187148997842104E-3</v>
      </c>
      <c r="AO476">
        <f t="shared" si="227"/>
        <v>-9.2205127463129797E-4</v>
      </c>
      <c r="AP476">
        <f t="shared" si="227"/>
        <v>5.6698825876251345E-3</v>
      </c>
      <c r="AQ476">
        <f t="shared" si="199"/>
        <v>2.3077434222046897E-3</v>
      </c>
    </row>
    <row r="477" spans="1:43" x14ac:dyDescent="0.2">
      <c r="A477" s="6">
        <v>45740</v>
      </c>
      <c r="B477">
        <f t="shared" ref="B477:AP477" si="228">LN(B226/B225)</f>
        <v>-1.4156996651521678E-3</v>
      </c>
      <c r="C477">
        <f t="shared" si="228"/>
        <v>1.004360061395664E-2</v>
      </c>
      <c r="D477">
        <f t="shared" si="228"/>
        <v>-4.0643380577349989E-3</v>
      </c>
      <c r="E477">
        <f t="shared" si="228"/>
        <v>7.1263444010379135E-3</v>
      </c>
      <c r="F477">
        <f t="shared" si="228"/>
        <v>1.8180060676106172E-2</v>
      </c>
      <c r="G477">
        <f t="shared" si="228"/>
        <v>1.3128580245172085E-4</v>
      </c>
      <c r="H477">
        <f t="shared" si="228"/>
        <v>3.7426139293169132E-2</v>
      </c>
      <c r="I477">
        <f t="shared" si="228"/>
        <v>-1.4519588716732954E-2</v>
      </c>
      <c r="J477">
        <f t="shared" si="228"/>
        <v>1.9363351128947773E-2</v>
      </c>
      <c r="K477">
        <f t="shared" si="228"/>
        <v>8.4217342686443725E-3</v>
      </c>
      <c r="L477">
        <f t="shared" si="228"/>
        <v>-7.3046843557809796E-4</v>
      </c>
      <c r="M477">
        <f t="shared" si="228"/>
        <v>2.479545034329921E-3</v>
      </c>
      <c r="N477">
        <f t="shared" si="228"/>
        <v>1.6018063856444231E-2</v>
      </c>
      <c r="O477">
        <f t="shared" si="228"/>
        <v>-2.3387178606213538E-3</v>
      </c>
      <c r="P477">
        <f t="shared" si="228"/>
        <v>4.3585039719290383E-2</v>
      </c>
      <c r="Q477">
        <f t="shared" si="228"/>
        <v>5.7995021162745488E-3</v>
      </c>
      <c r="R477">
        <f t="shared" si="228"/>
        <v>1.9973903771006565E-2</v>
      </c>
      <c r="S477">
        <f t="shared" si="228"/>
        <v>1.6810018810777127E-4</v>
      </c>
      <c r="T477">
        <f t="shared" si="228"/>
        <v>1.489657740958349E-2</v>
      </c>
      <c r="U477">
        <f t="shared" si="228"/>
        <v>9.9632003915712478E-3</v>
      </c>
      <c r="V477">
        <f t="shared" si="228"/>
        <v>-1.2815373914685825E-2</v>
      </c>
      <c r="W477">
        <f t="shared" si="228"/>
        <v>-1.7923273913874379E-2</v>
      </c>
      <c r="X477">
        <f t="shared" si="228"/>
        <v>2.3622577665704036E-2</v>
      </c>
      <c r="Y477">
        <f t="shared" si="228"/>
        <v>-9.7372800450976887E-3</v>
      </c>
      <c r="Z477">
        <f t="shared" si="228"/>
        <v>1.9112465882777832E-2</v>
      </c>
      <c r="AA477">
        <f t="shared" si="228"/>
        <v>2.1277398447284879E-2</v>
      </c>
      <c r="AB477">
        <f t="shared" si="228"/>
        <v>5.0184877366164567E-2</v>
      </c>
      <c r="AC477">
        <f t="shared" si="228"/>
        <v>5.949848965877147E-2</v>
      </c>
      <c r="AD477">
        <f t="shared" si="228"/>
        <v>2.3147192119784495E-2</v>
      </c>
      <c r="AE477">
        <f t="shared" si="228"/>
        <v>-1.4157252711965778E-3</v>
      </c>
      <c r="AF477">
        <f t="shared" si="228"/>
        <v>2.5554896168773423E-2</v>
      </c>
      <c r="AG477">
        <f t="shared" si="228"/>
        <v>1.6609754640958027E-2</v>
      </c>
      <c r="AH477">
        <f t="shared" si="228"/>
        <v>4.442113588205965E-3</v>
      </c>
      <c r="AI477">
        <f t="shared" si="228"/>
        <v>1.1143104657491501E-2</v>
      </c>
      <c r="AJ477">
        <f t="shared" si="228"/>
        <v>1.2543356574089252E-4</v>
      </c>
      <c r="AK477">
        <f t="shared" si="228"/>
        <v>1.3105682424289583E-2</v>
      </c>
      <c r="AL477">
        <f t="shared" si="228"/>
        <v>4.5670251565522908E-2</v>
      </c>
      <c r="AM477">
        <f t="shared" si="228"/>
        <v>3.598822020730446E-2</v>
      </c>
      <c r="AN477">
        <f t="shared" si="228"/>
        <v>1.4111413527038354E-2</v>
      </c>
      <c r="AO477">
        <f t="shared" si="228"/>
        <v>3.4453702446965613E-2</v>
      </c>
      <c r="AP477">
        <f t="shared" si="228"/>
        <v>3.3501412757901597E-2</v>
      </c>
      <c r="AQ477">
        <f t="shared" si="199"/>
        <v>4.5146132982825604E-2</v>
      </c>
    </row>
    <row r="478" spans="1:43" x14ac:dyDescent="0.2">
      <c r="A478" s="6">
        <v>45741</v>
      </c>
      <c r="B478">
        <f t="shared" ref="B478:AP478" si="229">LN(B227/B226)</f>
        <v>-3.1447455463213779E-2</v>
      </c>
      <c r="C478">
        <f t="shared" si="229"/>
        <v>-1.5399506497093365E-2</v>
      </c>
      <c r="D478">
        <f t="shared" si="229"/>
        <v>6.783982666297819E-3</v>
      </c>
      <c r="E478">
        <f t="shared" si="229"/>
        <v>-1.482212009832341E-2</v>
      </c>
      <c r="F478">
        <f t="shared" si="229"/>
        <v>8.156504655847259E-2</v>
      </c>
      <c r="G478">
        <f t="shared" si="229"/>
        <v>-8.4672924957974634E-3</v>
      </c>
      <c r="H478">
        <f t="shared" si="229"/>
        <v>-6.0241140297530105E-3</v>
      </c>
      <c r="I478">
        <f t="shared" si="229"/>
        <v>-1.0135091204122513E-2</v>
      </c>
      <c r="J478">
        <f t="shared" si="229"/>
        <v>-1.192217570410318E-2</v>
      </c>
      <c r="K478">
        <f t="shared" si="229"/>
        <v>-2.713509089040456E-2</v>
      </c>
      <c r="L478">
        <f t="shared" si="229"/>
        <v>4.4107715841129234E-4</v>
      </c>
      <c r="M478">
        <f t="shared" si="229"/>
        <v>-2.444794335689638E-2</v>
      </c>
      <c r="N478">
        <f t="shared" si="229"/>
        <v>-4.4848684845972975E-3</v>
      </c>
      <c r="O478">
        <f t="shared" si="229"/>
        <v>-3.8509254388620004E-3</v>
      </c>
      <c r="P478">
        <f t="shared" si="229"/>
        <v>0</v>
      </c>
      <c r="Q478">
        <f t="shared" si="229"/>
        <v>-6.501010387764742E-3</v>
      </c>
      <c r="R478">
        <f t="shared" si="229"/>
        <v>-1.2869494156633727E-2</v>
      </c>
      <c r="S478">
        <f t="shared" si="229"/>
        <v>-1.1297326842741205E-2</v>
      </c>
      <c r="T478">
        <f t="shared" si="229"/>
        <v>-4.4949906829956695E-3</v>
      </c>
      <c r="U478">
        <f t="shared" si="229"/>
        <v>-1.6307505142329797E-2</v>
      </c>
      <c r="V478">
        <f t="shared" si="229"/>
        <v>-2.6617089924215322E-2</v>
      </c>
      <c r="W478">
        <f t="shared" si="229"/>
        <v>1.0859190186788076E-2</v>
      </c>
      <c r="X478">
        <f t="shared" si="229"/>
        <v>1.2852310393279991E-2</v>
      </c>
      <c r="Y478">
        <f t="shared" si="229"/>
        <v>-1.4045633485882891E-2</v>
      </c>
      <c r="Z478">
        <f t="shared" si="229"/>
        <v>5.9215795463477003E-3</v>
      </c>
      <c r="AA478">
        <f t="shared" si="229"/>
        <v>-6.8756187360921031E-3</v>
      </c>
      <c r="AB478">
        <f t="shared" si="229"/>
        <v>-3.2934478353068647E-2</v>
      </c>
      <c r="AC478">
        <f t="shared" si="229"/>
        <v>-2.8826917325138035E-2</v>
      </c>
      <c r="AD478">
        <f t="shared" si="229"/>
        <v>-2.3896424174031733E-2</v>
      </c>
      <c r="AE478">
        <f t="shared" si="229"/>
        <v>-3.1447456281253998E-2</v>
      </c>
      <c r="AF478">
        <f t="shared" si="229"/>
        <v>1.8679481942567851E-2</v>
      </c>
      <c r="AG478">
        <f t="shared" si="229"/>
        <v>1.184588915947379E-2</v>
      </c>
      <c r="AH478">
        <f t="shared" si="229"/>
        <v>6.6704366153585715E-3</v>
      </c>
      <c r="AI478">
        <f t="shared" si="229"/>
        <v>-1.0696476691156897E-2</v>
      </c>
      <c r="AJ478">
        <f t="shared" si="229"/>
        <v>2.2166141924279445E-2</v>
      </c>
      <c r="AK478">
        <f t="shared" si="229"/>
        <v>-2.680642382853397E-3</v>
      </c>
      <c r="AL478">
        <f t="shared" si="229"/>
        <v>-2.8300928890306236E-3</v>
      </c>
      <c r="AM478">
        <f t="shared" si="229"/>
        <v>-1.0234041526450386E-2</v>
      </c>
      <c r="AN478">
        <f t="shared" si="229"/>
        <v>7.9047789083968867E-3</v>
      </c>
      <c r="AO478">
        <f t="shared" si="229"/>
        <v>-2.1618662229721938E-3</v>
      </c>
      <c r="AP478">
        <f t="shared" si="229"/>
        <v>1.1154897066866417E-2</v>
      </c>
      <c r="AQ478">
        <f t="shared" si="199"/>
        <v>1.5305496633387724E-2</v>
      </c>
    </row>
    <row r="479" spans="1:43" x14ac:dyDescent="0.2">
      <c r="A479" s="6">
        <v>45742</v>
      </c>
      <c r="B479">
        <f t="shared" ref="B479:AP479" si="230">LN(B228/B227)</f>
        <v>-1.2312930062313442E-2</v>
      </c>
      <c r="C479">
        <f t="shared" si="230"/>
        <v>-7.1905513307242907E-4</v>
      </c>
      <c r="D479">
        <f t="shared" si="230"/>
        <v>4.641076569004342E-3</v>
      </c>
      <c r="E479">
        <f t="shared" si="230"/>
        <v>-3.6163084233311821E-3</v>
      </c>
      <c r="F479">
        <f t="shared" si="230"/>
        <v>-2.5812717920882914E-2</v>
      </c>
      <c r="G479">
        <f t="shared" si="230"/>
        <v>-2.3432819620118832E-2</v>
      </c>
      <c r="H479">
        <f t="shared" si="230"/>
        <v>-3.5470309449447485E-2</v>
      </c>
      <c r="I479">
        <f t="shared" si="230"/>
        <v>-9.8068730255383811E-3</v>
      </c>
      <c r="J479">
        <f t="shared" si="230"/>
        <v>-2.4829086117527266E-4</v>
      </c>
      <c r="K479">
        <f t="shared" si="230"/>
        <v>-1.1355552544897451E-2</v>
      </c>
      <c r="L479">
        <f t="shared" si="230"/>
        <v>4.9492121102976423E-3</v>
      </c>
      <c r="M479">
        <f t="shared" si="230"/>
        <v>-4.8212713467734921E-3</v>
      </c>
      <c r="N479">
        <f t="shared" si="230"/>
        <v>-1.1405356823236979E-2</v>
      </c>
      <c r="O479">
        <f t="shared" si="230"/>
        <v>-5.068592315357486E-3</v>
      </c>
      <c r="P479">
        <f t="shared" si="230"/>
        <v>-3.4094211342976126E-2</v>
      </c>
      <c r="Q479">
        <f t="shared" si="230"/>
        <v>-1.0498675180891147E-2</v>
      </c>
      <c r="R479">
        <f t="shared" si="230"/>
        <v>-9.6932554942532525E-3</v>
      </c>
      <c r="S479">
        <f t="shared" si="230"/>
        <v>-3.2919971836427625E-3</v>
      </c>
      <c r="T479">
        <f t="shared" si="230"/>
        <v>-2.8902422076370871E-3</v>
      </c>
      <c r="U479">
        <f t="shared" si="230"/>
        <v>-2.9213573556971665E-3</v>
      </c>
      <c r="V479">
        <f t="shared" si="230"/>
        <v>2.0573735062321886E-2</v>
      </c>
      <c r="W479">
        <f t="shared" si="230"/>
        <v>2.353309775605091E-3</v>
      </c>
      <c r="X479">
        <f t="shared" si="230"/>
        <v>5.2173943099099295E-3</v>
      </c>
      <c r="Y479">
        <f t="shared" si="230"/>
        <v>2.2817515490024987E-3</v>
      </c>
      <c r="Z479">
        <f t="shared" si="230"/>
        <v>-1.3373179024124502E-2</v>
      </c>
      <c r="AA479">
        <f t="shared" si="230"/>
        <v>-1.6345050922847017E-3</v>
      </c>
      <c r="AB479">
        <f t="shared" si="230"/>
        <v>8.4395073931024748E-3</v>
      </c>
      <c r="AC479">
        <f t="shared" si="230"/>
        <v>2.8463637614953723E-2</v>
      </c>
      <c r="AD479">
        <f t="shared" si="230"/>
        <v>-2.0750509428329022E-2</v>
      </c>
      <c r="AE479">
        <f t="shared" si="230"/>
        <v>-1.2312876886775756E-2</v>
      </c>
      <c r="AF479">
        <f t="shared" si="230"/>
        <v>-2.0137938971520705E-2</v>
      </c>
      <c r="AG479">
        <f t="shared" si="230"/>
        <v>-8.2140128243995622E-3</v>
      </c>
      <c r="AH479">
        <f t="shared" si="230"/>
        <v>-1.1223676286567555E-2</v>
      </c>
      <c r="AI479">
        <f t="shared" si="230"/>
        <v>-5.8217808855976355E-3</v>
      </c>
      <c r="AJ479">
        <f t="shared" si="230"/>
        <v>-1.7968428647488963E-2</v>
      </c>
      <c r="AK479">
        <f t="shared" si="230"/>
        <v>-5.9965310326538894E-3</v>
      </c>
      <c r="AL479">
        <f t="shared" si="230"/>
        <v>-1.1634236305756081E-2</v>
      </c>
      <c r="AM479">
        <f t="shared" si="230"/>
        <v>-1.1517199344256447E-2</v>
      </c>
      <c r="AN479">
        <f t="shared" si="230"/>
        <v>-6.0188631639528515E-3</v>
      </c>
      <c r="AO479">
        <f t="shared" si="230"/>
        <v>-2.7301646965327168E-2</v>
      </c>
      <c r="AP479">
        <f t="shared" si="230"/>
        <v>9.9272234909217692E-3</v>
      </c>
      <c r="AQ479">
        <f t="shared" si="199"/>
        <v>-1.1135506737359102E-2</v>
      </c>
    </row>
    <row r="480" spans="1:43" x14ac:dyDescent="0.2">
      <c r="A480" s="6">
        <v>45743</v>
      </c>
      <c r="B480">
        <f t="shared" ref="B480:AP480" si="231">LN(B229/B228)</f>
        <v>5.1079531354145731E-2</v>
      </c>
      <c r="C480">
        <f t="shared" si="231"/>
        <v>1.2740106659470144E-2</v>
      </c>
      <c r="D480">
        <f t="shared" si="231"/>
        <v>-7.9983667577869875E-3</v>
      </c>
      <c r="E480">
        <f t="shared" si="231"/>
        <v>-3.5115057748319277E-4</v>
      </c>
      <c r="F480">
        <f t="shared" si="231"/>
        <v>-2.3799943946675332E-2</v>
      </c>
      <c r="G480">
        <f t="shared" si="231"/>
        <v>4.5284610229094262E-3</v>
      </c>
      <c r="H480">
        <f t="shared" si="231"/>
        <v>1.960703219160545E-2</v>
      </c>
      <c r="I480">
        <f t="shared" si="231"/>
        <v>-6.9738861475134905E-3</v>
      </c>
      <c r="J480">
        <f t="shared" si="231"/>
        <v>5.712178853597415E-3</v>
      </c>
      <c r="K480">
        <f t="shared" si="231"/>
        <v>-2.0629413154989291E-3</v>
      </c>
      <c r="L480">
        <f t="shared" si="231"/>
        <v>3.4001684176914793E-2</v>
      </c>
      <c r="M480">
        <f t="shared" si="231"/>
        <v>-1.9620013312492253E-2</v>
      </c>
      <c r="N480">
        <f t="shared" si="231"/>
        <v>-1.0530243445734384E-3</v>
      </c>
      <c r="O480">
        <f t="shared" si="231"/>
        <v>-6.2423366200464812E-4</v>
      </c>
      <c r="P480">
        <f t="shared" si="231"/>
        <v>1.6776571301585951E-2</v>
      </c>
      <c r="Q480">
        <f t="shared" si="231"/>
        <v>1.0168383282425811E-2</v>
      </c>
      <c r="R480">
        <f t="shared" si="231"/>
        <v>4.0372421323859806E-3</v>
      </c>
      <c r="S480">
        <f t="shared" si="231"/>
        <v>-1.5757832362907856E-2</v>
      </c>
      <c r="T480">
        <f t="shared" si="231"/>
        <v>-5.7685986754944053E-2</v>
      </c>
      <c r="U480">
        <f t="shared" si="231"/>
        <v>1.9489681639537185E-2</v>
      </c>
      <c r="V480">
        <f t="shared" si="231"/>
        <v>1.5786782456734271E-2</v>
      </c>
      <c r="W480">
        <f t="shared" si="231"/>
        <v>1.9955973881786337E-2</v>
      </c>
      <c r="X480">
        <f t="shared" si="231"/>
        <v>-1.9916711385616136E-3</v>
      </c>
      <c r="Y480">
        <f t="shared" si="231"/>
        <v>-3.3788443633754736E-3</v>
      </c>
      <c r="Z480">
        <f t="shared" si="231"/>
        <v>1.7791493181773668E-2</v>
      </c>
      <c r="AA480">
        <f t="shared" si="231"/>
        <v>3.6988329213280481E-3</v>
      </c>
      <c r="AB480">
        <f t="shared" si="231"/>
        <v>-3.4584032422091439E-2</v>
      </c>
      <c r="AC480">
        <f t="shared" si="231"/>
        <v>7.877807728410624E-3</v>
      </c>
      <c r="AD480">
        <f t="shared" si="231"/>
        <v>-6.2432787371799452E-3</v>
      </c>
      <c r="AE480">
        <f t="shared" si="231"/>
        <v>5.1079479183378497E-2</v>
      </c>
      <c r="AF480">
        <f t="shared" si="231"/>
        <v>1.9137889738018684E-3</v>
      </c>
      <c r="AG480">
        <f t="shared" si="231"/>
        <v>1.0353117489736002E-2</v>
      </c>
      <c r="AH480">
        <f t="shared" si="231"/>
        <v>-5.7877508328272318E-4</v>
      </c>
      <c r="AI480">
        <f t="shared" si="231"/>
        <v>5.6126173107217618E-4</v>
      </c>
      <c r="AJ480">
        <f t="shared" si="231"/>
        <v>2.5600295628910455E-3</v>
      </c>
      <c r="AK480">
        <f t="shared" si="231"/>
        <v>5.1422597988286479E-3</v>
      </c>
      <c r="AL480">
        <f t="shared" si="231"/>
        <v>-7.6049552800929992E-3</v>
      </c>
      <c r="AM480">
        <f t="shared" si="231"/>
        <v>1.0805259507956693E-2</v>
      </c>
      <c r="AN480">
        <f t="shared" si="231"/>
        <v>4.2266208386754888E-3</v>
      </c>
      <c r="AO480">
        <f t="shared" si="231"/>
        <v>5.3517485665983151E-3</v>
      </c>
      <c r="AP480">
        <f t="shared" si="231"/>
        <v>-1.2476970837654051E-2</v>
      </c>
      <c r="AQ480">
        <f t="shared" si="199"/>
        <v>2.0593038176297974E-2</v>
      </c>
    </row>
    <row r="481" spans="1:43" x14ac:dyDescent="0.2">
      <c r="A481" s="6">
        <v>45744</v>
      </c>
      <c r="B481">
        <f t="shared" ref="B481:AP481" si="232">LN(B230/B229)</f>
        <v>-1.1789190757902005E-2</v>
      </c>
      <c r="C481">
        <f t="shared" si="232"/>
        <v>-1.1598308024007613E-2</v>
      </c>
      <c r="D481">
        <f t="shared" si="232"/>
        <v>5.0317176592493676E-3</v>
      </c>
      <c r="E481">
        <f t="shared" si="232"/>
        <v>-1.2041867243770276E-2</v>
      </c>
      <c r="F481">
        <f t="shared" si="232"/>
        <v>-1.0431848177194411E-2</v>
      </c>
      <c r="G481">
        <f t="shared" si="232"/>
        <v>-2.7829954658738151E-2</v>
      </c>
      <c r="H481">
        <f t="shared" si="232"/>
        <v>-1.2715247729651666E-2</v>
      </c>
      <c r="I481">
        <f t="shared" si="232"/>
        <v>8.5823919573532834E-3</v>
      </c>
      <c r="J481">
        <f t="shared" si="232"/>
        <v>-1.6689804558870969E-2</v>
      </c>
      <c r="K481">
        <f t="shared" si="232"/>
        <v>-1.5609058469839836E-2</v>
      </c>
      <c r="L481">
        <f t="shared" si="232"/>
        <v>-1.3102281631734436E-2</v>
      </c>
      <c r="M481">
        <f t="shared" si="232"/>
        <v>4.5221551086840998E-3</v>
      </c>
      <c r="N481">
        <f t="shared" si="232"/>
        <v>-1.7191882762819622E-2</v>
      </c>
      <c r="O481">
        <f t="shared" si="232"/>
        <v>3.8728680886529272E-3</v>
      </c>
      <c r="P481">
        <f t="shared" si="232"/>
        <v>-8.492915650322409E-3</v>
      </c>
      <c r="Q481">
        <f t="shared" si="232"/>
        <v>1.7235100661417788E-2</v>
      </c>
      <c r="R481">
        <f t="shared" si="232"/>
        <v>-2.4282313266852031E-3</v>
      </c>
      <c r="S481">
        <f t="shared" si="232"/>
        <v>1.8752800383323315E-3</v>
      </c>
      <c r="T481">
        <f t="shared" si="232"/>
        <v>8.7863483056882657E-3</v>
      </c>
      <c r="U481">
        <f t="shared" si="232"/>
        <v>-2.1086461432085302E-2</v>
      </c>
      <c r="V481">
        <f t="shared" si="232"/>
        <v>6.2271313635662087E-3</v>
      </c>
      <c r="W481">
        <f t="shared" si="232"/>
        <v>-1.1236764462749942E-2</v>
      </c>
      <c r="X481">
        <f t="shared" si="232"/>
        <v>-2.336692293157341E-2</v>
      </c>
      <c r="Y481">
        <f t="shared" si="232"/>
        <v>-2.4895706758150098E-2</v>
      </c>
      <c r="Z481">
        <f t="shared" si="232"/>
        <v>-3.7238887760943438E-2</v>
      </c>
      <c r="AA481">
        <f t="shared" si="232"/>
        <v>2.2260254719162274E-3</v>
      </c>
      <c r="AB481">
        <f t="shared" si="232"/>
        <v>-1.9508008099165965E-4</v>
      </c>
      <c r="AC481">
        <f t="shared" si="232"/>
        <v>3.957598763389027E-3</v>
      </c>
      <c r="AD481">
        <f t="shared" si="232"/>
        <v>-1.6667889781301903E-2</v>
      </c>
      <c r="AE481">
        <f t="shared" si="232"/>
        <v>-1.1789191059348645E-2</v>
      </c>
      <c r="AF481">
        <f t="shared" si="232"/>
        <v>3.3176570526651582E-3</v>
      </c>
      <c r="AG481">
        <f t="shared" si="232"/>
        <v>1.560133085463145E-3</v>
      </c>
      <c r="AH481">
        <f t="shared" si="232"/>
        <v>6.3061254603278679E-3</v>
      </c>
      <c r="AI481">
        <f t="shared" si="232"/>
        <v>8.7151389606793701E-3</v>
      </c>
      <c r="AJ481">
        <f t="shared" si="232"/>
        <v>-2.0730686389080811E-2</v>
      </c>
      <c r="AK481">
        <f t="shared" si="232"/>
        <v>7.3224165057131255E-4</v>
      </c>
      <c r="AL481">
        <f t="shared" si="232"/>
        <v>1.9792034131948352E-2</v>
      </c>
      <c r="AM481">
        <f t="shared" si="232"/>
        <v>-1.0364665180074887E-3</v>
      </c>
      <c r="AN481">
        <f t="shared" si="232"/>
        <v>-1.241512854864781E-2</v>
      </c>
      <c r="AO481">
        <f t="shared" si="232"/>
        <v>-3.97586858027242E-3</v>
      </c>
      <c r="AP481">
        <f t="shared" si="232"/>
        <v>-1.5471912627465566E-2</v>
      </c>
      <c r="AQ481">
        <f t="shared" si="199"/>
        <v>-1.531080414827954E-2</v>
      </c>
    </row>
    <row r="482" spans="1:43" x14ac:dyDescent="0.2">
      <c r="A482" s="6">
        <v>45748</v>
      </c>
      <c r="B482">
        <f t="shared" ref="B482:AP482" si="233">LN(B231/B230)</f>
        <v>-3.1590590555757449E-2</v>
      </c>
      <c r="C482">
        <f t="shared" si="233"/>
        <v>-6.9559423798556137E-3</v>
      </c>
      <c r="D482">
        <f t="shared" si="233"/>
        <v>-5.3506222266541609E-3</v>
      </c>
      <c r="E482">
        <f t="shared" si="233"/>
        <v>1.4390420451891374E-2</v>
      </c>
      <c r="F482">
        <f t="shared" si="233"/>
        <v>1.2719191551728038E-2</v>
      </c>
      <c r="G482">
        <f t="shared" si="233"/>
        <v>1.4204641545865363E-3</v>
      </c>
      <c r="H482">
        <f t="shared" si="233"/>
        <v>1.1643972537290112E-2</v>
      </c>
      <c r="I482">
        <f t="shared" si="233"/>
        <v>2.1906468733116139E-2</v>
      </c>
      <c r="J482">
        <f t="shared" si="233"/>
        <v>-3.9872303206695867E-2</v>
      </c>
      <c r="K482">
        <f t="shared" si="233"/>
        <v>6.9674557611963932E-3</v>
      </c>
      <c r="L482">
        <f t="shared" si="233"/>
        <v>1.0447683008850409E-2</v>
      </c>
      <c r="M482">
        <f t="shared" si="233"/>
        <v>-3.6430654503220354E-2</v>
      </c>
      <c r="N482">
        <f t="shared" si="233"/>
        <v>-3.5690646821929226E-3</v>
      </c>
      <c r="O482">
        <f t="shared" si="233"/>
        <v>-7.4697933594401909E-3</v>
      </c>
      <c r="P482">
        <f t="shared" si="233"/>
        <v>-1.53578221079399E-2</v>
      </c>
      <c r="Q482">
        <f t="shared" si="233"/>
        <v>6.8359048683569075E-3</v>
      </c>
      <c r="R482">
        <f t="shared" si="233"/>
        <v>-1.7803215798183784E-2</v>
      </c>
      <c r="S482">
        <f t="shared" si="233"/>
        <v>-2.1177296284111437E-2</v>
      </c>
      <c r="T482">
        <f t="shared" si="233"/>
        <v>-3.8625385172961517E-3</v>
      </c>
      <c r="U482">
        <f t="shared" si="233"/>
        <v>-1.7332637358740061E-3</v>
      </c>
      <c r="V482">
        <f t="shared" si="233"/>
        <v>-1.6691409733651276E-3</v>
      </c>
      <c r="W482">
        <f t="shared" si="233"/>
        <v>1.3660267507283603E-2</v>
      </c>
      <c r="X482">
        <f t="shared" si="233"/>
        <v>-3.9808645732905754E-2</v>
      </c>
      <c r="Y482">
        <f t="shared" si="233"/>
        <v>-1.0521054116851711E-2</v>
      </c>
      <c r="Z482">
        <f t="shared" si="233"/>
        <v>1.333737821534946E-3</v>
      </c>
      <c r="AA482">
        <f t="shared" si="233"/>
        <v>-3.14190206892122E-2</v>
      </c>
      <c r="AB482">
        <f t="shared" si="233"/>
        <v>-2.8697225635766901E-2</v>
      </c>
      <c r="AC482">
        <f t="shared" si="233"/>
        <v>1.1010508108437232E-2</v>
      </c>
      <c r="AD482">
        <f t="shared" si="233"/>
        <v>1.989678258542989E-2</v>
      </c>
      <c r="AE482">
        <f t="shared" si="233"/>
        <v>-3.1590591381261877E-2</v>
      </c>
      <c r="AF482">
        <f t="shared" si="233"/>
        <v>-1.4993881192200513E-2</v>
      </c>
      <c r="AG482">
        <f t="shared" si="233"/>
        <v>-3.3568146184340425E-2</v>
      </c>
      <c r="AH482">
        <f t="shared" si="233"/>
        <v>-1.1129354860694152E-2</v>
      </c>
      <c r="AI482">
        <f t="shared" si="233"/>
        <v>-2.2424818494154494E-2</v>
      </c>
      <c r="AJ482">
        <f t="shared" si="233"/>
        <v>-2.8511739364770403E-2</v>
      </c>
      <c r="AK482">
        <f t="shared" si="233"/>
        <v>-7.5943141077370498E-3</v>
      </c>
      <c r="AL482">
        <f t="shared" si="233"/>
        <v>-1.1720965298156775E-2</v>
      </c>
      <c r="AM482">
        <f t="shared" si="233"/>
        <v>2.5925040554758806E-4</v>
      </c>
      <c r="AN482">
        <f t="shared" si="233"/>
        <v>-1.5467970246466648E-2</v>
      </c>
      <c r="AO482">
        <f t="shared" si="233"/>
        <v>-1.6421780850090797E-2</v>
      </c>
      <c r="AP482">
        <f t="shared" si="233"/>
        <v>2.2705165007546315E-3</v>
      </c>
      <c r="AQ482">
        <f t="shared" si="199"/>
        <v>-5.282234028018363E-3</v>
      </c>
    </row>
    <row r="483" spans="1:43" x14ac:dyDescent="0.2">
      <c r="A483" s="6">
        <v>45749</v>
      </c>
      <c r="B483">
        <f t="shared" ref="B483:AP483" si="234">LN(B232/B231)</f>
        <v>2.5669934085285995E-2</v>
      </c>
      <c r="C483">
        <f t="shared" si="234"/>
        <v>1.746728539127361E-2</v>
      </c>
      <c r="D483">
        <f t="shared" si="234"/>
        <v>1.750670769674053E-2</v>
      </c>
      <c r="E483">
        <f t="shared" si="234"/>
        <v>9.9465813460439135E-3</v>
      </c>
      <c r="F483">
        <f t="shared" si="234"/>
        <v>1.4149634673319839E-3</v>
      </c>
      <c r="G483">
        <f t="shared" si="234"/>
        <v>5.5927619832600983E-3</v>
      </c>
      <c r="H483">
        <f t="shared" si="234"/>
        <v>1.3838371113172746E-2</v>
      </c>
      <c r="I483">
        <f t="shared" si="234"/>
        <v>-6.7340321813440683E-3</v>
      </c>
      <c r="J483">
        <f t="shared" si="234"/>
        <v>2.0739529165008791E-2</v>
      </c>
      <c r="K483">
        <f t="shared" si="234"/>
        <v>-1.9111734136470829E-3</v>
      </c>
      <c r="L483">
        <f t="shared" si="234"/>
        <v>5.8043900041511711E-3</v>
      </c>
      <c r="M483">
        <f t="shared" si="234"/>
        <v>2.7390681110760585E-2</v>
      </c>
      <c r="N483">
        <f t="shared" si="234"/>
        <v>2.026175914893167E-2</v>
      </c>
      <c r="O483">
        <f t="shared" si="234"/>
        <v>-1.0484493188082736E-2</v>
      </c>
      <c r="P483">
        <f t="shared" si="234"/>
        <v>-1.1365251969208186E-3</v>
      </c>
      <c r="Q483">
        <f t="shared" si="234"/>
        <v>1.0306682241751321E-2</v>
      </c>
      <c r="R483">
        <f t="shared" si="234"/>
        <v>-1.1582627355818124E-3</v>
      </c>
      <c r="S483">
        <f t="shared" si="234"/>
        <v>8.9684071225549656E-3</v>
      </c>
      <c r="T483">
        <f t="shared" si="234"/>
        <v>7.4608095493432106E-5</v>
      </c>
      <c r="U483">
        <f t="shared" si="234"/>
        <v>9.2964253794787285E-3</v>
      </c>
      <c r="V483">
        <f t="shared" si="234"/>
        <v>1.5014328764750864E-2</v>
      </c>
      <c r="W483">
        <f t="shared" si="234"/>
        <v>-1.4836337711856206E-2</v>
      </c>
      <c r="X483">
        <f t="shared" si="234"/>
        <v>-1.8313233955253732E-3</v>
      </c>
      <c r="Y483">
        <f t="shared" si="234"/>
        <v>-1.3269010246077574E-4</v>
      </c>
      <c r="Z483">
        <f t="shared" si="234"/>
        <v>3.80084067153318E-3</v>
      </c>
      <c r="AA483">
        <f t="shared" si="234"/>
        <v>-3.3429296649194827E-2</v>
      </c>
      <c r="AB483">
        <f t="shared" si="234"/>
        <v>3.813437212237554E-2</v>
      </c>
      <c r="AC483">
        <f t="shared" si="234"/>
        <v>2.5300510953607711E-3</v>
      </c>
      <c r="AD483">
        <f t="shared" si="234"/>
        <v>1.1750764795859441E-2</v>
      </c>
      <c r="AE483">
        <f t="shared" si="234"/>
        <v>2.5669973568298986E-2</v>
      </c>
      <c r="AF483">
        <f t="shared" si="234"/>
        <v>-1.059883512043024E-3</v>
      </c>
      <c r="AG483">
        <f t="shared" si="234"/>
        <v>1.6298900785083205E-2</v>
      </c>
      <c r="AH483">
        <f t="shared" si="234"/>
        <v>1.8114383150541094E-3</v>
      </c>
      <c r="AI483">
        <f t="shared" si="234"/>
        <v>9.6615462643718907E-3</v>
      </c>
      <c r="AJ483">
        <f t="shared" si="234"/>
        <v>1.5374259386973317E-2</v>
      </c>
      <c r="AK483">
        <f t="shared" si="234"/>
        <v>5.8845834905562108E-3</v>
      </c>
      <c r="AL483">
        <f t="shared" si="234"/>
        <v>4.0460466776442638E-3</v>
      </c>
      <c r="AM483">
        <f t="shared" si="234"/>
        <v>5.4922884495654731E-3</v>
      </c>
      <c r="AN483">
        <f t="shared" si="234"/>
        <v>-1.9308207006879237E-3</v>
      </c>
      <c r="AO483">
        <f t="shared" si="234"/>
        <v>1.9800519150409847E-2</v>
      </c>
      <c r="AP483">
        <f t="shared" si="234"/>
        <v>2.0032629416747952E-2</v>
      </c>
      <c r="AQ483">
        <f t="shared" si="199"/>
        <v>3.2382152445258362E-2</v>
      </c>
    </row>
    <row r="484" spans="1:43" x14ac:dyDescent="0.2">
      <c r="A484" s="6">
        <v>45750</v>
      </c>
      <c r="B484">
        <f t="shared" ref="B484:AP484" si="235">LN(B233/B232)</f>
        <v>1.2906123944673293E-2</v>
      </c>
      <c r="C484">
        <f t="shared" si="235"/>
        <v>3.7156491523893144E-3</v>
      </c>
      <c r="D484">
        <f t="shared" si="235"/>
        <v>-4.9134396164046829E-3</v>
      </c>
      <c r="E484">
        <f t="shared" si="235"/>
        <v>-2.0113056947368053E-2</v>
      </c>
      <c r="F484">
        <f t="shared" si="235"/>
        <v>-1.1660203991010521E-2</v>
      </c>
      <c r="G484">
        <f t="shared" si="235"/>
        <v>2.9411374260065012E-2</v>
      </c>
      <c r="H484">
        <f t="shared" si="235"/>
        <v>7.0929369375974131E-3</v>
      </c>
      <c r="I484">
        <f t="shared" si="235"/>
        <v>1.741504160167829E-2</v>
      </c>
      <c r="J484">
        <f t="shared" si="235"/>
        <v>1.6974771046204411E-2</v>
      </c>
      <c r="K484">
        <f t="shared" si="235"/>
        <v>1.2600327816891977E-3</v>
      </c>
      <c r="L484">
        <f t="shared" si="235"/>
        <v>-8.1196239813263599E-3</v>
      </c>
      <c r="M484">
        <f t="shared" si="235"/>
        <v>4.1902169243565608E-2</v>
      </c>
      <c r="N484">
        <f t="shared" si="235"/>
        <v>-2.3927340698458488E-3</v>
      </c>
      <c r="O484">
        <f t="shared" si="235"/>
        <v>1.5685804122892208E-2</v>
      </c>
      <c r="P484">
        <f t="shared" si="235"/>
        <v>2.0123102159063044E-2</v>
      </c>
      <c r="Q484">
        <f t="shared" si="235"/>
        <v>-2.9681296178347347E-2</v>
      </c>
      <c r="R484">
        <f t="shared" si="235"/>
        <v>-1.9601182346310809E-3</v>
      </c>
      <c r="S484">
        <f t="shared" si="235"/>
        <v>3.2353947962067919E-2</v>
      </c>
      <c r="T484">
        <f t="shared" si="235"/>
        <v>-2.7078646302767705E-2</v>
      </c>
      <c r="U484">
        <f t="shared" si="235"/>
        <v>1.9374860850612255E-2</v>
      </c>
      <c r="V484">
        <f t="shared" si="235"/>
        <v>-4.3980922745777279E-3</v>
      </c>
      <c r="W484">
        <f t="shared" si="235"/>
        <v>2.391950991981728E-3</v>
      </c>
      <c r="X484">
        <f t="shared" si="235"/>
        <v>-3.8334746622095295E-2</v>
      </c>
      <c r="Y484">
        <f t="shared" si="235"/>
        <v>-9.9448333421663353E-3</v>
      </c>
      <c r="Z484">
        <f t="shared" si="235"/>
        <v>-2.7889103744173582E-2</v>
      </c>
      <c r="AA484">
        <f t="shared" si="235"/>
        <v>1.7898354618318256E-2</v>
      </c>
      <c r="AB484">
        <f t="shared" si="235"/>
        <v>3.7887772364016019E-2</v>
      </c>
      <c r="AC484">
        <f t="shared" si="235"/>
        <v>1.9828626651322945E-2</v>
      </c>
      <c r="AD484">
        <f t="shared" si="235"/>
        <v>2.1116597298751236E-2</v>
      </c>
      <c r="AE484">
        <f t="shared" si="235"/>
        <v>1.2906123778782816E-2</v>
      </c>
      <c r="AF484">
        <f t="shared" si="235"/>
        <v>4.9671260659053668E-3</v>
      </c>
      <c r="AG484">
        <f t="shared" si="235"/>
        <v>-1.1411146724157118E-3</v>
      </c>
      <c r="AH484">
        <f t="shared" si="235"/>
        <v>2.9672214155951025E-3</v>
      </c>
      <c r="AI484">
        <f t="shared" si="235"/>
        <v>-1.2778113584738582E-3</v>
      </c>
      <c r="AJ484">
        <f t="shared" si="235"/>
        <v>-3.5222911179141024E-2</v>
      </c>
      <c r="AK484">
        <f t="shared" si="235"/>
        <v>8.5510632568814205E-4</v>
      </c>
      <c r="AL484">
        <f t="shared" si="235"/>
        <v>-1.0263198876012996E-2</v>
      </c>
      <c r="AM484">
        <f t="shared" si="235"/>
        <v>4.1796329617314861E-3</v>
      </c>
      <c r="AN484">
        <f t="shared" si="235"/>
        <v>-4.0540581452880774E-2</v>
      </c>
      <c r="AO484">
        <f t="shared" si="235"/>
        <v>-3.8466280827796052E-2</v>
      </c>
      <c r="AP484">
        <f t="shared" si="235"/>
        <v>-1.7837868889722105E-2</v>
      </c>
      <c r="AQ484">
        <f t="shared" si="199"/>
        <v>1.4688021913873285E-2</v>
      </c>
    </row>
    <row r="485" spans="1:43" x14ac:dyDescent="0.2">
      <c r="A485" s="6">
        <v>45751</v>
      </c>
      <c r="B485">
        <f t="shared" ref="B485:AP485" si="236">LN(B234/B233)</f>
        <v>-3.3529829714922105E-2</v>
      </c>
      <c r="C485">
        <f t="shared" si="236"/>
        <v>-4.3912196364043712E-2</v>
      </c>
      <c r="D485">
        <f t="shared" si="236"/>
        <v>-1.4615767469149151E-3</v>
      </c>
      <c r="E485">
        <f t="shared" si="236"/>
        <v>-2.9122503504195055E-2</v>
      </c>
      <c r="F485">
        <f t="shared" si="236"/>
        <v>-3.3202866551227769E-2</v>
      </c>
      <c r="G485">
        <f t="shared" si="236"/>
        <v>-5.5288097987930808E-2</v>
      </c>
      <c r="H485">
        <f t="shared" si="236"/>
        <v>-3.8521173786576705E-2</v>
      </c>
      <c r="I485">
        <f t="shared" si="236"/>
        <v>-1.8187540674470436E-2</v>
      </c>
      <c r="J485">
        <f t="shared" si="236"/>
        <v>-4.9833133692992401E-2</v>
      </c>
      <c r="K485">
        <f t="shared" si="236"/>
        <v>-3.6707050038342376E-2</v>
      </c>
      <c r="L485">
        <f t="shared" si="236"/>
        <v>-2.5404269745444942E-2</v>
      </c>
      <c r="M485">
        <f t="shared" si="236"/>
        <v>-6.1321230761348051E-2</v>
      </c>
      <c r="N485">
        <f t="shared" si="236"/>
        <v>-1.7790638450062655E-2</v>
      </c>
      <c r="O485">
        <f t="shared" si="236"/>
        <v>7.3206769108483966E-3</v>
      </c>
      <c r="P485">
        <f t="shared" si="236"/>
        <v>-2.3968439091325202E-2</v>
      </c>
      <c r="Q485">
        <f t="shared" si="236"/>
        <v>-7.3757104384596914E-2</v>
      </c>
      <c r="R485">
        <f t="shared" si="236"/>
        <v>-3.5872436848292388E-2</v>
      </c>
      <c r="S485">
        <f t="shared" si="236"/>
        <v>-3.4866365292997754E-2</v>
      </c>
      <c r="T485">
        <f t="shared" si="236"/>
        <v>-6.3280350950823794E-2</v>
      </c>
      <c r="U485">
        <f t="shared" si="236"/>
        <v>-4.4269116269877798E-2</v>
      </c>
      <c r="V485">
        <f t="shared" si="236"/>
        <v>-1.5841755703086581E-2</v>
      </c>
      <c r="W485">
        <f t="shared" si="236"/>
        <v>9.6333934852109188E-3</v>
      </c>
      <c r="X485">
        <f t="shared" si="236"/>
        <v>-3.3195755763319533E-2</v>
      </c>
      <c r="Y485">
        <f t="shared" si="236"/>
        <v>-5.7219818177726709E-3</v>
      </c>
      <c r="Z485">
        <f t="shared" si="236"/>
        <v>-3.9993404312532177E-2</v>
      </c>
      <c r="AA485">
        <f t="shared" si="236"/>
        <v>-2.6433257068155483E-2</v>
      </c>
      <c r="AB485">
        <f t="shared" si="236"/>
        <v>-4.2143012752198783E-3</v>
      </c>
      <c r="AC485">
        <f t="shared" si="236"/>
        <v>-1.8719239389374663E-2</v>
      </c>
      <c r="AD485">
        <f t="shared" si="236"/>
        <v>-2.385120393863854E-2</v>
      </c>
      <c r="AE485">
        <f t="shared" si="236"/>
        <v>-3.3529829279457642E-2</v>
      </c>
      <c r="AF485">
        <f t="shared" si="236"/>
        <v>1.3295740445225378E-3</v>
      </c>
      <c r="AG485">
        <f t="shared" si="236"/>
        <v>1.2430030353459104E-2</v>
      </c>
      <c r="AH485">
        <f t="shared" si="236"/>
        <v>0</v>
      </c>
      <c r="AI485">
        <f t="shared" si="236"/>
        <v>4.3154465906570325E-3</v>
      </c>
      <c r="AJ485">
        <f t="shared" si="236"/>
        <v>-3.0427715744295179E-2</v>
      </c>
      <c r="AK485">
        <f t="shared" si="236"/>
        <v>7.3257981520217922E-4</v>
      </c>
      <c r="AL485">
        <f t="shared" si="236"/>
        <v>-3.0483873094873056E-4</v>
      </c>
      <c r="AM485">
        <f t="shared" si="236"/>
        <v>-1.5194408843438367E-2</v>
      </c>
      <c r="AN485">
        <f t="shared" si="236"/>
        <v>-3.0960853324957554E-2</v>
      </c>
      <c r="AO485">
        <f t="shared" si="236"/>
        <v>-3.5984999986757991E-2</v>
      </c>
      <c r="AP485">
        <f t="shared" si="236"/>
        <v>-3.0297785794265786E-2</v>
      </c>
      <c r="AQ485">
        <f t="shared" si="199"/>
        <v>-1.9092668746497444E-2</v>
      </c>
    </row>
    <row r="486" spans="1:43" x14ac:dyDescent="0.2">
      <c r="A486" s="6">
        <v>45754</v>
      </c>
      <c r="B486">
        <f t="shared" ref="B486:AP486" si="237">LN(B235/B234)</f>
        <v>-5.6216459340494983E-2</v>
      </c>
      <c r="C486">
        <f t="shared" si="237"/>
        <v>-3.3380578648858787E-2</v>
      </c>
      <c r="D486">
        <f t="shared" si="237"/>
        <v>-3.3121553281588015E-2</v>
      </c>
      <c r="E486">
        <f t="shared" si="237"/>
        <v>-5.0478015074219791E-2</v>
      </c>
      <c r="F486">
        <f t="shared" si="237"/>
        <v>-5.4341780168723486E-3</v>
      </c>
      <c r="G486">
        <f t="shared" si="237"/>
        <v>-2.182271964282801E-2</v>
      </c>
      <c r="H486">
        <f t="shared" si="237"/>
        <v>-5.7243925313011632E-2</v>
      </c>
      <c r="I486">
        <f t="shared" si="237"/>
        <v>3.6236535996092341E-2</v>
      </c>
      <c r="J486">
        <f t="shared" si="237"/>
        <v>-4.169365171046012E-2</v>
      </c>
      <c r="K486">
        <f t="shared" si="237"/>
        <v>-2.0065670612754733E-2</v>
      </c>
      <c r="L486">
        <f t="shared" si="237"/>
        <v>-3.6825260537630466E-2</v>
      </c>
      <c r="M486">
        <f t="shared" si="237"/>
        <v>-2.4653928373748989E-2</v>
      </c>
      <c r="N486">
        <f t="shared" si="237"/>
        <v>-1.3348582262300157E-2</v>
      </c>
      <c r="O486">
        <f t="shared" si="237"/>
        <v>-5.830015515487957E-3</v>
      </c>
      <c r="P486">
        <f t="shared" si="237"/>
        <v>-1.7137964777346304E-3</v>
      </c>
      <c r="Q486">
        <f t="shared" si="237"/>
        <v>-2.7679237047007487E-2</v>
      </c>
      <c r="R486">
        <f t="shared" si="237"/>
        <v>-3.2908808347020369E-2</v>
      </c>
      <c r="S486">
        <f t="shared" si="237"/>
        <v>-2.5477575579036044E-2</v>
      </c>
      <c r="T486">
        <f t="shared" si="237"/>
        <v>-5.7153600626134157E-2</v>
      </c>
      <c r="U486">
        <f t="shared" si="237"/>
        <v>-3.8965963116802185E-2</v>
      </c>
      <c r="V486">
        <f t="shared" si="237"/>
        <v>-3.0048250126042356E-2</v>
      </c>
      <c r="W486">
        <f t="shared" si="237"/>
        <v>-2.8028682675440921E-2</v>
      </c>
      <c r="X486">
        <f t="shared" si="237"/>
        <v>-3.4335662288400647E-2</v>
      </c>
      <c r="Y486">
        <f t="shared" si="237"/>
        <v>-4.1399048263661926E-2</v>
      </c>
      <c r="Z486">
        <f t="shared" si="237"/>
        <v>-1.3900506817857891E-2</v>
      </c>
      <c r="AA486">
        <f t="shared" si="237"/>
        <v>-2.8619957380048917E-2</v>
      </c>
      <c r="AB486">
        <f t="shared" si="237"/>
        <v>-6.3569773746721112E-2</v>
      </c>
      <c r="AC486">
        <f t="shared" si="237"/>
        <v>-5.6008755167562103E-2</v>
      </c>
      <c r="AD486">
        <f t="shared" si="237"/>
        <v>-7.1785801483563297E-2</v>
      </c>
      <c r="AE486">
        <f t="shared" si="237"/>
        <v>-5.6216458576817771E-2</v>
      </c>
      <c r="AF486">
        <f t="shared" si="237"/>
        <v>-4.0533771299875336E-2</v>
      </c>
      <c r="AG486">
        <f t="shared" si="237"/>
        <v>-3.334548173232272E-2</v>
      </c>
      <c r="AH486">
        <f t="shared" si="237"/>
        <v>2.1582209964279842E-3</v>
      </c>
      <c r="AI486">
        <f t="shared" si="237"/>
        <v>-3.6414797954628028E-2</v>
      </c>
      <c r="AJ486">
        <f t="shared" si="237"/>
        <v>-3.8553248921950257E-2</v>
      </c>
      <c r="AK486">
        <f t="shared" si="237"/>
        <v>-8.9489675507095183E-3</v>
      </c>
      <c r="AL486">
        <f t="shared" si="237"/>
        <v>-4.5141723349355629E-2</v>
      </c>
      <c r="AM486">
        <f t="shared" si="237"/>
        <v>-2.714203969749782E-2</v>
      </c>
      <c r="AN486">
        <f t="shared" si="237"/>
        <v>-7.7126783858542346E-3</v>
      </c>
      <c r="AO486">
        <f t="shared" si="237"/>
        <v>-2.5260547028142441E-2</v>
      </c>
      <c r="AP486">
        <f t="shared" si="237"/>
        <v>-5.5720840328198996E-2</v>
      </c>
      <c r="AQ486">
        <f t="shared" si="199"/>
        <v>-1.4749129624228552E-2</v>
      </c>
    </row>
    <row r="487" spans="1:43" x14ac:dyDescent="0.2">
      <c r="A487" s="6">
        <v>45755</v>
      </c>
      <c r="B487">
        <f t="shared" ref="B487:AP487" si="238">LN(B236/B235)</f>
        <v>2.8586149874886358E-3</v>
      </c>
      <c r="C487">
        <f t="shared" si="238"/>
        <v>1.8466138290710699E-2</v>
      </c>
      <c r="D487">
        <f t="shared" si="238"/>
        <v>1.9812508488780672E-2</v>
      </c>
      <c r="E487">
        <f t="shared" si="238"/>
        <v>2.5837589838949186E-2</v>
      </c>
      <c r="F487">
        <f t="shared" si="238"/>
        <v>2.5555413134818718E-2</v>
      </c>
      <c r="G487">
        <f t="shared" si="238"/>
        <v>3.3972632924523287E-2</v>
      </c>
      <c r="H487">
        <f t="shared" si="238"/>
        <v>3.5630193033075977E-2</v>
      </c>
      <c r="I487">
        <f t="shared" si="238"/>
        <v>-7.5240889249291551E-2</v>
      </c>
      <c r="J487">
        <f t="shared" si="238"/>
        <v>2.4112944719877426E-2</v>
      </c>
      <c r="K487">
        <f t="shared" si="238"/>
        <v>1.8262162221502672E-2</v>
      </c>
      <c r="L487">
        <f t="shared" si="238"/>
        <v>1.3308087861335711E-2</v>
      </c>
      <c r="M487">
        <f t="shared" si="238"/>
        <v>3.0521866398850125E-2</v>
      </c>
      <c r="N487">
        <f t="shared" si="238"/>
        <v>1.1334711158099581E-2</v>
      </c>
      <c r="O487">
        <f t="shared" si="238"/>
        <v>1.1670188146300404E-2</v>
      </c>
      <c r="P487">
        <f t="shared" si="238"/>
        <v>8.9648412569794493E-3</v>
      </c>
      <c r="Q487">
        <f t="shared" si="238"/>
        <v>3.0551088270817844E-2</v>
      </c>
      <c r="R487">
        <f t="shared" si="238"/>
        <v>1.4055344464482542E-2</v>
      </c>
      <c r="S487">
        <f t="shared" si="238"/>
        <v>1.311611493842031E-2</v>
      </c>
      <c r="T487">
        <f t="shared" si="238"/>
        <v>1.5574460387911744E-2</v>
      </c>
      <c r="U487">
        <f t="shared" si="238"/>
        <v>1.3575121345496028E-2</v>
      </c>
      <c r="V487">
        <f t="shared" si="238"/>
        <v>3.9250364923033E-2</v>
      </c>
      <c r="W487">
        <f t="shared" si="238"/>
        <v>-1.5198085788413121E-2</v>
      </c>
      <c r="X487">
        <f t="shared" si="238"/>
        <v>2.1063256592924465E-2</v>
      </c>
      <c r="Y487">
        <f t="shared" si="238"/>
        <v>1.2921673738980509E-2</v>
      </c>
      <c r="Z487">
        <f t="shared" si="238"/>
        <v>1.7750159607910401E-2</v>
      </c>
      <c r="AA487">
        <f t="shared" si="238"/>
        <v>3.3785166120834903E-2</v>
      </c>
      <c r="AB487">
        <f t="shared" si="238"/>
        <v>2.5208279504286359E-2</v>
      </c>
      <c r="AC487">
        <f t="shared" si="238"/>
        <v>8.3849861560002723E-3</v>
      </c>
      <c r="AD487">
        <f t="shared" si="238"/>
        <v>3.2272943542501827E-2</v>
      </c>
      <c r="AE487">
        <f t="shared" si="238"/>
        <v>2.8586149476107848E-3</v>
      </c>
      <c r="AF487">
        <f t="shared" si="238"/>
        <v>2.8132441400273905E-2</v>
      </c>
      <c r="AG487">
        <f t="shared" si="238"/>
        <v>6.4928349943095993E-3</v>
      </c>
      <c r="AH487">
        <f t="shared" si="238"/>
        <v>1.7560611001974733E-2</v>
      </c>
      <c r="AI487">
        <f t="shared" si="238"/>
        <v>9.5461506786832621E-3</v>
      </c>
      <c r="AJ487">
        <f t="shared" si="238"/>
        <v>2.2687315688743069E-2</v>
      </c>
      <c r="AK487">
        <f t="shared" si="238"/>
        <v>1.5881098648036846E-2</v>
      </c>
      <c r="AL487">
        <f t="shared" si="238"/>
        <v>8.453507463452567E-3</v>
      </c>
      <c r="AM487">
        <f t="shared" si="238"/>
        <v>2.8639303350859346E-2</v>
      </c>
      <c r="AN487">
        <f t="shared" si="238"/>
        <v>5.7559177801637645E-3</v>
      </c>
      <c r="AO487">
        <f t="shared" si="238"/>
        <v>2.0289660058759471E-2</v>
      </c>
      <c r="AP487">
        <f t="shared" si="238"/>
        <v>4.1034670908808919E-2</v>
      </c>
      <c r="AQ487">
        <f t="shared" si="199"/>
        <v>1.8201134992683318E-2</v>
      </c>
    </row>
    <row r="488" spans="1:43" x14ac:dyDescent="0.2">
      <c r="A488" s="6">
        <v>45756</v>
      </c>
      <c r="B488">
        <f t="shared" ref="B488:AP488" si="239">LN(B237/B236)</f>
        <v>-1.733363821854373E-2</v>
      </c>
      <c r="C488">
        <f t="shared" si="239"/>
        <v>3.9772440072350778E-4</v>
      </c>
      <c r="D488">
        <f t="shared" si="239"/>
        <v>-2.8230784022216194E-3</v>
      </c>
      <c r="E488">
        <f t="shared" si="239"/>
        <v>9.8538420356792979E-3</v>
      </c>
      <c r="F488">
        <f t="shared" si="239"/>
        <v>1.1604093484189519E-3</v>
      </c>
      <c r="G488">
        <f t="shared" si="239"/>
        <v>-1.1902654681098159E-2</v>
      </c>
      <c r="H488">
        <f t="shared" si="239"/>
        <v>1.8262713116613677E-2</v>
      </c>
      <c r="I488">
        <f t="shared" si="239"/>
        <v>-2.2550473094083021E-2</v>
      </c>
      <c r="J488">
        <f t="shared" si="239"/>
        <v>-2.1348778791723173E-4</v>
      </c>
      <c r="K488">
        <f t="shared" si="239"/>
        <v>-1.2624965145015873E-2</v>
      </c>
      <c r="L488">
        <f t="shared" si="239"/>
        <v>1.0229663392840174E-2</v>
      </c>
      <c r="M488">
        <f t="shared" si="239"/>
        <v>-3.2265409876126E-2</v>
      </c>
      <c r="N488">
        <f t="shared" si="239"/>
        <v>-1.309111856749884E-4</v>
      </c>
      <c r="O488">
        <f t="shared" si="239"/>
        <v>3.0065572843997704E-2</v>
      </c>
      <c r="P488">
        <f t="shared" si="239"/>
        <v>-1.0252118843021418E-2</v>
      </c>
      <c r="Q488">
        <f t="shared" si="239"/>
        <v>-2.1044022232384718E-2</v>
      </c>
      <c r="R488">
        <f t="shared" si="239"/>
        <v>2.6609802189722495E-3</v>
      </c>
      <c r="S488">
        <f t="shared" si="239"/>
        <v>-2.1643987505856433E-2</v>
      </c>
      <c r="T488">
        <f t="shared" si="239"/>
        <v>-1.0155700994511883E-2</v>
      </c>
      <c r="U488">
        <f t="shared" si="239"/>
        <v>-4.0392388753108495E-3</v>
      </c>
      <c r="V488">
        <f t="shared" si="239"/>
        <v>-3.7015444088300196E-4</v>
      </c>
      <c r="W488">
        <f t="shared" si="239"/>
        <v>-1.4394911168121149E-2</v>
      </c>
      <c r="X488">
        <f t="shared" si="239"/>
        <v>-1.6778777310675917E-2</v>
      </c>
      <c r="Y488">
        <f t="shared" si="239"/>
        <v>-2.1796205565072208E-4</v>
      </c>
      <c r="Z488">
        <f t="shared" si="239"/>
        <v>-4.3817739927027949E-2</v>
      </c>
      <c r="AA488">
        <f t="shared" si="239"/>
        <v>-4.6296378987421049E-3</v>
      </c>
      <c r="AB488">
        <f t="shared" si="239"/>
        <v>-1.3212608303049579E-3</v>
      </c>
      <c r="AC488">
        <f t="shared" si="239"/>
        <v>-2.7871906795108045E-3</v>
      </c>
      <c r="AD488">
        <f t="shared" si="239"/>
        <v>-1.5416817161768404E-2</v>
      </c>
      <c r="AE488">
        <f t="shared" si="239"/>
        <v>-1.7333652148664842E-2</v>
      </c>
      <c r="AF488">
        <f t="shared" si="239"/>
        <v>-1.5144014591639785E-2</v>
      </c>
      <c r="AG488">
        <f t="shared" si="239"/>
        <v>-2.3486054907643902E-3</v>
      </c>
      <c r="AH488">
        <f t="shared" si="239"/>
        <v>2.6191169444774582E-2</v>
      </c>
      <c r="AI488">
        <f t="shared" si="239"/>
        <v>6.9212137957259923E-4</v>
      </c>
      <c r="AJ488">
        <f t="shared" si="239"/>
        <v>-1.7723505604274142E-2</v>
      </c>
      <c r="AK488">
        <f t="shared" si="239"/>
        <v>9.048852523227539E-3</v>
      </c>
      <c r="AL488">
        <f t="shared" si="239"/>
        <v>-1.1928382440943698E-3</v>
      </c>
      <c r="AM488">
        <f t="shared" si="239"/>
        <v>-3.4951884334664056E-2</v>
      </c>
      <c r="AN488">
        <f t="shared" si="239"/>
        <v>-1.4175631888036756E-2</v>
      </c>
      <c r="AO488">
        <f t="shared" si="239"/>
        <v>-3.2200373940612988E-2</v>
      </c>
      <c r="AP488">
        <f t="shared" si="239"/>
        <v>-2.7371235301472702E-2</v>
      </c>
      <c r="AQ488">
        <f t="shared" si="199"/>
        <v>4.5354512274400054E-3</v>
      </c>
    </row>
    <row r="489" spans="1:43" x14ac:dyDescent="0.2">
      <c r="A489" s="6">
        <v>45758</v>
      </c>
      <c r="B489">
        <f t="shared" ref="B489:AP489" si="240">LN(B238/B237)</f>
        <v>3.7510124721508241E-2</v>
      </c>
      <c r="C489">
        <f t="shared" si="240"/>
        <v>2.8525453123249184E-2</v>
      </c>
      <c r="D489">
        <f t="shared" si="240"/>
        <v>2.3646351362655582E-2</v>
      </c>
      <c r="E489">
        <f t="shared" si="240"/>
        <v>2.5625312839790162E-2</v>
      </c>
      <c r="F489">
        <f t="shared" si="240"/>
        <v>3.7661165784236943E-2</v>
      </c>
      <c r="G489">
        <f t="shared" si="240"/>
        <v>3.2969878760403339E-2</v>
      </c>
      <c r="H489">
        <f t="shared" si="240"/>
        <v>-5.8400397272489286E-4</v>
      </c>
      <c r="I489">
        <f t="shared" si="240"/>
        <v>1.4685150707170426E-2</v>
      </c>
      <c r="J489">
        <f t="shared" si="240"/>
        <v>3.7023211729243943E-2</v>
      </c>
      <c r="K489">
        <f t="shared" si="240"/>
        <v>1.4023011808273885E-2</v>
      </c>
      <c r="L489">
        <f t="shared" si="240"/>
        <v>1.5144127805493355E-2</v>
      </c>
      <c r="M489">
        <f t="shared" si="240"/>
        <v>2.5483835769909442E-2</v>
      </c>
      <c r="N489">
        <f t="shared" si="240"/>
        <v>1.228738875131961E-2</v>
      </c>
      <c r="O489">
        <f t="shared" si="240"/>
        <v>7.0332295233956283E-3</v>
      </c>
      <c r="P489">
        <f t="shared" si="240"/>
        <v>3.0307485656369766E-2</v>
      </c>
      <c r="Q489">
        <f t="shared" si="240"/>
        <v>3.727963693814431E-2</v>
      </c>
      <c r="R489">
        <f t="shared" si="240"/>
        <v>2.7951742803565393E-2</v>
      </c>
      <c r="S489">
        <f t="shared" si="240"/>
        <v>2.1170039808960688E-2</v>
      </c>
      <c r="T489">
        <f t="shared" si="240"/>
        <v>2.0629743164615761E-2</v>
      </c>
      <c r="U489">
        <f t="shared" si="240"/>
        <v>1.7158234440579873E-2</v>
      </c>
      <c r="V489">
        <f t="shared" si="240"/>
        <v>1.0221546534041993E-2</v>
      </c>
      <c r="W489">
        <f t="shared" si="240"/>
        <v>1.567205054988834E-2</v>
      </c>
      <c r="X489">
        <f t="shared" si="240"/>
        <v>7.6159530797225454E-3</v>
      </c>
      <c r="Y489">
        <f t="shared" si="240"/>
        <v>2.2436744419219088E-2</v>
      </c>
      <c r="Z489">
        <f t="shared" si="240"/>
        <v>1.3014483187754181E-2</v>
      </c>
      <c r="AA489">
        <f t="shared" si="240"/>
        <v>1.7164006257357128E-2</v>
      </c>
      <c r="AB489">
        <f t="shared" si="240"/>
        <v>3.0106835563004121E-2</v>
      </c>
      <c r="AC489">
        <f t="shared" si="240"/>
        <v>1.8801532623596871E-2</v>
      </c>
      <c r="AD489">
        <f t="shared" si="240"/>
        <v>4.1914306990759591E-2</v>
      </c>
      <c r="AE489">
        <f t="shared" si="240"/>
        <v>3.7510097417754483E-2</v>
      </c>
      <c r="AF489">
        <f t="shared" si="240"/>
        <v>6.8525566186141791E-3</v>
      </c>
      <c r="AG489">
        <f t="shared" si="240"/>
        <v>2.3379132153778619E-2</v>
      </c>
      <c r="AH489">
        <f t="shared" si="240"/>
        <v>6.8488634077329968E-3</v>
      </c>
      <c r="AI489">
        <f t="shared" si="240"/>
        <v>8.3064268288149754E-3</v>
      </c>
      <c r="AJ489">
        <f t="shared" si="240"/>
        <v>4.0877914317207992E-3</v>
      </c>
      <c r="AK489">
        <f t="shared" si="240"/>
        <v>1.2532196062819212E-2</v>
      </c>
      <c r="AL489">
        <f t="shared" si="240"/>
        <v>2.8100506465981091E-2</v>
      </c>
      <c r="AM489">
        <f t="shared" si="240"/>
        <v>1.5574555446854245E-2</v>
      </c>
      <c r="AN489">
        <f t="shared" si="240"/>
        <v>-4.6618795113692506E-3</v>
      </c>
      <c r="AO489">
        <f t="shared" si="240"/>
        <v>7.4364334869325387E-3</v>
      </c>
      <c r="AP489">
        <f t="shared" si="240"/>
        <v>3.6978411798475511E-2</v>
      </c>
      <c r="AQ489">
        <f t="shared" si="199"/>
        <v>3.6487029915700255E-4</v>
      </c>
    </row>
    <row r="490" spans="1:43" x14ac:dyDescent="0.2">
      <c r="A490" s="6">
        <v>45762</v>
      </c>
      <c r="B490">
        <f t="shared" ref="B490:AP490" si="241">LN(B239/B238)</f>
        <v>4.6995479017211725E-2</v>
      </c>
      <c r="C490">
        <f t="shared" si="241"/>
        <v>3.894658993619602E-2</v>
      </c>
      <c r="D490">
        <f t="shared" si="241"/>
        <v>2.3739694316675053E-2</v>
      </c>
      <c r="E490">
        <f t="shared" si="241"/>
        <v>2.8756745327929809E-2</v>
      </c>
      <c r="F490">
        <f t="shared" si="241"/>
        <v>4.0159271344519685E-3</v>
      </c>
      <c r="G490">
        <f t="shared" si="241"/>
        <v>1.273426677267663E-2</v>
      </c>
      <c r="H490">
        <f t="shared" si="241"/>
        <v>1.6294704114126157E-2</v>
      </c>
      <c r="I490">
        <f t="shared" si="241"/>
        <v>4.609657935112333E-2</v>
      </c>
      <c r="J490">
        <f t="shared" si="241"/>
        <v>2.5646507110159318E-2</v>
      </c>
      <c r="K490">
        <f t="shared" si="241"/>
        <v>4.0104317529412993E-2</v>
      </c>
      <c r="L490">
        <f t="shared" si="241"/>
        <v>3.6925681039288165E-2</v>
      </c>
      <c r="M490">
        <f t="shared" si="241"/>
        <v>2.187402792268776E-2</v>
      </c>
      <c r="N490">
        <f t="shared" si="241"/>
        <v>2.1826521310479827E-2</v>
      </c>
      <c r="O490">
        <f t="shared" si="241"/>
        <v>2.7488229094570593E-3</v>
      </c>
      <c r="P490">
        <f t="shared" si="241"/>
        <v>6.6427036398998057E-3</v>
      </c>
      <c r="Q490">
        <f t="shared" si="241"/>
        <v>1.0020383588294057E-2</v>
      </c>
      <c r="R490">
        <f t="shared" si="241"/>
        <v>1.7202189095919872E-2</v>
      </c>
      <c r="S490">
        <f t="shared" si="241"/>
        <v>1.0287337780251581E-2</v>
      </c>
      <c r="T490">
        <f t="shared" si="241"/>
        <v>4.4616213684003155E-2</v>
      </c>
      <c r="U490">
        <f t="shared" si="241"/>
        <v>3.7826722768760687E-2</v>
      </c>
      <c r="V490">
        <f t="shared" si="241"/>
        <v>8.8476252100369562E-3</v>
      </c>
      <c r="W490">
        <f t="shared" si="241"/>
        <v>3.1656958305700852E-2</v>
      </c>
      <c r="X490">
        <f t="shared" si="241"/>
        <v>2.5524495998297779E-2</v>
      </c>
      <c r="Y490">
        <f t="shared" si="241"/>
        <v>2.51240170453477E-2</v>
      </c>
      <c r="Z490">
        <f t="shared" si="241"/>
        <v>1.7571511529654353E-2</v>
      </c>
      <c r="AA490">
        <f t="shared" si="241"/>
        <v>3.0069657935923914E-2</v>
      </c>
      <c r="AB490">
        <f t="shared" si="241"/>
        <v>5.8478197587015356E-2</v>
      </c>
      <c r="AC490">
        <f t="shared" si="241"/>
        <v>2.3794297243754738E-2</v>
      </c>
      <c r="AD490">
        <f t="shared" si="241"/>
        <v>6.0645752491776728E-2</v>
      </c>
      <c r="AE490">
        <f t="shared" si="241"/>
        <v>4.6995480270680214E-2</v>
      </c>
      <c r="AF490">
        <f t="shared" si="241"/>
        <v>4.0202503362816E-2</v>
      </c>
      <c r="AG490">
        <f t="shared" si="241"/>
        <v>3.1677648025766308E-2</v>
      </c>
      <c r="AH490">
        <f t="shared" si="241"/>
        <v>-1.966890957416549E-3</v>
      </c>
      <c r="AI490">
        <f t="shared" si="241"/>
        <v>2.8966842985409122E-2</v>
      </c>
      <c r="AJ490">
        <f t="shared" si="241"/>
        <v>1.1673501400977716E-2</v>
      </c>
      <c r="AK490">
        <f t="shared" si="241"/>
        <v>-2.7317688705961098E-3</v>
      </c>
      <c r="AL490">
        <f t="shared" si="241"/>
        <v>4.2539176498829412E-3</v>
      </c>
      <c r="AM490">
        <f t="shared" si="241"/>
        <v>1.2719788453000801E-2</v>
      </c>
      <c r="AN490">
        <f t="shared" si="241"/>
        <v>5.1546112621477643E-3</v>
      </c>
      <c r="AO490">
        <f t="shared" si="241"/>
        <v>1.5054755203037014E-2</v>
      </c>
      <c r="AP490">
        <f t="shared" si="241"/>
        <v>2.9240793389230448E-2</v>
      </c>
      <c r="AQ490">
        <f t="shared" si="199"/>
        <v>2.2651206245234423E-2</v>
      </c>
    </row>
    <row r="491" spans="1:43" x14ac:dyDescent="0.2">
      <c r="A491" s="6">
        <v>45763</v>
      </c>
      <c r="B491">
        <f t="shared" ref="B491:AP491" si="242">LN(B240/B239)</f>
        <v>9.5099148907577501E-3</v>
      </c>
      <c r="C491">
        <f t="shared" si="242"/>
        <v>1.8087752882066349E-2</v>
      </c>
      <c r="D491">
        <f t="shared" si="242"/>
        <v>1.3144236757090158E-2</v>
      </c>
      <c r="E491">
        <f t="shared" si="242"/>
        <v>-4.2614672904432611E-3</v>
      </c>
      <c r="F491">
        <f t="shared" si="242"/>
        <v>4.8010796247802577E-3</v>
      </c>
      <c r="G491">
        <f t="shared" si="242"/>
        <v>9.8046414620369636E-3</v>
      </c>
      <c r="H491">
        <f t="shared" si="242"/>
        <v>4.65828664656779E-3</v>
      </c>
      <c r="I491">
        <f t="shared" si="242"/>
        <v>1.7061661839059026E-2</v>
      </c>
      <c r="J491">
        <f t="shared" si="242"/>
        <v>3.3947023069161157E-3</v>
      </c>
      <c r="K491">
        <f t="shared" si="242"/>
        <v>3.0259824476222916E-3</v>
      </c>
      <c r="L491">
        <f t="shared" si="242"/>
        <v>-5.8003275194959377E-3</v>
      </c>
      <c r="M491">
        <f t="shared" si="242"/>
        <v>-3.9832983223258539E-2</v>
      </c>
      <c r="N491">
        <f t="shared" si="242"/>
        <v>-1.6242544251066512E-2</v>
      </c>
      <c r="O491">
        <f t="shared" si="242"/>
        <v>6.4825955256860362E-3</v>
      </c>
      <c r="P491">
        <f t="shared" si="242"/>
        <v>-8.8667801752563662E-3</v>
      </c>
      <c r="Q491">
        <f t="shared" si="242"/>
        <v>3.600228455624091E-2</v>
      </c>
      <c r="R491">
        <f t="shared" si="242"/>
        <v>-6.4531743789805057E-4</v>
      </c>
      <c r="S491">
        <f t="shared" si="242"/>
        <v>-7.0039425834311324E-3</v>
      </c>
      <c r="T491">
        <f t="shared" si="242"/>
        <v>-9.9334967175835516E-3</v>
      </c>
      <c r="U491">
        <f t="shared" si="242"/>
        <v>7.239229252742215E-3</v>
      </c>
      <c r="V491">
        <f t="shared" si="242"/>
        <v>-2.5458479099707857E-3</v>
      </c>
      <c r="W491">
        <f t="shared" si="242"/>
        <v>3.7973871735582906E-2</v>
      </c>
      <c r="X491">
        <f t="shared" si="242"/>
        <v>3.6386103594620517E-3</v>
      </c>
      <c r="Y491">
        <f t="shared" si="242"/>
        <v>-4.3176978791742964E-3</v>
      </c>
      <c r="Z491">
        <f t="shared" si="242"/>
        <v>1.4848209109508169E-2</v>
      </c>
      <c r="AA491">
        <f t="shared" si="242"/>
        <v>-3.4054146421377379E-4</v>
      </c>
      <c r="AB491">
        <f t="shared" si="242"/>
        <v>-3.9940142959381765E-3</v>
      </c>
      <c r="AC491">
        <f t="shared" si="242"/>
        <v>7.3677635551925972E-4</v>
      </c>
      <c r="AD491">
        <f t="shared" si="242"/>
        <v>8.5217292486754314E-3</v>
      </c>
      <c r="AE491">
        <f t="shared" si="242"/>
        <v>9.5099667447659051E-3</v>
      </c>
      <c r="AF491">
        <f t="shared" si="242"/>
        <v>4.2660705642478931E-2</v>
      </c>
      <c r="AG491">
        <f t="shared" si="242"/>
        <v>7.0002435950966288E-3</v>
      </c>
      <c r="AH491">
        <f t="shared" si="242"/>
        <v>2.1569199043079009E-3</v>
      </c>
      <c r="AI491">
        <f t="shared" si="242"/>
        <v>4.5814016437133896E-3</v>
      </c>
      <c r="AJ491">
        <f t="shared" si="242"/>
        <v>-9.0874420382277676E-3</v>
      </c>
      <c r="AK491">
        <f t="shared" si="242"/>
        <v>9.5877466023412024E-3</v>
      </c>
      <c r="AL491">
        <f t="shared" si="242"/>
        <v>1.5081537404754545E-3</v>
      </c>
      <c r="AM491">
        <f t="shared" si="242"/>
        <v>1.0747665447746257E-2</v>
      </c>
      <c r="AN491">
        <f t="shared" si="242"/>
        <v>7.8505590186023575E-3</v>
      </c>
      <c r="AO491">
        <f t="shared" si="242"/>
        <v>5.3631755890203069E-3</v>
      </c>
      <c r="AP491">
        <f t="shared" si="242"/>
        <v>8.9254512569867262E-3</v>
      </c>
      <c r="AQ491">
        <f t="shared" si="199"/>
        <v>2.9201086492726528E-3</v>
      </c>
    </row>
    <row r="492" spans="1:43" x14ac:dyDescent="0.2">
      <c r="A492" s="6">
        <v>45764</v>
      </c>
      <c r="B492">
        <f t="shared" ref="B492:AP492" si="243">LN(B241/B240)</f>
        <v>1.6378804876716621E-3</v>
      </c>
      <c r="C492">
        <f t="shared" si="243"/>
        <v>2.1266304378567649E-2</v>
      </c>
      <c r="D492">
        <f t="shared" si="243"/>
        <v>3.5836472564319453E-2</v>
      </c>
      <c r="E492">
        <f t="shared" si="243"/>
        <v>7.0715969589980757E-3</v>
      </c>
      <c r="F492">
        <f t="shared" si="243"/>
        <v>-2.1222252020938522E-3</v>
      </c>
      <c r="G492">
        <f t="shared" si="243"/>
        <v>1.2485171580364884E-2</v>
      </c>
      <c r="H492">
        <f t="shared" si="243"/>
        <v>-2.1448038085554767E-4</v>
      </c>
      <c r="I492">
        <f t="shared" si="243"/>
        <v>6.6188461271267721E-2</v>
      </c>
      <c r="J492">
        <f t="shared" si="243"/>
        <v>-2.0011199619388617E-2</v>
      </c>
      <c r="K492">
        <f t="shared" si="243"/>
        <v>4.4788636457180672E-3</v>
      </c>
      <c r="L492">
        <f t="shared" si="243"/>
        <v>-2.6741488500330451E-3</v>
      </c>
      <c r="M492">
        <f t="shared" si="243"/>
        <v>1.5498272462111404E-3</v>
      </c>
      <c r="N492">
        <f t="shared" si="243"/>
        <v>2.6542247698399584E-3</v>
      </c>
      <c r="O492">
        <f t="shared" si="243"/>
        <v>1.3875511685055212E-2</v>
      </c>
      <c r="P492">
        <f t="shared" si="243"/>
        <v>1.2996173517267616E-2</v>
      </c>
      <c r="Q492">
        <f t="shared" si="243"/>
        <v>9.3664937624371412E-3</v>
      </c>
      <c r="R492">
        <f t="shared" si="243"/>
        <v>2.8007240745341694E-2</v>
      </c>
      <c r="S492">
        <f t="shared" si="243"/>
        <v>3.391139550335541E-2</v>
      </c>
      <c r="T492">
        <f t="shared" si="243"/>
        <v>8.8882041566297684E-3</v>
      </c>
      <c r="U492">
        <f t="shared" si="243"/>
        <v>1.1797186813958787E-3</v>
      </c>
      <c r="V492">
        <f t="shared" si="243"/>
        <v>1.3653523771411911E-2</v>
      </c>
      <c r="W492">
        <f t="shared" si="243"/>
        <v>2.4150460232283122E-2</v>
      </c>
      <c r="X492">
        <f t="shared" si="243"/>
        <v>4.3907121592404678E-3</v>
      </c>
      <c r="Y492">
        <f t="shared" si="243"/>
        <v>1.6861521047158826E-2</v>
      </c>
      <c r="Z492">
        <f t="shared" si="243"/>
        <v>-4.4378348987231836E-2</v>
      </c>
      <c r="AA492">
        <f t="shared" si="243"/>
        <v>5.265404946337789E-3</v>
      </c>
      <c r="AB492">
        <f t="shared" si="243"/>
        <v>-4.3688520698214892E-3</v>
      </c>
      <c r="AC492">
        <f t="shared" si="243"/>
        <v>2.6572348536397848E-3</v>
      </c>
      <c r="AD492">
        <f t="shared" si="243"/>
        <v>-7.0239171556335349E-3</v>
      </c>
      <c r="AE492">
        <f t="shared" si="243"/>
        <v>1.6378289224540487E-3</v>
      </c>
      <c r="AF492">
        <f t="shared" si="243"/>
        <v>2.5085282889909195E-2</v>
      </c>
      <c r="AG492">
        <f t="shared" si="243"/>
        <v>1.5166773166097852E-2</v>
      </c>
      <c r="AH492">
        <f t="shared" si="243"/>
        <v>3.5432893981274657E-3</v>
      </c>
      <c r="AI492">
        <f t="shared" si="243"/>
        <v>3.6412404512166721E-2</v>
      </c>
      <c r="AJ492">
        <f t="shared" si="243"/>
        <v>4.5193966010914277E-3</v>
      </c>
      <c r="AK492">
        <f t="shared" si="243"/>
        <v>6.5750053946646769E-3</v>
      </c>
      <c r="AL492">
        <f t="shared" si="243"/>
        <v>3.0015009757133001E-2</v>
      </c>
      <c r="AM492">
        <f t="shared" si="243"/>
        <v>3.2758325719682485E-2</v>
      </c>
      <c r="AN492">
        <f t="shared" si="243"/>
        <v>7.6374236631862168E-3</v>
      </c>
      <c r="AO492">
        <f t="shared" si="243"/>
        <v>-1.4528773345199363E-3</v>
      </c>
      <c r="AP492">
        <f t="shared" si="243"/>
        <v>-7.0771703740850874E-3</v>
      </c>
      <c r="AQ492">
        <f t="shared" si="199"/>
        <v>-7.5671232674310637E-3</v>
      </c>
    </row>
    <row r="493" spans="1:43" x14ac:dyDescent="0.2">
      <c r="A493" s="6">
        <v>45768</v>
      </c>
      <c r="B493">
        <f t="shared" ref="B493:AP493" si="244">LN(B242/B241)</f>
        <v>9.5618838049630842E-3</v>
      </c>
      <c r="C493">
        <f t="shared" si="244"/>
        <v>-1.302724542137608E-2</v>
      </c>
      <c r="D493">
        <f t="shared" si="244"/>
        <v>-3.0218456394696161E-3</v>
      </c>
      <c r="E493">
        <f t="shared" si="244"/>
        <v>2.8221148113286545E-2</v>
      </c>
      <c r="F493">
        <f t="shared" si="244"/>
        <v>1.9480123553344095E-2</v>
      </c>
      <c r="G493">
        <f t="shared" si="244"/>
        <v>-2.7095645556035638E-3</v>
      </c>
      <c r="H493">
        <f t="shared" si="244"/>
        <v>1.7580344545500014E-2</v>
      </c>
      <c r="I493">
        <f t="shared" si="244"/>
        <v>3.8221212820197671E-2</v>
      </c>
      <c r="J493">
        <f t="shared" si="244"/>
        <v>4.3626568661290811E-2</v>
      </c>
      <c r="K493">
        <f t="shared" si="244"/>
        <v>1.1790010982655849E-2</v>
      </c>
      <c r="L493">
        <f t="shared" si="244"/>
        <v>3.7773700596421864E-2</v>
      </c>
      <c r="M493">
        <f t="shared" si="244"/>
        <v>3.6493001346815664E-2</v>
      </c>
      <c r="N493">
        <f t="shared" si="244"/>
        <v>4.2662180747337587E-3</v>
      </c>
      <c r="O493">
        <f t="shared" si="244"/>
        <v>-7.1428875123801137E-3</v>
      </c>
      <c r="P493">
        <f t="shared" si="244"/>
        <v>1.5098486156986462E-3</v>
      </c>
      <c r="Q493">
        <f t="shared" si="244"/>
        <v>2.5504656517405102E-2</v>
      </c>
      <c r="R493">
        <f t="shared" si="244"/>
        <v>1.6342776185994449E-2</v>
      </c>
      <c r="S493">
        <f t="shared" si="244"/>
        <v>-3.7753162333571256E-3</v>
      </c>
      <c r="T493">
        <f t="shared" si="244"/>
        <v>1.3582756178535538E-2</v>
      </c>
      <c r="U493">
        <f t="shared" si="244"/>
        <v>2.3688730231377454E-2</v>
      </c>
      <c r="V493">
        <f t="shared" si="244"/>
        <v>-1.8033153479953622E-2</v>
      </c>
      <c r="W493">
        <f t="shared" si="244"/>
        <v>2.6305624453589549E-3</v>
      </c>
      <c r="X493">
        <f t="shared" si="244"/>
        <v>3.0139272827531639E-2</v>
      </c>
      <c r="Y493">
        <f t="shared" si="244"/>
        <v>3.1086017044674959E-2</v>
      </c>
      <c r="Z493">
        <f t="shared" si="244"/>
        <v>6.5215463281260008E-3</v>
      </c>
      <c r="AA493">
        <f t="shared" si="244"/>
        <v>1.6132092412403792E-2</v>
      </c>
      <c r="AB493">
        <f t="shared" si="244"/>
        <v>2.425134804512084E-2</v>
      </c>
      <c r="AC493">
        <f t="shared" si="244"/>
        <v>2.0799201282391915E-2</v>
      </c>
      <c r="AD493">
        <f t="shared" si="244"/>
        <v>1.5663842222271372E-2</v>
      </c>
      <c r="AE493">
        <f t="shared" si="244"/>
        <v>9.5619095664578359E-3</v>
      </c>
      <c r="AF493">
        <f t="shared" si="244"/>
        <v>2.6681506545550994E-2</v>
      </c>
      <c r="AG493">
        <f t="shared" si="244"/>
        <v>1.0641745138276931E-2</v>
      </c>
      <c r="AH493">
        <f t="shared" si="244"/>
        <v>-1.0156565494836305E-2</v>
      </c>
      <c r="AI493">
        <f t="shared" si="244"/>
        <v>2.2013145761248789E-3</v>
      </c>
      <c r="AJ493">
        <f t="shared" si="244"/>
        <v>2.1948311927295319E-2</v>
      </c>
      <c r="AK493">
        <f t="shared" si="244"/>
        <v>-1.035182467418852E-2</v>
      </c>
      <c r="AL493">
        <f t="shared" si="244"/>
        <v>2.4067083281322114E-2</v>
      </c>
      <c r="AM493">
        <f t="shared" si="244"/>
        <v>2.3852723699274547E-2</v>
      </c>
      <c r="AN493">
        <f t="shared" si="244"/>
        <v>6.8578162094875749E-3</v>
      </c>
      <c r="AO493">
        <f t="shared" si="244"/>
        <v>4.978082580841349E-2</v>
      </c>
      <c r="AP493">
        <f t="shared" si="244"/>
        <v>4.8179552472076359E-3</v>
      </c>
      <c r="AQ493">
        <f t="shared" si="199"/>
        <v>-2.8704720104313535E-3</v>
      </c>
    </row>
    <row r="494" spans="1:43" x14ac:dyDescent="0.2">
      <c r="A494" s="6">
        <v>45769</v>
      </c>
      <c r="B494">
        <f t="shared" ref="B494:AP494" si="245">LN(B243/B242)</f>
        <v>-1.363503241825734E-2</v>
      </c>
      <c r="C494">
        <f t="shared" si="245"/>
        <v>-7.9958295040695997E-3</v>
      </c>
      <c r="D494">
        <f t="shared" si="245"/>
        <v>-1.6704571537732676E-2</v>
      </c>
      <c r="E494">
        <f t="shared" si="245"/>
        <v>-1.2997112573606296E-2</v>
      </c>
      <c r="F494">
        <f t="shared" si="245"/>
        <v>1.8502819248390223E-3</v>
      </c>
      <c r="G494">
        <f t="shared" si="245"/>
        <v>1.125269361235528E-2</v>
      </c>
      <c r="H494">
        <f t="shared" si="245"/>
        <v>-2.0399080258976196E-3</v>
      </c>
      <c r="I494">
        <f t="shared" si="245"/>
        <v>6.8259650703998906E-3</v>
      </c>
      <c r="J494">
        <f t="shared" si="245"/>
        <v>3.3889721497727169E-3</v>
      </c>
      <c r="K494">
        <f t="shared" si="245"/>
        <v>-2.0404903997981848E-3</v>
      </c>
      <c r="L494">
        <f t="shared" si="245"/>
        <v>-2.1521719621317121E-2</v>
      </c>
      <c r="M494">
        <f t="shared" si="245"/>
        <v>1.8492107109513902E-2</v>
      </c>
      <c r="N494">
        <f t="shared" si="245"/>
        <v>-9.3700760720794658E-4</v>
      </c>
      <c r="O494">
        <f t="shared" si="245"/>
        <v>3.2870814127062111E-3</v>
      </c>
      <c r="P494">
        <f t="shared" si="245"/>
        <v>-1.1865481372807836E-2</v>
      </c>
      <c r="Q494">
        <f t="shared" si="245"/>
        <v>-8.0392747473463227E-3</v>
      </c>
      <c r="R494">
        <f t="shared" si="245"/>
        <v>-3.3247024864802963E-3</v>
      </c>
      <c r="S494">
        <f t="shared" si="245"/>
        <v>1.4317214598099154E-3</v>
      </c>
      <c r="T494">
        <f t="shared" si="245"/>
        <v>1.2689664730836322E-3</v>
      </c>
      <c r="U494">
        <f t="shared" si="245"/>
        <v>-5.7732270250091854E-3</v>
      </c>
      <c r="V494">
        <f t="shared" si="245"/>
        <v>4.8346299309539415E-3</v>
      </c>
      <c r="W494">
        <f t="shared" si="245"/>
        <v>-3.4443424984064649E-3</v>
      </c>
      <c r="X494">
        <f t="shared" si="245"/>
        <v>-1.4180098924245794E-3</v>
      </c>
      <c r="Y494">
        <f t="shared" si="245"/>
        <v>1.9029081116289544E-2</v>
      </c>
      <c r="Z494">
        <f t="shared" si="245"/>
        <v>-1.8197722165730044E-2</v>
      </c>
      <c r="AA494">
        <f t="shared" si="245"/>
        <v>1.1271460289204968E-2</v>
      </c>
      <c r="AB494">
        <f t="shared" si="245"/>
        <v>-1.2335827665651538E-2</v>
      </c>
      <c r="AC494">
        <f t="shared" si="245"/>
        <v>-5.3751912962586492E-3</v>
      </c>
      <c r="AD494">
        <f t="shared" si="245"/>
        <v>8.7543443279018175E-3</v>
      </c>
      <c r="AE494">
        <f t="shared" si="245"/>
        <v>-1.363501948493814E-2</v>
      </c>
      <c r="AF494">
        <f t="shared" si="245"/>
        <v>-5.0823947420893254E-3</v>
      </c>
      <c r="AG494">
        <f t="shared" si="245"/>
        <v>1.7795422083217598E-2</v>
      </c>
      <c r="AH494">
        <f t="shared" si="245"/>
        <v>2.0085900139588587E-2</v>
      </c>
      <c r="AI494">
        <f t="shared" si="245"/>
        <v>4.7411899307959462E-3</v>
      </c>
      <c r="AJ494">
        <f t="shared" si="245"/>
        <v>-1.9626400152814926E-2</v>
      </c>
      <c r="AK494">
        <f t="shared" si="245"/>
        <v>2.5104911958203507E-2</v>
      </c>
      <c r="AL494">
        <f t="shared" si="245"/>
        <v>1.2150386719880703E-2</v>
      </c>
      <c r="AM494">
        <f t="shared" si="245"/>
        <v>6.9551892848327334E-3</v>
      </c>
      <c r="AN494">
        <f t="shared" si="245"/>
        <v>-2.1701140718517202E-3</v>
      </c>
      <c r="AO494">
        <f t="shared" si="245"/>
        <v>2.1818190473333432E-3</v>
      </c>
      <c r="AP494">
        <f t="shared" si="245"/>
        <v>3.9497961819869504E-2</v>
      </c>
      <c r="AQ494">
        <f t="shared" si="199"/>
        <v>9.3702453874808279E-3</v>
      </c>
    </row>
    <row r="495" spans="1:43" x14ac:dyDescent="0.2">
      <c r="A495" s="6">
        <v>45770</v>
      </c>
      <c r="B495">
        <f t="shared" ref="B495:AP495" si="246">LN(B244/B243)</f>
        <v>9.7057542783678431E-3</v>
      </c>
      <c r="C495">
        <f t="shared" si="246"/>
        <v>4.7729135939751331E-3</v>
      </c>
      <c r="D495">
        <f t="shared" si="246"/>
        <v>1.5748370668063807E-2</v>
      </c>
      <c r="E495">
        <f t="shared" si="246"/>
        <v>1.4693139408143067E-2</v>
      </c>
      <c r="F495">
        <f t="shared" si="246"/>
        <v>9.8870320634121215E-3</v>
      </c>
      <c r="G495">
        <f t="shared" si="246"/>
        <v>3.5925445582520275E-3</v>
      </c>
      <c r="H495">
        <f t="shared" si="246"/>
        <v>4.7066459950443973E-3</v>
      </c>
      <c r="I495">
        <f t="shared" si="246"/>
        <v>2.9492754224612089E-2</v>
      </c>
      <c r="J495">
        <f t="shared" si="246"/>
        <v>2.1966889536265632E-3</v>
      </c>
      <c r="K495">
        <f t="shared" si="246"/>
        <v>9.3181529794113729E-3</v>
      </c>
      <c r="L495">
        <f t="shared" si="246"/>
        <v>2.750328374918995E-2</v>
      </c>
      <c r="M495">
        <f t="shared" si="246"/>
        <v>2.0696062902566457E-2</v>
      </c>
      <c r="N495">
        <f t="shared" si="246"/>
        <v>1.4635851965369841E-2</v>
      </c>
      <c r="O495">
        <f t="shared" si="246"/>
        <v>1.0783668859814782E-2</v>
      </c>
      <c r="P495">
        <f t="shared" si="246"/>
        <v>9.8060312043903915E-3</v>
      </c>
      <c r="Q495">
        <f t="shared" si="246"/>
        <v>1.7562207555995236E-2</v>
      </c>
      <c r="R495">
        <f t="shared" si="246"/>
        <v>6.7922459339436461E-3</v>
      </c>
      <c r="S495">
        <f t="shared" si="246"/>
        <v>2.3416035096785623E-2</v>
      </c>
      <c r="T495">
        <f t="shared" si="246"/>
        <v>4.5020249496054453E-2</v>
      </c>
      <c r="U495">
        <f t="shared" si="246"/>
        <v>1.4941924946727992E-2</v>
      </c>
      <c r="V495">
        <f t="shared" si="246"/>
        <v>-5.4613448128327591E-4</v>
      </c>
      <c r="W495">
        <f t="shared" si="246"/>
        <v>-1.3268487342313921E-2</v>
      </c>
      <c r="X495">
        <f t="shared" si="246"/>
        <v>7.4272103370025336E-2</v>
      </c>
      <c r="Y495">
        <f t="shared" si="246"/>
        <v>3.5121920633945099E-2</v>
      </c>
      <c r="Z495">
        <f t="shared" si="246"/>
        <v>3.9565651298918446E-2</v>
      </c>
      <c r="AA495">
        <f t="shared" si="246"/>
        <v>8.2075313002670687E-3</v>
      </c>
      <c r="AB495">
        <f t="shared" si="246"/>
        <v>1.2265767764407328E-2</v>
      </c>
      <c r="AC495">
        <f t="shared" si="246"/>
        <v>4.8877090205882504E-3</v>
      </c>
      <c r="AD495">
        <f t="shared" si="246"/>
        <v>1.0265108067450233E-2</v>
      </c>
      <c r="AE495">
        <f t="shared" si="246"/>
        <v>9.705741345048563E-3</v>
      </c>
      <c r="AF495">
        <f t="shared" si="246"/>
        <v>-8.1693733212307787E-3</v>
      </c>
      <c r="AG495">
        <f t="shared" si="246"/>
        <v>-1.9457234523378549E-2</v>
      </c>
      <c r="AH495">
        <f t="shared" si="246"/>
        <v>1.0409721365938554E-2</v>
      </c>
      <c r="AI495">
        <f t="shared" si="246"/>
        <v>5.5616321330514322E-3</v>
      </c>
      <c r="AJ495">
        <f t="shared" si="246"/>
        <v>3.5963343629735571E-2</v>
      </c>
      <c r="AK495">
        <f t="shared" si="246"/>
        <v>-6.3623359758120165E-3</v>
      </c>
      <c r="AL495">
        <f t="shared" si="246"/>
        <v>-1.8595669080440864E-2</v>
      </c>
      <c r="AM495">
        <f t="shared" si="246"/>
        <v>-1.0942525218745355E-2</v>
      </c>
      <c r="AN495">
        <f t="shared" si="246"/>
        <v>2.931496060853029E-2</v>
      </c>
      <c r="AO495">
        <f t="shared" si="246"/>
        <v>4.4821251622213516E-2</v>
      </c>
      <c r="AP495">
        <f t="shared" si="246"/>
        <v>1.0864967525039447E-3</v>
      </c>
      <c r="AQ495">
        <f t="shared" si="199"/>
        <v>1.5751728683109895E-2</v>
      </c>
    </row>
    <row r="496" spans="1:43" x14ac:dyDescent="0.2">
      <c r="A496" s="6">
        <v>45771</v>
      </c>
      <c r="B496">
        <f t="shared" ref="B496:AP496" si="247">LN(B245/B244)</f>
        <v>1.7122916562351206E-2</v>
      </c>
      <c r="C496">
        <f t="shared" si="247"/>
        <v>-2.1813478565330655E-3</v>
      </c>
      <c r="D496">
        <f t="shared" si="247"/>
        <v>-1.9318051093563052E-2</v>
      </c>
      <c r="E496">
        <f t="shared" si="247"/>
        <v>-7.2891222291450791E-3</v>
      </c>
      <c r="F496">
        <f t="shared" si="247"/>
        <v>-3.3613477027048832E-3</v>
      </c>
      <c r="G496">
        <f t="shared" si="247"/>
        <v>1.1667987803316879E-2</v>
      </c>
      <c r="H496">
        <f t="shared" si="247"/>
        <v>-8.1627454552228966E-3</v>
      </c>
      <c r="I496">
        <f t="shared" si="247"/>
        <v>-6.9594315688103758E-3</v>
      </c>
      <c r="J496">
        <f t="shared" si="247"/>
        <v>4.7949876974975478E-2</v>
      </c>
      <c r="K496">
        <f t="shared" si="247"/>
        <v>1.2151836103637102E-2</v>
      </c>
      <c r="L496">
        <f t="shared" si="247"/>
        <v>3.5465521657677265E-3</v>
      </c>
      <c r="M496">
        <f t="shared" si="247"/>
        <v>6.9630193572965378E-3</v>
      </c>
      <c r="N496">
        <f t="shared" si="247"/>
        <v>-1.0923911846360465E-3</v>
      </c>
      <c r="O496">
        <f t="shared" si="247"/>
        <v>-8.2192906798565275E-5</v>
      </c>
      <c r="P496">
        <f t="shared" si="247"/>
        <v>-1.6506193568836766E-3</v>
      </c>
      <c r="Q496">
        <f t="shared" si="247"/>
        <v>-1.1165725925779829E-2</v>
      </c>
      <c r="R496">
        <f t="shared" si="247"/>
        <v>1.2300124551998545E-3</v>
      </c>
      <c r="S496">
        <f t="shared" si="247"/>
        <v>8.4059837528527061E-3</v>
      </c>
      <c r="T496">
        <f t="shared" si="247"/>
        <v>1.2723577108833118E-2</v>
      </c>
      <c r="U496">
        <f t="shared" si="247"/>
        <v>3.5429399800213485E-3</v>
      </c>
      <c r="V496">
        <f t="shared" si="247"/>
        <v>-3.1070523389804976E-2</v>
      </c>
      <c r="W496">
        <f t="shared" si="247"/>
        <v>2.0876611012499876E-2</v>
      </c>
      <c r="X496">
        <f t="shared" si="247"/>
        <v>-4.5902284861667622E-3</v>
      </c>
      <c r="Y496">
        <f t="shared" si="247"/>
        <v>-5.6365285329933587E-3</v>
      </c>
      <c r="Z496">
        <f t="shared" si="247"/>
        <v>-3.4954537053582179E-3</v>
      </c>
      <c r="AA496">
        <f t="shared" si="247"/>
        <v>-4.9055679178510955E-4</v>
      </c>
      <c r="AB496">
        <f t="shared" si="247"/>
        <v>1.6101372094955472E-3</v>
      </c>
      <c r="AC496">
        <f t="shared" si="247"/>
        <v>-1.6265833724567382E-3</v>
      </c>
      <c r="AD496">
        <f t="shared" si="247"/>
        <v>2.3313828601965593E-4</v>
      </c>
      <c r="AE496">
        <f t="shared" si="247"/>
        <v>1.7122903971402481E-2</v>
      </c>
      <c r="AF496">
        <f t="shared" si="247"/>
        <v>1.6570008322909063E-4</v>
      </c>
      <c r="AG496">
        <f t="shared" si="247"/>
        <v>-3.6968560424845897E-3</v>
      </c>
      <c r="AH496">
        <f t="shared" si="247"/>
        <v>-4.1487523879621437E-2</v>
      </c>
      <c r="AI496">
        <f t="shared" si="247"/>
        <v>-1.5351721677996947E-2</v>
      </c>
      <c r="AJ496">
        <f t="shared" si="247"/>
        <v>-2.3762496467482045E-3</v>
      </c>
      <c r="AK496">
        <f t="shared" si="247"/>
        <v>-1.8586943768137947E-3</v>
      </c>
      <c r="AL496">
        <f t="shared" si="247"/>
        <v>-1.7977532931710944E-3</v>
      </c>
      <c r="AM496">
        <f t="shared" si="247"/>
        <v>-6.1448686666641569E-5</v>
      </c>
      <c r="AN496">
        <f t="shared" si="247"/>
        <v>-3.3455933534517579E-3</v>
      </c>
      <c r="AO496">
        <f t="shared" si="247"/>
        <v>3.8824230686095255E-3</v>
      </c>
      <c r="AP496">
        <f t="shared" si="247"/>
        <v>3.4093815890740703E-2</v>
      </c>
      <c r="AQ496">
        <f t="shared" si="199"/>
        <v>4.2658727916355535E-3</v>
      </c>
    </row>
    <row r="497" spans="1:43" x14ac:dyDescent="0.2">
      <c r="A497" s="6">
        <v>45772</v>
      </c>
      <c r="B497">
        <f t="shared" ref="B497:AP497" si="248">LN(B246/B245)</f>
        <v>-5.9970158456308174E-2</v>
      </c>
      <c r="C497">
        <f t="shared" si="248"/>
        <v>-3.5732742182561207E-2</v>
      </c>
      <c r="D497">
        <f t="shared" si="248"/>
        <v>-1.5507586934955561E-2</v>
      </c>
      <c r="E497">
        <f t="shared" si="248"/>
        <v>-2.0634534411120165E-2</v>
      </c>
      <c r="F497">
        <f t="shared" si="248"/>
        <v>-2.0486975274781823E-2</v>
      </c>
      <c r="G497">
        <f t="shared" si="248"/>
        <v>-1.6766656885056495E-2</v>
      </c>
      <c r="H497">
        <f t="shared" si="248"/>
        <v>-4.1696737778101671E-2</v>
      </c>
      <c r="I497">
        <f t="shared" si="248"/>
        <v>1.3870763999725678E-2</v>
      </c>
      <c r="J497">
        <f t="shared" si="248"/>
        <v>-3.3205536817753553E-2</v>
      </c>
      <c r="K497">
        <f t="shared" si="248"/>
        <v>-2.1640174627616672E-2</v>
      </c>
      <c r="L497">
        <f t="shared" si="248"/>
        <v>-1.5032130188559123E-2</v>
      </c>
      <c r="M497">
        <f t="shared" si="248"/>
        <v>-4.098835026050595E-2</v>
      </c>
      <c r="N497">
        <f t="shared" si="248"/>
        <v>-1.6616184263567896E-2</v>
      </c>
      <c r="O497">
        <f t="shared" si="248"/>
        <v>-8.1292873460026439E-3</v>
      </c>
      <c r="P497">
        <f t="shared" si="248"/>
        <v>-1.8759669163500744E-2</v>
      </c>
      <c r="Q497">
        <f t="shared" si="248"/>
        <v>-1.2265636929001046E-2</v>
      </c>
      <c r="R497">
        <f t="shared" si="248"/>
        <v>-9.2236747507765061E-4</v>
      </c>
      <c r="S497">
        <f t="shared" si="248"/>
        <v>-9.1889377663410664E-3</v>
      </c>
      <c r="T497">
        <f t="shared" si="248"/>
        <v>-1.9795103019896697E-2</v>
      </c>
      <c r="U497">
        <f t="shared" si="248"/>
        <v>-2.1061394699815713E-2</v>
      </c>
      <c r="V497">
        <f t="shared" si="248"/>
        <v>-1.9729200843988031E-2</v>
      </c>
      <c r="W497">
        <f t="shared" si="248"/>
        <v>-1.6173486529108931E-2</v>
      </c>
      <c r="X497">
        <f t="shared" si="248"/>
        <v>-5.3714447749924977E-3</v>
      </c>
      <c r="Y497">
        <f t="shared" si="248"/>
        <v>-1.2904300060199667E-2</v>
      </c>
      <c r="Z497">
        <f t="shared" si="248"/>
        <v>-7.650222872319235E-3</v>
      </c>
      <c r="AA497">
        <f t="shared" si="248"/>
        <v>-2.6853925937851859E-2</v>
      </c>
      <c r="AB497">
        <f t="shared" si="248"/>
        <v>-1.1255042839731652E-2</v>
      </c>
      <c r="AC497">
        <f t="shared" si="248"/>
        <v>-2.4388031177674095E-2</v>
      </c>
      <c r="AD497">
        <f t="shared" si="248"/>
        <v>-2.5833153342879063E-2</v>
      </c>
      <c r="AE497">
        <f t="shared" si="248"/>
        <v>-5.9970132496228935E-2</v>
      </c>
      <c r="AF497">
        <f t="shared" si="248"/>
        <v>-3.4384444010077148E-2</v>
      </c>
      <c r="AG497">
        <f t="shared" si="248"/>
        <v>-2.9263062347576634E-3</v>
      </c>
      <c r="AH497">
        <f t="shared" si="248"/>
        <v>2.9628815586190886E-3</v>
      </c>
      <c r="AI497">
        <f t="shared" si="248"/>
        <v>1.495993155226461E-3</v>
      </c>
      <c r="AJ497">
        <f t="shared" si="248"/>
        <v>5.9629551058436037E-3</v>
      </c>
      <c r="AK497">
        <f t="shared" si="248"/>
        <v>-5.245700208849167E-3</v>
      </c>
      <c r="AL497">
        <f t="shared" si="248"/>
        <v>-8.402271955116225E-3</v>
      </c>
      <c r="AM497">
        <f t="shared" si="248"/>
        <v>-1.8300246479136386E-2</v>
      </c>
      <c r="AN497">
        <f t="shared" si="248"/>
        <v>1.3548380050973693E-2</v>
      </c>
      <c r="AO497">
        <f t="shared" si="248"/>
        <v>1.1557641036238603E-2</v>
      </c>
      <c r="AP497">
        <f t="shared" si="248"/>
        <v>-5.9210699304516811E-3</v>
      </c>
      <c r="AQ497">
        <f t="shared" si="199"/>
        <v>-3.1474121080653776E-2</v>
      </c>
    </row>
    <row r="498" spans="1:43" x14ac:dyDescent="0.2">
      <c r="A498" s="6">
        <v>45775</v>
      </c>
      <c r="B498">
        <f t="shared" ref="B498:AP498" si="249">LN(B247/B246)</f>
        <v>3.0700274478480487E-2</v>
      </c>
      <c r="C498">
        <f t="shared" si="249"/>
        <v>1.4066516662446847E-2</v>
      </c>
      <c r="D498">
        <f t="shared" si="249"/>
        <v>2.5282222864980723E-3</v>
      </c>
      <c r="E498">
        <f t="shared" si="249"/>
        <v>7.687609450388681E-3</v>
      </c>
      <c r="F498">
        <f t="shared" si="249"/>
        <v>1.3807231446815515E-2</v>
      </c>
      <c r="G498">
        <f t="shared" si="249"/>
        <v>1.8955421168088366E-2</v>
      </c>
      <c r="H498">
        <f t="shared" si="249"/>
        <v>9.7497683768296914E-3</v>
      </c>
      <c r="I498">
        <f t="shared" si="249"/>
        <v>-1.8054990542754744E-3</v>
      </c>
      <c r="J498">
        <f t="shared" si="249"/>
        <v>2.3257756143816944E-3</v>
      </c>
      <c r="K498">
        <f t="shared" si="249"/>
        <v>2.0139633301744696E-2</v>
      </c>
      <c r="L498">
        <f t="shared" si="249"/>
        <v>4.1500088001004722E-3</v>
      </c>
      <c r="M498">
        <f t="shared" si="249"/>
        <v>4.1606000832463866E-2</v>
      </c>
      <c r="N498">
        <f t="shared" si="249"/>
        <v>1.257237083393938E-2</v>
      </c>
      <c r="O498">
        <f t="shared" si="249"/>
        <v>-3.1123585659233871E-3</v>
      </c>
      <c r="P498">
        <f t="shared" si="249"/>
        <v>1.4068064035181925E-2</v>
      </c>
      <c r="Q498">
        <f t="shared" si="249"/>
        <v>1.7185942073160682E-2</v>
      </c>
      <c r="R498">
        <f t="shared" si="249"/>
        <v>5.1262534148233327E-2</v>
      </c>
      <c r="S498">
        <f t="shared" si="249"/>
        <v>2.9872709020326571E-2</v>
      </c>
      <c r="T498">
        <f t="shared" si="249"/>
        <v>1.9495806409969865E-2</v>
      </c>
      <c r="U498">
        <f t="shared" si="249"/>
        <v>1.9164970502564521E-2</v>
      </c>
      <c r="V498">
        <f t="shared" si="249"/>
        <v>2.1324671040036724E-2</v>
      </c>
      <c r="W498">
        <f t="shared" si="249"/>
        <v>1.1332774420668584E-3</v>
      </c>
      <c r="X498">
        <f t="shared" si="249"/>
        <v>-7.0107391185502774E-3</v>
      </c>
      <c r="Y498">
        <f t="shared" si="249"/>
        <v>2.2918101159322499E-2</v>
      </c>
      <c r="Z498">
        <f t="shared" si="249"/>
        <v>-1.6617947532992236E-3</v>
      </c>
      <c r="AA498">
        <f t="shared" si="249"/>
        <v>2.4725394638924533E-2</v>
      </c>
      <c r="AB498">
        <f t="shared" si="249"/>
        <v>5.0284721432665838E-2</v>
      </c>
      <c r="AC498">
        <f t="shared" si="249"/>
        <v>5.3336985047475478E-2</v>
      </c>
      <c r="AD498">
        <f t="shared" si="249"/>
        <v>9.0199785953582898E-2</v>
      </c>
      <c r="AE498">
        <f t="shared" si="249"/>
        <v>3.0700261109350081E-2</v>
      </c>
      <c r="AF498">
        <f t="shared" si="249"/>
        <v>2.2467139753524514E-2</v>
      </c>
      <c r="AG498">
        <f t="shared" si="249"/>
        <v>4.6985224346408816E-3</v>
      </c>
      <c r="AH498">
        <f t="shared" si="249"/>
        <v>-5.8482697539596331E-3</v>
      </c>
      <c r="AI498">
        <f t="shared" si="249"/>
        <v>1.6939987241382425E-2</v>
      </c>
      <c r="AJ498">
        <f t="shared" si="249"/>
        <v>1.283035423876465E-3</v>
      </c>
      <c r="AK498">
        <f t="shared" si="249"/>
        <v>2.3347937880330064E-3</v>
      </c>
      <c r="AL498">
        <f t="shared" si="249"/>
        <v>9.5711791600981578E-3</v>
      </c>
      <c r="AM498">
        <f t="shared" si="249"/>
        <v>2.3144593968666079E-2</v>
      </c>
      <c r="AN498">
        <f t="shared" si="249"/>
        <v>-1.3058528356137229E-3</v>
      </c>
      <c r="AO498">
        <f t="shared" si="249"/>
        <v>-3.4205575842313887E-4</v>
      </c>
      <c r="AP498">
        <f t="shared" si="249"/>
        <v>-9.0809962045611883E-3</v>
      </c>
      <c r="AQ498">
        <f t="shared" si="199"/>
        <v>1.5577341636198845E-2</v>
      </c>
    </row>
    <row r="499" spans="1:43" x14ac:dyDescent="0.2">
      <c r="A499" s="6">
        <v>45776</v>
      </c>
      <c r="B499">
        <f t="shared" ref="B499:AP499" si="250">LN(B248/B247)</f>
        <v>-1.9964144177798713E-2</v>
      </c>
      <c r="C499">
        <f t="shared" si="250"/>
        <v>5.3579459114775517E-3</v>
      </c>
      <c r="D499">
        <f t="shared" si="250"/>
        <v>1.0972131593607929E-3</v>
      </c>
      <c r="E499">
        <f t="shared" si="250"/>
        <v>-2.1638930759472902E-3</v>
      </c>
      <c r="F499">
        <f t="shared" si="250"/>
        <v>-1.5135927566322352E-2</v>
      </c>
      <c r="G499">
        <f t="shared" si="250"/>
        <v>-8.7838684679956043E-3</v>
      </c>
      <c r="H499">
        <f t="shared" si="250"/>
        <v>2.4043378442855676E-3</v>
      </c>
      <c r="I499">
        <f t="shared" si="250"/>
        <v>1.7909954468183078E-2</v>
      </c>
      <c r="J499">
        <f t="shared" si="250"/>
        <v>1.3432976310124776E-2</v>
      </c>
      <c r="K499">
        <f t="shared" si="250"/>
        <v>-1.9118745876863647E-2</v>
      </c>
      <c r="L499">
        <f t="shared" si="250"/>
        <v>-1.5197861101261851E-2</v>
      </c>
      <c r="M499">
        <f t="shared" si="250"/>
        <v>-1.835881401203426E-2</v>
      </c>
      <c r="N499">
        <f t="shared" si="250"/>
        <v>-4.2217250595365816E-4</v>
      </c>
      <c r="O499">
        <f t="shared" si="250"/>
        <v>-7.7188241797388852E-3</v>
      </c>
      <c r="P499">
        <f t="shared" si="250"/>
        <v>-1.26663256503499E-2</v>
      </c>
      <c r="Q499">
        <f t="shared" si="250"/>
        <v>-1.9828166329400904E-2</v>
      </c>
      <c r="R499">
        <f t="shared" si="250"/>
        <v>2.2323484348616588E-2</v>
      </c>
      <c r="S499">
        <f t="shared" si="250"/>
        <v>-1.9797197250105716E-2</v>
      </c>
      <c r="T499">
        <f t="shared" si="250"/>
        <v>-3.8238668266969921E-3</v>
      </c>
      <c r="U499">
        <f t="shared" si="250"/>
        <v>-4.439196672338783E-3</v>
      </c>
      <c r="V499">
        <f t="shared" si="250"/>
        <v>-7.6245246955725342E-3</v>
      </c>
      <c r="W499">
        <f t="shared" si="250"/>
        <v>-1.367909071486655E-3</v>
      </c>
      <c r="X499">
        <f t="shared" si="250"/>
        <v>1.263522610360061E-2</v>
      </c>
      <c r="Y499">
        <f t="shared" si="250"/>
        <v>-7.1915655311454553E-3</v>
      </c>
      <c r="Z499">
        <f t="shared" si="250"/>
        <v>3.7351938483523479E-3</v>
      </c>
      <c r="AA499">
        <f t="shared" si="250"/>
        <v>3.8741483946440308E-2</v>
      </c>
      <c r="AB499">
        <f t="shared" si="250"/>
        <v>3.2887471126429133E-2</v>
      </c>
      <c r="AC499">
        <f t="shared" si="250"/>
        <v>4.0511982786237834E-2</v>
      </c>
      <c r="AD499">
        <f t="shared" si="250"/>
        <v>0.15671417272187435</v>
      </c>
      <c r="AE499">
        <f t="shared" si="250"/>
        <v>-1.9964170630530444E-2</v>
      </c>
      <c r="AF499">
        <f t="shared" si="250"/>
        <v>-4.6216627787821173E-3</v>
      </c>
      <c r="AG499">
        <f t="shared" si="250"/>
        <v>-5.9545988620888285E-3</v>
      </c>
      <c r="AH499">
        <f t="shared" si="250"/>
        <v>1.3362342227035788E-3</v>
      </c>
      <c r="AI499">
        <f t="shared" si="250"/>
        <v>6.9964321051691099E-4</v>
      </c>
      <c r="AJ499">
        <f t="shared" si="250"/>
        <v>1.0336828977221343E-2</v>
      </c>
      <c r="AK499">
        <f t="shared" si="250"/>
        <v>-6.5511613485463391E-3</v>
      </c>
      <c r="AL499">
        <f t="shared" si="250"/>
        <v>-9.2990332882321083E-3</v>
      </c>
      <c r="AM499">
        <f t="shared" si="250"/>
        <v>-5.8899299178698629E-3</v>
      </c>
      <c r="AN499">
        <f t="shared" si="250"/>
        <v>8.3862508950863709E-3</v>
      </c>
      <c r="AO499">
        <f t="shared" si="250"/>
        <v>2.2863550038497413E-2</v>
      </c>
      <c r="AP499">
        <f t="shared" si="250"/>
        <v>-1.0845706409889577E-2</v>
      </c>
      <c r="AQ499">
        <f t="shared" si="199"/>
        <v>4.3862477114651631E-3</v>
      </c>
    </row>
    <row r="501" spans="1:43" x14ac:dyDescent="0.2">
      <c r="A501" s="19" t="s">
        <v>66</v>
      </c>
      <c r="B501" s="19">
        <f>AVERAGE(B256:B499)</f>
        <v>-2.709961324728494E-3</v>
      </c>
      <c r="C501" s="19">
        <f t="shared" ref="C501:Z501" si="251">AVERAGE(C256:C499)</f>
        <v>-3.7539661019835621E-4</v>
      </c>
      <c r="D501" s="19">
        <f t="shared" si="251"/>
        <v>1.3975604246027832E-3</v>
      </c>
      <c r="E501" s="19">
        <f t="shared" si="251"/>
        <v>-4.5960413707001908E-4</v>
      </c>
      <c r="F501" s="19">
        <f t="shared" si="251"/>
        <v>1.1046965697467487E-4</v>
      </c>
      <c r="G501" s="19">
        <f t="shared" si="251"/>
        <v>3.7093065064180758E-4</v>
      </c>
      <c r="H501" s="19">
        <f t="shared" si="251"/>
        <v>-1.6803754857754609E-3</v>
      </c>
      <c r="I501" s="19">
        <f t="shared" si="251"/>
        <v>-1.5316175190489727E-3</v>
      </c>
      <c r="J501" s="19">
        <f t="shared" si="251"/>
        <v>1.7963141422369759E-3</v>
      </c>
      <c r="K501" s="19">
        <f t="shared" si="251"/>
        <v>-2.5041980826480317E-4</v>
      </c>
      <c r="L501" s="19">
        <f t="shared" si="251"/>
        <v>-5.6057991246071133E-4</v>
      </c>
      <c r="M501" s="19">
        <f t="shared" si="251"/>
        <v>9.4742290033767937E-4</v>
      </c>
      <c r="N501" s="19">
        <f t="shared" si="251"/>
        <v>-2.823520018911683E-4</v>
      </c>
      <c r="O501" s="19">
        <f t="shared" si="251"/>
        <v>-1.649193856489442E-4</v>
      </c>
      <c r="P501" s="19">
        <f t="shared" si="251"/>
        <v>-4.7398790211217766E-5</v>
      </c>
      <c r="Q501" s="19">
        <f t="shared" si="251"/>
        <v>-3.6487991500941863E-4</v>
      </c>
      <c r="R501" s="19">
        <f t="shared" si="251"/>
        <v>-1.9120809710323873E-4</v>
      </c>
      <c r="S501" s="19">
        <f t="shared" si="251"/>
        <v>7.4573885947837087E-4</v>
      </c>
      <c r="T501" s="19">
        <f t="shared" si="251"/>
        <v>-1.7680591309953452E-3</v>
      </c>
      <c r="U501" s="19">
        <f t="shared" si="251"/>
        <v>-6.0336658391116273E-4</v>
      </c>
      <c r="V501" s="19">
        <f t="shared" si="251"/>
        <v>-5.5343116290464155E-4</v>
      </c>
      <c r="W501" s="19">
        <f t="shared" si="251"/>
        <v>3.7417109354243532E-4</v>
      </c>
      <c r="X501" s="19">
        <f t="shared" si="251"/>
        <v>7.572432467129759E-4</v>
      </c>
      <c r="Y501" s="19">
        <f t="shared" si="251"/>
        <v>1.2033883328083843E-3</v>
      </c>
      <c r="Z501" s="19">
        <f t="shared" si="251"/>
        <v>3.021319003919418E-4</v>
      </c>
      <c r="AA501" s="19">
        <f t="shared" ref="AA501:AD501" si="252">AVERAGE(AA256:AA499)</f>
        <v>1.2660822543225051E-3</v>
      </c>
      <c r="AB501" s="19">
        <f t="shared" si="252"/>
        <v>1.8442479293249154E-3</v>
      </c>
      <c r="AC501" s="19">
        <f t="shared" si="252"/>
        <v>6.7638107027903518E-4</v>
      </c>
      <c r="AD501" s="19">
        <f t="shared" si="252"/>
        <v>2.5262723359231942E-3</v>
      </c>
      <c r="AE501" s="19">
        <f t="shared" ref="AE501:AO501" si="253">AVERAGE(AE256:AE499)</f>
        <v>-2.7099614881882866E-3</v>
      </c>
      <c r="AF501" s="19">
        <f t="shared" si="253"/>
        <v>1.3451649695161191E-4</v>
      </c>
      <c r="AG501" s="19">
        <f t="shared" si="253"/>
        <v>9.5615054467274876E-4</v>
      </c>
      <c r="AH501" s="19">
        <f t="shared" si="253"/>
        <v>2.2798422646871512E-4</v>
      </c>
      <c r="AI501" s="19">
        <f t="shared" si="253"/>
        <v>9.6541483298083887E-4</v>
      </c>
      <c r="AJ501" s="19">
        <f t="shared" si="253"/>
        <v>3.3806504820694367E-4</v>
      </c>
      <c r="AK501" s="19">
        <f t="shared" si="253"/>
        <v>1.3042039066177264E-5</v>
      </c>
      <c r="AL501" s="19">
        <f t="shared" si="253"/>
        <v>1.3817828251639522E-3</v>
      </c>
      <c r="AM501" s="19">
        <f t="shared" si="253"/>
        <v>-1.9171536997747904E-5</v>
      </c>
      <c r="AN501" s="19">
        <f t="shared" si="253"/>
        <v>-3.2308756867564255E-4</v>
      </c>
      <c r="AO501" s="19">
        <f t="shared" si="253"/>
        <v>7.9119934600774516E-4</v>
      </c>
      <c r="AP501" s="19">
        <f t="shared" ref="AP501:AQ501" si="254">AVERAGE(AP256:AP499)</f>
        <v>8.9653896115054533E-4</v>
      </c>
      <c r="AQ501" s="19">
        <f t="shared" si="254"/>
        <v>1.7993699454291274E-3</v>
      </c>
    </row>
    <row r="502" spans="1:43" x14ac:dyDescent="0.2">
      <c r="A502" s="19" t="s">
        <v>67</v>
      </c>
      <c r="B502" s="19">
        <f>((1+B501)^252)-1</f>
        <v>-0.49532330324169249</v>
      </c>
      <c r="C502" s="19">
        <f t="shared" ref="C502:Z502" si="255">((1+C501)^252)-1</f>
        <v>-9.0279351677405195E-2</v>
      </c>
      <c r="D502" s="19">
        <f t="shared" si="255"/>
        <v>0.42182229609178101</v>
      </c>
      <c r="E502" s="19">
        <f t="shared" si="255"/>
        <v>-0.10938840461208699</v>
      </c>
      <c r="F502" s="19">
        <f t="shared" si="255"/>
        <v>2.8227880416741957E-2</v>
      </c>
      <c r="G502" s="19">
        <f t="shared" si="255"/>
        <v>9.7963600670563755E-2</v>
      </c>
      <c r="H502" s="19">
        <f t="shared" si="255"/>
        <v>-0.34545229125481836</v>
      </c>
      <c r="I502" s="19">
        <f t="shared" si="255"/>
        <v>-0.32040856640666826</v>
      </c>
      <c r="J502" s="19">
        <f t="shared" si="255"/>
        <v>0.57186856469527569</v>
      </c>
      <c r="K502" s="19">
        <f t="shared" si="255"/>
        <v>-6.1163272925196188E-2</v>
      </c>
      <c r="L502" s="19">
        <f t="shared" si="255"/>
        <v>-0.13177618677665848</v>
      </c>
      <c r="M502" s="19">
        <f t="shared" si="255"/>
        <v>0.26951830788043285</v>
      </c>
      <c r="N502" s="19">
        <f t="shared" si="255"/>
        <v>-6.8689692284350623E-2</v>
      </c>
      <c r="O502" s="19">
        <f t="shared" si="255"/>
        <v>-4.0711209739704768E-2</v>
      </c>
      <c r="P502" s="19">
        <f t="shared" si="255"/>
        <v>-1.1873722552242616E-2</v>
      </c>
      <c r="Q502" s="19">
        <f t="shared" si="255"/>
        <v>-8.7864310812165503E-2</v>
      </c>
      <c r="R502" s="19">
        <f t="shared" si="255"/>
        <v>-4.704638362739344E-2</v>
      </c>
      <c r="S502" s="19">
        <f t="shared" si="255"/>
        <v>0.20665993143909844</v>
      </c>
      <c r="T502" s="19">
        <f t="shared" si="255"/>
        <v>-0.35978117439851509</v>
      </c>
      <c r="U502" s="19">
        <f t="shared" si="255"/>
        <v>-0.14109269060165608</v>
      </c>
      <c r="V502" s="19">
        <f t="shared" si="255"/>
        <v>-0.13020981174141522</v>
      </c>
      <c r="W502" s="19">
        <f t="shared" si="255"/>
        <v>9.8860220535849752E-2</v>
      </c>
      <c r="X502" s="19">
        <f t="shared" si="255"/>
        <v>0.21016060722111485</v>
      </c>
      <c r="Y502" s="19">
        <f t="shared" si="255"/>
        <v>0.35401132700513926</v>
      </c>
      <c r="Z502" s="19">
        <f t="shared" si="255"/>
        <v>7.9098250869957143E-2</v>
      </c>
      <c r="AA502" s="19">
        <f t="shared" ref="AA502:AD502" si="256">((1+AA501)^252)-1</f>
        <v>0.37554624993362218</v>
      </c>
      <c r="AB502" s="19">
        <f t="shared" si="256"/>
        <v>0.59093587995709718</v>
      </c>
      <c r="AC502" s="19">
        <f t="shared" si="256"/>
        <v>0.18576769864135589</v>
      </c>
      <c r="AD502" s="19">
        <f t="shared" si="256"/>
        <v>0.88856605842155112</v>
      </c>
      <c r="AE502" s="19">
        <f t="shared" ref="AE502:AO502" si="257">((1+AE501)^252)-1</f>
        <v>-0.49532332408675606</v>
      </c>
      <c r="AF502" s="19">
        <f t="shared" si="257"/>
        <v>3.4476888806165951E-2</v>
      </c>
      <c r="AG502" s="19">
        <f t="shared" si="257"/>
        <v>0.272310855639327</v>
      </c>
      <c r="AH502" s="19">
        <f t="shared" si="257"/>
        <v>5.9127522257410137E-2</v>
      </c>
      <c r="AI502" s="19">
        <f t="shared" si="257"/>
        <v>0.27528180559998439</v>
      </c>
      <c r="AJ502" s="19">
        <f t="shared" si="257"/>
        <v>8.8910870257524754E-2</v>
      </c>
      <c r="AK502" s="19">
        <f t="shared" si="257"/>
        <v>3.2919791136043486E-3</v>
      </c>
      <c r="AL502" s="19">
        <f t="shared" si="257"/>
        <v>0.41618823184515685</v>
      </c>
      <c r="AM502" s="19">
        <f t="shared" si="257"/>
        <v>-4.8196218045164496E-3</v>
      </c>
      <c r="AN502" s="19">
        <f t="shared" si="257"/>
        <v>-7.8203893699746341E-2</v>
      </c>
      <c r="AO502" s="19">
        <f t="shared" si="257"/>
        <v>0.22055222677074204</v>
      </c>
      <c r="AP502" s="19">
        <f t="shared" ref="AP502:AQ502" si="258">((1+AP501)^252)-1</f>
        <v>0.25335831680472309</v>
      </c>
      <c r="AQ502" s="19">
        <f t="shared" si="258"/>
        <v>0.5730772938163835</v>
      </c>
    </row>
    <row r="503" spans="1:43" x14ac:dyDescent="0.2">
      <c r="A503" s="19" t="s">
        <v>68</v>
      </c>
      <c r="B503" s="19">
        <f>STDEV(B255:B499)</f>
        <v>3.6687414500812227E-2</v>
      </c>
      <c r="C503" s="19">
        <f t="shared" ref="C503:Z503" si="259">STDEV(C255:C499)</f>
        <v>2.7117106183564645E-2</v>
      </c>
      <c r="D503" s="19">
        <f t="shared" si="259"/>
        <v>1.5003382914621437E-2</v>
      </c>
      <c r="E503" s="19">
        <f t="shared" si="259"/>
        <v>1.8275330594906696E-2</v>
      </c>
      <c r="F503" s="19">
        <f t="shared" si="259"/>
        <v>2.3072460082958601E-2</v>
      </c>
      <c r="G503" s="19">
        <f t="shared" si="259"/>
        <v>1.580251858973079E-2</v>
      </c>
      <c r="H503" s="19">
        <f t="shared" si="259"/>
        <v>2.4219430293670591E-2</v>
      </c>
      <c r="I503" s="19">
        <f t="shared" si="259"/>
        <v>2.3482443208653232E-2</v>
      </c>
      <c r="J503" s="19">
        <f t="shared" si="259"/>
        <v>1.8112799400513545E-2</v>
      </c>
      <c r="K503" s="19">
        <f t="shared" si="259"/>
        <v>1.3351948240161639E-2</v>
      </c>
      <c r="L503" s="19">
        <f t="shared" si="259"/>
        <v>1.6059059308601641E-2</v>
      </c>
      <c r="M503" s="19">
        <f t="shared" si="259"/>
        <v>1.9452541206587747E-2</v>
      </c>
      <c r="N503" s="19">
        <f t="shared" si="259"/>
        <v>1.3990375820562635E-2</v>
      </c>
      <c r="O503" s="19">
        <f t="shared" si="259"/>
        <v>1.17081360819042E-2</v>
      </c>
      <c r="P503" s="19">
        <f t="shared" si="259"/>
        <v>2.0597664035425161E-2</v>
      </c>
      <c r="Q503" s="19">
        <f t="shared" si="259"/>
        <v>2.3705325640370999E-2</v>
      </c>
      <c r="R503" s="19">
        <f t="shared" si="259"/>
        <v>1.4902236909677851E-2</v>
      </c>
      <c r="S503" s="19">
        <f t="shared" si="259"/>
        <v>1.3035972488772168E-2</v>
      </c>
      <c r="T503" s="19">
        <f t="shared" si="259"/>
        <v>2.0913842010540754E-2</v>
      </c>
      <c r="U503" s="19">
        <f t="shared" si="259"/>
        <v>2.1144783175165216E-2</v>
      </c>
      <c r="V503" s="19">
        <f t="shared" si="259"/>
        <v>2.3374954122061611E-2</v>
      </c>
      <c r="W503" s="19">
        <f t="shared" si="259"/>
        <v>2.1057304068999208E-2</v>
      </c>
      <c r="X503" s="19">
        <f t="shared" si="259"/>
        <v>1.6042448763194078E-2</v>
      </c>
      <c r="Y503" s="19">
        <f t="shared" si="259"/>
        <v>2.0728114316084744E-2</v>
      </c>
      <c r="Z503" s="19">
        <f t="shared" si="259"/>
        <v>1.9170286445287649E-2</v>
      </c>
      <c r="AA503" s="19">
        <f t="shared" ref="AA503:AD503" si="260">STDEV(AA255:AA499)</f>
        <v>2.6572418338512236E-2</v>
      </c>
      <c r="AB503" s="19">
        <f t="shared" si="260"/>
        <v>3.2820683047007151E-2</v>
      </c>
      <c r="AC503" s="19">
        <f t="shared" si="260"/>
        <v>2.8144536071398458E-2</v>
      </c>
      <c r="AD503" s="19">
        <f t="shared" si="260"/>
        <v>3.7263773624048417E-2</v>
      </c>
      <c r="AE503" s="19">
        <f t="shared" ref="AE503:AO503" si="261">STDEV(AE255:AE499)</f>
        <v>3.6687413114862254E-2</v>
      </c>
      <c r="AF503" s="19">
        <f t="shared" si="261"/>
        <v>1.5869236918745637E-2</v>
      </c>
      <c r="AG503" s="19">
        <f t="shared" si="261"/>
        <v>1.3340439439134757E-2</v>
      </c>
      <c r="AH503" s="19">
        <f t="shared" si="261"/>
        <v>1.3424979571188791E-2</v>
      </c>
      <c r="AI503" s="19">
        <f t="shared" si="261"/>
        <v>1.3020763097272299E-2</v>
      </c>
      <c r="AJ503" s="19">
        <f t="shared" si="261"/>
        <v>1.5610306716879765E-2</v>
      </c>
      <c r="AK503" s="19">
        <f t="shared" si="261"/>
        <v>1.2611454516467627E-2</v>
      </c>
      <c r="AL503" s="19">
        <f t="shared" si="261"/>
        <v>1.4795605479599017E-2</v>
      </c>
      <c r="AM503" s="19">
        <f t="shared" si="261"/>
        <v>1.8380878114646355E-2</v>
      </c>
      <c r="AN503" s="19">
        <f t="shared" si="261"/>
        <v>1.3577859685461305E-2</v>
      </c>
      <c r="AO503" s="19">
        <f t="shared" si="261"/>
        <v>1.712554181507954E-2</v>
      </c>
      <c r="AP503" s="19">
        <f t="shared" ref="AP503:AQ503" si="262">STDEV(AP255:AP499)</f>
        <v>2.1997784483241779E-2</v>
      </c>
      <c r="AQ503" s="19">
        <f t="shared" si="262"/>
        <v>2.0597641853814096E-2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6D4599-7C7C-4727-B81A-4AB140195A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Landing Page</vt:lpstr>
      <vt:lpstr>Stock Equal Weights</vt:lpstr>
      <vt:lpstr>Stocks Optimized Weights</vt:lpstr>
      <vt:lpstr>Stock Backtesting</vt:lpstr>
      <vt:lpstr>MF Equal</vt:lpstr>
      <vt:lpstr>MF Optimized</vt:lpstr>
      <vt:lpstr>MF Backtesting</vt:lpstr>
      <vt:lpstr>HDFC Overview</vt:lpstr>
      <vt:lpstr>HDFC Charts</vt:lpstr>
      <vt:lpstr>HDFC Key Ratios</vt:lpstr>
      <vt:lpstr>HDFC FS</vt:lpstr>
      <vt:lpstr>DIVI's Overview</vt:lpstr>
      <vt:lpstr>DIVI's Charts</vt:lpstr>
      <vt:lpstr>DIVI's Key Ratios</vt:lpstr>
      <vt:lpstr>DIVI'S FS</vt:lpstr>
      <vt:lpstr>BDL's Overview</vt:lpstr>
      <vt:lpstr>BDL's Charts</vt:lpstr>
      <vt:lpstr>BDL's Key Ratios</vt:lpstr>
      <vt:lpstr>BDL's FS</vt:lpstr>
      <vt:lpstr>JBLF's Overview</vt:lpstr>
      <vt:lpstr>JBLF's Charts</vt:lpstr>
      <vt:lpstr>JBLF's Key Ratios</vt:lpstr>
      <vt:lpstr>JBLF's FS</vt:lpstr>
      <vt:lpstr>Initially Considered Stocks</vt:lpstr>
      <vt:lpstr>Intitially Considered returns</vt:lpstr>
      <vt:lpstr>'Landing Page'!Print_Area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Amogh Mann Alok</dc:creator>
  <cp:keywords/>
  <dc:description/>
  <cp:lastModifiedBy>Charan Rathore</cp:lastModifiedBy>
  <cp:revision/>
  <dcterms:created xsi:type="dcterms:W3CDTF">2025-06-22T11:48:06Z</dcterms:created>
  <dcterms:modified xsi:type="dcterms:W3CDTF">2025-09-19T06:21:16Z</dcterms:modified>
  <cp:category/>
  <cp:contentStatus/>
</cp:coreProperties>
</file>