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5" windowWidth="13133" windowHeight="5093" activeTab="2"/>
  </bookViews>
  <sheets>
    <sheet name="prbable problems" sheetId="13" r:id="rId1"/>
    <sheet name="ML_prediction" sheetId="14" r:id="rId2"/>
    <sheet name="filtered" sheetId="1" r:id="rId3"/>
    <sheet name="orders" sheetId="9" r:id="rId4"/>
    <sheet name="delta_nutral" sheetId="16" r:id="rId5"/>
    <sheet name="expiry_bullspread" sheetId="18" r:id="rId6"/>
    <sheet name="Global_PnL" sheetId="17" r:id="rId7"/>
    <sheet name="ironfly-basics" sheetId="15" r:id="rId8"/>
  </sheets>
  <externalReferences>
    <externalReference r:id="rId9"/>
  </externalReferences>
  <calcPr calcId="125725"/>
</workbook>
</file>

<file path=xl/calcChain.xml><?xml version="1.0" encoding="utf-8"?>
<calcChain xmlns="http://schemas.openxmlformats.org/spreadsheetml/2006/main">
  <c r="BH26" i="16"/>
  <c r="BG26"/>
  <c r="BF26"/>
  <c r="BB26"/>
  <c r="BA26"/>
  <c r="AZ26"/>
  <c r="AX26"/>
  <c r="AR26"/>
  <c r="V26"/>
  <c r="U26"/>
  <c r="BH25"/>
  <c r="BG25"/>
  <c r="BF25"/>
  <c r="BB25"/>
  <c r="BA25"/>
  <c r="AZ25"/>
  <c r="AX25"/>
  <c r="AR25"/>
  <c r="V25"/>
  <c r="U25"/>
  <c r="BH24"/>
  <c r="BG24"/>
  <c r="BF24"/>
  <c r="BA24"/>
  <c r="BB24" s="1"/>
  <c r="AZ24"/>
  <c r="AX24"/>
  <c r="AR24"/>
  <c r="V24"/>
  <c r="U24"/>
  <c r="BG23"/>
  <c r="BH23" s="1"/>
  <c r="BF23"/>
  <c r="BA23"/>
  <c r="BB23" s="1"/>
  <c r="AZ23"/>
  <c r="AX23"/>
  <c r="AR23"/>
  <c r="V23"/>
  <c r="U23"/>
  <c r="BH22"/>
  <c r="BG22"/>
  <c r="BF22"/>
  <c r="BB22"/>
  <c r="BA22"/>
  <c r="AZ22"/>
  <c r="AX22"/>
  <c r="AR22"/>
  <c r="V22"/>
  <c r="U22"/>
  <c r="BG21"/>
  <c r="BH21" s="1"/>
  <c r="BF21"/>
  <c r="BB21"/>
  <c r="BA21"/>
  <c r="AZ21"/>
  <c r="AX21"/>
  <c r="AR21"/>
  <c r="V21"/>
  <c r="U21"/>
  <c r="BH20"/>
  <c r="BG20"/>
  <c r="BF20"/>
  <c r="BA20"/>
  <c r="BB20" s="1"/>
  <c r="AZ20"/>
  <c r="AX20"/>
  <c r="AR20"/>
  <c r="V20"/>
  <c r="U20"/>
  <c r="BH19"/>
  <c r="BG19"/>
  <c r="BF19"/>
  <c r="BA19"/>
  <c r="BB19" s="1"/>
  <c r="AZ19"/>
  <c r="AX19"/>
  <c r="AR19"/>
  <c r="V19"/>
  <c r="U19"/>
  <c r="BH18"/>
  <c r="BG18"/>
  <c r="BF18"/>
  <c r="BA18"/>
  <c r="BB18" s="1"/>
  <c r="AZ18"/>
  <c r="AX18"/>
  <c r="AR18"/>
  <c r="V18"/>
  <c r="U18"/>
  <c r="BG17"/>
  <c r="BH17" s="1"/>
  <c r="BF17"/>
  <c r="BA17"/>
  <c r="BB17" s="1"/>
  <c r="AZ17"/>
  <c r="AX17"/>
  <c r="AR17"/>
  <c r="V17"/>
  <c r="U17"/>
  <c r="AZ18" i="18" l="1"/>
  <c r="BA18" s="1"/>
  <c r="BB18" s="1"/>
  <c r="AX18"/>
  <c r="AR18"/>
  <c r="V18"/>
  <c r="U18"/>
  <c r="AZ17"/>
  <c r="AX17"/>
  <c r="AR17"/>
  <c r="V17"/>
  <c r="U17"/>
  <c r="BA19"/>
  <c r="BB19" s="1"/>
  <c r="AZ19"/>
  <c r="AX19"/>
  <c r="AR19"/>
  <c r="V19"/>
  <c r="U19"/>
  <c r="BA20"/>
  <c r="BB20" s="1"/>
  <c r="AZ20"/>
  <c r="AX20"/>
  <c r="AR20"/>
  <c r="V20"/>
  <c r="U20"/>
  <c r="BA21"/>
  <c r="BB21" s="1"/>
  <c r="AZ21"/>
  <c r="AX21"/>
  <c r="AR21"/>
  <c r="V21"/>
  <c r="U21"/>
  <c r="BA17" l="1"/>
  <c r="BB17" s="1"/>
  <c r="BA22"/>
  <c r="BB22" s="1"/>
  <c r="AZ22"/>
  <c r="AX22"/>
  <c r="AR22"/>
  <c r="V22"/>
  <c r="U22"/>
  <c r="BA63"/>
  <c r="BB63" s="1"/>
  <c r="AZ63"/>
  <c r="AX63"/>
  <c r="AR63"/>
  <c r="V63"/>
  <c r="U63"/>
  <c r="BA62"/>
  <c r="BB62" s="1"/>
  <c r="AZ62"/>
  <c r="AX62"/>
  <c r="AR62"/>
  <c r="V62"/>
  <c r="U62"/>
  <c r="BA61"/>
  <c r="BB61" s="1"/>
  <c r="AZ61"/>
  <c r="AX61"/>
  <c r="AR61"/>
  <c r="V61"/>
  <c r="U61"/>
  <c r="BA60"/>
  <c r="BB60" s="1"/>
  <c r="AZ60"/>
  <c r="AX60"/>
  <c r="AR60"/>
  <c r="V60"/>
  <c r="U60"/>
  <c r="BA59"/>
  <c r="BB59" s="1"/>
  <c r="AZ59"/>
  <c r="AX59"/>
  <c r="AR59"/>
  <c r="V59"/>
  <c r="U59"/>
  <c r="BA58"/>
  <c r="BB58" s="1"/>
  <c r="AZ58"/>
  <c r="AX58"/>
  <c r="AR58"/>
  <c r="V58"/>
  <c r="U58"/>
  <c r="BA57"/>
  <c r="BB57" s="1"/>
  <c r="AZ57"/>
  <c r="AX57"/>
  <c r="AR57"/>
  <c r="V57"/>
  <c r="U57"/>
  <c r="BA56"/>
  <c r="BB56" s="1"/>
  <c r="AZ56"/>
  <c r="AX56"/>
  <c r="AR56"/>
  <c r="V56"/>
  <c r="U56"/>
  <c r="BA55"/>
  <c r="BB55" s="1"/>
  <c r="AZ55"/>
  <c r="AX55"/>
  <c r="AR55"/>
  <c r="V55"/>
  <c r="U55"/>
  <c r="BA54"/>
  <c r="BB54" s="1"/>
  <c r="AZ54"/>
  <c r="AX54"/>
  <c r="AR54"/>
  <c r="V54"/>
  <c r="U54"/>
  <c r="BA53"/>
  <c r="BB53" s="1"/>
  <c r="AZ53"/>
  <c r="AX53"/>
  <c r="AR53"/>
  <c r="V53"/>
  <c r="U53"/>
  <c r="BA52"/>
  <c r="BB52" s="1"/>
  <c r="AZ52"/>
  <c r="AX52"/>
  <c r="AR52"/>
  <c r="V52"/>
  <c r="U52"/>
  <c r="BA51"/>
  <c r="BB51" s="1"/>
  <c r="AZ51"/>
  <c r="AX51"/>
  <c r="AR51"/>
  <c r="V51"/>
  <c r="U51"/>
  <c r="BA50"/>
  <c r="BB50" s="1"/>
  <c r="AZ50"/>
  <c r="AX50"/>
  <c r="AR50"/>
  <c r="V50"/>
  <c r="U50"/>
  <c r="BA49"/>
  <c r="BB49" s="1"/>
  <c r="AZ49"/>
  <c r="AX49"/>
  <c r="AR49"/>
  <c r="V49"/>
  <c r="U49"/>
  <c r="BA48"/>
  <c r="BB48" s="1"/>
  <c r="AZ48"/>
  <c r="AX48"/>
  <c r="AR48"/>
  <c r="V48"/>
  <c r="U48"/>
  <c r="BA47"/>
  <c r="BB47" s="1"/>
  <c r="AZ47"/>
  <c r="AX47"/>
  <c r="AR47"/>
  <c r="V47"/>
  <c r="U47"/>
  <c r="BA46"/>
  <c r="BB46" s="1"/>
  <c r="AZ46"/>
  <c r="AX46"/>
  <c r="AR46"/>
  <c r="V46"/>
  <c r="U46"/>
  <c r="BA45"/>
  <c r="BB45" s="1"/>
  <c r="AZ45"/>
  <c r="AX45"/>
  <c r="AR45"/>
  <c r="V45"/>
  <c r="U45"/>
  <c r="BA44"/>
  <c r="BB44" s="1"/>
  <c r="AZ44"/>
  <c r="AX44"/>
  <c r="AR44"/>
  <c r="V44"/>
  <c r="U44"/>
  <c r="BA43"/>
  <c r="BB43" s="1"/>
  <c r="AZ43"/>
  <c r="AX43"/>
  <c r="AR43"/>
  <c r="V43"/>
  <c r="U43"/>
  <c r="BA42"/>
  <c r="BB42" s="1"/>
  <c r="AZ42"/>
  <c r="AX42"/>
  <c r="AR42"/>
  <c r="V42"/>
  <c r="U42"/>
  <c r="BA41"/>
  <c r="BB41" s="1"/>
  <c r="AZ41"/>
  <c r="AX41"/>
  <c r="AR41"/>
  <c r="V41"/>
  <c r="U41"/>
  <c r="BA40"/>
  <c r="BB40" s="1"/>
  <c r="AZ40"/>
  <c r="AX40"/>
  <c r="AR40"/>
  <c r="V40"/>
  <c r="U40"/>
  <c r="BA39"/>
  <c r="BB39" s="1"/>
  <c r="AZ39"/>
  <c r="AX39"/>
  <c r="AR39"/>
  <c r="V39"/>
  <c r="U39"/>
  <c r="BA38"/>
  <c r="BB38" s="1"/>
  <c r="AZ38"/>
  <c r="AX38"/>
  <c r="AR38"/>
  <c r="V38"/>
  <c r="U38"/>
  <c r="BA37"/>
  <c r="BB37" s="1"/>
  <c r="AZ37"/>
  <c r="AX37"/>
  <c r="AR37"/>
  <c r="V37"/>
  <c r="U37"/>
  <c r="BA36"/>
  <c r="BB36" s="1"/>
  <c r="AZ36"/>
  <c r="AX36"/>
  <c r="AR36"/>
  <c r="V36"/>
  <c r="U36"/>
  <c r="BA35"/>
  <c r="BB35" s="1"/>
  <c r="AZ35"/>
  <c r="AX35"/>
  <c r="AR35"/>
  <c r="V35"/>
  <c r="U35"/>
  <c r="BA34"/>
  <c r="BB34" s="1"/>
  <c r="AZ34"/>
  <c r="AX34"/>
  <c r="AR34"/>
  <c r="V34"/>
  <c r="U34"/>
  <c r="BA33"/>
  <c r="BB33" s="1"/>
  <c r="AZ33"/>
  <c r="AX33"/>
  <c r="AR33"/>
  <c r="V33"/>
  <c r="U33"/>
  <c r="BA32"/>
  <c r="BB32" s="1"/>
  <c r="AZ32"/>
  <c r="AX32"/>
  <c r="AR32"/>
  <c r="V32"/>
  <c r="U32"/>
  <c r="BA31"/>
  <c r="BB31" s="1"/>
  <c r="AZ31"/>
  <c r="AX31"/>
  <c r="AR31"/>
  <c r="V31"/>
  <c r="U31"/>
  <c r="BA30"/>
  <c r="BB30" s="1"/>
  <c r="AZ30"/>
  <c r="AX30"/>
  <c r="AR30"/>
  <c r="V30"/>
  <c r="U30"/>
  <c r="BA29"/>
  <c r="BB29" s="1"/>
  <c r="AZ29"/>
  <c r="AX29"/>
  <c r="AR29"/>
  <c r="V29"/>
  <c r="U29"/>
  <c r="BA28"/>
  <c r="BB28" s="1"/>
  <c r="AZ28"/>
  <c r="AX28"/>
  <c r="AR28"/>
  <c r="V28"/>
  <c r="U28"/>
  <c r="BA27"/>
  <c r="BB27" s="1"/>
  <c r="AZ27"/>
  <c r="AX27"/>
  <c r="AR27"/>
  <c r="V27"/>
  <c r="U27"/>
  <c r="BA26"/>
  <c r="BB26" s="1"/>
  <c r="AZ26"/>
  <c r="AX26"/>
  <c r="AR26"/>
  <c r="V26"/>
  <c r="U26"/>
  <c r="BA24"/>
  <c r="BB24" s="1"/>
  <c r="AZ24"/>
  <c r="AX24"/>
  <c r="AR24"/>
  <c r="V24"/>
  <c r="U24"/>
  <c r="BA23"/>
  <c r="BB23" s="1"/>
  <c r="AZ23"/>
  <c r="AX23"/>
  <c r="AR23"/>
  <c r="V23"/>
  <c r="U23"/>
  <c r="BG31" i="16"/>
  <c r="BH31" s="1"/>
  <c r="BF31"/>
  <c r="BA31"/>
  <c r="BB31" s="1"/>
  <c r="AZ31"/>
  <c r="AX31"/>
  <c r="AR31"/>
  <c r="V31"/>
  <c r="U31"/>
  <c r="BG30"/>
  <c r="BH30" s="1"/>
  <c r="BF30"/>
  <c r="BA30"/>
  <c r="BB30" s="1"/>
  <c r="AZ30"/>
  <c r="AX30"/>
  <c r="AR30"/>
  <c r="V30"/>
  <c r="U30"/>
  <c r="BG29"/>
  <c r="BH29" s="1"/>
  <c r="BF29"/>
  <c r="BA29"/>
  <c r="BB29" s="1"/>
  <c r="AZ29"/>
  <c r="AX29"/>
  <c r="AR29"/>
  <c r="V29"/>
  <c r="U29"/>
  <c r="BG28"/>
  <c r="BH28" s="1"/>
  <c r="BF28"/>
  <c r="BA28"/>
  <c r="BB28" s="1"/>
  <c r="AZ28"/>
  <c r="AX28"/>
  <c r="AR28"/>
  <c r="V28"/>
  <c r="U28"/>
  <c r="BG27"/>
  <c r="BH27" s="1"/>
  <c r="BF27"/>
  <c r="BA27"/>
  <c r="BB27" s="1"/>
  <c r="AZ27"/>
  <c r="AX27"/>
  <c r="AR27"/>
  <c r="V27"/>
  <c r="U27"/>
  <c r="AZ63"/>
  <c r="AZ62"/>
  <c r="AZ61"/>
  <c r="AZ60"/>
  <c r="AZ59"/>
  <c r="AZ58"/>
  <c r="AZ57"/>
  <c r="AZ56"/>
  <c r="AZ55"/>
  <c r="AZ54"/>
  <c r="AZ53"/>
  <c r="AZ52"/>
  <c r="AZ51"/>
  <c r="AZ50"/>
  <c r="AZ49"/>
  <c r="AZ48"/>
  <c r="AZ47"/>
  <c r="AZ46"/>
  <c r="AZ45"/>
  <c r="AZ44"/>
  <c r="AZ43"/>
  <c r="AZ42"/>
  <c r="AZ41"/>
  <c r="AZ40"/>
  <c r="AZ39"/>
  <c r="AZ38"/>
  <c r="AZ37"/>
  <c r="AZ36"/>
  <c r="AZ35"/>
  <c r="AZ34"/>
  <c r="AZ33"/>
  <c r="AZ32"/>
  <c r="AZ25" i="18"/>
  <c r="BO14" i="9"/>
  <c r="BA25" i="18" l="1"/>
  <c r="AX25"/>
  <c r="AR25"/>
  <c r="V25"/>
  <c r="U25"/>
  <c r="BO14"/>
  <c r="BA1"/>
  <c r="BB1" s="1"/>
  <c r="BB25" l="1"/>
  <c r="V3"/>
  <c r="V4"/>
  <c r="V2"/>
  <c r="BF63" i="16"/>
  <c r="BF62"/>
  <c r="BF61"/>
  <c r="BF60"/>
  <c r="BF59"/>
  <c r="BF58"/>
  <c r="BF57"/>
  <c r="BF56"/>
  <c r="BF55"/>
  <c r="BF54"/>
  <c r="BF53"/>
  <c r="BF52"/>
  <c r="BF51"/>
  <c r="BF50"/>
  <c r="BF49"/>
  <c r="BF48"/>
  <c r="BF47"/>
  <c r="BF46"/>
  <c r="BF45"/>
  <c r="BF44"/>
  <c r="BF43"/>
  <c r="BF42"/>
  <c r="BF41"/>
  <c r="BF40"/>
  <c r="BG63"/>
  <c r="BH63" s="1"/>
  <c r="BG62"/>
  <c r="BH62" s="1"/>
  <c r="BG61"/>
  <c r="BH61" s="1"/>
  <c r="BG60"/>
  <c r="BH60" s="1"/>
  <c r="BG59"/>
  <c r="BH59" s="1"/>
  <c r="BG58"/>
  <c r="BH58" s="1"/>
  <c r="BG57"/>
  <c r="BG56"/>
  <c r="BG55"/>
  <c r="BG54"/>
  <c r="BG53"/>
  <c r="BG52"/>
  <c r="BG51"/>
  <c r="BG50"/>
  <c r="BG49"/>
  <c r="BG48"/>
  <c r="BG47"/>
  <c r="BG46"/>
  <c r="BG45"/>
  <c r="BG44"/>
  <c r="BG43"/>
  <c r="BG42"/>
  <c r="BG41"/>
  <c r="BG40"/>
  <c r="BF12"/>
  <c r="AX12"/>
  <c r="AZ12" s="1"/>
  <c r="AR12"/>
  <c r="V12"/>
  <c r="U12"/>
  <c r="AZ17" i="9"/>
  <c r="AX17"/>
  <c r="AR17"/>
  <c r="V17"/>
  <c r="U17"/>
  <c r="BA17" l="1"/>
  <c r="BB17" s="1"/>
  <c r="BG12" i="16"/>
  <c r="BH12" s="1"/>
  <c r="BA12"/>
  <c r="BB12" s="1"/>
  <c r="BO14"/>
  <c r="BH53" l="1"/>
  <c r="BA63"/>
  <c r="BB63" s="1"/>
  <c r="AX63"/>
  <c r="AR63"/>
  <c r="V63"/>
  <c r="U63"/>
  <c r="AX62"/>
  <c r="AR62"/>
  <c r="V62"/>
  <c r="U62"/>
  <c r="BA61"/>
  <c r="BB61" s="1"/>
  <c r="AX61"/>
  <c r="AR61"/>
  <c r="V61"/>
  <c r="U61"/>
  <c r="AX60"/>
  <c r="AR60"/>
  <c r="V60"/>
  <c r="U60"/>
  <c r="BA59"/>
  <c r="BB59" s="1"/>
  <c r="AX59"/>
  <c r="AR59"/>
  <c r="V59"/>
  <c r="U59"/>
  <c r="AX58"/>
  <c r="AR58"/>
  <c r="V58"/>
  <c r="U58"/>
  <c r="AX57"/>
  <c r="AR57"/>
  <c r="V57"/>
  <c r="U57"/>
  <c r="AX56"/>
  <c r="AR56"/>
  <c r="V56"/>
  <c r="U56"/>
  <c r="AX55"/>
  <c r="AR55"/>
  <c r="BH55" s="1"/>
  <c r="V55"/>
  <c r="U55"/>
  <c r="AX54"/>
  <c r="AR54"/>
  <c r="BH54" s="1"/>
  <c r="V54"/>
  <c r="U54"/>
  <c r="AX53"/>
  <c r="AR53"/>
  <c r="BA53" s="1"/>
  <c r="BB53" s="1"/>
  <c r="V53"/>
  <c r="U53"/>
  <c r="AX52"/>
  <c r="AR52"/>
  <c r="BH52" s="1"/>
  <c r="V52"/>
  <c r="U52"/>
  <c r="AX51"/>
  <c r="AR51"/>
  <c r="BH51" s="1"/>
  <c r="V51"/>
  <c r="U51"/>
  <c r="AX50"/>
  <c r="AR50"/>
  <c r="V50"/>
  <c r="U50"/>
  <c r="AX49"/>
  <c r="AR49"/>
  <c r="V49"/>
  <c r="U49"/>
  <c r="AX48"/>
  <c r="AR48"/>
  <c r="V48"/>
  <c r="U48"/>
  <c r="AX47"/>
  <c r="AR47"/>
  <c r="BH47" s="1"/>
  <c r="V47"/>
  <c r="U47"/>
  <c r="AX46"/>
  <c r="AR46"/>
  <c r="BH46" s="1"/>
  <c r="V46"/>
  <c r="U46"/>
  <c r="AX45"/>
  <c r="AR45"/>
  <c r="V45"/>
  <c r="U45"/>
  <c r="AX44"/>
  <c r="AR44"/>
  <c r="BH44" s="1"/>
  <c r="V44"/>
  <c r="U44"/>
  <c r="AX43"/>
  <c r="AR43"/>
  <c r="BH43" s="1"/>
  <c r="V43"/>
  <c r="U43"/>
  <c r="AX42"/>
  <c r="AR42"/>
  <c r="BH42" s="1"/>
  <c r="V42"/>
  <c r="U42"/>
  <c r="AX41"/>
  <c r="AR41"/>
  <c r="BH41" s="1"/>
  <c r="V41"/>
  <c r="U41"/>
  <c r="AX40"/>
  <c r="AR40"/>
  <c r="BH40" s="1"/>
  <c r="V40"/>
  <c r="U40"/>
  <c r="AX39"/>
  <c r="BF39" s="1"/>
  <c r="AR39"/>
  <c r="V39"/>
  <c r="U39"/>
  <c r="AX38"/>
  <c r="BF38" s="1"/>
  <c r="AR38"/>
  <c r="V38"/>
  <c r="U38"/>
  <c r="AX37"/>
  <c r="BF37" s="1"/>
  <c r="AR37"/>
  <c r="V37"/>
  <c r="U37"/>
  <c r="AX36"/>
  <c r="BF36" s="1"/>
  <c r="AR36"/>
  <c r="V36"/>
  <c r="U36"/>
  <c r="AX35"/>
  <c r="BF35" s="1"/>
  <c r="AR35"/>
  <c r="V35"/>
  <c r="U35"/>
  <c r="AX34"/>
  <c r="BF34" s="1"/>
  <c r="AR34"/>
  <c r="V34"/>
  <c r="U34"/>
  <c r="AX33"/>
  <c r="BF33" s="1"/>
  <c r="AR33"/>
  <c r="V33"/>
  <c r="U33"/>
  <c r="AX32"/>
  <c r="BF32" s="1"/>
  <c r="AR32"/>
  <c r="V32"/>
  <c r="U32"/>
  <c r="BA1"/>
  <c r="BB1" s="1"/>
  <c r="Z1" i="1"/>
  <c r="H13" i="15"/>
  <c r="H12"/>
  <c r="H11"/>
  <c r="H10"/>
  <c r="H15" s="1"/>
  <c r="I15"/>
  <c r="G15"/>
  <c r="F15"/>
  <c r="G13"/>
  <c r="G12"/>
  <c r="G11"/>
  <c r="G10"/>
  <c r="E15"/>
  <c r="BA12" i="9"/>
  <c r="BB12" s="1"/>
  <c r="AZ12"/>
  <c r="AX12"/>
  <c r="AR12"/>
  <c r="V12"/>
  <c r="U12"/>
  <c r="AX63"/>
  <c r="AX62"/>
  <c r="AX61"/>
  <c r="AX60"/>
  <c r="AX59"/>
  <c r="AX58"/>
  <c r="AX57"/>
  <c r="AX56"/>
  <c r="AX55"/>
  <c r="AX54"/>
  <c r="AX53"/>
  <c r="AX52"/>
  <c r="AX51"/>
  <c r="AX50"/>
  <c r="AX49"/>
  <c r="AX48"/>
  <c r="AX47"/>
  <c r="AX46"/>
  <c r="AX45"/>
  <c r="AX44"/>
  <c r="AX43"/>
  <c r="AX42"/>
  <c r="AX41"/>
  <c r="AX40"/>
  <c r="AX39"/>
  <c r="AX38"/>
  <c r="AX37"/>
  <c r="AX36"/>
  <c r="AX35"/>
  <c r="AX34"/>
  <c r="AX33"/>
  <c r="AX32"/>
  <c r="AX31"/>
  <c r="AX30"/>
  <c r="AX29"/>
  <c r="AX28"/>
  <c r="AX27"/>
  <c r="AZ27" s="1"/>
  <c r="AX26"/>
  <c r="AZ26" s="1"/>
  <c r="AX25"/>
  <c r="AZ25" s="1"/>
  <c r="AX24"/>
  <c r="AZ24" s="1"/>
  <c r="AX23"/>
  <c r="AZ23" s="1"/>
  <c r="AX22"/>
  <c r="AZ22" s="1"/>
  <c r="AX21"/>
  <c r="AZ21" s="1"/>
  <c r="AX20"/>
  <c r="AZ20" s="1"/>
  <c r="AX19"/>
  <c r="AZ19" s="1"/>
  <c r="AZ63"/>
  <c r="AZ62"/>
  <c r="AZ61"/>
  <c r="AZ60"/>
  <c r="AZ59"/>
  <c r="AZ58"/>
  <c r="AZ57"/>
  <c r="AZ56"/>
  <c r="AZ55"/>
  <c r="AZ54"/>
  <c r="AZ53"/>
  <c r="AZ52"/>
  <c r="AZ51"/>
  <c r="AZ50"/>
  <c r="AZ49"/>
  <c r="AZ48"/>
  <c r="AZ47"/>
  <c r="AZ46"/>
  <c r="AZ45"/>
  <c r="AZ44"/>
  <c r="AZ43"/>
  <c r="AZ42"/>
  <c r="AZ41"/>
  <c r="AZ40"/>
  <c r="AZ39"/>
  <c r="AZ38"/>
  <c r="AZ37"/>
  <c r="AZ36"/>
  <c r="AZ35"/>
  <c r="AZ34"/>
  <c r="AZ33"/>
  <c r="AZ32"/>
  <c r="AZ31"/>
  <c r="AZ30"/>
  <c r="AZ29"/>
  <c r="AZ28"/>
  <c r="AX18"/>
  <c r="AZ18" s="1"/>
  <c r="V63"/>
  <c r="U63"/>
  <c r="V62"/>
  <c r="U62"/>
  <c r="V61"/>
  <c r="U61"/>
  <c r="V60"/>
  <c r="U60"/>
  <c r="V59"/>
  <c r="U59"/>
  <c r="V58"/>
  <c r="U58"/>
  <c r="V57"/>
  <c r="U57"/>
  <c r="V56"/>
  <c r="U56"/>
  <c r="V55"/>
  <c r="U55"/>
  <c r="V54"/>
  <c r="U54"/>
  <c r="V53"/>
  <c r="U53"/>
  <c r="V52"/>
  <c r="U52"/>
  <c r="V51"/>
  <c r="U51"/>
  <c r="V50"/>
  <c r="U50"/>
  <c r="V49"/>
  <c r="U49"/>
  <c r="V48"/>
  <c r="U48"/>
  <c r="V47"/>
  <c r="U47"/>
  <c r="V46"/>
  <c r="U46"/>
  <c r="V45"/>
  <c r="U45"/>
  <c r="V44"/>
  <c r="U44"/>
  <c r="V43"/>
  <c r="U43"/>
  <c r="V42"/>
  <c r="U42"/>
  <c r="V41"/>
  <c r="U41"/>
  <c r="V40"/>
  <c r="U40"/>
  <c r="V39"/>
  <c r="U39"/>
  <c r="V38"/>
  <c r="U38"/>
  <c r="V37"/>
  <c r="U37"/>
  <c r="V36"/>
  <c r="U36"/>
  <c r="V35"/>
  <c r="U35"/>
  <c r="V34"/>
  <c r="U34"/>
  <c r="V33"/>
  <c r="U33"/>
  <c r="V32"/>
  <c r="U32"/>
  <c r="V31"/>
  <c r="U31"/>
  <c r="V30"/>
  <c r="U30"/>
  <c r="V29"/>
  <c r="U29"/>
  <c r="BA63"/>
  <c r="BB63" s="1"/>
  <c r="BA62"/>
  <c r="BB62" s="1"/>
  <c r="BA61"/>
  <c r="BB61" s="1"/>
  <c r="BA60"/>
  <c r="BB60" s="1"/>
  <c r="BA59"/>
  <c r="BB59" s="1"/>
  <c r="BA58"/>
  <c r="BB58" s="1"/>
  <c r="BA57"/>
  <c r="BB57" s="1"/>
  <c r="BA56"/>
  <c r="BB56" s="1"/>
  <c r="BA55"/>
  <c r="BB55" s="1"/>
  <c r="BA54"/>
  <c r="BB54" s="1"/>
  <c r="BA53"/>
  <c r="BB53" s="1"/>
  <c r="BA52"/>
  <c r="BB52" s="1"/>
  <c r="BA51"/>
  <c r="BB51" s="1"/>
  <c r="BA50"/>
  <c r="BB50" s="1"/>
  <c r="BA49"/>
  <c r="BB49" s="1"/>
  <c r="BA48"/>
  <c r="BB48" s="1"/>
  <c r="BA47"/>
  <c r="BB47" s="1"/>
  <c r="BA46"/>
  <c r="BB46" s="1"/>
  <c r="BA45"/>
  <c r="BB45" s="1"/>
  <c r="BA44"/>
  <c r="BB44" s="1"/>
  <c r="BA43"/>
  <c r="BB43" s="1"/>
  <c r="BA42"/>
  <c r="BB42" s="1"/>
  <c r="BA41"/>
  <c r="BB41" s="1"/>
  <c r="BA40"/>
  <c r="BB40" s="1"/>
  <c r="BA39"/>
  <c r="BB39" s="1"/>
  <c r="BA38"/>
  <c r="BB38" s="1"/>
  <c r="BA37"/>
  <c r="BB37" s="1"/>
  <c r="BA36"/>
  <c r="BB36" s="1"/>
  <c r="BA35"/>
  <c r="BB35" s="1"/>
  <c r="BA34"/>
  <c r="BB34" s="1"/>
  <c r="BA33"/>
  <c r="BB33" s="1"/>
  <c r="BA32"/>
  <c r="BB32" s="1"/>
  <c r="BA31"/>
  <c r="BB31" s="1"/>
  <c r="BA30"/>
  <c r="BB30" s="1"/>
  <c r="BA29"/>
  <c r="BB29" s="1"/>
  <c r="AR63"/>
  <c r="AR62"/>
  <c r="AR61"/>
  <c r="AR60"/>
  <c r="AR59"/>
  <c r="AR58"/>
  <c r="AR57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P42" i="1"/>
  <c r="Q42" s="1"/>
  <c r="P41"/>
  <c r="Q41" s="1"/>
  <c r="P40"/>
  <c r="Q40" s="1"/>
  <c r="P39"/>
  <c r="Q39" s="1"/>
  <c r="P38"/>
  <c r="R38" s="1"/>
  <c r="P37"/>
  <c r="R37" s="1"/>
  <c r="P36"/>
  <c r="Q36" s="1"/>
  <c r="P35"/>
  <c r="Q35" s="1"/>
  <c r="P34"/>
  <c r="R34" s="1"/>
  <c r="P33"/>
  <c r="Q33" s="1"/>
  <c r="P32"/>
  <c r="Q32" s="1"/>
  <c r="P31"/>
  <c r="Q31" s="1"/>
  <c r="P30"/>
  <c r="Q30" s="1"/>
  <c r="P29"/>
  <c r="R29" s="1"/>
  <c r="P28"/>
  <c r="R28" s="1"/>
  <c r="P27"/>
  <c r="Q27" s="1"/>
  <c r="P26"/>
  <c r="Q26" s="1"/>
  <c r="P25"/>
  <c r="Q25" s="1"/>
  <c r="P24"/>
  <c r="Q24" s="1"/>
  <c r="P23"/>
  <c r="R23" s="1"/>
  <c r="P22"/>
  <c r="R22" s="1"/>
  <c r="P21"/>
  <c r="R21" s="1"/>
  <c r="P20"/>
  <c r="R20" s="1"/>
  <c r="P19"/>
  <c r="Q19" s="1"/>
  <c r="P18"/>
  <c r="Q18" s="1"/>
  <c r="P17"/>
  <c r="R17" s="1"/>
  <c r="P16"/>
  <c r="Q16" s="1"/>
  <c r="P15"/>
  <c r="Q15" s="1"/>
  <c r="P14"/>
  <c r="R14" s="1"/>
  <c r="P13"/>
  <c r="R13" s="1"/>
  <c r="P12"/>
  <c r="R12" s="1"/>
  <c r="P11"/>
  <c r="R11" s="1"/>
  <c r="P10"/>
  <c r="R10" s="1"/>
  <c r="P9"/>
  <c r="Q9" s="1"/>
  <c r="P8"/>
  <c r="Q8" s="1"/>
  <c r="P7"/>
  <c r="Q7" s="1"/>
  <c r="P6"/>
  <c r="R6" s="1"/>
  <c r="M42"/>
  <c r="L42"/>
  <c r="M41"/>
  <c r="L41"/>
  <c r="M40"/>
  <c r="L40"/>
  <c r="M39"/>
  <c r="L39"/>
  <c r="M38"/>
  <c r="L38"/>
  <c r="M37"/>
  <c r="L37"/>
  <c r="M36"/>
  <c r="L36"/>
  <c r="M35"/>
  <c r="L35"/>
  <c r="M34"/>
  <c r="L34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M24"/>
  <c r="L24"/>
  <c r="M23"/>
  <c r="L23"/>
  <c r="M22"/>
  <c r="L22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L12"/>
  <c r="M11"/>
  <c r="L11"/>
  <c r="M10"/>
  <c r="L10"/>
  <c r="M9"/>
  <c r="L9"/>
  <c r="M8"/>
  <c r="L8"/>
  <c r="M7"/>
  <c r="L7"/>
  <c r="M6"/>
  <c r="L6"/>
  <c r="BG38" i="16" l="1"/>
  <c r="BH48"/>
  <c r="BH56"/>
  <c r="BG32"/>
  <c r="BH50"/>
  <c r="BH57"/>
  <c r="BH45"/>
  <c r="BH49"/>
  <c r="BA48"/>
  <c r="BB48" s="1"/>
  <c r="BA56"/>
  <c r="BB56" s="1"/>
  <c r="BA40"/>
  <c r="BB40" s="1"/>
  <c r="BA47"/>
  <c r="BB47" s="1"/>
  <c r="BA49"/>
  <c r="BB49" s="1"/>
  <c r="BA44"/>
  <c r="BB44" s="1"/>
  <c r="BA60"/>
  <c r="BB60" s="1"/>
  <c r="BA55"/>
  <c r="BB55" s="1"/>
  <c r="BA52"/>
  <c r="BB52" s="1"/>
  <c r="BA51"/>
  <c r="BB51" s="1"/>
  <c r="BA43"/>
  <c r="BB43" s="1"/>
  <c r="BA41"/>
  <c r="BB41" s="1"/>
  <c r="BA45"/>
  <c r="BB45" s="1"/>
  <c r="BA57"/>
  <c r="BB57" s="1"/>
  <c r="BA62"/>
  <c r="BB62" s="1"/>
  <c r="BA58"/>
  <c r="BB58" s="1"/>
  <c r="BA54"/>
  <c r="BB54" s="1"/>
  <c r="BA50"/>
  <c r="BB50" s="1"/>
  <c r="BA46"/>
  <c r="BB46" s="1"/>
  <c r="BA42"/>
  <c r="BB42" s="1"/>
  <c r="BA27" i="9"/>
  <c r="BB27" s="1"/>
  <c r="BA28"/>
  <c r="BB28" s="1"/>
  <c r="BA26"/>
  <c r="BB26" s="1"/>
  <c r="BA25"/>
  <c r="BB25" s="1"/>
  <c r="BA21"/>
  <c r="BB21" s="1"/>
  <c r="BA20"/>
  <c r="BB20" s="1"/>
  <c r="BA19"/>
  <c r="BB19" s="1"/>
  <c r="BA22"/>
  <c r="BB22" s="1"/>
  <c r="BA24"/>
  <c r="BB24" s="1"/>
  <c r="BA23"/>
  <c r="BB23" s="1"/>
  <c r="BA18"/>
  <c r="BB18" s="1"/>
  <c r="R15" i="1"/>
  <c r="Q12"/>
  <c r="Q28"/>
  <c r="R30"/>
  <c r="R19"/>
  <c r="Q17"/>
  <c r="R9"/>
  <c r="R36"/>
  <c r="Q13"/>
  <c r="Q23"/>
  <c r="Q6"/>
  <c r="R27"/>
  <c r="Q37"/>
  <c r="Q10"/>
  <c r="Q14"/>
  <c r="R18"/>
  <c r="Q22"/>
  <c r="R41"/>
  <c r="R25"/>
  <c r="Q20"/>
  <c r="Q34"/>
  <c r="Q38"/>
  <c r="R7"/>
  <c r="R26"/>
  <c r="R39"/>
  <c r="Q11"/>
  <c r="Q29"/>
  <c r="Q21"/>
  <c r="R31"/>
  <c r="R35"/>
  <c r="R33"/>
  <c r="R42"/>
  <c r="R8"/>
  <c r="R16"/>
  <c r="R24"/>
  <c r="R32"/>
  <c r="R40"/>
  <c r="D5" i="14"/>
  <c r="D6" s="1"/>
  <c r="AP5"/>
  <c r="AP6" s="1"/>
  <c r="AO5"/>
  <c r="AO6" s="1"/>
  <c r="AN5"/>
  <c r="AN6" s="1"/>
  <c r="AM5"/>
  <c r="AM6" s="1"/>
  <c r="AL5"/>
  <c r="AL6" s="1"/>
  <c r="AK5"/>
  <c r="AK6" s="1"/>
  <c r="AJ5"/>
  <c r="AJ6" s="1"/>
  <c r="AI5"/>
  <c r="AI6" s="1"/>
  <c r="AH5"/>
  <c r="AH6" s="1"/>
  <c r="AG5"/>
  <c r="AG6" s="1"/>
  <c r="AF5"/>
  <c r="AF6" s="1"/>
  <c r="AE5"/>
  <c r="AE6" s="1"/>
  <c r="AD5"/>
  <c r="AD6" s="1"/>
  <c r="AC5"/>
  <c r="AC6" s="1"/>
  <c r="AB5"/>
  <c r="AB6" s="1"/>
  <c r="AA5"/>
  <c r="AA6" s="1"/>
  <c r="Z5"/>
  <c r="Z6" s="1"/>
  <c r="Y5"/>
  <c r="Y6" s="1"/>
  <c r="X5"/>
  <c r="X6" s="1"/>
  <c r="W5"/>
  <c r="W6" s="1"/>
  <c r="V5"/>
  <c r="V6" s="1"/>
  <c r="U5"/>
  <c r="U6" s="1"/>
  <c r="T5"/>
  <c r="T6" s="1"/>
  <c r="S5"/>
  <c r="S6" s="1"/>
  <c r="R5"/>
  <c r="R6" s="1"/>
  <c r="Q5"/>
  <c r="Q6" s="1"/>
  <c r="P5"/>
  <c r="P6" s="1"/>
  <c r="O5"/>
  <c r="O6" s="1"/>
  <c r="N5"/>
  <c r="N6" s="1"/>
  <c r="M5"/>
  <c r="M6" s="1"/>
  <c r="L5"/>
  <c r="L6" s="1"/>
  <c r="K5"/>
  <c r="K6" s="1"/>
  <c r="J5"/>
  <c r="J6" s="1"/>
  <c r="I5"/>
  <c r="I6" s="1"/>
  <c r="H5"/>
  <c r="H6" s="1"/>
  <c r="G5"/>
  <c r="G6" s="1"/>
  <c r="F5"/>
  <c r="F6" s="1"/>
  <c r="E5"/>
  <c r="E6" s="1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BA1" i="9"/>
  <c r="BB1" s="1"/>
  <c r="BA39" i="16" l="1"/>
  <c r="BB39" s="1"/>
  <c r="BG39"/>
  <c r="BH39" s="1"/>
  <c r="BA38"/>
  <c r="BB38" s="1"/>
  <c r="BA37"/>
  <c r="BB37" s="1"/>
  <c r="BG37"/>
  <c r="BH37" s="1"/>
  <c r="BA36"/>
  <c r="BB36" s="1"/>
  <c r="BG36"/>
  <c r="BH36" s="1"/>
  <c r="BA35"/>
  <c r="BB35" s="1"/>
  <c r="BG35"/>
  <c r="BH35" s="1"/>
  <c r="BA34"/>
  <c r="BB34" s="1"/>
  <c r="BG34"/>
  <c r="BH34" s="1"/>
  <c r="BA33"/>
  <c r="BB33" s="1"/>
  <c r="BG33"/>
  <c r="BH33" s="1"/>
  <c r="BH38"/>
  <c r="BH32"/>
  <c r="BA32"/>
  <c r="BB32" s="1"/>
  <c r="V28" i="9"/>
  <c r="U28"/>
  <c r="U27"/>
  <c r="V27"/>
  <c r="U25"/>
  <c r="V25"/>
  <c r="U26"/>
  <c r="V26"/>
  <c r="V22"/>
  <c r="V18"/>
  <c r="U19"/>
  <c r="V19"/>
  <c r="L4" i="1"/>
  <c r="U24" i="9"/>
  <c r="U20"/>
  <c r="M4" i="1"/>
  <c r="V24" i="9"/>
  <c r="V20"/>
  <c r="L5" i="1"/>
  <c r="U21" i="9"/>
  <c r="M5" i="1"/>
  <c r="V21" i="9"/>
  <c r="U22"/>
  <c r="U18"/>
  <c r="U23"/>
  <c r="V23"/>
  <c r="L3" i="1"/>
  <c r="M3"/>
  <c r="P4" l="1"/>
  <c r="Q4" s="1"/>
  <c r="P3"/>
  <c r="Q3" s="1"/>
  <c r="P5"/>
  <c r="Q5" s="1"/>
  <c r="R4" l="1"/>
  <c r="R3"/>
  <c r="R5"/>
</calcChain>
</file>

<file path=xl/sharedStrings.xml><?xml version="1.0" encoding="utf-8"?>
<sst xmlns="http://schemas.openxmlformats.org/spreadsheetml/2006/main" count="301" uniqueCount="122">
  <si>
    <t>Price</t>
  </si>
  <si>
    <t>Time</t>
  </si>
  <si>
    <t>Date</t>
  </si>
  <si>
    <t>GLOBAL PnL</t>
  </si>
  <si>
    <t>LTP</t>
  </si>
  <si>
    <t>% P&amp;L</t>
  </si>
  <si>
    <t>Action</t>
  </si>
  <si>
    <t>Ave.Price</t>
  </si>
  <si>
    <t>S/N</t>
  </si>
  <si>
    <t>Profit/Loss</t>
  </si>
  <si>
    <t>Net Amount</t>
  </si>
  <si>
    <t>DateTime</t>
  </si>
  <si>
    <t>Strategy</t>
  </si>
  <si>
    <t>High_CUTOFF</t>
  </si>
  <si>
    <t>Low_CUTOFF</t>
  </si>
  <si>
    <t>Machine Learning Analysis</t>
  </si>
  <si>
    <t>XGBoost</t>
  </si>
  <si>
    <t>Linear Regression</t>
  </si>
  <si>
    <t>NLP Sentiment</t>
  </si>
  <si>
    <t>Final Sentiment</t>
  </si>
  <si>
    <t>TBD</t>
  </si>
  <si>
    <t>Algorithmic Analysis</t>
  </si>
  <si>
    <t xml:space="preserve">FREE SPACE </t>
  </si>
  <si>
    <t>At Time of Order Placement</t>
  </si>
  <si>
    <t>Finallly Done?</t>
  </si>
  <si>
    <t>If stock price is more than single stock purchase limit</t>
  </si>
  <si>
    <t>LTP seems to be in delay</t>
  </si>
  <si>
    <t>XGBoost model has used reduced features which will keep on changing after every run, so we need to automate it in python file which is used for forecasting</t>
  </si>
  <si>
    <t>Done</t>
  </si>
  <si>
    <t>Limit Set</t>
  </si>
  <si>
    <t>Live P&amp;L / Final Closed</t>
  </si>
  <si>
    <t>BANKNIFTY</t>
  </si>
  <si>
    <t>Option Code</t>
  </si>
  <si>
    <t>Security</t>
  </si>
  <si>
    <t>Lot Size</t>
  </si>
  <si>
    <t>Hold Overnight</t>
  </si>
  <si>
    <t>N-Day High</t>
  </si>
  <si>
    <t>N-Day Low</t>
  </si>
  <si>
    <t>Together</t>
  </si>
  <si>
    <t>SECURITY</t>
  </si>
  <si>
    <t>DATE</t>
  </si>
  <si>
    <t>Weightage Average</t>
  </si>
  <si>
    <t>Limit</t>
  </si>
  <si>
    <t>ML_sideway_Short_Strangle</t>
  </si>
  <si>
    <t>Overnight</t>
  </si>
  <si>
    <t>SELL</t>
  </si>
  <si>
    <t>Lots</t>
  </si>
  <si>
    <t>Machine Learning Analysis (based on Security)</t>
  </si>
  <si>
    <t>file "token_file_updated.json" need to be updated periodcally</t>
  </si>
  <si>
    <t>Loss_Limit</t>
  </si>
  <si>
    <t>Profit_Limit</t>
  </si>
  <si>
    <t>datetime</t>
  </si>
  <si>
    <t>prediction_xgb_FINNIFTY</t>
  </si>
  <si>
    <t>prediction_LR_FINNIFTY</t>
  </si>
  <si>
    <t>prediction_xgb_BANKNIFTY</t>
  </si>
  <si>
    <t>prediction_LR_BANKNIFTY</t>
  </si>
  <si>
    <t>prediction_xgb_NIFTY</t>
  </si>
  <si>
    <t>prediction_LR_NIFTY</t>
  </si>
  <si>
    <t>BANKNIFTY14FEB2445300CE</t>
  </si>
  <si>
    <t>https://www.tastylive.com/concepts-strategies/iron-butterfly#what-is-an-iron-butterfly-option-strategy?</t>
  </si>
  <si>
    <t>An iron butterfly is a limited risk, limited reward strategy and is designed to have a high probability of earning a small limited profit when the underlying asset is believed to have low volatility.</t>
  </si>
  <si>
    <t>Construct the Iron Butterfly</t>
  </si>
  <si>
    <t>Sell an ATM Call</t>
  </si>
  <si>
    <t>Sell an ATM Put</t>
  </si>
  <si>
    <t>Buy an OTM Call </t>
  </si>
  <si>
    <t>Buy an OTM Put</t>
  </si>
  <si>
    <t>Start</t>
  </si>
  <si>
    <t>Net Premium Received: 
($5 + $5) - ($2 + $2) = $6.</t>
  </si>
  <si>
    <t>Scenario #1: Stock closes at $100 (ATM)</t>
  </si>
  <si>
    <t>Scenario #2: Stock closes at $105</t>
  </si>
  <si>
    <t>Strike</t>
  </si>
  <si>
    <t>Sell</t>
  </si>
  <si>
    <t>Buy</t>
  </si>
  <si>
    <t>Today Expiry?</t>
  </si>
  <si>
    <t>Expiry Date</t>
  </si>
  <si>
    <t>Delta Nutral</t>
  </si>
  <si>
    <t>Analysis of Trades</t>
  </si>
  <si>
    <t>Delta</t>
  </si>
  <si>
    <t>Total Premium</t>
  </si>
  <si>
    <t>Current Premium Difference</t>
  </si>
  <si>
    <t>When to Adjust
(Diff premium &gt; 40% of Total Premium)</t>
  </si>
  <si>
    <t>Loss_Limit
(%)</t>
  </si>
  <si>
    <t>Profit_Limit
(%)</t>
  </si>
  <si>
    <t>%Limit on Total Premium</t>
  </si>
  <si>
    <t>BANKNIFTY06MAR2446600PE</t>
  </si>
  <si>
    <t>Strangle / Straddle</t>
  </si>
  <si>
    <t>Strangle</t>
  </si>
  <si>
    <t xml:space="preserve">New Base LPT for checking Adjustment Loss </t>
  </si>
  <si>
    <t>When to Adjust
(Temp % P&amp;L &gt; loss limit)</t>
  </si>
  <si>
    <t>Iron Fly</t>
  </si>
  <si>
    <t>Total Deployed</t>
  </si>
  <si>
    <t>Profit &amp; Loss</t>
  </si>
  <si>
    <t>orders</t>
  </si>
  <si>
    <t>delta_nutral</t>
  </si>
  <si>
    <t>NIFTY</t>
  </si>
  <si>
    <t>FINNIFTY</t>
  </si>
  <si>
    <t>expiry_bullspread</t>
  </si>
  <si>
    <t>Saved premium=
(buying premium / ratio=5)</t>
  </si>
  <si>
    <t>Overall Profit</t>
  </si>
  <si>
    <t>Overall Loss</t>
  </si>
  <si>
    <t>Individual Profit</t>
  </si>
  <si>
    <t>Individual Loss</t>
  </si>
  <si>
    <t>NA</t>
  </si>
  <si>
    <t>Strike close limit</t>
  </si>
  <si>
    <t>Premium Limit</t>
  </si>
  <si>
    <t>Adjustment</t>
  </si>
  <si>
    <t>Stop</t>
  </si>
  <si>
    <t>Rules</t>
  </si>
  <si>
    <t>Start Time</t>
  </si>
  <si>
    <t>VIX</t>
  </si>
  <si>
    <t>Total P&amp;L</t>
  </si>
  <si>
    <t>Max Profit</t>
  </si>
  <si>
    <t>Max Loss</t>
  </si>
  <si>
    <t>Start Time &gt; 9:30AM and &lt; 2:00PM</t>
  </si>
  <si>
    <t>VIX &gt; 12</t>
  </si>
  <si>
    <t>Premium &gt; 10</t>
  </si>
  <si>
    <t>BANKNIFTY10APR2448100CE</t>
  </si>
  <si>
    <t>BANKNIFTY10APR2448500PE</t>
  </si>
  <si>
    <t>FINNIFTY09APR2421400CE</t>
  </si>
  <si>
    <t>FINNIFTY09APR2421600PE</t>
  </si>
  <si>
    <t>NIFTY10APR2422400CE</t>
  </si>
  <si>
    <t>NIFTY10APR2422600PE</t>
  </si>
</sst>
</file>

<file path=xl/styles.xml><?xml version="1.0" encoding="utf-8"?>
<styleSheet xmlns="http://schemas.openxmlformats.org/spreadsheetml/2006/main">
  <numFmts count="13">
    <numFmt numFmtId="43" formatCode="_ * #,##0.00_ ;_ * \-#,##0.00_ ;_ * &quot;-&quot;??_ ;_ @_ "/>
    <numFmt numFmtId="164" formatCode="0.0"/>
    <numFmt numFmtId="165" formatCode="_(* #,##0.00_);_(* \(#,##0.00\);_(* &quot;-&quot;??_);_(@_)"/>
    <numFmt numFmtId="166" formatCode="_(* #,##0_);_(* \(#,##0\);_(* &quot;-&quot;??_);_(@_)"/>
    <numFmt numFmtId="167" formatCode="_(* #,##0.00_);_(* \(#,##0.00\);_(* &quot;&quot;??_);_(@_)"/>
    <numFmt numFmtId="168" formatCode="_(* #,##0.00_);_(* \-#,##0.00;_(* &quot;-&quot;??_);_(@_)"/>
    <numFmt numFmtId="169" formatCode="_(* #,##0.0_);_(* \(#,##0.0\);_(* &quot;&quot;??_);_(@_)"/>
    <numFmt numFmtId="170" formatCode="#,##0.0"/>
    <numFmt numFmtId="171" formatCode="_(* #,##0.0_);_(* \(#,##0.0\);_(* &quot;-&quot;??_);_(@_)"/>
    <numFmt numFmtId="172" formatCode="0.0000"/>
    <numFmt numFmtId="173" formatCode="[$-F400]h:mm:ss\ AM/PM"/>
    <numFmt numFmtId="174" formatCode="0.0%"/>
    <numFmt numFmtId="175" formatCode="[$-F800]dddd\,\ mmmm\ dd\,\ yyyy"/>
  </numFmts>
  <fonts count="1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165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22" fontId="0" fillId="0" borderId="0" xfId="0" applyNumberFormat="1"/>
    <xf numFmtId="0" fontId="0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/>
    <xf numFmtId="0" fontId="6" fillId="0" borderId="0" xfId="0" applyFont="1"/>
    <xf numFmtId="0" fontId="7" fillId="4" borderId="0" xfId="0" applyFont="1" applyFill="1"/>
    <xf numFmtId="0" fontId="7" fillId="4" borderId="1" xfId="0" applyFont="1" applyFill="1" applyBorder="1"/>
    <xf numFmtId="10" fontId="7" fillId="4" borderId="1" xfId="3" applyNumberFormat="1" applyFont="1" applyFill="1" applyBorder="1" applyAlignment="1">
      <alignment horizontal="center" vertical="center"/>
    </xf>
    <xf numFmtId="10" fontId="7" fillId="4" borderId="1" xfId="3" applyNumberFormat="1" applyFont="1" applyFill="1" applyBorder="1" applyAlignment="1">
      <alignment horizontal="left" vertical="center"/>
    </xf>
    <xf numFmtId="0" fontId="7" fillId="6" borderId="1" xfId="0" applyFont="1" applyFill="1" applyBorder="1"/>
    <xf numFmtId="10" fontId="7" fillId="6" borderId="1" xfId="3" applyNumberFormat="1" applyFont="1" applyFill="1" applyBorder="1" applyAlignment="1">
      <alignment horizontal="center" vertical="center"/>
    </xf>
    <xf numFmtId="10" fontId="7" fillId="6" borderId="1" xfId="3" applyNumberFormat="1" applyFont="1" applyFill="1" applyBorder="1" applyAlignment="1">
      <alignment horizontal="left" vertical="center"/>
    </xf>
    <xf numFmtId="168" fontId="7" fillId="4" borderId="1" xfId="0" applyNumberFormat="1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4" fontId="11" fillId="5" borderId="1" xfId="0" applyNumberFormat="1" applyFont="1" applyFill="1" applyBorder="1" applyAlignment="1">
      <alignment horizontal="center" vertical="center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2" fillId="4" borderId="1" xfId="0" applyFont="1" applyFill="1" applyBorder="1" applyAlignment="1">
      <alignment horizontal="center"/>
    </xf>
    <xf numFmtId="22" fontId="12" fillId="4" borderId="1" xfId="4" applyNumberFormat="1" applyFont="1" applyFill="1" applyBorder="1" applyAlignment="1">
      <alignment horizontal="left" vertical="center"/>
    </xf>
    <xf numFmtId="0" fontId="12" fillId="4" borderId="1" xfId="4" applyFont="1" applyFill="1" applyBorder="1" applyAlignment="1">
      <alignment horizontal="left" vertical="center"/>
    </xf>
    <xf numFmtId="172" fontId="0" fillId="0" borderId="0" xfId="0" applyNumberFormat="1"/>
    <xf numFmtId="10" fontId="0" fillId="0" borderId="0" xfId="0" applyNumberFormat="1"/>
    <xf numFmtId="10" fontId="12" fillId="4" borderId="1" xfId="4" applyNumberFormat="1" applyFont="1" applyFill="1" applyBorder="1" applyAlignment="1">
      <alignment horizontal="center" vertical="center"/>
    </xf>
    <xf numFmtId="164" fontId="12" fillId="4" borderId="1" xfId="4" applyNumberFormat="1" applyFont="1" applyFill="1" applyBorder="1" applyAlignment="1">
      <alignment horizontal="center" vertical="center"/>
    </xf>
    <xf numFmtId="164" fontId="12" fillId="4" borderId="1" xfId="5" applyNumberFormat="1" applyFont="1" applyFill="1" applyBorder="1" applyAlignment="1">
      <alignment horizontal="center"/>
    </xf>
    <xf numFmtId="0" fontId="12" fillId="4" borderId="1" xfId="4" applyFont="1" applyFill="1" applyBorder="1" applyAlignment="1">
      <alignment horizontal="center" vertical="center"/>
    </xf>
    <xf numFmtId="173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22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0" fontId="1" fillId="0" borderId="1" xfId="0" applyNumberFormat="1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22" fontId="1" fillId="4" borderId="1" xfId="0" applyNumberFormat="1" applyFont="1" applyFill="1" applyBorder="1" applyAlignment="1">
      <alignment horizontal="center"/>
    </xf>
    <xf numFmtId="0" fontId="1" fillId="4" borderId="1" xfId="4" applyFont="1" applyFill="1" applyBorder="1" applyAlignment="1">
      <alignment horizontal="left" vertical="center"/>
    </xf>
    <xf numFmtId="164" fontId="1" fillId="4" borderId="1" xfId="5" applyNumberFormat="1" applyFont="1" applyFill="1" applyBorder="1" applyAlignment="1">
      <alignment horizontal="left"/>
    </xf>
    <xf numFmtId="1" fontId="1" fillId="4" borderId="1" xfId="5" applyNumberFormat="1" applyFont="1" applyFill="1" applyBorder="1" applyAlignment="1">
      <alignment horizontal="left"/>
    </xf>
    <xf numFmtId="22" fontId="1" fillId="4" borderId="1" xfId="5" applyNumberFormat="1" applyFont="1" applyFill="1" applyBorder="1" applyAlignment="1">
      <alignment horizontal="left"/>
    </xf>
    <xf numFmtId="0" fontId="1" fillId="4" borderId="1" xfId="5" applyNumberFormat="1" applyFont="1" applyFill="1" applyBorder="1" applyAlignment="1">
      <alignment horizontal="left"/>
    </xf>
    <xf numFmtId="10" fontId="1" fillId="4" borderId="1" xfId="4" applyNumberFormat="1" applyFont="1" applyFill="1" applyBorder="1" applyAlignment="1">
      <alignment horizontal="center"/>
    </xf>
    <xf numFmtId="0" fontId="1" fillId="4" borderId="1" xfId="4" applyFont="1" applyFill="1" applyBorder="1" applyAlignment="1">
      <alignment horizontal="center"/>
    </xf>
    <xf numFmtId="0" fontId="13" fillId="4" borderId="1" xfId="4" applyFont="1" applyFill="1" applyBorder="1" applyAlignment="1">
      <alignment horizontal="center"/>
    </xf>
    <xf numFmtId="171" fontId="1" fillId="4" borderId="1" xfId="2" applyNumberFormat="1" applyFont="1" applyFill="1" applyBorder="1"/>
    <xf numFmtId="166" fontId="1" fillId="4" borderId="1" xfId="5" applyNumberFormat="1" applyFont="1" applyFill="1" applyBorder="1" applyAlignment="1">
      <alignment horizontal="center"/>
    </xf>
    <xf numFmtId="169" fontId="1" fillId="4" borderId="1" xfId="0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70" fontId="1" fillId="4" borderId="1" xfId="0" applyNumberFormat="1" applyFont="1" applyFill="1" applyBorder="1" applyAlignment="1">
      <alignment horizontal="center" vertical="center"/>
    </xf>
    <xf numFmtId="10" fontId="1" fillId="4" borderId="1" xfId="3" applyNumberFormat="1" applyFont="1" applyFill="1" applyBorder="1" applyAlignment="1">
      <alignment horizontal="center" vertical="center"/>
    </xf>
    <xf numFmtId="9" fontId="1" fillId="4" borderId="1" xfId="4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3"/>
    <xf numFmtId="0" fontId="15" fillId="0" borderId="0" xfId="6" applyAlignment="1" applyProtection="1"/>
    <xf numFmtId="0" fontId="0" fillId="0" borderId="0" xfId="0" applyAlignment="1">
      <alignment horizontal="left" wrapText="1" indent="1"/>
    </xf>
    <xf numFmtId="0" fontId="16" fillId="0" borderId="0" xfId="0" applyFont="1" applyAlignment="1">
      <alignment horizontal="left" wrapText="1" indent="1"/>
    </xf>
    <xf numFmtId="0" fontId="17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12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wrapText="1"/>
    </xf>
    <xf numFmtId="0" fontId="0" fillId="9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3" fontId="0" fillId="0" borderId="0" xfId="0" applyNumberFormat="1" applyFont="1"/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2" fontId="1" fillId="0" borderId="1" xfId="0" applyNumberFormat="1" applyFont="1" applyFill="1" applyBorder="1" applyAlignment="1">
      <alignment horizontal="center"/>
    </xf>
    <xf numFmtId="0" fontId="1" fillId="0" borderId="1" xfId="4" applyFont="1" applyFill="1" applyBorder="1" applyAlignment="1">
      <alignment horizontal="left" vertical="center"/>
    </xf>
    <xf numFmtId="49" fontId="1" fillId="0" borderId="1" xfId="4" applyNumberFormat="1" applyFont="1" applyFill="1" applyBorder="1" applyAlignment="1">
      <alignment horizontal="left" vertical="center"/>
    </xf>
    <xf numFmtId="164" fontId="1" fillId="0" borderId="1" xfId="5" applyNumberFormat="1" applyFont="1" applyFill="1" applyBorder="1" applyAlignment="1">
      <alignment horizontal="left"/>
    </xf>
    <xf numFmtId="9" fontId="1" fillId="0" borderId="1" xfId="5" applyNumberFormat="1" applyFont="1" applyFill="1" applyBorder="1" applyAlignment="1">
      <alignment horizontal="left"/>
    </xf>
    <xf numFmtId="1" fontId="1" fillId="0" borderId="1" xfId="5" applyNumberFormat="1" applyFont="1" applyFill="1" applyBorder="1" applyAlignment="1">
      <alignment horizontal="left"/>
    </xf>
    <xf numFmtId="0" fontId="1" fillId="0" borderId="1" xfId="5" applyNumberFormat="1" applyFont="1" applyFill="1" applyBorder="1" applyAlignment="1">
      <alignment horizontal="left"/>
    </xf>
    <xf numFmtId="10" fontId="1" fillId="0" borderId="1" xfId="4" applyNumberFormat="1" applyFont="1" applyFill="1" applyBorder="1" applyAlignment="1">
      <alignment horizontal="center"/>
    </xf>
    <xf numFmtId="0" fontId="1" fillId="0" borderId="1" xfId="4" applyFont="1" applyFill="1" applyBorder="1" applyAlignment="1">
      <alignment horizontal="center"/>
    </xf>
    <xf numFmtId="22" fontId="1" fillId="0" borderId="1" xfId="5" applyNumberFormat="1" applyFont="1" applyFill="1" applyBorder="1" applyAlignment="1">
      <alignment horizontal="left"/>
    </xf>
    <xf numFmtId="0" fontId="13" fillId="0" borderId="1" xfId="4" applyFont="1" applyFill="1" applyBorder="1" applyAlignment="1">
      <alignment horizontal="center"/>
    </xf>
    <xf numFmtId="171" fontId="1" fillId="0" borderId="1" xfId="2" applyNumberFormat="1" applyFont="1" applyFill="1" applyBorder="1"/>
    <xf numFmtId="166" fontId="1" fillId="0" borderId="1" xfId="5" applyNumberFormat="1" applyFont="1" applyFill="1" applyBorder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67" fontId="1" fillId="0" borderId="1" xfId="0" applyNumberFormat="1" applyFont="1" applyFill="1" applyBorder="1" applyAlignment="1">
      <alignment horizontal="center"/>
    </xf>
    <xf numFmtId="170" fontId="1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/>
    <xf numFmtId="22" fontId="0" fillId="0" borderId="0" xfId="0" applyNumberFormat="1" applyFont="1" applyFill="1"/>
    <xf numFmtId="15" fontId="0" fillId="0" borderId="0" xfId="0" applyNumberFormat="1" applyFont="1" applyFill="1"/>
    <xf numFmtId="0" fontId="1" fillId="10" borderId="1" xfId="0" applyFont="1" applyFill="1" applyBorder="1" applyAlignment="1">
      <alignment horizontal="center"/>
    </xf>
    <xf numFmtId="22" fontId="1" fillId="10" borderId="1" xfId="0" applyNumberFormat="1" applyFont="1" applyFill="1" applyBorder="1" applyAlignment="1">
      <alignment horizontal="center"/>
    </xf>
    <xf numFmtId="0" fontId="1" fillId="10" borderId="1" xfId="4" applyFont="1" applyFill="1" applyBorder="1" applyAlignment="1">
      <alignment horizontal="left" vertical="center"/>
    </xf>
    <xf numFmtId="49" fontId="1" fillId="10" borderId="1" xfId="4" applyNumberFormat="1" applyFont="1" applyFill="1" applyBorder="1" applyAlignment="1">
      <alignment horizontal="left" vertical="center"/>
    </xf>
    <xf numFmtId="9" fontId="1" fillId="10" borderId="1" xfId="5" applyNumberFormat="1" applyFont="1" applyFill="1" applyBorder="1" applyAlignment="1">
      <alignment horizontal="left"/>
    </xf>
    <xf numFmtId="164" fontId="1" fillId="10" borderId="1" xfId="5" applyNumberFormat="1" applyFont="1" applyFill="1" applyBorder="1" applyAlignment="1">
      <alignment horizontal="left"/>
    </xf>
    <xf numFmtId="1" fontId="1" fillId="10" borderId="1" xfId="5" applyNumberFormat="1" applyFont="1" applyFill="1" applyBorder="1" applyAlignment="1">
      <alignment horizontal="left"/>
    </xf>
    <xf numFmtId="0" fontId="1" fillId="10" borderId="1" xfId="5" applyNumberFormat="1" applyFont="1" applyFill="1" applyBorder="1" applyAlignment="1">
      <alignment horizontal="left"/>
    </xf>
    <xf numFmtId="10" fontId="1" fillId="10" borderId="1" xfId="4" applyNumberFormat="1" applyFont="1" applyFill="1" applyBorder="1" applyAlignment="1">
      <alignment horizontal="center"/>
    </xf>
    <xf numFmtId="0" fontId="1" fillId="10" borderId="1" xfId="4" applyFont="1" applyFill="1" applyBorder="1" applyAlignment="1">
      <alignment horizontal="center"/>
    </xf>
    <xf numFmtId="22" fontId="1" fillId="10" borderId="1" xfId="5" applyNumberFormat="1" applyFont="1" applyFill="1" applyBorder="1" applyAlignment="1">
      <alignment horizontal="left"/>
    </xf>
    <xf numFmtId="0" fontId="13" fillId="10" borderId="1" xfId="4" applyFont="1" applyFill="1" applyBorder="1" applyAlignment="1">
      <alignment horizontal="center"/>
    </xf>
    <xf numFmtId="171" fontId="1" fillId="10" borderId="1" xfId="2" applyNumberFormat="1" applyFont="1" applyFill="1" applyBorder="1"/>
    <xf numFmtId="166" fontId="1" fillId="10" borderId="1" xfId="5" applyNumberFormat="1" applyFont="1" applyFill="1" applyBorder="1" applyAlignment="1">
      <alignment horizontal="center"/>
    </xf>
    <xf numFmtId="169" fontId="1" fillId="10" borderId="1" xfId="0" applyNumberFormat="1" applyFont="1" applyFill="1" applyBorder="1" applyAlignment="1">
      <alignment horizontal="center"/>
    </xf>
    <xf numFmtId="167" fontId="1" fillId="10" borderId="1" xfId="0" applyNumberFormat="1" applyFont="1" applyFill="1" applyBorder="1" applyAlignment="1">
      <alignment horizontal="center"/>
    </xf>
    <xf numFmtId="170" fontId="1" fillId="10" borderId="1" xfId="0" applyNumberFormat="1" applyFont="1" applyFill="1" applyBorder="1" applyAlignment="1">
      <alignment horizontal="center" vertical="center"/>
    </xf>
    <xf numFmtId="174" fontId="1" fillId="10" borderId="1" xfId="3" applyNumberFormat="1" applyFont="1" applyFill="1" applyBorder="1" applyAlignment="1">
      <alignment horizontal="center" vertical="center"/>
    </xf>
    <xf numFmtId="174" fontId="1" fillId="0" borderId="1" xfId="3" applyNumberFormat="1" applyFont="1" applyFill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/>
    <xf numFmtId="0" fontId="7" fillId="0" borderId="1" xfId="0" applyFont="1" applyFill="1" applyBorder="1"/>
    <xf numFmtId="10" fontId="7" fillId="0" borderId="1" xfId="3" applyNumberFormat="1" applyFont="1" applyFill="1" applyBorder="1" applyAlignment="1">
      <alignment horizontal="center" vertical="center"/>
    </xf>
    <xf numFmtId="10" fontId="7" fillId="0" borderId="1" xfId="3" applyNumberFormat="1" applyFont="1" applyFill="1" applyBorder="1" applyAlignment="1">
      <alignment horizontal="left" vertical="center"/>
    </xf>
    <xf numFmtId="0" fontId="7" fillId="0" borderId="0" xfId="0" applyFont="1" applyFill="1"/>
    <xf numFmtId="0" fontId="6" fillId="0" borderId="1" xfId="0" applyFont="1" applyFill="1" applyBorder="1"/>
    <xf numFmtId="0" fontId="0" fillId="0" borderId="0" xfId="0" applyFill="1"/>
    <xf numFmtId="2" fontId="0" fillId="0" borderId="0" xfId="0" applyNumberFormat="1" applyFont="1"/>
    <xf numFmtId="175" fontId="12" fillId="4" borderId="1" xfId="4" applyNumberFormat="1" applyFont="1" applyFill="1" applyBorder="1" applyAlignment="1">
      <alignment horizontal="left" vertical="center"/>
    </xf>
    <xf numFmtId="22" fontId="12" fillId="4" borderId="1" xfId="0" applyNumberFormat="1" applyFont="1" applyFill="1" applyBorder="1" applyAlignment="1">
      <alignment horizontal="left"/>
    </xf>
    <xf numFmtId="14" fontId="11" fillId="5" borderId="3" xfId="0" applyNumberFormat="1" applyFont="1" applyFill="1" applyBorder="1" applyAlignment="1">
      <alignment vertical="top" wrapText="1"/>
    </xf>
    <xf numFmtId="14" fontId="11" fillId="5" borderId="4" xfId="0" applyNumberFormat="1" applyFont="1" applyFill="1" applyBorder="1" applyAlignment="1">
      <alignment vertical="top" wrapText="1"/>
    </xf>
    <xf numFmtId="22" fontId="0" fillId="0" borderId="0" xfId="0" applyNumberFormat="1" applyFont="1"/>
    <xf numFmtId="0" fontId="0" fillId="0" borderId="0" xfId="0" applyFont="1" applyFill="1" applyBorder="1"/>
    <xf numFmtId="0" fontId="0" fillId="0" borderId="0" xfId="0" applyFill="1" applyBorder="1"/>
    <xf numFmtId="0" fontId="1" fillId="11" borderId="0" xfId="0" applyFont="1" applyFill="1"/>
    <xf numFmtId="0" fontId="1" fillId="0" borderId="0" xfId="0" applyFont="1"/>
    <xf numFmtId="9" fontId="1" fillId="12" borderId="1" xfId="5" applyNumberFormat="1" applyFont="1" applyFill="1" applyBorder="1" applyAlignment="1">
      <alignment horizontal="left"/>
    </xf>
    <xf numFmtId="170" fontId="0" fillId="0" borderId="0" xfId="0" applyNumberFormat="1" applyFont="1"/>
    <xf numFmtId="173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1" fontId="1" fillId="12" borderId="1" xfId="5" applyNumberFormat="1" applyFont="1" applyFill="1" applyBorder="1" applyAlignment="1">
      <alignment horizontal="left"/>
    </xf>
    <xf numFmtId="0" fontId="5" fillId="7" borderId="1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14" fontId="11" fillId="5" borderId="3" xfId="0" applyNumberFormat="1" applyFont="1" applyFill="1" applyBorder="1" applyAlignment="1">
      <alignment horizontal="center" vertical="top" wrapText="1"/>
    </xf>
    <xf numFmtId="14" fontId="11" fillId="5" borderId="4" xfId="0" applyNumberFormat="1" applyFont="1" applyFill="1" applyBorder="1" applyAlignment="1">
      <alignment horizontal="center" vertical="top" wrapText="1"/>
    </xf>
    <xf numFmtId="14" fontId="11" fillId="5" borderId="5" xfId="0" applyNumberFormat="1" applyFont="1" applyFill="1" applyBorder="1" applyAlignment="1">
      <alignment horizontal="center" vertical="top" wrapText="1"/>
    </xf>
  </cellXfs>
  <cellStyles count="7">
    <cellStyle name="Comma" xfId="5" builtinId="3"/>
    <cellStyle name="Comma 2 2" xfId="2"/>
    <cellStyle name="Hyperlink" xfId="6" builtinId="8"/>
    <cellStyle name="Hyperlink 2" xfId="1"/>
    <cellStyle name="Normal" xfId="0" builtinId="0"/>
    <cellStyle name="Normal 2 2 2" xfId="4"/>
    <cellStyle name="Percent 2 2" xfId="3"/>
  </cellStyles>
  <dxfs count="620">
    <dxf>
      <font>
        <color rgb="FFF84960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4393536666607104E-2"/>
          <c:y val="8.5077509322700751E-2"/>
          <c:w val="0.90095614348826158"/>
          <c:h val="0.88351785706728958"/>
        </c:manualLayout>
      </c:layout>
      <c:scatterChart>
        <c:scatterStyle val="smoothMarker"/>
        <c:ser>
          <c:idx val="0"/>
          <c:order val="0"/>
          <c:spPr>
            <a:ln w="25400"/>
          </c:spPr>
          <c:marker>
            <c:spPr>
              <a:ln w="6350"/>
            </c:spPr>
          </c:marker>
          <c:dPt>
            <c:idx val="25"/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</c:dPt>
          <c:xVal>
            <c:numRef>
              <c:f>filtered!$Y$3:$Y$575</c:f>
              <c:numCache>
                <c:formatCode>[$-F400]h:mm:ss\ AM/PM</c:formatCode>
                <c:ptCount val="573"/>
                <c:pt idx="0">
                  <c:v>45387.584270833337</c:v>
                </c:pt>
              </c:numCache>
            </c:numRef>
          </c:xVal>
          <c:yVal>
            <c:numRef>
              <c:f>filtered!$Z$3:$Z$575</c:f>
              <c:numCache>
                <c:formatCode>General</c:formatCode>
                <c:ptCount val="573"/>
                <c:pt idx="0">
                  <c:v>0</c:v>
                </c:pt>
              </c:numCache>
            </c:numRef>
          </c:yVal>
          <c:smooth val="1"/>
        </c:ser>
        <c:axId val="137470336"/>
        <c:axId val="137471872"/>
      </c:scatterChart>
      <c:valAx>
        <c:axId val="137470336"/>
        <c:scaling>
          <c:orientation val="minMax"/>
        </c:scaling>
        <c:axPos val="b"/>
        <c:numFmt formatCode="[$-F400]h:mm:ss\ AM/PM" sourceLinked="1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137471872"/>
        <c:crosses val="autoZero"/>
        <c:crossBetween val="midCat"/>
      </c:valAx>
      <c:valAx>
        <c:axId val="137471872"/>
        <c:scaling>
          <c:orientation val="minMax"/>
        </c:scaling>
        <c:axPos val="l"/>
        <c:majorGridlines/>
        <c:numFmt formatCode="General" sourceLinked="1"/>
        <c:tickLblPos val="nextTo"/>
        <c:crossAx val="137470336"/>
        <c:crosses val="autoZero"/>
        <c:crossBetween val="midCat"/>
      </c:valAx>
      <c:spPr>
        <a:noFill/>
      </c:spPr>
    </c:plotArea>
    <c:plotVisOnly val="1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4393536666607104E-2"/>
          <c:y val="8.5077509322700751E-2"/>
          <c:w val="0.90095614348826158"/>
          <c:h val="0.88351785706728958"/>
        </c:manualLayout>
      </c:layout>
      <c:scatterChart>
        <c:scatterStyle val="smoothMarker"/>
        <c:ser>
          <c:idx val="0"/>
          <c:order val="0"/>
          <c:spPr>
            <a:ln w="19050"/>
          </c:spPr>
          <c:marker>
            <c:symbol val="none"/>
          </c:marker>
          <c:dPt>
            <c:idx val="25"/>
            <c:spPr>
              <a:ln w="19050">
                <a:solidFill>
                  <a:schemeClr val="bg2">
                    <a:lumMod val="50000"/>
                  </a:schemeClr>
                </a:solidFill>
              </a:ln>
            </c:spPr>
          </c:dPt>
          <c:xVal>
            <c:numRef>
              <c:f>filtered!$Y$3:$Y$500</c:f>
              <c:numCache>
                <c:formatCode>[$-F400]h:mm:ss\ AM/PM</c:formatCode>
                <c:ptCount val="498"/>
                <c:pt idx="0">
                  <c:v>45387.584270833337</c:v>
                </c:pt>
              </c:numCache>
            </c:numRef>
          </c:xVal>
          <c:yVal>
            <c:numRef>
              <c:f>filtered!$Z$3:$Z$500</c:f>
              <c:numCache>
                <c:formatCode>General</c:formatCode>
                <c:ptCount val="498"/>
                <c:pt idx="0">
                  <c:v>0</c:v>
                </c:pt>
              </c:numCache>
            </c:numRef>
          </c:yVal>
          <c:smooth val="1"/>
        </c:ser>
        <c:axId val="137636864"/>
        <c:axId val="182588160"/>
      </c:scatterChart>
      <c:valAx>
        <c:axId val="137636864"/>
        <c:scaling>
          <c:orientation val="minMax"/>
        </c:scaling>
        <c:axPos val="b"/>
        <c:numFmt formatCode="[$-F400]h:mm:ss\ AM/PM" sourceLinked="1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182588160"/>
        <c:crosses val="autoZero"/>
        <c:crossBetween val="midCat"/>
      </c:valAx>
      <c:valAx>
        <c:axId val="182588160"/>
        <c:scaling>
          <c:orientation val="minMax"/>
        </c:scaling>
        <c:axPos val="l"/>
        <c:majorGridlines/>
        <c:numFmt formatCode="General" sourceLinked="1"/>
        <c:tickLblPos val="nextTo"/>
        <c:crossAx val="137636864"/>
        <c:crosses val="autoZero"/>
        <c:crossBetween val="midCat"/>
      </c:valAx>
      <c:spPr>
        <a:noFill/>
      </c:spPr>
    </c:plotArea>
    <c:plotVisOnly val="1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4393536666607104E-2"/>
          <c:y val="8.5077509322700751E-2"/>
          <c:w val="0.8753655638355089"/>
          <c:h val="0.88351785706728958"/>
        </c:manualLayout>
      </c:layout>
      <c:scatterChart>
        <c:scatterStyle val="smoothMarker"/>
        <c:ser>
          <c:idx val="0"/>
          <c:order val="0"/>
          <c:spPr>
            <a:ln w="19050"/>
          </c:spPr>
          <c:marker>
            <c:symbol val="none"/>
          </c:marker>
          <c:dPt>
            <c:idx val="25"/>
            <c:spPr>
              <a:ln w="19050">
                <a:solidFill>
                  <a:schemeClr val="bg2">
                    <a:lumMod val="50000"/>
                  </a:schemeClr>
                </a:solidFill>
              </a:ln>
            </c:spPr>
          </c:dPt>
          <c:xVal>
            <c:numRef>
              <c:f>delta_nutral!$BN$17:$BN$600</c:f>
              <c:numCache>
                <c:formatCode>dd/mm/yyyy\ hh:mm</c:formatCode>
                <c:ptCount val="584"/>
                <c:pt idx="1">
                  <c:v>45387.584282407406</c:v>
                </c:pt>
              </c:numCache>
            </c:numRef>
          </c:xVal>
          <c:yVal>
            <c:numRef>
              <c:f>delta_nutral!$BO$17:$BO$600</c:f>
              <c:numCache>
                <c:formatCode>General</c:formatCode>
                <c:ptCount val="584"/>
                <c:pt idx="1">
                  <c:v>0</c:v>
                </c:pt>
              </c:numCache>
            </c:numRef>
          </c:yVal>
          <c:smooth val="1"/>
        </c:ser>
        <c:axId val="183141504"/>
        <c:axId val="183143040"/>
      </c:scatterChart>
      <c:valAx>
        <c:axId val="183141504"/>
        <c:scaling>
          <c:orientation val="minMax"/>
        </c:scaling>
        <c:axPos val="b"/>
        <c:numFmt formatCode="dd/mm/yyyy\ hh:mm" sourceLinked="1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183143040"/>
        <c:crosses val="autoZero"/>
        <c:crossBetween val="midCat"/>
      </c:valAx>
      <c:valAx>
        <c:axId val="183143040"/>
        <c:scaling>
          <c:orientation val="minMax"/>
        </c:scaling>
        <c:axPos val="l"/>
        <c:majorGridlines/>
        <c:numFmt formatCode="General" sourceLinked="1"/>
        <c:tickLblPos val="nextTo"/>
        <c:crossAx val="183141504"/>
        <c:crosses val="autoZero"/>
        <c:crossBetween val="midCat"/>
      </c:valAx>
      <c:spPr>
        <a:noFill/>
      </c:spPr>
    </c:plotArea>
    <c:plotVisOnly val="1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4393536666607104E-2"/>
          <c:y val="8.5077509322700751E-2"/>
          <c:w val="0.90095614348826158"/>
          <c:h val="0.88351785706728958"/>
        </c:manualLayout>
      </c:layout>
      <c:scatterChart>
        <c:scatterStyle val="smoothMarker"/>
        <c:ser>
          <c:idx val="0"/>
          <c:order val="0"/>
          <c:spPr>
            <a:ln w="19050"/>
          </c:spPr>
          <c:marker>
            <c:symbol val="none"/>
          </c:marker>
          <c:dPt>
            <c:idx val="25"/>
            <c:spPr>
              <a:ln w="19050">
                <a:solidFill>
                  <a:schemeClr val="bg2">
                    <a:lumMod val="50000"/>
                  </a:schemeClr>
                </a:solidFill>
              </a:ln>
            </c:spPr>
          </c:dPt>
          <c:xVal>
            <c:numRef>
              <c:f>expiry_bullspread!$BN$17:$BN$600</c:f>
              <c:numCache>
                <c:formatCode>[$-F400]h:mm:ss\ AM/PM</c:formatCode>
                <c:ptCount val="584"/>
                <c:pt idx="1">
                  <c:v>45387.584293981483</c:v>
                </c:pt>
              </c:numCache>
            </c:numRef>
          </c:xVal>
          <c:yVal>
            <c:numRef>
              <c:f>expiry_bullspread!$BO$17:$BO$600</c:f>
              <c:numCache>
                <c:formatCode>General</c:formatCode>
                <c:ptCount val="584"/>
                <c:pt idx="1">
                  <c:v>0</c:v>
                </c:pt>
              </c:numCache>
            </c:numRef>
          </c:yVal>
          <c:smooth val="1"/>
        </c:ser>
        <c:axId val="183466624"/>
        <c:axId val="183476608"/>
      </c:scatterChart>
      <c:valAx>
        <c:axId val="183466624"/>
        <c:scaling>
          <c:orientation val="minMax"/>
        </c:scaling>
        <c:axPos val="b"/>
        <c:numFmt formatCode="[$-F400]h:mm:ss\ AM/PM" sourceLinked="1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183476608"/>
        <c:crosses val="autoZero"/>
        <c:crossBetween val="midCat"/>
      </c:valAx>
      <c:valAx>
        <c:axId val="183476608"/>
        <c:scaling>
          <c:orientation val="minMax"/>
        </c:scaling>
        <c:axPos val="l"/>
        <c:majorGridlines/>
        <c:numFmt formatCode="General" sourceLinked="1"/>
        <c:tickLblPos val="nextTo"/>
        <c:crossAx val="183466624"/>
        <c:crosses val="autoZero"/>
        <c:crossBetween val="midCat"/>
      </c:valAx>
      <c:spPr>
        <a:noFill/>
      </c:spPr>
    </c:plotArea>
    <c:plotVisOnly val="1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9</xdr:row>
      <xdr:rowOff>30614</xdr:rowOff>
    </xdr:from>
    <xdr:to>
      <xdr:col>22</xdr:col>
      <xdr:colOff>178252</xdr:colOff>
      <xdr:row>34</xdr:row>
      <xdr:rowOff>48474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14</xdr:row>
      <xdr:rowOff>66674</xdr:rowOff>
    </xdr:from>
    <xdr:to>
      <xdr:col>52</xdr:col>
      <xdr:colOff>961072</xdr:colOff>
      <xdr:row>14</xdr:row>
      <xdr:rowOff>203834</xdr:rowOff>
    </xdr:to>
    <xdr:sp macro="[1]!Sortbyloss" textlink="">
      <xdr:nvSpPr>
        <xdr:cNvPr id="2" name="sortG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>
        <a:xfrm>
          <a:off x="6386512" y="2343149"/>
          <a:ext cx="13716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14</xdr:row>
      <xdr:rowOff>66674</xdr:rowOff>
    </xdr:from>
    <xdr:to>
      <xdr:col>53</xdr:col>
      <xdr:colOff>561022</xdr:colOff>
      <xdr:row>14</xdr:row>
      <xdr:rowOff>203834</xdr:rowOff>
    </xdr:to>
    <xdr:sp macro="[1]!PtoLPercent" textlink="">
      <xdr:nvSpPr>
        <xdr:cNvPr id="3" name="PerLP">
          <a:extLst>
            <a:ext uri="{FF2B5EF4-FFF2-40B4-BE49-F238E27FC236}">
              <a16:creationId xmlns:a16="http://schemas.microsoft.com/office/drawing/2014/main" xmlns="" id="{00000000-0008-0000-0500-00001D000000}"/>
            </a:ext>
          </a:extLst>
        </xdr:cNvPr>
        <xdr:cNvSpPr/>
      </xdr:nvSpPr>
      <xdr:spPr>
        <a:xfrm flipV="1">
          <a:off x="7110412" y="2343149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403111</xdr:colOff>
      <xdr:row>0</xdr:row>
      <xdr:rowOff>11906</xdr:rowOff>
    </xdr:from>
    <xdr:to>
      <xdr:col>53</xdr:col>
      <xdr:colOff>5953</xdr:colOff>
      <xdr:row>12</xdr:row>
      <xdr:rowOff>119063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14</xdr:row>
      <xdr:rowOff>66674</xdr:rowOff>
    </xdr:from>
    <xdr:to>
      <xdr:col>52</xdr:col>
      <xdr:colOff>961072</xdr:colOff>
      <xdr:row>14</xdr:row>
      <xdr:rowOff>203834</xdr:rowOff>
    </xdr:to>
    <xdr:sp macro="[1]!Sortbyloss" textlink="">
      <xdr:nvSpPr>
        <xdr:cNvPr id="2" name="sortG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>
        <a:xfrm>
          <a:off x="22626637" y="2176462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14</xdr:row>
      <xdr:rowOff>66674</xdr:rowOff>
    </xdr:from>
    <xdr:to>
      <xdr:col>53</xdr:col>
      <xdr:colOff>561022</xdr:colOff>
      <xdr:row>14</xdr:row>
      <xdr:rowOff>203834</xdr:rowOff>
    </xdr:to>
    <xdr:sp macro="[1]!PtoLPercent" textlink="">
      <xdr:nvSpPr>
        <xdr:cNvPr id="3" name="PerLP">
          <a:extLst>
            <a:ext uri="{FF2B5EF4-FFF2-40B4-BE49-F238E27FC236}">
              <a16:creationId xmlns:a16="http://schemas.microsoft.com/office/drawing/2014/main" xmlns="" id="{00000000-0008-0000-0500-00001D000000}"/>
            </a:ext>
          </a:extLst>
        </xdr:cNvPr>
        <xdr:cNvSpPr/>
      </xdr:nvSpPr>
      <xdr:spPr>
        <a:xfrm flipV="1">
          <a:off x="23050500" y="2176462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415635</xdr:colOff>
      <xdr:row>0</xdr:row>
      <xdr:rowOff>0</xdr:rowOff>
    </xdr:from>
    <xdr:to>
      <xdr:col>53</xdr:col>
      <xdr:colOff>640774</xdr:colOff>
      <xdr:row>12</xdr:row>
      <xdr:rowOff>88107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823912</xdr:colOff>
      <xdr:row>14</xdr:row>
      <xdr:rowOff>66674</xdr:rowOff>
    </xdr:from>
    <xdr:to>
      <xdr:col>58</xdr:col>
      <xdr:colOff>961072</xdr:colOff>
      <xdr:row>14</xdr:row>
      <xdr:rowOff>203834</xdr:rowOff>
    </xdr:to>
    <xdr:sp macro="[1]!Sortbyloss" textlink="">
      <xdr:nvSpPr>
        <xdr:cNvPr id="5" name="sortG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>
        <a:xfrm>
          <a:off x="27324843" y="1632347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14</xdr:row>
      <xdr:rowOff>66674</xdr:rowOff>
    </xdr:from>
    <xdr:to>
      <xdr:col>52</xdr:col>
      <xdr:colOff>961072</xdr:colOff>
      <xdr:row>14</xdr:row>
      <xdr:rowOff>203834</xdr:rowOff>
    </xdr:to>
    <xdr:sp macro="[1]!Sortbyloss" textlink="">
      <xdr:nvSpPr>
        <xdr:cNvPr id="2" name="sortG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>
        <a:xfrm>
          <a:off x="22231349" y="2538412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14</xdr:row>
      <xdr:rowOff>66674</xdr:rowOff>
    </xdr:from>
    <xdr:to>
      <xdr:col>53</xdr:col>
      <xdr:colOff>561022</xdr:colOff>
      <xdr:row>14</xdr:row>
      <xdr:rowOff>203834</xdr:rowOff>
    </xdr:to>
    <xdr:sp macro="[1]!PtoLPercent" textlink="">
      <xdr:nvSpPr>
        <xdr:cNvPr id="3" name="PerLP">
          <a:extLst>
            <a:ext uri="{FF2B5EF4-FFF2-40B4-BE49-F238E27FC236}">
              <a16:creationId xmlns:a16="http://schemas.microsoft.com/office/drawing/2014/main" xmlns="" id="{00000000-0008-0000-0500-00001D000000}"/>
            </a:ext>
          </a:extLst>
        </xdr:cNvPr>
        <xdr:cNvSpPr/>
      </xdr:nvSpPr>
      <xdr:spPr>
        <a:xfrm flipV="1">
          <a:off x="22655212" y="2538412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610280</xdr:colOff>
      <xdr:row>0</xdr:row>
      <xdr:rowOff>0</xdr:rowOff>
    </xdr:from>
    <xdr:to>
      <xdr:col>49</xdr:col>
      <xdr:colOff>11907</xdr:colOff>
      <xdr:row>12</xdr:row>
      <xdr:rowOff>88107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823912</xdr:colOff>
      <xdr:row>14</xdr:row>
      <xdr:rowOff>66674</xdr:rowOff>
    </xdr:from>
    <xdr:to>
      <xdr:col>58</xdr:col>
      <xdr:colOff>961072</xdr:colOff>
      <xdr:row>14</xdr:row>
      <xdr:rowOff>203834</xdr:rowOff>
    </xdr:to>
    <xdr:sp macro="[1]!Sortbyloss" textlink="">
      <xdr:nvSpPr>
        <xdr:cNvPr id="5" name="sortG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>
        <a:xfrm>
          <a:off x="25974675" y="2538412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Formats/trial_stock-trading-journal-v10.2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Dashboard"/>
      <sheetName val="Form"/>
      <sheetName val="Trade Log"/>
      <sheetName val="Bank Transfers"/>
      <sheetName val="Trade Review"/>
      <sheetName val="Monthly Report"/>
      <sheetName val="Calendar"/>
      <sheetName val="Portfolio"/>
      <sheetName val="Stock Position"/>
      <sheetName val="Dividends"/>
      <sheetName val="Settings"/>
      <sheetName val="calc"/>
      <sheetName val="trial_stock-trading-journal-v10"/>
    </sheetNames>
    <definedNames>
      <definedName name="PtoLPercent"/>
      <definedName name="Sortbyloss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tastylive.com/concepts-strategies/iron-butterf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3:C6"/>
  <sheetViews>
    <sheetView workbookViewId="0">
      <selection activeCell="C4" sqref="C4"/>
    </sheetView>
  </sheetViews>
  <sheetFormatPr defaultRowHeight="14.25"/>
  <cols>
    <col min="2" max="2" width="64.6640625" customWidth="1"/>
  </cols>
  <sheetData>
    <row r="3" spans="1:3">
      <c r="A3" s="23">
        <v>1</v>
      </c>
      <c r="B3" s="21" t="s">
        <v>25</v>
      </c>
    </row>
    <row r="4" spans="1:3">
      <c r="A4" s="23">
        <v>2</v>
      </c>
      <c r="B4" s="21" t="s">
        <v>26</v>
      </c>
    </row>
    <row r="5" spans="1:3" ht="28.5">
      <c r="A5" s="23">
        <v>3</v>
      </c>
      <c r="B5" s="22" t="s">
        <v>27</v>
      </c>
      <c r="C5" t="s">
        <v>28</v>
      </c>
    </row>
    <row r="6" spans="1:3">
      <c r="A6" s="23">
        <v>4</v>
      </c>
      <c r="B6" t="s">
        <v>48</v>
      </c>
      <c r="C6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B4:AP120"/>
  <sheetViews>
    <sheetView zoomScale="90" zoomScaleNormal="90" workbookViewId="0">
      <selection activeCell="E8" sqref="E8"/>
    </sheetView>
  </sheetViews>
  <sheetFormatPr defaultRowHeight="14.25"/>
  <cols>
    <col min="2" max="2" width="5.33203125" customWidth="1"/>
    <col min="3" max="3" width="13.9296875" customWidth="1"/>
    <col min="4" max="9" width="12.265625" customWidth="1"/>
    <col min="10" max="10" width="11.53125" customWidth="1"/>
    <col min="11" max="11" width="12.59765625" bestFit="1" customWidth="1"/>
    <col min="12" max="42" width="11.53125" customWidth="1"/>
  </cols>
  <sheetData>
    <row r="4" spans="2:42" ht="30" customHeight="1">
      <c r="B4" s="24"/>
      <c r="C4" s="25" t="s">
        <v>29</v>
      </c>
      <c r="D4" s="25" t="str">
        <f>D11</f>
        <v>prediction_xgb_FINNIFTY</v>
      </c>
      <c r="E4" s="25" t="str">
        <f t="shared" ref="E4:AP4" si="0">E11</f>
        <v>prediction_LR_FINNIFTY</v>
      </c>
      <c r="F4" s="25" t="str">
        <f t="shared" si="0"/>
        <v>prediction_xgb_BANKNIFTY</v>
      </c>
      <c r="G4" s="25" t="str">
        <f t="shared" si="0"/>
        <v>prediction_LR_BANKNIFTY</v>
      </c>
      <c r="H4" s="25" t="str">
        <f t="shared" si="0"/>
        <v>prediction_xgb_NIFTY</v>
      </c>
      <c r="I4" s="25" t="str">
        <f t="shared" si="0"/>
        <v>prediction_LR_NIFTY</v>
      </c>
      <c r="J4" s="25">
        <f t="shared" si="0"/>
        <v>0</v>
      </c>
      <c r="K4" s="25">
        <f t="shared" si="0"/>
        <v>0</v>
      </c>
      <c r="L4" s="25">
        <f t="shared" si="0"/>
        <v>0</v>
      </c>
      <c r="M4" s="25">
        <f t="shared" si="0"/>
        <v>0</v>
      </c>
      <c r="N4" s="25">
        <f t="shared" si="0"/>
        <v>0</v>
      </c>
      <c r="O4" s="25">
        <f t="shared" si="0"/>
        <v>0</v>
      </c>
      <c r="P4" s="25">
        <f t="shared" si="0"/>
        <v>0</v>
      </c>
      <c r="Q4" s="25">
        <f t="shared" si="0"/>
        <v>0</v>
      </c>
      <c r="R4" s="25">
        <f t="shared" si="0"/>
        <v>0</v>
      </c>
      <c r="S4" s="25">
        <f t="shared" si="0"/>
        <v>0</v>
      </c>
      <c r="T4" s="25">
        <f t="shared" si="0"/>
        <v>0</v>
      </c>
      <c r="U4" s="25">
        <f t="shared" si="0"/>
        <v>0</v>
      </c>
      <c r="V4" s="25">
        <f t="shared" si="0"/>
        <v>0</v>
      </c>
      <c r="W4" s="25">
        <f t="shared" si="0"/>
        <v>0</v>
      </c>
      <c r="X4" s="25">
        <f t="shared" si="0"/>
        <v>0</v>
      </c>
      <c r="Y4" s="25">
        <f t="shared" si="0"/>
        <v>0</v>
      </c>
      <c r="Z4" s="25">
        <f t="shared" si="0"/>
        <v>0</v>
      </c>
      <c r="AA4" s="25">
        <f t="shared" si="0"/>
        <v>0</v>
      </c>
      <c r="AB4" s="25">
        <f t="shared" si="0"/>
        <v>0</v>
      </c>
      <c r="AC4" s="25">
        <f t="shared" si="0"/>
        <v>0</v>
      </c>
      <c r="AD4" s="25">
        <f t="shared" si="0"/>
        <v>0</v>
      </c>
      <c r="AE4" s="25">
        <f t="shared" si="0"/>
        <v>0</v>
      </c>
      <c r="AF4" s="25">
        <f t="shared" si="0"/>
        <v>0</v>
      </c>
      <c r="AG4" s="25">
        <f t="shared" si="0"/>
        <v>0</v>
      </c>
      <c r="AH4" s="25">
        <f t="shared" si="0"/>
        <v>0</v>
      </c>
      <c r="AI4" s="25">
        <f t="shared" si="0"/>
        <v>0</v>
      </c>
      <c r="AJ4" s="25">
        <f t="shared" si="0"/>
        <v>0</v>
      </c>
      <c r="AK4" s="25">
        <f t="shared" si="0"/>
        <v>0</v>
      </c>
      <c r="AL4" s="25">
        <f t="shared" si="0"/>
        <v>0</v>
      </c>
      <c r="AM4" s="25">
        <f t="shared" si="0"/>
        <v>0</v>
      </c>
      <c r="AN4" s="25">
        <f t="shared" si="0"/>
        <v>0</v>
      </c>
      <c r="AO4" s="25">
        <f t="shared" si="0"/>
        <v>0</v>
      </c>
      <c r="AP4" s="25">
        <f t="shared" si="0"/>
        <v>0</v>
      </c>
    </row>
    <row r="5" spans="2:42">
      <c r="B5" s="26"/>
      <c r="C5" s="27"/>
      <c r="D5" s="31">
        <f>(INDEX(D12:D120,COUNTA(D12:D120))-D12)/D12</f>
        <v>-3.1817050523615339E-3</v>
      </c>
      <c r="E5" s="31">
        <f t="shared" ref="E5:AP5" si="1">(INDEX(E12:E120,COUNTA(E12:E120))-E12)/E12</f>
        <v>-1.4105181684006761E-2</v>
      </c>
      <c r="F5" s="31">
        <f t="shared" si="1"/>
        <v>-3.5619410698727555E-3</v>
      </c>
      <c r="G5" s="31">
        <f t="shared" si="1"/>
        <v>-1.475704363318105E-2</v>
      </c>
      <c r="H5" s="31">
        <f t="shared" si="1"/>
        <v>0</v>
      </c>
      <c r="I5" s="31">
        <f t="shared" si="1"/>
        <v>-1.3851500259960548E-3</v>
      </c>
      <c r="J5" s="31" t="e">
        <f t="shared" si="1"/>
        <v>#VALUE!</v>
      </c>
      <c r="K5" s="31" t="e">
        <f t="shared" si="1"/>
        <v>#VALUE!</v>
      </c>
      <c r="L5" s="31" t="e">
        <f t="shared" si="1"/>
        <v>#VALUE!</v>
      </c>
      <c r="M5" s="31" t="e">
        <f t="shared" si="1"/>
        <v>#VALUE!</v>
      </c>
      <c r="N5" s="31" t="e">
        <f t="shared" si="1"/>
        <v>#VALUE!</v>
      </c>
      <c r="O5" s="31" t="e">
        <f t="shared" si="1"/>
        <v>#VALUE!</v>
      </c>
      <c r="P5" s="31" t="e">
        <f t="shared" si="1"/>
        <v>#VALUE!</v>
      </c>
      <c r="Q5" s="31" t="e">
        <f t="shared" si="1"/>
        <v>#VALUE!</v>
      </c>
      <c r="R5" s="31" t="e">
        <f t="shared" si="1"/>
        <v>#VALUE!</v>
      </c>
      <c r="S5" s="31" t="e">
        <f t="shared" si="1"/>
        <v>#VALUE!</v>
      </c>
      <c r="T5" s="31" t="e">
        <f t="shared" si="1"/>
        <v>#VALUE!</v>
      </c>
      <c r="U5" s="31" t="e">
        <f t="shared" si="1"/>
        <v>#VALUE!</v>
      </c>
      <c r="V5" s="31" t="e">
        <f t="shared" si="1"/>
        <v>#VALUE!</v>
      </c>
      <c r="W5" s="31" t="e">
        <f t="shared" si="1"/>
        <v>#VALUE!</v>
      </c>
      <c r="X5" s="31" t="e">
        <f t="shared" si="1"/>
        <v>#VALUE!</v>
      </c>
      <c r="Y5" s="31" t="e">
        <f t="shared" si="1"/>
        <v>#VALUE!</v>
      </c>
      <c r="Z5" s="31" t="e">
        <f t="shared" si="1"/>
        <v>#VALUE!</v>
      </c>
      <c r="AA5" s="31" t="e">
        <f t="shared" si="1"/>
        <v>#VALUE!</v>
      </c>
      <c r="AB5" s="31" t="e">
        <f t="shared" si="1"/>
        <v>#VALUE!</v>
      </c>
      <c r="AC5" s="31" t="e">
        <f t="shared" si="1"/>
        <v>#VALUE!</v>
      </c>
      <c r="AD5" s="31" t="e">
        <f t="shared" si="1"/>
        <v>#VALUE!</v>
      </c>
      <c r="AE5" s="31" t="e">
        <f t="shared" si="1"/>
        <v>#VALUE!</v>
      </c>
      <c r="AF5" s="31" t="e">
        <f t="shared" si="1"/>
        <v>#VALUE!</v>
      </c>
      <c r="AG5" s="31" t="e">
        <f t="shared" si="1"/>
        <v>#VALUE!</v>
      </c>
      <c r="AH5" s="31" t="e">
        <f t="shared" si="1"/>
        <v>#VALUE!</v>
      </c>
      <c r="AI5" s="31" t="e">
        <f t="shared" si="1"/>
        <v>#VALUE!</v>
      </c>
      <c r="AJ5" s="31" t="e">
        <f t="shared" si="1"/>
        <v>#VALUE!</v>
      </c>
      <c r="AK5" s="31" t="e">
        <f t="shared" si="1"/>
        <v>#VALUE!</v>
      </c>
      <c r="AL5" s="31" t="e">
        <f t="shared" si="1"/>
        <v>#VALUE!</v>
      </c>
      <c r="AM5" s="31" t="e">
        <f t="shared" si="1"/>
        <v>#VALUE!</v>
      </c>
      <c r="AN5" s="31" t="e">
        <f t="shared" si="1"/>
        <v>#VALUE!</v>
      </c>
      <c r="AO5" s="31" t="e">
        <f t="shared" si="1"/>
        <v>#VALUE!</v>
      </c>
      <c r="AP5" s="31" t="e">
        <f t="shared" si="1"/>
        <v>#VALUE!</v>
      </c>
    </row>
    <row r="6" spans="2:42">
      <c r="B6" s="26"/>
      <c r="C6" s="31">
        <v>0.01</v>
      </c>
      <c r="D6" s="31" t="str">
        <f>IF(ABS(D5)&gt;$C$6,IF(D5&lt;0,"Down","Up"),"Side-way")</f>
        <v>Side-way</v>
      </c>
      <c r="E6" s="31" t="str">
        <f t="shared" ref="E6:AP6" si="2">IF(ABS(E5)&gt;$C$6,IF(E5&lt;0,"Down","Up"),"Side-way")</f>
        <v>Down</v>
      </c>
      <c r="F6" s="31" t="str">
        <f t="shared" si="2"/>
        <v>Side-way</v>
      </c>
      <c r="G6" s="31" t="str">
        <f t="shared" si="2"/>
        <v>Down</v>
      </c>
      <c r="H6" s="31" t="str">
        <f t="shared" si="2"/>
        <v>Side-way</v>
      </c>
      <c r="I6" s="31" t="str">
        <f t="shared" si="2"/>
        <v>Side-way</v>
      </c>
      <c r="J6" s="31" t="e">
        <f t="shared" si="2"/>
        <v>#VALUE!</v>
      </c>
      <c r="K6" s="31" t="e">
        <f t="shared" si="2"/>
        <v>#VALUE!</v>
      </c>
      <c r="L6" s="31" t="e">
        <f t="shared" si="2"/>
        <v>#VALUE!</v>
      </c>
      <c r="M6" s="31" t="e">
        <f t="shared" si="2"/>
        <v>#VALUE!</v>
      </c>
      <c r="N6" s="31" t="e">
        <f t="shared" si="2"/>
        <v>#VALUE!</v>
      </c>
      <c r="O6" s="31" t="e">
        <f t="shared" si="2"/>
        <v>#VALUE!</v>
      </c>
      <c r="P6" s="31" t="e">
        <f t="shared" si="2"/>
        <v>#VALUE!</v>
      </c>
      <c r="Q6" s="31" t="e">
        <f t="shared" si="2"/>
        <v>#VALUE!</v>
      </c>
      <c r="R6" s="31" t="e">
        <f t="shared" si="2"/>
        <v>#VALUE!</v>
      </c>
      <c r="S6" s="31" t="e">
        <f t="shared" si="2"/>
        <v>#VALUE!</v>
      </c>
      <c r="T6" s="31" t="e">
        <f t="shared" si="2"/>
        <v>#VALUE!</v>
      </c>
      <c r="U6" s="31" t="e">
        <f t="shared" si="2"/>
        <v>#VALUE!</v>
      </c>
      <c r="V6" s="31" t="e">
        <f t="shared" si="2"/>
        <v>#VALUE!</v>
      </c>
      <c r="W6" s="31" t="e">
        <f t="shared" si="2"/>
        <v>#VALUE!</v>
      </c>
      <c r="X6" s="31" t="e">
        <f t="shared" si="2"/>
        <v>#VALUE!</v>
      </c>
      <c r="Y6" s="31" t="e">
        <f t="shared" si="2"/>
        <v>#VALUE!</v>
      </c>
      <c r="Z6" s="31" t="e">
        <f t="shared" si="2"/>
        <v>#VALUE!</v>
      </c>
      <c r="AA6" s="31" t="e">
        <f t="shared" si="2"/>
        <v>#VALUE!</v>
      </c>
      <c r="AB6" s="31" t="e">
        <f t="shared" si="2"/>
        <v>#VALUE!</v>
      </c>
      <c r="AC6" s="31" t="e">
        <f t="shared" si="2"/>
        <v>#VALUE!</v>
      </c>
      <c r="AD6" s="31" t="e">
        <f t="shared" si="2"/>
        <v>#VALUE!</v>
      </c>
      <c r="AE6" s="31" t="e">
        <f t="shared" si="2"/>
        <v>#VALUE!</v>
      </c>
      <c r="AF6" s="31" t="e">
        <f t="shared" si="2"/>
        <v>#VALUE!</v>
      </c>
      <c r="AG6" s="31" t="e">
        <f t="shared" si="2"/>
        <v>#VALUE!</v>
      </c>
      <c r="AH6" s="31" t="e">
        <f t="shared" si="2"/>
        <v>#VALUE!</v>
      </c>
      <c r="AI6" s="31" t="e">
        <f t="shared" si="2"/>
        <v>#VALUE!</v>
      </c>
      <c r="AJ6" s="31" t="e">
        <f t="shared" si="2"/>
        <v>#VALUE!</v>
      </c>
      <c r="AK6" s="31" t="e">
        <f t="shared" si="2"/>
        <v>#VALUE!</v>
      </c>
      <c r="AL6" s="31" t="e">
        <f t="shared" si="2"/>
        <v>#VALUE!</v>
      </c>
      <c r="AM6" s="31" t="e">
        <f t="shared" si="2"/>
        <v>#VALUE!</v>
      </c>
      <c r="AN6" s="31" t="e">
        <f t="shared" si="2"/>
        <v>#VALUE!</v>
      </c>
      <c r="AO6" s="31" t="e">
        <f t="shared" si="2"/>
        <v>#VALUE!</v>
      </c>
      <c r="AP6" s="31" t="e">
        <f t="shared" si="2"/>
        <v>#VALUE!</v>
      </c>
    </row>
    <row r="7" spans="2:42" ht="15.4" customHeight="1"/>
    <row r="8" spans="2:42" ht="15.4" customHeight="1">
      <c r="D8" s="30"/>
    </row>
    <row r="9" spans="2:42" ht="15.4" customHeight="1">
      <c r="C9" s="29"/>
    </row>
    <row r="10" spans="2:42" ht="15.4" customHeight="1"/>
    <row r="11" spans="2:42" ht="30" customHeight="1">
      <c r="B11" s="24"/>
      <c r="C11" s="25" t="s">
        <v>51</v>
      </c>
      <c r="D11" s="25" t="s">
        <v>52</v>
      </c>
      <c r="E11" s="25" t="s">
        <v>53</v>
      </c>
      <c r="F11" s="25" t="s">
        <v>54</v>
      </c>
      <c r="G11" s="25" t="s">
        <v>55</v>
      </c>
      <c r="H11" s="25" t="s">
        <v>56</v>
      </c>
      <c r="I11" s="25" t="s">
        <v>57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</row>
    <row r="12" spans="2:42">
      <c r="B12" s="26"/>
      <c r="C12" s="27">
        <v>45327.385416666664</v>
      </c>
      <c r="D12" s="33">
        <v>20403.515625</v>
      </c>
      <c r="E12" s="33">
        <v>20668.34171430875</v>
      </c>
      <c r="F12" s="33">
        <v>45708.92578125</v>
      </c>
      <c r="G12" s="33">
        <v>46619.395342674739</v>
      </c>
      <c r="H12" s="33">
        <v>19956.767578125</v>
      </c>
      <c r="I12" s="33">
        <v>21813.64505308861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</row>
    <row r="13" spans="2:42">
      <c r="B13" s="26"/>
      <c r="C13" s="27">
        <v>45327.427083333336</v>
      </c>
      <c r="D13" s="33">
        <v>20421.998046875</v>
      </c>
      <c r="E13" s="33">
        <v>20660.072794166703</v>
      </c>
      <c r="F13" s="33">
        <v>45609.99609375</v>
      </c>
      <c r="G13" s="33">
        <v>46567.811041789631</v>
      </c>
      <c r="H13" s="33">
        <v>19956.767578125</v>
      </c>
      <c r="I13" s="33">
        <v>21884.79434690153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</row>
    <row r="14" spans="2:42">
      <c r="B14" s="26"/>
      <c r="C14" s="27">
        <v>45327.46875</v>
      </c>
      <c r="D14" s="33">
        <v>20413.88671875</v>
      </c>
      <c r="E14" s="33">
        <v>20733.501136848157</v>
      </c>
      <c r="F14" s="33">
        <v>45609.99609375</v>
      </c>
      <c r="G14" s="33">
        <v>46770.830560570146</v>
      </c>
      <c r="H14" s="33">
        <v>19956.767578125</v>
      </c>
      <c r="I14" s="33">
        <v>21978.053704366939</v>
      </c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</row>
    <row r="15" spans="2:42">
      <c r="B15" s="26"/>
      <c r="C15" s="27">
        <v>45327.510416666664</v>
      </c>
      <c r="D15" s="33">
        <v>20413.88671875</v>
      </c>
      <c r="E15" s="33">
        <v>20514.66690653385</v>
      </c>
      <c r="F15" s="33">
        <v>45609.99609375</v>
      </c>
      <c r="G15" s="33">
        <v>46254.0344677229</v>
      </c>
      <c r="H15" s="33">
        <v>19956.767578125</v>
      </c>
      <c r="I15" s="33">
        <v>21765.254463862755</v>
      </c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</row>
    <row r="16" spans="2:42">
      <c r="B16" s="26"/>
      <c r="C16" s="27">
        <v>45327.552083333336</v>
      </c>
      <c r="D16" s="33">
        <v>20413.88671875</v>
      </c>
      <c r="E16" s="33">
        <v>20520.686738327837</v>
      </c>
      <c r="F16" s="33">
        <v>45546.11328125</v>
      </c>
      <c r="G16" s="33">
        <v>46230.367222962203</v>
      </c>
      <c r="H16" s="33">
        <v>19956.767578125</v>
      </c>
      <c r="I16" s="33">
        <v>21815.523695055395</v>
      </c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</row>
    <row r="17" spans="2:42">
      <c r="B17" s="26"/>
      <c r="C17" s="27">
        <v>45327.59375</v>
      </c>
      <c r="D17" s="33">
        <v>20369.658203125</v>
      </c>
      <c r="E17" s="33">
        <v>20404.653030954138</v>
      </c>
      <c r="F17" s="33">
        <v>45546.11328125</v>
      </c>
      <c r="G17" s="33">
        <v>45908.560787061862</v>
      </c>
      <c r="H17" s="33">
        <v>19956.767578125</v>
      </c>
      <c r="I17" s="33">
        <v>21787.658990465039</v>
      </c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</row>
    <row r="18" spans="2:42">
      <c r="B18" s="26"/>
      <c r="C18" s="27">
        <v>45327.635416666664</v>
      </c>
      <c r="D18" s="33">
        <v>20338.59765625</v>
      </c>
      <c r="E18" s="33">
        <v>20376.810999321289</v>
      </c>
      <c r="F18" s="33">
        <v>45546.11328125</v>
      </c>
      <c r="G18" s="33">
        <v>45931.430891450371</v>
      </c>
      <c r="H18" s="33">
        <v>19956.767578125</v>
      </c>
      <c r="I18" s="33">
        <v>21783.429882076256</v>
      </c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</row>
    <row r="19" spans="2:42">
      <c r="B19" s="26"/>
      <c r="C19" s="28"/>
      <c r="D19" s="3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</row>
    <row r="20" spans="2:42">
      <c r="B20" s="26"/>
      <c r="C20" s="28"/>
      <c r="D20" s="32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</row>
    <row r="21" spans="2:42">
      <c r="B21" s="26"/>
      <c r="C21" s="28"/>
      <c r="D21" s="32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</row>
    <row r="22" spans="2:42">
      <c r="B22" s="26"/>
      <c r="C22" s="26"/>
      <c r="D22" s="32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</row>
    <row r="23" spans="2:42">
      <c r="B23" s="26"/>
      <c r="C23" s="26"/>
      <c r="D23" s="32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</row>
    <row r="24" spans="2:42">
      <c r="B24" s="26"/>
      <c r="C24" s="26"/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</row>
    <row r="25" spans="2:42">
      <c r="B25" s="26"/>
      <c r="C25" s="26"/>
      <c r="D25" s="32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</row>
    <row r="26" spans="2:42">
      <c r="B26" s="26"/>
      <c r="C26" s="26"/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</row>
    <row r="27" spans="2:42">
      <c r="B27" s="26"/>
      <c r="C27" s="26"/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</row>
    <row r="28" spans="2:42">
      <c r="B28" s="26"/>
      <c r="C28" s="26"/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</row>
    <row r="29" spans="2:42">
      <c r="B29" s="26"/>
      <c r="C29" s="26"/>
      <c r="D29" s="3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</row>
    <row r="30" spans="2:42">
      <c r="B30" s="26"/>
      <c r="C30" s="26"/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</row>
    <row r="31" spans="2:42">
      <c r="B31" s="26"/>
      <c r="C31" s="26"/>
      <c r="D31" s="32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</row>
    <row r="32" spans="2:42">
      <c r="B32" s="26"/>
      <c r="C32" s="26"/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</row>
    <row r="33" spans="2:42">
      <c r="B33" s="26"/>
      <c r="C33" s="26"/>
      <c r="D33" s="32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2:42">
      <c r="B34" s="26"/>
      <c r="C34" s="26"/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</row>
    <row r="35" spans="2:42">
      <c r="B35" s="26"/>
      <c r="C35" s="26"/>
      <c r="D35" s="3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</row>
    <row r="36" spans="2:42">
      <c r="B36" s="26"/>
      <c r="C36" s="26"/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</row>
    <row r="37" spans="2:42">
      <c r="B37" s="26"/>
      <c r="C37" s="26"/>
      <c r="D37" s="32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</row>
    <row r="38" spans="2:42">
      <c r="B38" s="26"/>
      <c r="C38" s="26"/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</row>
    <row r="39" spans="2:42">
      <c r="B39" s="26"/>
      <c r="C39" s="26"/>
      <c r="D39" s="32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</row>
    <row r="40" spans="2:42">
      <c r="B40" s="26"/>
      <c r="C40" s="26"/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</row>
    <row r="41" spans="2:42">
      <c r="B41" s="26"/>
      <c r="C41" s="26"/>
      <c r="D41" s="32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</row>
    <row r="42" spans="2:42">
      <c r="B42" s="26"/>
      <c r="C42" s="26"/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</row>
    <row r="43" spans="2:42">
      <c r="B43" s="26"/>
      <c r="C43" s="26"/>
      <c r="D43" s="32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</row>
    <row r="44" spans="2:42">
      <c r="B44" s="26"/>
      <c r="C44" s="26"/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</row>
    <row r="45" spans="2:42">
      <c r="B45" s="26"/>
      <c r="C45" s="26"/>
      <c r="D45" s="3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</row>
    <row r="46" spans="2:42">
      <c r="B46" s="26"/>
      <c r="C46" s="26"/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</row>
    <row r="47" spans="2:42">
      <c r="B47" s="26"/>
      <c r="C47" s="26"/>
      <c r="D47" s="32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</row>
    <row r="48" spans="2:42">
      <c r="B48" s="26"/>
      <c r="C48" s="26"/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</row>
    <row r="49" spans="2:42">
      <c r="B49" s="26"/>
      <c r="C49" s="26"/>
      <c r="D49" s="32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</row>
    <row r="50" spans="2:42">
      <c r="B50" s="26"/>
      <c r="C50" s="26"/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</row>
    <row r="51" spans="2:42">
      <c r="B51" s="26"/>
      <c r="C51" s="26"/>
      <c r="D51" s="32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</row>
    <row r="52" spans="2:42">
      <c r="B52" s="26"/>
      <c r="C52" s="26"/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</row>
    <row r="53" spans="2:42">
      <c r="B53" s="26"/>
      <c r="C53" s="26"/>
      <c r="D53" s="32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</row>
    <row r="54" spans="2:42">
      <c r="B54" s="26"/>
      <c r="C54" s="26"/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</row>
    <row r="55" spans="2:42">
      <c r="B55" s="26"/>
      <c r="C55" s="26"/>
      <c r="D55" s="32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</row>
    <row r="56" spans="2:42">
      <c r="B56" s="26"/>
      <c r="C56" s="26"/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</row>
    <row r="57" spans="2:42">
      <c r="B57" s="26"/>
      <c r="C57" s="26"/>
      <c r="D57" s="32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</row>
    <row r="58" spans="2:42">
      <c r="B58" s="26"/>
      <c r="C58" s="26"/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</row>
    <row r="59" spans="2:42">
      <c r="B59" s="26"/>
      <c r="C59" s="26"/>
      <c r="D59" s="32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2:42">
      <c r="B60" s="26"/>
      <c r="C60" s="26"/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</row>
    <row r="61" spans="2:42">
      <c r="B61" s="26"/>
      <c r="C61" s="26"/>
      <c r="D61" s="32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</row>
    <row r="62" spans="2:42">
      <c r="B62" s="26"/>
      <c r="C62" s="26"/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</row>
    <row r="63" spans="2:42">
      <c r="B63" s="26"/>
      <c r="C63" s="26"/>
      <c r="D63" s="32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</row>
    <row r="64" spans="2:42">
      <c r="B64" s="26"/>
      <c r="C64" s="26"/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</row>
    <row r="65" spans="2:42">
      <c r="B65" s="26"/>
      <c r="C65" s="26"/>
      <c r="D65" s="32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</row>
    <row r="66" spans="2:42">
      <c r="B66" s="26"/>
      <c r="C66" s="26"/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</row>
    <row r="67" spans="2:42">
      <c r="B67" s="26"/>
      <c r="C67" s="26"/>
      <c r="D67" s="32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</row>
    <row r="68" spans="2:42">
      <c r="B68" s="26"/>
      <c r="C68" s="26"/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</row>
    <row r="69" spans="2:42">
      <c r="B69" s="26"/>
      <c r="C69" s="26"/>
      <c r="D69" s="32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</row>
    <row r="70" spans="2:42">
      <c r="B70" s="26"/>
      <c r="C70" s="26"/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</row>
    <row r="71" spans="2:42">
      <c r="B71" s="26"/>
      <c r="C71" s="26"/>
      <c r="D71" s="32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</row>
    <row r="72" spans="2:42">
      <c r="B72" s="26"/>
      <c r="C72" s="26"/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</row>
    <row r="73" spans="2:42">
      <c r="B73" s="26"/>
      <c r="C73" s="26"/>
      <c r="D73" s="32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</row>
    <row r="74" spans="2:42">
      <c r="B74" s="26"/>
      <c r="C74" s="26"/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</row>
    <row r="75" spans="2:42">
      <c r="B75" s="26"/>
      <c r="C75" s="26"/>
      <c r="D75" s="32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</row>
    <row r="76" spans="2:42">
      <c r="B76" s="26"/>
      <c r="C76" s="26"/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</row>
    <row r="77" spans="2:42">
      <c r="B77" s="26"/>
      <c r="C77" s="26"/>
      <c r="D77" s="32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</row>
    <row r="78" spans="2:42">
      <c r="B78" s="26"/>
      <c r="C78" s="26"/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</row>
    <row r="79" spans="2:42">
      <c r="B79" s="26"/>
      <c r="C79" s="26"/>
      <c r="D79" s="32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</row>
    <row r="80" spans="2:42">
      <c r="B80" s="26"/>
      <c r="C80" s="26"/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</row>
    <row r="81" spans="2:42">
      <c r="B81" s="26"/>
      <c r="C81" s="26"/>
      <c r="D81" s="32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</row>
    <row r="82" spans="2:42">
      <c r="B82" s="26"/>
      <c r="C82" s="26"/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</row>
    <row r="83" spans="2:42">
      <c r="B83" s="26"/>
      <c r="C83" s="26"/>
      <c r="D83" s="32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</row>
    <row r="84" spans="2:42">
      <c r="B84" s="26"/>
      <c r="C84" s="26"/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</row>
    <row r="85" spans="2:42">
      <c r="B85" s="26"/>
      <c r="C85" s="26"/>
      <c r="D85" s="32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2:42">
      <c r="B86" s="26"/>
      <c r="C86" s="26"/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</row>
    <row r="87" spans="2:42">
      <c r="B87" s="26"/>
      <c r="C87" s="26"/>
      <c r="D87" s="32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</row>
    <row r="88" spans="2:42">
      <c r="B88" s="26"/>
      <c r="C88" s="26"/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</row>
    <row r="89" spans="2:42">
      <c r="B89" s="26"/>
      <c r="C89" s="26"/>
      <c r="D89" s="32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</row>
    <row r="90" spans="2:42">
      <c r="B90" s="26"/>
      <c r="C90" s="26"/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</row>
    <row r="91" spans="2:42">
      <c r="B91" s="26"/>
      <c r="C91" s="26"/>
      <c r="D91" s="32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</row>
    <row r="92" spans="2:42">
      <c r="B92" s="26"/>
      <c r="C92" s="26"/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</row>
    <row r="93" spans="2:42">
      <c r="B93" s="26"/>
      <c r="C93" s="26"/>
      <c r="D93" s="32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</row>
    <row r="94" spans="2:42">
      <c r="B94" s="26"/>
      <c r="C94" s="26"/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</row>
    <row r="95" spans="2:42">
      <c r="B95" s="26"/>
      <c r="C95" s="26"/>
      <c r="D95" s="32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</row>
    <row r="96" spans="2:42">
      <c r="B96" s="26"/>
      <c r="C96" s="26"/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</row>
    <row r="97" spans="2:42">
      <c r="B97" s="26"/>
      <c r="C97" s="26"/>
      <c r="D97" s="32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</row>
    <row r="98" spans="2:42">
      <c r="B98" s="26"/>
      <c r="C98" s="26"/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</row>
    <row r="99" spans="2:42">
      <c r="B99" s="26"/>
      <c r="C99" s="26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</row>
    <row r="100" spans="2:42">
      <c r="B100" s="26"/>
      <c r="C100" s="26"/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</row>
    <row r="101" spans="2:42">
      <c r="B101" s="26"/>
      <c r="C101" s="26"/>
      <c r="D101" s="34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</row>
    <row r="102" spans="2:42">
      <c r="B102" s="26"/>
      <c r="C102" s="26"/>
      <c r="D102" s="34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</row>
    <row r="103" spans="2:42">
      <c r="B103" s="26"/>
      <c r="C103" s="26"/>
      <c r="D103" s="34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</row>
    <row r="104" spans="2:42">
      <c r="B104" s="26"/>
      <c r="C104" s="26"/>
      <c r="D104" s="34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</row>
    <row r="105" spans="2:42">
      <c r="B105" s="26"/>
      <c r="C105" s="26"/>
      <c r="D105" s="34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</row>
    <row r="106" spans="2:42">
      <c r="B106" s="26"/>
      <c r="C106" s="26"/>
      <c r="D106" s="34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</row>
    <row r="107" spans="2:42">
      <c r="B107" s="26"/>
      <c r="C107" s="26"/>
      <c r="D107" s="34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</row>
    <row r="108" spans="2:42">
      <c r="B108" s="26"/>
      <c r="C108" s="26"/>
      <c r="D108" s="34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</row>
    <row r="109" spans="2:42">
      <c r="B109" s="26"/>
      <c r="C109" s="26"/>
      <c r="D109" s="34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</row>
    <row r="110" spans="2:42">
      <c r="B110" s="26"/>
      <c r="C110" s="26"/>
      <c r="D110" s="34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</row>
    <row r="111" spans="2:42">
      <c r="B111" s="26"/>
      <c r="C111" s="26"/>
      <c r="D111" s="34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2:42">
      <c r="B112" s="26"/>
      <c r="C112" s="26"/>
      <c r="D112" s="34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</row>
    <row r="113" spans="2:42">
      <c r="B113" s="26"/>
      <c r="C113" s="26"/>
      <c r="D113" s="34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</row>
    <row r="114" spans="2:42">
      <c r="B114" s="26"/>
      <c r="C114" s="26"/>
      <c r="D114" s="34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</row>
    <row r="115" spans="2:42">
      <c r="B115" s="26"/>
      <c r="C115" s="26"/>
      <c r="D115" s="34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</row>
    <row r="116" spans="2:42">
      <c r="B116" s="26"/>
      <c r="C116" s="26"/>
      <c r="D116" s="34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</row>
    <row r="117" spans="2:42">
      <c r="B117" s="26"/>
      <c r="C117" s="26"/>
      <c r="D117" s="34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</row>
    <row r="118" spans="2:42">
      <c r="B118" s="26"/>
      <c r="C118" s="26"/>
      <c r="D118" s="34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</row>
    <row r="119" spans="2:42">
      <c r="B119" s="26"/>
      <c r="C119" s="26"/>
      <c r="D119" s="34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</row>
    <row r="120" spans="2:42">
      <c r="B120" s="26"/>
      <c r="C120" s="26"/>
      <c r="D120" s="34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</row>
  </sheetData>
  <protectedRanges>
    <protectedRange sqref="E10:AP10" name="text_1"/>
  </protectedRanges>
  <conditionalFormatting sqref="C12:D12 C5:AP5">
    <cfRule type="expression" dxfId="619" priority="12">
      <formula>OR(C5="SELL",C5="SHORT")</formula>
    </cfRule>
  </conditionalFormatting>
  <conditionalFormatting sqref="D22:AP120 C5:AP5 C12:AP21">
    <cfRule type="cellIs" dxfId="618" priority="11" operator="equal">
      <formula>0</formula>
    </cfRule>
  </conditionalFormatting>
  <conditionalFormatting sqref="C6:AP6">
    <cfRule type="expression" dxfId="617" priority="4">
      <formula>OR(C6="SELL",C6="SHORT")</formula>
    </cfRule>
  </conditionalFormatting>
  <conditionalFormatting sqref="C6:AP6">
    <cfRule type="cellIs" dxfId="616" priority="3" operator="equal">
      <formula>0</formula>
    </cfRule>
  </conditionalFormatting>
  <conditionalFormatting sqref="C6">
    <cfRule type="expression" dxfId="615" priority="2">
      <formula>OR(C6="SELL",C6="SHORT")</formula>
    </cfRule>
  </conditionalFormatting>
  <conditionalFormatting sqref="C6">
    <cfRule type="cellIs" dxfId="614" priority="1" operator="equal">
      <formula>0</formula>
    </cfRule>
  </conditionalFormatting>
  <dataValidations count="1">
    <dataValidation allowBlank="1" showErrorMessage="1" sqref="C12:C17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Z715"/>
  <sheetViews>
    <sheetView tabSelected="1" zoomScale="90" zoomScaleNormal="90" workbookViewId="0">
      <selection activeCell="B3" sqref="B3"/>
    </sheetView>
  </sheetViews>
  <sheetFormatPr defaultRowHeight="14.25"/>
  <cols>
    <col min="1" max="2" width="3.33203125" customWidth="1"/>
    <col min="3" max="3" width="15" bestFit="1" customWidth="1"/>
    <col min="4" max="4" width="12.19921875" customWidth="1"/>
    <col min="5" max="5" width="7.06640625" customWidth="1"/>
    <col min="6" max="7" width="14.1328125" customWidth="1"/>
    <col min="8" max="8" width="7.06640625" customWidth="1"/>
    <col min="9" max="10" width="14.1328125" customWidth="1"/>
    <col min="11" max="11" width="7.06640625" customWidth="1"/>
    <col min="12" max="18" width="12.06640625" customWidth="1"/>
    <col min="19" max="23" width="2.796875" customWidth="1"/>
    <col min="24" max="24" width="4.33203125" customWidth="1"/>
    <col min="25" max="25" width="21.06640625" customWidth="1"/>
    <col min="26" max="26" width="20.59765625" customWidth="1"/>
  </cols>
  <sheetData>
    <row r="1" spans="1:26" ht="15.75">
      <c r="L1" s="138" t="s">
        <v>15</v>
      </c>
      <c r="M1" s="138"/>
      <c r="N1" s="138"/>
      <c r="O1" s="138"/>
      <c r="P1" s="138"/>
      <c r="Q1" s="138"/>
      <c r="R1" s="138"/>
      <c r="S1" s="138"/>
      <c r="Z1" s="58">
        <f>MAX(Z3:Z550)</f>
        <v>0</v>
      </c>
    </row>
    <row r="2" spans="1:26" ht="36.75" customHeight="1">
      <c r="C2" s="3" t="s">
        <v>40</v>
      </c>
      <c r="D2" s="3" t="s">
        <v>39</v>
      </c>
      <c r="E2" s="3"/>
      <c r="F2" s="3" t="s">
        <v>36</v>
      </c>
      <c r="G2" s="3" t="s">
        <v>37</v>
      </c>
      <c r="H2" s="3"/>
      <c r="I2" s="3" t="s">
        <v>13</v>
      </c>
      <c r="J2" s="3" t="s">
        <v>14</v>
      </c>
      <c r="K2" s="3"/>
      <c r="L2" s="19" t="s">
        <v>16</v>
      </c>
      <c r="M2" s="19" t="s">
        <v>17</v>
      </c>
      <c r="N2" s="19" t="s">
        <v>18</v>
      </c>
      <c r="O2" s="19" t="s">
        <v>18</v>
      </c>
      <c r="P2" s="19" t="s">
        <v>41</v>
      </c>
      <c r="Q2" s="19" t="s">
        <v>42</v>
      </c>
      <c r="R2" s="19" t="s">
        <v>19</v>
      </c>
      <c r="S2" s="19"/>
      <c r="T2" s="3"/>
      <c r="U2" s="3"/>
      <c r="V2" s="3"/>
      <c r="W2" s="3"/>
      <c r="Y2" s="3" t="s">
        <v>2</v>
      </c>
      <c r="Z2" s="3" t="s">
        <v>3</v>
      </c>
    </row>
    <row r="3" spans="1:26">
      <c r="A3" s="1"/>
      <c r="C3" s="37"/>
      <c r="D3" s="38"/>
      <c r="E3" s="38"/>
      <c r="F3" s="39"/>
      <c r="G3" s="39"/>
      <c r="H3" s="39"/>
      <c r="I3" s="39"/>
      <c r="J3" s="39"/>
      <c r="K3" s="39"/>
      <c r="L3" s="40" t="str">
        <f>IF(D3&lt;&gt;"",IFERROR(HLOOKUP("prediction_xgb_"&amp;D3,ML_prediction!$D$4:$AP$6,2,0),"No Analysis"),"")</f>
        <v/>
      </c>
      <c r="M3" s="40" t="str">
        <f>IF(D3&lt;&gt;"",IFERROR(HLOOKUP("prediction_LR_"&amp;D3,ML_prediction!$D$4:$AP$6,2,0),"No Analysis"),"")</f>
        <v/>
      </c>
      <c r="N3" s="39"/>
      <c r="O3" s="39"/>
      <c r="P3" s="40" t="str">
        <f>IF(D3&lt;&gt;"",IFERROR((L3+M3)/2,""),"")</f>
        <v/>
      </c>
      <c r="Q3" s="40" t="str">
        <f>IF(P3&lt;&gt;"",0.01,"")</f>
        <v/>
      </c>
      <c r="R3" s="39" t="str">
        <f>IF(P3&lt;&gt;"",IF(ABS(P3)&gt;$Q$3,IF(P3&lt;0,"Down","Up"),"Side-way"),"")</f>
        <v/>
      </c>
      <c r="S3" s="39"/>
      <c r="T3" s="39"/>
      <c r="U3" s="39"/>
      <c r="V3" s="39"/>
      <c r="W3" s="39"/>
      <c r="Y3" s="35">
        <v>45387.584270833337</v>
      </c>
      <c r="Z3" s="4">
        <v>0</v>
      </c>
    </row>
    <row r="4" spans="1:26">
      <c r="C4" s="37"/>
      <c r="D4" s="38"/>
      <c r="E4" s="38"/>
      <c r="F4" s="39"/>
      <c r="G4" s="39"/>
      <c r="H4" s="39"/>
      <c r="I4" s="39"/>
      <c r="J4" s="39"/>
      <c r="K4" s="39"/>
      <c r="L4" s="40" t="str">
        <f>IF(D4&lt;&gt;"",IFERROR(HLOOKUP("prediction_xgb_"&amp;D4,ML_prediction!$D$4:$AP$6,2,0),"No Analysis"),"")</f>
        <v/>
      </c>
      <c r="M4" s="40" t="str">
        <f>IF(D4&lt;&gt;"",IFERROR(HLOOKUP("prediction_LR_"&amp;D4,ML_prediction!$D$4:$AP$6,2,0),"No Analysis"),"")</f>
        <v/>
      </c>
      <c r="N4" s="39"/>
      <c r="O4" s="39"/>
      <c r="P4" s="40" t="str">
        <f t="shared" ref="P4:P42" si="0">IF(D4&lt;&gt;"",IFERROR((L4+M4)/2,""),"")</f>
        <v/>
      </c>
      <c r="Q4" s="40" t="str">
        <f t="shared" ref="Q4:Q42" si="1">IF(P4&lt;&gt;"",0.01,"")</f>
        <v/>
      </c>
      <c r="R4" s="39" t="str">
        <f t="shared" ref="R4:R42" si="2">IF(P4&lt;&gt;"",IF(ABS(P4)&gt;$Q$3,IF(P4&lt;0,"Down","Up"),"Side-way"),"")</f>
        <v/>
      </c>
      <c r="S4" s="39"/>
      <c r="T4" s="39"/>
      <c r="U4" s="39"/>
      <c r="V4" s="39"/>
      <c r="W4" s="39"/>
      <c r="Y4" s="35"/>
      <c r="Z4" s="4"/>
    </row>
    <row r="5" spans="1:26">
      <c r="C5" s="37"/>
      <c r="D5" s="38"/>
      <c r="E5" s="38"/>
      <c r="F5" s="39"/>
      <c r="G5" s="39"/>
      <c r="H5" s="39"/>
      <c r="I5" s="39"/>
      <c r="J5" s="39"/>
      <c r="K5" s="39"/>
      <c r="L5" s="40" t="str">
        <f>IF(D5&lt;&gt;"",IFERROR(HLOOKUP("prediction_xgb_"&amp;D5,ML_prediction!$D$4:$AP$6,2,0),"No Analysis"),"")</f>
        <v/>
      </c>
      <c r="M5" s="40" t="str">
        <f>IF(D5&lt;&gt;"",IFERROR(HLOOKUP("prediction_LR_"&amp;D5,ML_prediction!$D$4:$AP$6,2,0),"No Analysis"),"")</f>
        <v/>
      </c>
      <c r="N5" s="39"/>
      <c r="O5" s="39"/>
      <c r="P5" s="40" t="str">
        <f t="shared" si="0"/>
        <v/>
      </c>
      <c r="Q5" s="40" t="str">
        <f t="shared" si="1"/>
        <v/>
      </c>
      <c r="R5" s="39" t="str">
        <f t="shared" si="2"/>
        <v/>
      </c>
      <c r="S5" s="39"/>
      <c r="T5" s="39"/>
      <c r="U5" s="39"/>
      <c r="V5" s="39"/>
      <c r="W5" s="39"/>
      <c r="Y5" s="35"/>
      <c r="Z5" s="4"/>
    </row>
    <row r="6" spans="1:26">
      <c r="C6" s="38"/>
      <c r="D6" s="38"/>
      <c r="E6" s="38"/>
      <c r="F6" s="39"/>
      <c r="G6" s="39"/>
      <c r="H6" s="39"/>
      <c r="I6" s="39"/>
      <c r="J6" s="39"/>
      <c r="K6" s="39"/>
      <c r="L6" s="40" t="str">
        <f>IF(D6&lt;&gt;"",IFERROR(HLOOKUP("prediction_xgb_"&amp;D6,ML_prediction!$D$4:$AP$6,2,0),"No Analysis"),"")</f>
        <v/>
      </c>
      <c r="M6" s="40" t="str">
        <f>IF(D6&lt;&gt;"",IFERROR(HLOOKUP("prediction_LR_"&amp;D6,ML_prediction!$D$4:$AP$6,2,0),"No Analysis"),"")</f>
        <v/>
      </c>
      <c r="N6" s="39"/>
      <c r="O6" s="39"/>
      <c r="P6" s="40" t="str">
        <f t="shared" si="0"/>
        <v/>
      </c>
      <c r="Q6" s="40" t="str">
        <f t="shared" si="1"/>
        <v/>
      </c>
      <c r="R6" s="39" t="str">
        <f t="shared" si="2"/>
        <v/>
      </c>
      <c r="S6" s="39"/>
      <c r="T6" s="39"/>
      <c r="U6" s="39"/>
      <c r="V6" s="39"/>
      <c r="W6" s="39"/>
      <c r="Y6" s="35"/>
      <c r="Z6" s="4"/>
    </row>
    <row r="7" spans="1:26">
      <c r="C7" s="38"/>
      <c r="D7" s="38"/>
      <c r="E7" s="38"/>
      <c r="F7" s="39"/>
      <c r="G7" s="39"/>
      <c r="H7" s="39"/>
      <c r="I7" s="39"/>
      <c r="J7" s="39"/>
      <c r="K7" s="39"/>
      <c r="L7" s="40" t="str">
        <f>IF(D7&lt;&gt;"",IFERROR(HLOOKUP("prediction_xgb_"&amp;D7,ML_prediction!$D$4:$AP$6,2,0),"No Analysis"),"")</f>
        <v/>
      </c>
      <c r="M7" s="40" t="str">
        <f>IF(D7&lt;&gt;"",IFERROR(HLOOKUP("prediction_LR_"&amp;D7,ML_prediction!$D$4:$AP$6,2,0),"No Analysis"),"")</f>
        <v/>
      </c>
      <c r="N7" s="39"/>
      <c r="O7" s="39"/>
      <c r="P7" s="40" t="str">
        <f t="shared" si="0"/>
        <v/>
      </c>
      <c r="Q7" s="40" t="str">
        <f t="shared" si="1"/>
        <v/>
      </c>
      <c r="R7" s="39" t="str">
        <f t="shared" si="2"/>
        <v/>
      </c>
      <c r="S7" s="39"/>
      <c r="T7" s="39"/>
      <c r="U7" s="39"/>
      <c r="V7" s="39"/>
      <c r="W7" s="39"/>
      <c r="Y7" s="35"/>
      <c r="Z7" s="4"/>
    </row>
    <row r="8" spans="1:26">
      <c r="C8" s="38"/>
      <c r="D8" s="38"/>
      <c r="E8" s="38"/>
      <c r="F8" s="39"/>
      <c r="G8" s="39"/>
      <c r="H8" s="39"/>
      <c r="I8" s="39"/>
      <c r="J8" s="39"/>
      <c r="K8" s="39"/>
      <c r="L8" s="40" t="str">
        <f>IF(D8&lt;&gt;"",IFERROR(HLOOKUP("prediction_xgb_"&amp;D8,ML_prediction!$D$4:$AP$6,2,0),"No Analysis"),"")</f>
        <v/>
      </c>
      <c r="M8" s="40" t="str">
        <f>IF(D8&lt;&gt;"",IFERROR(HLOOKUP("prediction_LR_"&amp;D8,ML_prediction!$D$4:$AP$6,2,0),"No Analysis"),"")</f>
        <v/>
      </c>
      <c r="N8" s="39"/>
      <c r="O8" s="39"/>
      <c r="P8" s="40" t="str">
        <f t="shared" si="0"/>
        <v/>
      </c>
      <c r="Q8" s="40" t="str">
        <f t="shared" si="1"/>
        <v/>
      </c>
      <c r="R8" s="39" t="str">
        <f t="shared" si="2"/>
        <v/>
      </c>
      <c r="S8" s="39"/>
      <c r="T8" s="39"/>
      <c r="U8" s="39"/>
      <c r="V8" s="39"/>
      <c r="W8" s="39"/>
      <c r="Y8" s="35"/>
      <c r="Z8" s="4"/>
    </row>
    <row r="9" spans="1:26">
      <c r="C9" s="38"/>
      <c r="D9" s="38"/>
      <c r="E9" s="38"/>
      <c r="F9" s="39"/>
      <c r="G9" s="39"/>
      <c r="H9" s="39"/>
      <c r="I9" s="39"/>
      <c r="J9" s="39"/>
      <c r="K9" s="39"/>
      <c r="L9" s="40" t="str">
        <f>IF(D9&lt;&gt;"",IFERROR(HLOOKUP("prediction_xgb_"&amp;D9,ML_prediction!$D$4:$AP$6,2,0),"No Analysis"),"")</f>
        <v/>
      </c>
      <c r="M9" s="40" t="str">
        <f>IF(D9&lt;&gt;"",IFERROR(HLOOKUP("prediction_LR_"&amp;D9,ML_prediction!$D$4:$AP$6,2,0),"No Analysis"),"")</f>
        <v/>
      </c>
      <c r="N9" s="39"/>
      <c r="O9" s="39"/>
      <c r="P9" s="40" t="str">
        <f t="shared" si="0"/>
        <v/>
      </c>
      <c r="Q9" s="40" t="str">
        <f t="shared" si="1"/>
        <v/>
      </c>
      <c r="R9" s="39" t="str">
        <f t="shared" si="2"/>
        <v/>
      </c>
      <c r="S9" s="39"/>
      <c r="T9" s="39"/>
      <c r="U9" s="39"/>
      <c r="V9" s="39"/>
      <c r="W9" s="39"/>
      <c r="Y9" s="35"/>
      <c r="Z9" s="4"/>
    </row>
    <row r="10" spans="1:26">
      <c r="C10" s="38"/>
      <c r="D10" s="38"/>
      <c r="E10" s="38"/>
      <c r="F10" s="39"/>
      <c r="G10" s="39"/>
      <c r="H10" s="39"/>
      <c r="I10" s="39"/>
      <c r="J10" s="39"/>
      <c r="K10" s="39"/>
      <c r="L10" s="40" t="str">
        <f>IF(D10&lt;&gt;"",IFERROR(HLOOKUP("prediction_xgb_"&amp;D10,ML_prediction!$D$4:$AP$6,2,0),"No Analysis"),"")</f>
        <v/>
      </c>
      <c r="M10" s="40" t="str">
        <f>IF(D10&lt;&gt;"",IFERROR(HLOOKUP("prediction_LR_"&amp;D10,ML_prediction!$D$4:$AP$6,2,0),"No Analysis"),"")</f>
        <v/>
      </c>
      <c r="N10" s="39"/>
      <c r="O10" s="39"/>
      <c r="P10" s="40" t="str">
        <f t="shared" si="0"/>
        <v/>
      </c>
      <c r="Q10" s="40" t="str">
        <f t="shared" si="1"/>
        <v/>
      </c>
      <c r="R10" s="39" t="str">
        <f t="shared" si="2"/>
        <v/>
      </c>
      <c r="S10" s="39"/>
      <c r="T10" s="39"/>
      <c r="U10" s="39"/>
      <c r="V10" s="39"/>
      <c r="W10" s="39"/>
      <c r="Y10" s="35"/>
      <c r="Z10" s="4"/>
    </row>
    <row r="11" spans="1:26">
      <c r="C11" s="38"/>
      <c r="D11" s="38"/>
      <c r="E11" s="38"/>
      <c r="F11" s="39"/>
      <c r="G11" s="39"/>
      <c r="H11" s="39"/>
      <c r="I11" s="39"/>
      <c r="J11" s="39"/>
      <c r="K11" s="39"/>
      <c r="L11" s="40" t="str">
        <f>IF(D11&lt;&gt;"",IFERROR(HLOOKUP("prediction_xgb_"&amp;D11,ML_prediction!$D$4:$AP$6,2,0),"No Analysis"),"")</f>
        <v/>
      </c>
      <c r="M11" s="40" t="str">
        <f>IF(D11&lt;&gt;"",IFERROR(HLOOKUP("prediction_LR_"&amp;D11,ML_prediction!$D$4:$AP$6,2,0),"No Analysis"),"")</f>
        <v/>
      </c>
      <c r="N11" s="39"/>
      <c r="O11" s="39"/>
      <c r="P11" s="40" t="str">
        <f t="shared" si="0"/>
        <v/>
      </c>
      <c r="Q11" s="40" t="str">
        <f t="shared" si="1"/>
        <v/>
      </c>
      <c r="R11" s="39" t="str">
        <f t="shared" si="2"/>
        <v/>
      </c>
      <c r="S11" s="39"/>
      <c r="T11" s="39"/>
      <c r="U11" s="39"/>
      <c r="V11" s="39"/>
      <c r="W11" s="39"/>
      <c r="Y11" s="35"/>
      <c r="Z11" s="4"/>
    </row>
    <row r="12" spans="1:26">
      <c r="C12" s="38"/>
      <c r="D12" s="38"/>
      <c r="E12" s="38"/>
      <c r="F12" s="39"/>
      <c r="G12" s="39"/>
      <c r="H12" s="39"/>
      <c r="I12" s="39"/>
      <c r="J12" s="39"/>
      <c r="K12" s="39"/>
      <c r="L12" s="40" t="str">
        <f>IF(D12&lt;&gt;"",IFERROR(HLOOKUP("prediction_xgb_"&amp;D12,ML_prediction!$D$4:$AP$6,2,0),"No Analysis"),"")</f>
        <v/>
      </c>
      <c r="M12" s="40" t="str">
        <f>IF(D12&lt;&gt;"",IFERROR(HLOOKUP("prediction_LR_"&amp;D12,ML_prediction!$D$4:$AP$6,2,0),"No Analysis"),"")</f>
        <v/>
      </c>
      <c r="N12" s="39"/>
      <c r="O12" s="39"/>
      <c r="P12" s="40" t="str">
        <f t="shared" si="0"/>
        <v/>
      </c>
      <c r="Q12" s="40" t="str">
        <f t="shared" si="1"/>
        <v/>
      </c>
      <c r="R12" s="39" t="str">
        <f t="shared" si="2"/>
        <v/>
      </c>
      <c r="S12" s="39"/>
      <c r="T12" s="39"/>
      <c r="U12" s="39"/>
      <c r="V12" s="39"/>
      <c r="W12" s="39"/>
      <c r="Y12" s="35"/>
      <c r="Z12" s="4"/>
    </row>
    <row r="13" spans="1:26">
      <c r="C13" s="38"/>
      <c r="D13" s="38"/>
      <c r="E13" s="38"/>
      <c r="F13" s="39"/>
      <c r="G13" s="39"/>
      <c r="H13" s="39"/>
      <c r="I13" s="39"/>
      <c r="J13" s="39"/>
      <c r="K13" s="39"/>
      <c r="L13" s="40" t="str">
        <f>IF(D13&lt;&gt;"",IFERROR(HLOOKUP("prediction_xgb_"&amp;D13,ML_prediction!$D$4:$AP$6,2,0),"No Analysis"),"")</f>
        <v/>
      </c>
      <c r="M13" s="40" t="str">
        <f>IF(D13&lt;&gt;"",IFERROR(HLOOKUP("prediction_LR_"&amp;D13,ML_prediction!$D$4:$AP$6,2,0),"No Analysis"),"")</f>
        <v/>
      </c>
      <c r="N13" s="39"/>
      <c r="O13" s="39"/>
      <c r="P13" s="40" t="str">
        <f t="shared" si="0"/>
        <v/>
      </c>
      <c r="Q13" s="40" t="str">
        <f t="shared" si="1"/>
        <v/>
      </c>
      <c r="R13" s="39" t="str">
        <f t="shared" si="2"/>
        <v/>
      </c>
      <c r="S13" s="39"/>
      <c r="T13" s="39"/>
      <c r="U13" s="39"/>
      <c r="V13" s="39"/>
      <c r="W13" s="39"/>
      <c r="Y13" s="35"/>
      <c r="Z13" s="4"/>
    </row>
    <row r="14" spans="1:26">
      <c r="C14" s="38"/>
      <c r="D14" s="38"/>
      <c r="E14" s="38"/>
      <c r="F14" s="39"/>
      <c r="G14" s="39"/>
      <c r="H14" s="39"/>
      <c r="I14" s="39"/>
      <c r="J14" s="39"/>
      <c r="K14" s="39"/>
      <c r="L14" s="40" t="str">
        <f>IF(D14&lt;&gt;"",IFERROR(HLOOKUP("prediction_xgb_"&amp;D14,ML_prediction!$D$4:$AP$6,2,0),"No Analysis"),"")</f>
        <v/>
      </c>
      <c r="M14" s="40" t="str">
        <f>IF(D14&lt;&gt;"",IFERROR(HLOOKUP("prediction_LR_"&amp;D14,ML_prediction!$D$4:$AP$6,2,0),"No Analysis"),"")</f>
        <v/>
      </c>
      <c r="N14" s="39"/>
      <c r="O14" s="39"/>
      <c r="P14" s="40" t="str">
        <f t="shared" si="0"/>
        <v/>
      </c>
      <c r="Q14" s="40" t="str">
        <f t="shared" si="1"/>
        <v/>
      </c>
      <c r="R14" s="39" t="str">
        <f t="shared" si="2"/>
        <v/>
      </c>
      <c r="S14" s="39"/>
      <c r="T14" s="39"/>
      <c r="U14" s="39"/>
      <c r="V14" s="39"/>
      <c r="W14" s="39"/>
      <c r="Y14" s="35"/>
      <c r="Z14" s="4"/>
    </row>
    <row r="15" spans="1:26">
      <c r="C15" s="38"/>
      <c r="D15" s="38"/>
      <c r="E15" s="38"/>
      <c r="F15" s="39"/>
      <c r="G15" s="39"/>
      <c r="H15" s="39"/>
      <c r="I15" s="39"/>
      <c r="J15" s="39"/>
      <c r="K15" s="39"/>
      <c r="L15" s="40" t="str">
        <f>IF(D15&lt;&gt;"",IFERROR(HLOOKUP("prediction_xgb_"&amp;D15,ML_prediction!$D$4:$AP$6,2,0),"No Analysis"),"")</f>
        <v/>
      </c>
      <c r="M15" s="40" t="str">
        <f>IF(D15&lt;&gt;"",IFERROR(HLOOKUP("prediction_LR_"&amp;D15,ML_prediction!$D$4:$AP$6,2,0),"No Analysis"),"")</f>
        <v/>
      </c>
      <c r="N15" s="39"/>
      <c r="O15" s="39"/>
      <c r="P15" s="40" t="str">
        <f t="shared" si="0"/>
        <v/>
      </c>
      <c r="Q15" s="40" t="str">
        <f t="shared" si="1"/>
        <v/>
      </c>
      <c r="R15" s="39" t="str">
        <f t="shared" si="2"/>
        <v/>
      </c>
      <c r="S15" s="39"/>
      <c r="T15" s="39"/>
      <c r="U15" s="39"/>
      <c r="V15" s="39"/>
      <c r="W15" s="39"/>
      <c r="Y15" s="35"/>
      <c r="Z15" s="4"/>
    </row>
    <row r="16" spans="1:26">
      <c r="C16" s="38"/>
      <c r="D16" s="38"/>
      <c r="E16" s="38"/>
      <c r="F16" s="39"/>
      <c r="G16" s="39"/>
      <c r="H16" s="39"/>
      <c r="I16" s="39"/>
      <c r="J16" s="39"/>
      <c r="K16" s="39"/>
      <c r="L16" s="40" t="str">
        <f>IF(D16&lt;&gt;"",IFERROR(HLOOKUP("prediction_xgb_"&amp;D16,ML_prediction!$D$4:$AP$6,2,0),"No Analysis"),"")</f>
        <v/>
      </c>
      <c r="M16" s="40" t="str">
        <f>IF(D16&lt;&gt;"",IFERROR(HLOOKUP("prediction_LR_"&amp;D16,ML_prediction!$D$4:$AP$6,2,0),"No Analysis"),"")</f>
        <v/>
      </c>
      <c r="N16" s="39"/>
      <c r="O16" s="39"/>
      <c r="P16" s="40" t="str">
        <f t="shared" si="0"/>
        <v/>
      </c>
      <c r="Q16" s="40" t="str">
        <f t="shared" si="1"/>
        <v/>
      </c>
      <c r="R16" s="39" t="str">
        <f t="shared" si="2"/>
        <v/>
      </c>
      <c r="S16" s="39"/>
      <c r="T16" s="39"/>
      <c r="U16" s="39"/>
      <c r="V16" s="39"/>
      <c r="W16" s="39"/>
      <c r="Y16" s="35"/>
      <c r="Z16" s="4"/>
    </row>
    <row r="17" spans="3:26">
      <c r="C17" s="38"/>
      <c r="D17" s="38"/>
      <c r="E17" s="38"/>
      <c r="F17" s="39"/>
      <c r="G17" s="39"/>
      <c r="H17" s="39"/>
      <c r="I17" s="39"/>
      <c r="J17" s="39"/>
      <c r="K17" s="39"/>
      <c r="L17" s="40" t="str">
        <f>IF(D17&lt;&gt;"",IFERROR(HLOOKUP("prediction_xgb_"&amp;D17,ML_prediction!$D$4:$AP$6,2,0),"No Analysis"),"")</f>
        <v/>
      </c>
      <c r="M17" s="40" t="str">
        <f>IF(D17&lt;&gt;"",IFERROR(HLOOKUP("prediction_LR_"&amp;D17,ML_prediction!$D$4:$AP$6,2,0),"No Analysis"),"")</f>
        <v/>
      </c>
      <c r="N17" s="39"/>
      <c r="O17" s="39"/>
      <c r="P17" s="40" t="str">
        <f t="shared" si="0"/>
        <v/>
      </c>
      <c r="Q17" s="40" t="str">
        <f t="shared" si="1"/>
        <v/>
      </c>
      <c r="R17" s="39" t="str">
        <f t="shared" si="2"/>
        <v/>
      </c>
      <c r="S17" s="39"/>
      <c r="T17" s="39"/>
      <c r="U17" s="39"/>
      <c r="V17" s="39"/>
      <c r="W17" s="39"/>
      <c r="Y17" s="35"/>
      <c r="Z17" s="4"/>
    </row>
    <row r="18" spans="3:26">
      <c r="C18" s="38"/>
      <c r="D18" s="38"/>
      <c r="E18" s="38"/>
      <c r="F18" s="39"/>
      <c r="G18" s="39"/>
      <c r="H18" s="39"/>
      <c r="I18" s="39"/>
      <c r="J18" s="39"/>
      <c r="K18" s="39"/>
      <c r="L18" s="40" t="str">
        <f>IF(D18&lt;&gt;"",IFERROR(HLOOKUP("prediction_xgb_"&amp;D18,ML_prediction!$D$4:$AP$6,2,0),"No Analysis"),"")</f>
        <v/>
      </c>
      <c r="M18" s="40" t="str">
        <f>IF(D18&lt;&gt;"",IFERROR(HLOOKUP("prediction_LR_"&amp;D18,ML_prediction!$D$4:$AP$6,2,0),"No Analysis"),"")</f>
        <v/>
      </c>
      <c r="N18" s="39"/>
      <c r="O18" s="39"/>
      <c r="P18" s="40" t="str">
        <f t="shared" si="0"/>
        <v/>
      </c>
      <c r="Q18" s="40" t="str">
        <f t="shared" si="1"/>
        <v/>
      </c>
      <c r="R18" s="39" t="str">
        <f t="shared" si="2"/>
        <v/>
      </c>
      <c r="S18" s="39"/>
      <c r="T18" s="39"/>
      <c r="U18" s="39"/>
      <c r="V18" s="39"/>
      <c r="W18" s="39"/>
      <c r="Y18" s="35"/>
      <c r="Z18" s="4"/>
    </row>
    <row r="19" spans="3:26">
      <c r="C19" s="38"/>
      <c r="D19" s="38"/>
      <c r="E19" s="38"/>
      <c r="F19" s="39"/>
      <c r="G19" s="39"/>
      <c r="H19" s="39"/>
      <c r="I19" s="39"/>
      <c r="J19" s="39"/>
      <c r="K19" s="39"/>
      <c r="L19" s="40" t="str">
        <f>IF(D19&lt;&gt;"",IFERROR(HLOOKUP("prediction_xgb_"&amp;D19,ML_prediction!$D$4:$AP$6,2,0),"No Analysis"),"")</f>
        <v/>
      </c>
      <c r="M19" s="40" t="str">
        <f>IF(D19&lt;&gt;"",IFERROR(HLOOKUP("prediction_LR_"&amp;D19,ML_prediction!$D$4:$AP$6,2,0),"No Analysis"),"")</f>
        <v/>
      </c>
      <c r="N19" s="39"/>
      <c r="O19" s="39"/>
      <c r="P19" s="40" t="str">
        <f t="shared" si="0"/>
        <v/>
      </c>
      <c r="Q19" s="40" t="str">
        <f t="shared" si="1"/>
        <v/>
      </c>
      <c r="R19" s="39" t="str">
        <f t="shared" si="2"/>
        <v/>
      </c>
      <c r="S19" s="39"/>
      <c r="T19" s="39"/>
      <c r="U19" s="39"/>
      <c r="V19" s="39"/>
      <c r="W19" s="39"/>
      <c r="Y19" s="35"/>
      <c r="Z19" s="4"/>
    </row>
    <row r="20" spans="3:26">
      <c r="C20" s="38"/>
      <c r="D20" s="38"/>
      <c r="E20" s="38"/>
      <c r="F20" s="39"/>
      <c r="G20" s="39"/>
      <c r="H20" s="39"/>
      <c r="I20" s="39"/>
      <c r="J20" s="39"/>
      <c r="K20" s="39"/>
      <c r="L20" s="40" t="str">
        <f>IF(D20&lt;&gt;"",IFERROR(HLOOKUP("prediction_xgb_"&amp;D20,ML_prediction!$D$4:$AP$6,2,0),"No Analysis"),"")</f>
        <v/>
      </c>
      <c r="M20" s="40" t="str">
        <f>IF(D20&lt;&gt;"",IFERROR(HLOOKUP("prediction_LR_"&amp;D20,ML_prediction!$D$4:$AP$6,2,0),"No Analysis"),"")</f>
        <v/>
      </c>
      <c r="N20" s="39"/>
      <c r="O20" s="39"/>
      <c r="P20" s="40" t="str">
        <f t="shared" si="0"/>
        <v/>
      </c>
      <c r="Q20" s="40" t="str">
        <f t="shared" si="1"/>
        <v/>
      </c>
      <c r="R20" s="39" t="str">
        <f t="shared" si="2"/>
        <v/>
      </c>
      <c r="S20" s="39"/>
      <c r="T20" s="39"/>
      <c r="U20" s="39"/>
      <c r="V20" s="39"/>
      <c r="W20" s="39"/>
      <c r="Y20" s="35"/>
      <c r="Z20" s="4"/>
    </row>
    <row r="21" spans="3:26">
      <c r="C21" s="38"/>
      <c r="D21" s="38"/>
      <c r="E21" s="38"/>
      <c r="F21" s="39"/>
      <c r="G21" s="39"/>
      <c r="H21" s="39"/>
      <c r="I21" s="39"/>
      <c r="J21" s="39"/>
      <c r="K21" s="39"/>
      <c r="L21" s="40" t="str">
        <f>IF(D21&lt;&gt;"",IFERROR(HLOOKUP("prediction_xgb_"&amp;D21,ML_prediction!$D$4:$AP$6,2,0),"No Analysis"),"")</f>
        <v/>
      </c>
      <c r="M21" s="40"/>
      <c r="N21" s="39"/>
      <c r="O21" s="39"/>
      <c r="P21" s="40" t="str">
        <f t="shared" si="0"/>
        <v/>
      </c>
      <c r="Q21" s="40" t="str">
        <f t="shared" si="1"/>
        <v/>
      </c>
      <c r="R21" s="39" t="str">
        <f t="shared" si="2"/>
        <v/>
      </c>
      <c r="S21" s="39"/>
      <c r="T21" s="39"/>
      <c r="U21" s="39"/>
      <c r="V21" s="39"/>
      <c r="W21" s="39"/>
      <c r="Y21" s="35"/>
      <c r="Z21" s="4"/>
    </row>
    <row r="22" spans="3:26">
      <c r="C22" s="38"/>
      <c r="D22" s="38"/>
      <c r="E22" s="38"/>
      <c r="F22" s="39"/>
      <c r="G22" s="39"/>
      <c r="H22" s="39"/>
      <c r="I22" s="39"/>
      <c r="J22" s="39"/>
      <c r="K22" s="39"/>
      <c r="L22" s="40" t="str">
        <f>IF(D22&lt;&gt;"",IFERROR(HLOOKUP("prediction_xgb_"&amp;D22,ML_prediction!$D$4:$AP$6,2,0),"No Analysis"),"")</f>
        <v/>
      </c>
      <c r="M22" s="40" t="str">
        <f>IF(D22&lt;&gt;"",IFERROR(HLOOKUP("prediction_LR_"&amp;D22,ML_prediction!$D$4:$AP$6,2,0),"No Analysis"),"")</f>
        <v/>
      </c>
      <c r="N22" s="39"/>
      <c r="O22" s="39"/>
      <c r="P22" s="40" t="str">
        <f t="shared" si="0"/>
        <v/>
      </c>
      <c r="Q22" s="40" t="str">
        <f t="shared" si="1"/>
        <v/>
      </c>
      <c r="R22" s="39" t="str">
        <f t="shared" si="2"/>
        <v/>
      </c>
      <c r="S22" s="39"/>
      <c r="T22" s="39"/>
      <c r="U22" s="39"/>
      <c r="V22" s="39"/>
      <c r="W22" s="39"/>
      <c r="Y22" s="35"/>
      <c r="Z22" s="4"/>
    </row>
    <row r="23" spans="3:26">
      <c r="C23" s="38"/>
      <c r="D23" s="38"/>
      <c r="E23" s="38"/>
      <c r="F23" s="39"/>
      <c r="G23" s="39"/>
      <c r="H23" s="39"/>
      <c r="I23" s="39"/>
      <c r="J23" s="39"/>
      <c r="K23" s="39"/>
      <c r="L23" s="40" t="str">
        <f>IF(D23&lt;&gt;"",IFERROR(HLOOKUP("prediction_xgb_"&amp;D23,ML_prediction!$D$4:$AP$6,2,0),"No Analysis"),"")</f>
        <v/>
      </c>
      <c r="M23" s="40" t="str">
        <f>IF(D23&lt;&gt;"",IFERROR(HLOOKUP("prediction_LR_"&amp;D23,ML_prediction!$D$4:$AP$6,2,0),"No Analysis"),"")</f>
        <v/>
      </c>
      <c r="N23" s="39"/>
      <c r="O23" s="39"/>
      <c r="P23" s="40" t="str">
        <f t="shared" si="0"/>
        <v/>
      </c>
      <c r="Q23" s="40" t="str">
        <f t="shared" si="1"/>
        <v/>
      </c>
      <c r="R23" s="39" t="str">
        <f t="shared" si="2"/>
        <v/>
      </c>
      <c r="S23" s="39"/>
      <c r="T23" s="39"/>
      <c r="U23" s="39"/>
      <c r="V23" s="39"/>
      <c r="W23" s="39"/>
      <c r="Y23" s="35"/>
      <c r="Z23" s="4"/>
    </row>
    <row r="24" spans="3:26">
      <c r="C24" s="38"/>
      <c r="D24" s="38"/>
      <c r="E24" s="38"/>
      <c r="F24" s="39"/>
      <c r="G24" s="39"/>
      <c r="H24" s="39"/>
      <c r="I24" s="39"/>
      <c r="J24" s="39"/>
      <c r="K24" s="39"/>
      <c r="L24" s="40" t="str">
        <f>IF(D24&lt;&gt;"",IFERROR(HLOOKUP("prediction_xgb_"&amp;D24,ML_prediction!$D$4:$AP$6,2,0),"No Analysis"),"")</f>
        <v/>
      </c>
      <c r="M24" s="40" t="str">
        <f>IF(D24&lt;&gt;"",IFERROR(HLOOKUP("prediction_LR_"&amp;D24,ML_prediction!$D$4:$AP$6,2,0),"No Analysis"),"")</f>
        <v/>
      </c>
      <c r="N24" s="39"/>
      <c r="O24" s="39"/>
      <c r="P24" s="40" t="str">
        <f t="shared" si="0"/>
        <v/>
      </c>
      <c r="Q24" s="40" t="str">
        <f t="shared" si="1"/>
        <v/>
      </c>
      <c r="R24" s="39" t="str">
        <f t="shared" si="2"/>
        <v/>
      </c>
      <c r="S24" s="39"/>
      <c r="T24" s="39"/>
      <c r="U24" s="39"/>
      <c r="V24" s="39"/>
      <c r="W24" s="39"/>
      <c r="Y24" s="35"/>
      <c r="Z24" s="4"/>
    </row>
    <row r="25" spans="3:26">
      <c r="C25" s="38"/>
      <c r="D25" s="38"/>
      <c r="E25" s="38"/>
      <c r="F25" s="39"/>
      <c r="G25" s="39"/>
      <c r="H25" s="39"/>
      <c r="I25" s="39"/>
      <c r="J25" s="39"/>
      <c r="K25" s="39"/>
      <c r="L25" s="40" t="str">
        <f>IF(D25&lt;&gt;"",IFERROR(HLOOKUP("prediction_xgb_"&amp;D25,ML_prediction!$D$4:$AP$6,2,0),"No Analysis"),"")</f>
        <v/>
      </c>
      <c r="M25" s="40" t="str">
        <f>IF(D25&lt;&gt;"",IFERROR(HLOOKUP("prediction_LR_"&amp;D25,ML_prediction!$D$4:$AP$6,2,0),"No Analysis"),"")</f>
        <v/>
      </c>
      <c r="N25" s="39"/>
      <c r="O25" s="39"/>
      <c r="P25" s="40" t="str">
        <f t="shared" si="0"/>
        <v/>
      </c>
      <c r="Q25" s="40" t="str">
        <f t="shared" si="1"/>
        <v/>
      </c>
      <c r="R25" s="39" t="str">
        <f t="shared" si="2"/>
        <v/>
      </c>
      <c r="S25" s="39"/>
      <c r="T25" s="39"/>
      <c r="U25" s="39"/>
      <c r="V25" s="39"/>
      <c r="W25" s="39"/>
      <c r="Y25" s="35"/>
      <c r="Z25" s="4"/>
    </row>
    <row r="26" spans="3:26">
      <c r="C26" s="38"/>
      <c r="D26" s="38"/>
      <c r="E26" s="38"/>
      <c r="F26" s="39"/>
      <c r="G26" s="39"/>
      <c r="H26" s="39"/>
      <c r="I26" s="39"/>
      <c r="J26" s="39"/>
      <c r="K26" s="39"/>
      <c r="L26" s="40" t="str">
        <f>IF(D26&lt;&gt;"",IFERROR(HLOOKUP("prediction_xgb_"&amp;D26,ML_prediction!$D$4:$AP$6,2,0),"No Analysis"),"")</f>
        <v/>
      </c>
      <c r="M26" s="40" t="str">
        <f>IF(D26&lt;&gt;"",IFERROR(HLOOKUP("prediction_LR_"&amp;D26,ML_prediction!$D$4:$AP$6,2,0),"No Analysis"),"")</f>
        <v/>
      </c>
      <c r="N26" s="39"/>
      <c r="O26" s="39"/>
      <c r="P26" s="40" t="str">
        <f t="shared" si="0"/>
        <v/>
      </c>
      <c r="Q26" s="40" t="str">
        <f t="shared" si="1"/>
        <v/>
      </c>
      <c r="R26" s="39" t="str">
        <f t="shared" si="2"/>
        <v/>
      </c>
      <c r="S26" s="39"/>
      <c r="T26" s="39"/>
      <c r="U26" s="39"/>
      <c r="V26" s="39"/>
      <c r="W26" s="39"/>
      <c r="Y26" s="35"/>
      <c r="Z26" s="4"/>
    </row>
    <row r="27" spans="3:26">
      <c r="C27" s="38"/>
      <c r="D27" s="38"/>
      <c r="E27" s="38"/>
      <c r="F27" s="39"/>
      <c r="G27" s="39"/>
      <c r="H27" s="39"/>
      <c r="I27" s="39"/>
      <c r="J27" s="39"/>
      <c r="K27" s="39"/>
      <c r="L27" s="40" t="str">
        <f>IF(D27&lt;&gt;"",IFERROR(HLOOKUP("prediction_xgb_"&amp;D27,ML_prediction!$D$4:$AP$6,2,0),"No Analysis"),"")</f>
        <v/>
      </c>
      <c r="M27" s="40" t="str">
        <f>IF(D27&lt;&gt;"",IFERROR(HLOOKUP("prediction_LR_"&amp;D27,ML_prediction!$D$4:$AP$6,2,0),"No Analysis"),"")</f>
        <v/>
      </c>
      <c r="N27" s="39"/>
      <c r="O27" s="39"/>
      <c r="P27" s="40" t="str">
        <f t="shared" si="0"/>
        <v/>
      </c>
      <c r="Q27" s="40" t="str">
        <f t="shared" si="1"/>
        <v/>
      </c>
      <c r="R27" s="39" t="str">
        <f t="shared" si="2"/>
        <v/>
      </c>
      <c r="S27" s="39"/>
      <c r="T27" s="39"/>
      <c r="U27" s="39"/>
      <c r="V27" s="39"/>
      <c r="W27" s="39"/>
      <c r="Y27" s="35"/>
      <c r="Z27" s="4"/>
    </row>
    <row r="28" spans="3:26">
      <c r="C28" s="38"/>
      <c r="D28" s="38"/>
      <c r="E28" s="38"/>
      <c r="F28" s="39"/>
      <c r="G28" s="39"/>
      <c r="H28" s="39"/>
      <c r="I28" s="39"/>
      <c r="J28" s="39"/>
      <c r="K28" s="39"/>
      <c r="L28" s="40" t="str">
        <f>IF(D28&lt;&gt;"",IFERROR(HLOOKUP("prediction_xgb_"&amp;D28,ML_prediction!$D$4:$AP$6,2,0),"No Analysis"),"")</f>
        <v/>
      </c>
      <c r="M28" s="40" t="str">
        <f>IF(D28&lt;&gt;"",IFERROR(HLOOKUP("prediction_LR_"&amp;D28,ML_prediction!$D$4:$AP$6,2,0),"No Analysis"),"")</f>
        <v/>
      </c>
      <c r="N28" s="39"/>
      <c r="O28" s="39"/>
      <c r="P28" s="40" t="str">
        <f t="shared" si="0"/>
        <v/>
      </c>
      <c r="Q28" s="40" t="str">
        <f t="shared" si="1"/>
        <v/>
      </c>
      <c r="R28" s="39" t="str">
        <f t="shared" si="2"/>
        <v/>
      </c>
      <c r="S28" s="39"/>
      <c r="T28" s="39"/>
      <c r="U28" s="39"/>
      <c r="V28" s="39"/>
      <c r="W28" s="39"/>
      <c r="Y28" s="35"/>
      <c r="Z28" s="4"/>
    </row>
    <row r="29" spans="3:26">
      <c r="C29" s="38"/>
      <c r="D29" s="38"/>
      <c r="E29" s="38"/>
      <c r="F29" s="39"/>
      <c r="G29" s="39"/>
      <c r="H29" s="39"/>
      <c r="I29" s="39"/>
      <c r="J29" s="39"/>
      <c r="K29" s="39"/>
      <c r="L29" s="40" t="str">
        <f>IF(D29&lt;&gt;"",IFERROR(HLOOKUP("prediction_xgb_"&amp;D29,ML_prediction!$D$4:$AP$6,2,0),"No Analysis"),"")</f>
        <v/>
      </c>
      <c r="M29" s="40" t="str">
        <f>IF(D29&lt;&gt;"",IFERROR(HLOOKUP("prediction_LR_"&amp;D29,ML_prediction!$D$4:$AP$6,2,0),"No Analysis"),"")</f>
        <v/>
      </c>
      <c r="N29" s="39"/>
      <c r="O29" s="39"/>
      <c r="P29" s="40" t="str">
        <f t="shared" si="0"/>
        <v/>
      </c>
      <c r="Q29" s="40" t="str">
        <f t="shared" si="1"/>
        <v/>
      </c>
      <c r="R29" s="39" t="str">
        <f t="shared" si="2"/>
        <v/>
      </c>
      <c r="S29" s="39"/>
      <c r="T29" s="39"/>
      <c r="U29" s="39"/>
      <c r="V29" s="39"/>
      <c r="W29" s="39"/>
      <c r="Y29" s="35"/>
      <c r="Z29" s="4"/>
    </row>
    <row r="30" spans="3:26">
      <c r="C30" s="38"/>
      <c r="D30" s="38"/>
      <c r="E30" s="38"/>
      <c r="F30" s="39"/>
      <c r="G30" s="39"/>
      <c r="H30" s="39"/>
      <c r="I30" s="39"/>
      <c r="J30" s="39"/>
      <c r="K30" s="39"/>
      <c r="L30" s="40" t="str">
        <f>IF(D30&lt;&gt;"",IFERROR(HLOOKUP("prediction_xgb_"&amp;D30,ML_prediction!$D$4:$AP$6,2,0),"No Analysis"),"")</f>
        <v/>
      </c>
      <c r="M30" s="40" t="str">
        <f>IF(D30&lt;&gt;"",IFERROR(HLOOKUP("prediction_LR_"&amp;D30,ML_prediction!$D$4:$AP$6,2,0),"No Analysis"),"")</f>
        <v/>
      </c>
      <c r="N30" s="39"/>
      <c r="O30" s="39"/>
      <c r="P30" s="40" t="str">
        <f t="shared" si="0"/>
        <v/>
      </c>
      <c r="Q30" s="40" t="str">
        <f t="shared" si="1"/>
        <v/>
      </c>
      <c r="R30" s="39" t="str">
        <f t="shared" si="2"/>
        <v/>
      </c>
      <c r="S30" s="39"/>
      <c r="T30" s="39"/>
      <c r="U30" s="39"/>
      <c r="V30" s="39"/>
      <c r="W30" s="39"/>
      <c r="Y30" s="35"/>
      <c r="Z30" s="4"/>
    </row>
    <row r="31" spans="3:26">
      <c r="C31" s="38"/>
      <c r="D31" s="38"/>
      <c r="E31" s="38"/>
      <c r="F31" s="39"/>
      <c r="G31" s="39"/>
      <c r="H31" s="39"/>
      <c r="I31" s="39"/>
      <c r="J31" s="39"/>
      <c r="K31" s="39"/>
      <c r="L31" s="40" t="str">
        <f>IF(D31&lt;&gt;"",IFERROR(HLOOKUP("prediction_xgb_"&amp;D31,ML_prediction!$D$4:$AP$6,2,0),"No Analysis"),"")</f>
        <v/>
      </c>
      <c r="M31" s="40" t="str">
        <f>IF(D31&lt;&gt;"",IFERROR(HLOOKUP("prediction_LR_"&amp;D31,ML_prediction!$D$4:$AP$6,2,0),"No Analysis"),"")</f>
        <v/>
      </c>
      <c r="N31" s="39"/>
      <c r="O31" s="39"/>
      <c r="P31" s="40" t="str">
        <f t="shared" si="0"/>
        <v/>
      </c>
      <c r="Q31" s="40" t="str">
        <f t="shared" si="1"/>
        <v/>
      </c>
      <c r="R31" s="39" t="str">
        <f t="shared" si="2"/>
        <v/>
      </c>
      <c r="S31" s="39"/>
      <c r="T31" s="39"/>
      <c r="U31" s="39"/>
      <c r="V31" s="39"/>
      <c r="W31" s="39"/>
      <c r="Y31" s="35"/>
      <c r="Z31" s="4"/>
    </row>
    <row r="32" spans="3:26">
      <c r="C32" s="38"/>
      <c r="D32" s="38"/>
      <c r="E32" s="38"/>
      <c r="F32" s="39"/>
      <c r="G32" s="39"/>
      <c r="H32" s="39"/>
      <c r="I32" s="39"/>
      <c r="J32" s="39"/>
      <c r="K32" s="39"/>
      <c r="L32" s="40" t="str">
        <f>IF(D32&lt;&gt;"",IFERROR(HLOOKUP("prediction_xgb_"&amp;D32,ML_prediction!$D$4:$AP$6,2,0),"No Analysis"),"")</f>
        <v/>
      </c>
      <c r="M32" s="40" t="str">
        <f>IF(D32&lt;&gt;"",IFERROR(HLOOKUP("prediction_LR_"&amp;D32,ML_prediction!$D$4:$AP$6,2,0),"No Analysis"),"")</f>
        <v/>
      </c>
      <c r="N32" s="39"/>
      <c r="O32" s="39"/>
      <c r="P32" s="40" t="str">
        <f t="shared" si="0"/>
        <v/>
      </c>
      <c r="Q32" s="40" t="str">
        <f t="shared" si="1"/>
        <v/>
      </c>
      <c r="R32" s="39" t="str">
        <f t="shared" si="2"/>
        <v/>
      </c>
      <c r="S32" s="39"/>
      <c r="T32" s="39"/>
      <c r="U32" s="39"/>
      <c r="V32" s="39"/>
      <c r="W32" s="39"/>
      <c r="Y32" s="35"/>
      <c r="Z32" s="4"/>
    </row>
    <row r="33" spans="3:26">
      <c r="C33" s="38"/>
      <c r="D33" s="38"/>
      <c r="E33" s="38"/>
      <c r="F33" s="39"/>
      <c r="G33" s="39"/>
      <c r="H33" s="39"/>
      <c r="I33" s="39"/>
      <c r="J33" s="39"/>
      <c r="K33" s="39"/>
      <c r="L33" s="40" t="str">
        <f>IF(D33&lt;&gt;"",IFERROR(HLOOKUP("prediction_xgb_"&amp;D33,ML_prediction!$D$4:$AP$6,2,0),"No Analysis"),"")</f>
        <v/>
      </c>
      <c r="M33" s="40" t="str">
        <f>IF(D33&lt;&gt;"",IFERROR(HLOOKUP("prediction_LR_"&amp;D33,ML_prediction!$D$4:$AP$6,2,0),"No Analysis"),"")</f>
        <v/>
      </c>
      <c r="N33" s="39"/>
      <c r="O33" s="39"/>
      <c r="P33" s="40" t="str">
        <f t="shared" si="0"/>
        <v/>
      </c>
      <c r="Q33" s="40" t="str">
        <f t="shared" si="1"/>
        <v/>
      </c>
      <c r="R33" s="39" t="str">
        <f t="shared" si="2"/>
        <v/>
      </c>
      <c r="S33" s="39"/>
      <c r="T33" s="39"/>
      <c r="U33" s="39"/>
      <c r="V33" s="39"/>
      <c r="W33" s="39"/>
      <c r="Y33" s="35"/>
      <c r="Z33" s="4"/>
    </row>
    <row r="34" spans="3:26">
      <c r="C34" s="38"/>
      <c r="D34" s="38"/>
      <c r="E34" s="38"/>
      <c r="F34" s="39"/>
      <c r="G34" s="39"/>
      <c r="H34" s="39"/>
      <c r="I34" s="39"/>
      <c r="J34" s="39"/>
      <c r="K34" s="39"/>
      <c r="L34" s="40" t="str">
        <f>IF(D34&lt;&gt;"",IFERROR(HLOOKUP("prediction_xgb_"&amp;D34,ML_prediction!$D$4:$AP$6,2,0),"No Analysis"),"")</f>
        <v/>
      </c>
      <c r="M34" s="40" t="str">
        <f>IF(D34&lt;&gt;"",IFERROR(HLOOKUP("prediction_LR_"&amp;D34,ML_prediction!$D$4:$AP$6,2,0),"No Analysis"),"")</f>
        <v/>
      </c>
      <c r="N34" s="39"/>
      <c r="O34" s="39"/>
      <c r="P34" s="40" t="str">
        <f t="shared" si="0"/>
        <v/>
      </c>
      <c r="Q34" s="40" t="str">
        <f t="shared" si="1"/>
        <v/>
      </c>
      <c r="R34" s="39" t="str">
        <f t="shared" si="2"/>
        <v/>
      </c>
      <c r="S34" s="39"/>
      <c r="T34" s="39"/>
      <c r="U34" s="39"/>
      <c r="V34" s="39"/>
      <c r="W34" s="39"/>
      <c r="Y34" s="35"/>
      <c r="Z34" s="4"/>
    </row>
    <row r="35" spans="3:26">
      <c r="C35" s="38"/>
      <c r="D35" s="38"/>
      <c r="E35" s="38"/>
      <c r="F35" s="39"/>
      <c r="G35" s="39"/>
      <c r="H35" s="39"/>
      <c r="I35" s="39"/>
      <c r="J35" s="39"/>
      <c r="K35" s="39"/>
      <c r="L35" s="40" t="str">
        <f>IF(D35&lt;&gt;"",IFERROR(HLOOKUP("prediction_xgb_"&amp;D35,ML_prediction!$D$4:$AP$6,2,0),"No Analysis"),"")</f>
        <v/>
      </c>
      <c r="M35" s="40" t="str">
        <f>IF(D35&lt;&gt;"",IFERROR(HLOOKUP("prediction_LR_"&amp;D35,ML_prediction!$D$4:$AP$6,2,0),"No Analysis"),"")</f>
        <v/>
      </c>
      <c r="N35" s="39"/>
      <c r="O35" s="39"/>
      <c r="P35" s="40" t="str">
        <f t="shared" si="0"/>
        <v/>
      </c>
      <c r="Q35" s="40" t="str">
        <f t="shared" si="1"/>
        <v/>
      </c>
      <c r="R35" s="39" t="str">
        <f t="shared" si="2"/>
        <v/>
      </c>
      <c r="S35" s="39"/>
      <c r="T35" s="39"/>
      <c r="U35" s="39"/>
      <c r="V35" s="39"/>
      <c r="W35" s="39"/>
      <c r="Y35" s="35"/>
      <c r="Z35" s="4"/>
    </row>
    <row r="36" spans="3:26">
      <c r="C36" s="38"/>
      <c r="D36" s="38"/>
      <c r="E36" s="38"/>
      <c r="F36" s="39"/>
      <c r="G36" s="39"/>
      <c r="H36" s="39"/>
      <c r="I36" s="39"/>
      <c r="J36" s="39"/>
      <c r="K36" s="39"/>
      <c r="L36" s="40" t="str">
        <f>IF(D36&lt;&gt;"",IFERROR(HLOOKUP("prediction_xgb_"&amp;D36,ML_prediction!$D$4:$AP$6,2,0),"No Analysis"),"")</f>
        <v/>
      </c>
      <c r="M36" s="40" t="str">
        <f>IF(D36&lt;&gt;"",IFERROR(HLOOKUP("prediction_LR_"&amp;D36,ML_prediction!$D$4:$AP$6,2,0),"No Analysis"),"")</f>
        <v/>
      </c>
      <c r="N36" s="39"/>
      <c r="O36" s="39"/>
      <c r="P36" s="40" t="str">
        <f t="shared" si="0"/>
        <v/>
      </c>
      <c r="Q36" s="40" t="str">
        <f t="shared" si="1"/>
        <v/>
      </c>
      <c r="R36" s="39" t="str">
        <f t="shared" si="2"/>
        <v/>
      </c>
      <c r="S36" s="39"/>
      <c r="T36" s="39"/>
      <c r="U36" s="39"/>
      <c r="V36" s="39"/>
      <c r="W36" s="39"/>
      <c r="Y36" s="35"/>
      <c r="Z36" s="4"/>
    </row>
    <row r="37" spans="3:26">
      <c r="C37" s="38"/>
      <c r="D37" s="38"/>
      <c r="E37" s="38"/>
      <c r="F37" s="39"/>
      <c r="G37" s="39"/>
      <c r="H37" s="39"/>
      <c r="I37" s="39"/>
      <c r="J37" s="39"/>
      <c r="K37" s="39"/>
      <c r="L37" s="40" t="str">
        <f>IF(D37&lt;&gt;"",IFERROR(HLOOKUP("prediction_xgb_"&amp;D37,ML_prediction!$D$4:$AP$6,2,0),"No Analysis"),"")</f>
        <v/>
      </c>
      <c r="M37" s="40" t="str">
        <f>IF(D37&lt;&gt;"",IFERROR(HLOOKUP("prediction_LR_"&amp;D37,ML_prediction!$D$4:$AP$6,2,0),"No Analysis"),"")</f>
        <v/>
      </c>
      <c r="N37" s="39"/>
      <c r="O37" s="39"/>
      <c r="P37" s="40" t="str">
        <f t="shared" si="0"/>
        <v/>
      </c>
      <c r="Q37" s="40" t="str">
        <f t="shared" si="1"/>
        <v/>
      </c>
      <c r="R37" s="39" t="str">
        <f t="shared" si="2"/>
        <v/>
      </c>
      <c r="S37" s="39"/>
      <c r="T37" s="39"/>
      <c r="U37" s="39"/>
      <c r="V37" s="39"/>
      <c r="W37" s="39"/>
      <c r="Y37" s="35"/>
      <c r="Z37" s="4"/>
    </row>
    <row r="38" spans="3:26">
      <c r="C38" s="38"/>
      <c r="D38" s="38"/>
      <c r="E38" s="38"/>
      <c r="F38" s="39"/>
      <c r="G38" s="39"/>
      <c r="H38" s="39"/>
      <c r="I38" s="39"/>
      <c r="J38" s="39"/>
      <c r="K38" s="39"/>
      <c r="L38" s="40" t="str">
        <f>IF(D38&lt;&gt;"",IFERROR(HLOOKUP("prediction_xgb_"&amp;D38,ML_prediction!$D$4:$AP$6,2,0),"No Analysis"),"")</f>
        <v/>
      </c>
      <c r="M38" s="40" t="str">
        <f>IF(D38&lt;&gt;"",IFERROR(HLOOKUP("prediction_LR_"&amp;D38,ML_prediction!$D$4:$AP$6,2,0),"No Analysis"),"")</f>
        <v/>
      </c>
      <c r="N38" s="39"/>
      <c r="O38" s="39"/>
      <c r="P38" s="40" t="str">
        <f t="shared" si="0"/>
        <v/>
      </c>
      <c r="Q38" s="40" t="str">
        <f t="shared" si="1"/>
        <v/>
      </c>
      <c r="R38" s="39" t="str">
        <f t="shared" si="2"/>
        <v/>
      </c>
      <c r="S38" s="39"/>
      <c r="T38" s="39"/>
      <c r="U38" s="39"/>
      <c r="V38" s="39"/>
      <c r="W38" s="39"/>
      <c r="Y38" s="35"/>
      <c r="Z38" s="4"/>
    </row>
    <row r="39" spans="3:26">
      <c r="C39" s="38"/>
      <c r="D39" s="38"/>
      <c r="E39" s="38"/>
      <c r="F39" s="39"/>
      <c r="G39" s="39"/>
      <c r="H39" s="39"/>
      <c r="I39" s="39"/>
      <c r="J39" s="39"/>
      <c r="K39" s="39"/>
      <c r="L39" s="40" t="str">
        <f>IF(D39&lt;&gt;"",IFERROR(HLOOKUP("prediction_xgb_"&amp;D39,ML_prediction!$D$4:$AP$6,2,0),"No Analysis"),"")</f>
        <v/>
      </c>
      <c r="M39" s="40" t="str">
        <f>IF(D39&lt;&gt;"",IFERROR(HLOOKUP("prediction_LR_"&amp;D39,ML_prediction!$D$4:$AP$6,2,0),"No Analysis"),"")</f>
        <v/>
      </c>
      <c r="N39" s="39"/>
      <c r="O39" s="39"/>
      <c r="P39" s="40" t="str">
        <f t="shared" si="0"/>
        <v/>
      </c>
      <c r="Q39" s="40" t="str">
        <f t="shared" si="1"/>
        <v/>
      </c>
      <c r="R39" s="39" t="str">
        <f t="shared" si="2"/>
        <v/>
      </c>
      <c r="S39" s="39"/>
      <c r="T39" s="39"/>
      <c r="U39" s="39"/>
      <c r="V39" s="39"/>
      <c r="W39" s="39"/>
      <c r="Y39" s="35"/>
      <c r="Z39" s="4"/>
    </row>
    <row r="40" spans="3:26">
      <c r="C40" s="38"/>
      <c r="D40" s="38"/>
      <c r="E40" s="38"/>
      <c r="F40" s="39"/>
      <c r="G40" s="39"/>
      <c r="H40" s="39"/>
      <c r="I40" s="39"/>
      <c r="J40" s="39"/>
      <c r="K40" s="39"/>
      <c r="L40" s="40" t="str">
        <f>IF(D40&lt;&gt;"",IFERROR(HLOOKUP("prediction_xgb_"&amp;D40,ML_prediction!$D$4:$AP$6,2,0),"No Analysis"),"")</f>
        <v/>
      </c>
      <c r="M40" s="40" t="str">
        <f>IF(D40&lt;&gt;"",IFERROR(HLOOKUP("prediction_LR_"&amp;D40,ML_prediction!$D$4:$AP$6,2,0),"No Analysis"),"")</f>
        <v/>
      </c>
      <c r="N40" s="39"/>
      <c r="O40" s="39"/>
      <c r="P40" s="40" t="str">
        <f t="shared" si="0"/>
        <v/>
      </c>
      <c r="Q40" s="40" t="str">
        <f t="shared" si="1"/>
        <v/>
      </c>
      <c r="R40" s="39" t="str">
        <f t="shared" si="2"/>
        <v/>
      </c>
      <c r="S40" s="39"/>
      <c r="T40" s="39"/>
      <c r="U40" s="39"/>
      <c r="V40" s="39"/>
      <c r="W40" s="39"/>
      <c r="Y40" s="35"/>
      <c r="Z40" s="4"/>
    </row>
    <row r="41" spans="3:26">
      <c r="C41" s="38"/>
      <c r="D41" s="38"/>
      <c r="E41" s="38"/>
      <c r="F41" s="39"/>
      <c r="G41" s="39"/>
      <c r="H41" s="39"/>
      <c r="I41" s="39"/>
      <c r="J41" s="39"/>
      <c r="K41" s="39"/>
      <c r="L41" s="40" t="str">
        <f>IF(D41&lt;&gt;"",IFERROR(HLOOKUP("prediction_xgb_"&amp;D41,ML_prediction!$D$4:$AP$6,2,0),"No Analysis"),"")</f>
        <v/>
      </c>
      <c r="M41" s="40" t="str">
        <f>IF(D41&lt;&gt;"",IFERROR(HLOOKUP("prediction_LR_"&amp;D41,ML_prediction!$D$4:$AP$6,2,0),"No Analysis"),"")</f>
        <v/>
      </c>
      <c r="N41" s="39"/>
      <c r="O41" s="39"/>
      <c r="P41" s="40" t="str">
        <f t="shared" si="0"/>
        <v/>
      </c>
      <c r="Q41" s="40" t="str">
        <f t="shared" si="1"/>
        <v/>
      </c>
      <c r="R41" s="39" t="str">
        <f t="shared" si="2"/>
        <v/>
      </c>
      <c r="S41" s="39"/>
      <c r="T41" s="39"/>
      <c r="U41" s="39"/>
      <c r="V41" s="39"/>
      <c r="W41" s="39"/>
      <c r="Y41" s="35"/>
      <c r="Z41" s="4"/>
    </row>
    <row r="42" spans="3:26">
      <c r="C42" s="38"/>
      <c r="D42" s="38"/>
      <c r="E42" s="38"/>
      <c r="F42" s="39"/>
      <c r="G42" s="39"/>
      <c r="H42" s="39"/>
      <c r="I42" s="39"/>
      <c r="J42" s="39"/>
      <c r="K42" s="39"/>
      <c r="L42" s="40" t="str">
        <f>IF(D42&lt;&gt;"",IFERROR(HLOOKUP("prediction_xgb_"&amp;D42,ML_prediction!$D$4:$AP$6,2,0),"No Analysis"),"")</f>
        <v/>
      </c>
      <c r="M42" s="40" t="str">
        <f>IF(D42&lt;&gt;"",IFERROR(HLOOKUP("prediction_LR_"&amp;D42,ML_prediction!$D$4:$AP$6,2,0),"No Analysis"),"")</f>
        <v/>
      </c>
      <c r="N42" s="39"/>
      <c r="O42" s="39"/>
      <c r="P42" s="40" t="str">
        <f t="shared" si="0"/>
        <v/>
      </c>
      <c r="Q42" s="40" t="str">
        <f t="shared" si="1"/>
        <v/>
      </c>
      <c r="R42" s="39" t="str">
        <f t="shared" si="2"/>
        <v/>
      </c>
      <c r="S42" s="39"/>
      <c r="T42" s="39"/>
      <c r="U42" s="39"/>
      <c r="V42" s="39"/>
      <c r="W42" s="39"/>
      <c r="Y42" s="35"/>
      <c r="Z42" s="4"/>
    </row>
    <row r="43" spans="3:26">
      <c r="Y43" s="35"/>
      <c r="Z43" s="4"/>
    </row>
    <row r="44" spans="3:26">
      <c r="Y44" s="35"/>
      <c r="Z44" s="4"/>
    </row>
    <row r="45" spans="3:26">
      <c r="Y45" s="35"/>
      <c r="Z45" s="4"/>
    </row>
    <row r="46" spans="3:26">
      <c r="Y46" s="35"/>
      <c r="Z46" s="4"/>
    </row>
    <row r="47" spans="3:26">
      <c r="Y47" s="35"/>
      <c r="Z47" s="4"/>
    </row>
    <row r="48" spans="3:26">
      <c r="Y48" s="35"/>
      <c r="Z48" s="4"/>
    </row>
    <row r="49" spans="25:26">
      <c r="Y49" s="35"/>
      <c r="Z49" s="4"/>
    </row>
    <row r="50" spans="25:26">
      <c r="Y50" s="35"/>
      <c r="Z50" s="4"/>
    </row>
    <row r="51" spans="25:26">
      <c r="Y51" s="35"/>
      <c r="Z51" s="4"/>
    </row>
    <row r="52" spans="25:26">
      <c r="Y52" s="35"/>
      <c r="Z52" s="4"/>
    </row>
    <row r="53" spans="25:26">
      <c r="Y53" s="35"/>
      <c r="Z53" s="4"/>
    </row>
    <row r="54" spans="25:26">
      <c r="Y54" s="35"/>
      <c r="Z54" s="4"/>
    </row>
    <row r="55" spans="25:26">
      <c r="Y55" s="35"/>
      <c r="Z55" s="4"/>
    </row>
    <row r="56" spans="25:26">
      <c r="Y56" s="35"/>
      <c r="Z56" s="4"/>
    </row>
    <row r="57" spans="25:26">
      <c r="Y57" s="35"/>
      <c r="Z57" s="4"/>
    </row>
    <row r="58" spans="25:26">
      <c r="Y58" s="35"/>
      <c r="Z58" s="4"/>
    </row>
    <row r="59" spans="25:26">
      <c r="Y59" s="35"/>
      <c r="Z59" s="4"/>
    </row>
    <row r="60" spans="25:26">
      <c r="Y60" s="35"/>
      <c r="Z60" s="4"/>
    </row>
    <row r="61" spans="25:26">
      <c r="Y61" s="35"/>
      <c r="Z61" s="4"/>
    </row>
    <row r="62" spans="25:26">
      <c r="Y62" s="35"/>
      <c r="Z62" s="4"/>
    </row>
    <row r="63" spans="25:26">
      <c r="Y63" s="35"/>
      <c r="Z63" s="4"/>
    </row>
    <row r="64" spans="25:26">
      <c r="Y64" s="35"/>
      <c r="Z64" s="4"/>
    </row>
    <row r="65" spans="25:26">
      <c r="Y65" s="35"/>
      <c r="Z65" s="4"/>
    </row>
    <row r="66" spans="25:26">
      <c r="Y66" s="35"/>
      <c r="Z66" s="4"/>
    </row>
    <row r="67" spans="25:26">
      <c r="Y67" s="35"/>
      <c r="Z67" s="4"/>
    </row>
    <row r="68" spans="25:26">
      <c r="Y68" s="35"/>
      <c r="Z68" s="4"/>
    </row>
    <row r="69" spans="25:26">
      <c r="Y69" s="35"/>
      <c r="Z69" s="4"/>
    </row>
    <row r="70" spans="25:26">
      <c r="Y70" s="35"/>
      <c r="Z70" s="4"/>
    </row>
    <row r="71" spans="25:26">
      <c r="Y71" s="35"/>
      <c r="Z71" s="4"/>
    </row>
    <row r="72" spans="25:26">
      <c r="Y72" s="35"/>
      <c r="Z72" s="4"/>
    </row>
    <row r="73" spans="25:26">
      <c r="Y73" s="35"/>
      <c r="Z73" s="4"/>
    </row>
    <row r="74" spans="25:26">
      <c r="Y74" s="35"/>
      <c r="Z74" s="4"/>
    </row>
    <row r="75" spans="25:26">
      <c r="Y75" s="35"/>
      <c r="Z75" s="4"/>
    </row>
    <row r="76" spans="25:26">
      <c r="Y76" s="35"/>
      <c r="Z76" s="4"/>
    </row>
    <row r="77" spans="25:26">
      <c r="Y77" s="35"/>
      <c r="Z77" s="4"/>
    </row>
    <row r="78" spans="25:26">
      <c r="Y78" s="35"/>
      <c r="Z78" s="4"/>
    </row>
    <row r="79" spans="25:26">
      <c r="Y79" s="35"/>
      <c r="Z79" s="4"/>
    </row>
    <row r="80" spans="25:26">
      <c r="Y80" s="35"/>
      <c r="Z80" s="4"/>
    </row>
    <row r="81" spans="25:26">
      <c r="Y81" s="35"/>
      <c r="Z81" s="4"/>
    </row>
    <row r="82" spans="25:26">
      <c r="Y82" s="35"/>
      <c r="Z82" s="4"/>
    </row>
    <row r="83" spans="25:26">
      <c r="Y83" s="35"/>
      <c r="Z83" s="4"/>
    </row>
    <row r="84" spans="25:26">
      <c r="Y84" s="35"/>
      <c r="Z84" s="4"/>
    </row>
    <row r="85" spans="25:26">
      <c r="Y85" s="35"/>
      <c r="Z85" s="4"/>
    </row>
    <row r="86" spans="25:26">
      <c r="Y86" s="35"/>
      <c r="Z86" s="4"/>
    </row>
    <row r="87" spans="25:26">
      <c r="Y87" s="35"/>
      <c r="Z87" s="4"/>
    </row>
    <row r="88" spans="25:26">
      <c r="Y88" s="35"/>
      <c r="Z88" s="4"/>
    </row>
    <row r="89" spans="25:26">
      <c r="Y89" s="35"/>
      <c r="Z89" s="4"/>
    </row>
    <row r="90" spans="25:26">
      <c r="Y90" s="35"/>
      <c r="Z90" s="4"/>
    </row>
    <row r="91" spans="25:26">
      <c r="Y91" s="35"/>
      <c r="Z91" s="4"/>
    </row>
    <row r="92" spans="25:26">
      <c r="Y92" s="35"/>
      <c r="Z92" s="4"/>
    </row>
    <row r="93" spans="25:26">
      <c r="Y93" s="35"/>
      <c r="Z93" s="4"/>
    </row>
    <row r="94" spans="25:26">
      <c r="Y94" s="35"/>
      <c r="Z94" s="4"/>
    </row>
    <row r="95" spans="25:26">
      <c r="Y95" s="35"/>
      <c r="Z95" s="4"/>
    </row>
    <row r="96" spans="25:26">
      <c r="Y96" s="35"/>
      <c r="Z96" s="4"/>
    </row>
    <row r="97" spans="25:26">
      <c r="Y97" s="35"/>
      <c r="Z97" s="4"/>
    </row>
    <row r="98" spans="25:26">
      <c r="Y98" s="35"/>
      <c r="Z98" s="4"/>
    </row>
    <row r="99" spans="25:26">
      <c r="Y99" s="35"/>
      <c r="Z99" s="4"/>
    </row>
    <row r="100" spans="25:26">
      <c r="Y100" s="35"/>
      <c r="Z100" s="4"/>
    </row>
    <row r="101" spans="25:26">
      <c r="Y101" s="35"/>
      <c r="Z101" s="4"/>
    </row>
    <row r="102" spans="25:26">
      <c r="Y102" s="35"/>
      <c r="Z102" s="4"/>
    </row>
    <row r="103" spans="25:26">
      <c r="Y103" s="35"/>
      <c r="Z103" s="4"/>
    </row>
    <row r="104" spans="25:26">
      <c r="Y104" s="35"/>
      <c r="Z104" s="4"/>
    </row>
    <row r="105" spans="25:26">
      <c r="Y105" s="35"/>
      <c r="Z105" s="4"/>
    </row>
    <row r="106" spans="25:26">
      <c r="Y106" s="35"/>
      <c r="Z106" s="4"/>
    </row>
    <row r="107" spans="25:26">
      <c r="Y107" s="35"/>
      <c r="Z107" s="4"/>
    </row>
    <row r="108" spans="25:26">
      <c r="Y108" s="35"/>
      <c r="Z108" s="4"/>
    </row>
    <row r="109" spans="25:26">
      <c r="Y109" s="35"/>
      <c r="Z109" s="4"/>
    </row>
    <row r="110" spans="25:26">
      <c r="Y110" s="35"/>
      <c r="Z110" s="4"/>
    </row>
    <row r="111" spans="25:26">
      <c r="Y111" s="35"/>
      <c r="Z111" s="4"/>
    </row>
    <row r="112" spans="25:26">
      <c r="Y112" s="35"/>
      <c r="Z112" s="4"/>
    </row>
    <row r="113" spans="25:26">
      <c r="Y113" s="35"/>
      <c r="Z113" s="4"/>
    </row>
    <row r="114" spans="25:26">
      <c r="Y114" s="35"/>
      <c r="Z114" s="4"/>
    </row>
    <row r="115" spans="25:26">
      <c r="Y115" s="35"/>
      <c r="Z115" s="4"/>
    </row>
    <row r="116" spans="25:26">
      <c r="Y116" s="35"/>
      <c r="Z116" s="4"/>
    </row>
    <row r="117" spans="25:26">
      <c r="Y117" s="35"/>
      <c r="Z117" s="4"/>
    </row>
    <row r="118" spans="25:26">
      <c r="Y118" s="35"/>
      <c r="Z118" s="4"/>
    </row>
    <row r="119" spans="25:26">
      <c r="Y119" s="35"/>
      <c r="Z119" s="4"/>
    </row>
    <row r="120" spans="25:26">
      <c r="Y120" s="35"/>
      <c r="Z120" s="4"/>
    </row>
    <row r="121" spans="25:26">
      <c r="Y121" s="35"/>
      <c r="Z121" s="4"/>
    </row>
    <row r="122" spans="25:26">
      <c r="Y122" s="35"/>
      <c r="Z122" s="4"/>
    </row>
    <row r="123" spans="25:26">
      <c r="Y123" s="35"/>
      <c r="Z123" s="4"/>
    </row>
    <row r="124" spans="25:26">
      <c r="Y124" s="35"/>
      <c r="Z124" s="4"/>
    </row>
    <row r="125" spans="25:26">
      <c r="Y125" s="35"/>
      <c r="Z125" s="4"/>
    </row>
    <row r="126" spans="25:26">
      <c r="Y126" s="35"/>
      <c r="Z126" s="4"/>
    </row>
    <row r="127" spans="25:26">
      <c r="Y127" s="35"/>
      <c r="Z127" s="4"/>
    </row>
    <row r="128" spans="25:26">
      <c r="Y128" s="35"/>
      <c r="Z128" s="4"/>
    </row>
    <row r="129" spans="25:26">
      <c r="Y129" s="35"/>
      <c r="Z129" s="4"/>
    </row>
    <row r="130" spans="25:26">
      <c r="Y130" s="35"/>
      <c r="Z130" s="4"/>
    </row>
    <row r="131" spans="25:26">
      <c r="Y131" s="35"/>
      <c r="Z131" s="4"/>
    </row>
    <row r="132" spans="25:26">
      <c r="Y132" s="35"/>
      <c r="Z132" s="4"/>
    </row>
    <row r="133" spans="25:26">
      <c r="Y133" s="35"/>
      <c r="Z133" s="4"/>
    </row>
    <row r="134" spans="25:26">
      <c r="Y134" s="35"/>
      <c r="Z134" s="4"/>
    </row>
    <row r="135" spans="25:26">
      <c r="Y135" s="35"/>
      <c r="Z135" s="4"/>
    </row>
    <row r="136" spans="25:26">
      <c r="Y136" s="35"/>
      <c r="Z136" s="4"/>
    </row>
    <row r="137" spans="25:26">
      <c r="Y137" s="35"/>
      <c r="Z137" s="4"/>
    </row>
    <row r="138" spans="25:26">
      <c r="Y138" s="35"/>
      <c r="Z138" s="4"/>
    </row>
    <row r="139" spans="25:26">
      <c r="Y139" s="35"/>
      <c r="Z139" s="4"/>
    </row>
    <row r="140" spans="25:26">
      <c r="Y140" s="35"/>
      <c r="Z140" s="4"/>
    </row>
    <row r="141" spans="25:26">
      <c r="Y141" s="35"/>
      <c r="Z141" s="4"/>
    </row>
    <row r="142" spans="25:26">
      <c r="Y142" s="35"/>
      <c r="Z142" s="4"/>
    </row>
    <row r="143" spans="25:26">
      <c r="Y143" s="35"/>
      <c r="Z143" s="4"/>
    </row>
    <row r="144" spans="25:26">
      <c r="Y144" s="35"/>
      <c r="Z144" s="4"/>
    </row>
    <row r="145" spans="25:26">
      <c r="Y145" s="35"/>
      <c r="Z145" s="4"/>
    </row>
    <row r="146" spans="25:26">
      <c r="Y146" s="35"/>
      <c r="Z146" s="4"/>
    </row>
    <row r="147" spans="25:26">
      <c r="Y147" s="35"/>
      <c r="Z147" s="4"/>
    </row>
    <row r="148" spans="25:26">
      <c r="Y148" s="35"/>
      <c r="Z148" s="4"/>
    </row>
    <row r="149" spans="25:26">
      <c r="Y149" s="35"/>
      <c r="Z149" s="4"/>
    </row>
    <row r="150" spans="25:26">
      <c r="Y150" s="35"/>
      <c r="Z150" s="4"/>
    </row>
    <row r="151" spans="25:26">
      <c r="Y151" s="35"/>
      <c r="Z151" s="4"/>
    </row>
    <row r="152" spans="25:26">
      <c r="Y152" s="35"/>
      <c r="Z152" s="4"/>
    </row>
    <row r="153" spans="25:26">
      <c r="Y153" s="35"/>
      <c r="Z153" s="4"/>
    </row>
    <row r="154" spans="25:26">
      <c r="Y154" s="35"/>
      <c r="Z154" s="4"/>
    </row>
    <row r="155" spans="25:26">
      <c r="Y155" s="35"/>
      <c r="Z155" s="4"/>
    </row>
    <row r="156" spans="25:26">
      <c r="Y156" s="35"/>
      <c r="Z156" s="4"/>
    </row>
    <row r="157" spans="25:26">
      <c r="Y157" s="35"/>
      <c r="Z157" s="4"/>
    </row>
    <row r="158" spans="25:26">
      <c r="Y158" s="35"/>
      <c r="Z158" s="4"/>
    </row>
    <row r="159" spans="25:26">
      <c r="Y159" s="35"/>
      <c r="Z159" s="4"/>
    </row>
    <row r="160" spans="25:26">
      <c r="Y160" s="35"/>
      <c r="Z160" s="4"/>
    </row>
    <row r="161" spans="25:26">
      <c r="Y161" s="35"/>
      <c r="Z161" s="4"/>
    </row>
    <row r="162" spans="25:26">
      <c r="Y162" s="35"/>
      <c r="Z162" s="4"/>
    </row>
    <row r="163" spans="25:26">
      <c r="Y163" s="35"/>
      <c r="Z163" s="4"/>
    </row>
    <row r="164" spans="25:26">
      <c r="Y164" s="35"/>
      <c r="Z164" s="4"/>
    </row>
    <row r="165" spans="25:26">
      <c r="Y165" s="35"/>
      <c r="Z165" s="4"/>
    </row>
    <row r="166" spans="25:26">
      <c r="Y166" s="35"/>
      <c r="Z166" s="4"/>
    </row>
    <row r="167" spans="25:26">
      <c r="Y167" s="35"/>
      <c r="Z167" s="4"/>
    </row>
    <row r="168" spans="25:26">
      <c r="Y168" s="35"/>
      <c r="Z168" s="4"/>
    </row>
    <row r="169" spans="25:26">
      <c r="Y169" s="35"/>
      <c r="Z169" s="4"/>
    </row>
    <row r="170" spans="25:26">
      <c r="Y170" s="35"/>
      <c r="Z170" s="4"/>
    </row>
    <row r="171" spans="25:26">
      <c r="Y171" s="35"/>
      <c r="Z171" s="4"/>
    </row>
    <row r="172" spans="25:26">
      <c r="Y172" s="35"/>
      <c r="Z172" s="4"/>
    </row>
    <row r="173" spans="25:26">
      <c r="Y173" s="35"/>
      <c r="Z173" s="4"/>
    </row>
    <row r="174" spans="25:26">
      <c r="Y174" s="35"/>
      <c r="Z174" s="4"/>
    </row>
    <row r="175" spans="25:26">
      <c r="Y175" s="35"/>
      <c r="Z175" s="4"/>
    </row>
    <row r="176" spans="25:26">
      <c r="Y176" s="35"/>
      <c r="Z176" s="4"/>
    </row>
    <row r="177" spans="25:26">
      <c r="Y177" s="35"/>
      <c r="Z177" s="4"/>
    </row>
    <row r="178" spans="25:26">
      <c r="Y178" s="35"/>
      <c r="Z178" s="4"/>
    </row>
    <row r="179" spans="25:26">
      <c r="Y179" s="35"/>
      <c r="Z179" s="4"/>
    </row>
    <row r="180" spans="25:26">
      <c r="Y180" s="35"/>
      <c r="Z180" s="4"/>
    </row>
    <row r="181" spans="25:26">
      <c r="Y181" s="35"/>
      <c r="Z181" s="4"/>
    </row>
    <row r="182" spans="25:26">
      <c r="Y182" s="35"/>
      <c r="Z182" s="4"/>
    </row>
    <row r="183" spans="25:26">
      <c r="Y183" s="35"/>
      <c r="Z183" s="4"/>
    </row>
    <row r="184" spans="25:26">
      <c r="Y184" s="35"/>
      <c r="Z184" s="4"/>
    </row>
    <row r="185" spans="25:26">
      <c r="Y185" s="35"/>
      <c r="Z185" s="4"/>
    </row>
    <row r="186" spans="25:26">
      <c r="Y186" s="35"/>
      <c r="Z186" s="4"/>
    </row>
    <row r="187" spans="25:26">
      <c r="Y187" s="35"/>
      <c r="Z187" s="4"/>
    </row>
    <row r="188" spans="25:26">
      <c r="Y188" s="35"/>
      <c r="Z188" s="4"/>
    </row>
    <row r="189" spans="25:26">
      <c r="Y189" s="35"/>
      <c r="Z189" s="4"/>
    </row>
    <row r="190" spans="25:26">
      <c r="Y190" s="35"/>
      <c r="Z190" s="4"/>
    </row>
    <row r="191" spans="25:26">
      <c r="Y191" s="35"/>
      <c r="Z191" s="4"/>
    </row>
    <row r="192" spans="25:26">
      <c r="Y192" s="35"/>
      <c r="Z192" s="4"/>
    </row>
    <row r="193" spans="25:26">
      <c r="Y193" s="35"/>
      <c r="Z193" s="4"/>
    </row>
    <row r="194" spans="25:26">
      <c r="Y194" s="35"/>
      <c r="Z194" s="4"/>
    </row>
    <row r="195" spans="25:26">
      <c r="Y195" s="35"/>
      <c r="Z195" s="4"/>
    </row>
    <row r="196" spans="25:26">
      <c r="Y196" s="35"/>
      <c r="Z196" s="4"/>
    </row>
    <row r="197" spans="25:26">
      <c r="Y197" s="35"/>
      <c r="Z197" s="4"/>
    </row>
    <row r="198" spans="25:26">
      <c r="Y198" s="35"/>
      <c r="Z198" s="4"/>
    </row>
    <row r="199" spans="25:26">
      <c r="Y199" s="35"/>
      <c r="Z199" s="4"/>
    </row>
    <row r="200" spans="25:26">
      <c r="Y200" s="35"/>
      <c r="Z200" s="4"/>
    </row>
    <row r="201" spans="25:26">
      <c r="Y201" s="35"/>
      <c r="Z201" s="4"/>
    </row>
    <row r="202" spans="25:26">
      <c r="Y202" s="35"/>
      <c r="Z202" s="4"/>
    </row>
    <row r="203" spans="25:26">
      <c r="Y203" s="35"/>
      <c r="Z203" s="4"/>
    </row>
    <row r="204" spans="25:26">
      <c r="Y204" s="35"/>
      <c r="Z204" s="4"/>
    </row>
    <row r="205" spans="25:26">
      <c r="Y205" s="35"/>
      <c r="Z205" s="4"/>
    </row>
    <row r="206" spans="25:26">
      <c r="Y206" s="35"/>
      <c r="Z206" s="4"/>
    </row>
    <row r="207" spans="25:26">
      <c r="Y207" s="35"/>
      <c r="Z207" s="4"/>
    </row>
    <row r="208" spans="25:26">
      <c r="Y208" s="35"/>
      <c r="Z208" s="4"/>
    </row>
    <row r="209" spans="25:26">
      <c r="Y209" s="35"/>
      <c r="Z209" s="4"/>
    </row>
    <row r="210" spans="25:26">
      <c r="Y210" s="35"/>
      <c r="Z210" s="4"/>
    </row>
    <row r="211" spans="25:26">
      <c r="Y211" s="35"/>
      <c r="Z211" s="4"/>
    </row>
    <row r="212" spans="25:26">
      <c r="Y212" s="35"/>
      <c r="Z212" s="4"/>
    </row>
    <row r="213" spans="25:26">
      <c r="Y213" s="35"/>
      <c r="Z213" s="4"/>
    </row>
    <row r="214" spans="25:26">
      <c r="Y214" s="35"/>
      <c r="Z214" s="4"/>
    </row>
    <row r="215" spans="25:26">
      <c r="Y215" s="35"/>
      <c r="Z215" s="4"/>
    </row>
    <row r="216" spans="25:26">
      <c r="Y216" s="35"/>
      <c r="Z216" s="4"/>
    </row>
    <row r="217" spans="25:26">
      <c r="Y217" s="35"/>
      <c r="Z217" s="4"/>
    </row>
    <row r="218" spans="25:26">
      <c r="Y218" s="35"/>
      <c r="Z218" s="4"/>
    </row>
    <row r="219" spans="25:26">
      <c r="Y219" s="35"/>
      <c r="Z219" s="4"/>
    </row>
    <row r="220" spans="25:26">
      <c r="Y220" s="35"/>
      <c r="Z220" s="4"/>
    </row>
    <row r="221" spans="25:26">
      <c r="Y221" s="35"/>
      <c r="Z221" s="4"/>
    </row>
    <row r="222" spans="25:26">
      <c r="Y222" s="35"/>
      <c r="Z222" s="4"/>
    </row>
    <row r="223" spans="25:26">
      <c r="Y223" s="35"/>
      <c r="Z223" s="4"/>
    </row>
    <row r="224" spans="25:26">
      <c r="Y224" s="35"/>
      <c r="Z224" s="4"/>
    </row>
    <row r="225" spans="25:26">
      <c r="Y225" s="35"/>
      <c r="Z225" s="4"/>
    </row>
    <row r="226" spans="25:26">
      <c r="Y226" s="35"/>
      <c r="Z226" s="4"/>
    </row>
    <row r="227" spans="25:26">
      <c r="Y227" s="35"/>
      <c r="Z227" s="4"/>
    </row>
    <row r="228" spans="25:26">
      <c r="Y228" s="35"/>
      <c r="Z228" s="4"/>
    </row>
    <row r="229" spans="25:26">
      <c r="Y229" s="35"/>
      <c r="Z229" s="4"/>
    </row>
    <row r="230" spans="25:26">
      <c r="Y230" s="35"/>
      <c r="Z230" s="4"/>
    </row>
    <row r="231" spans="25:26">
      <c r="Y231" s="35"/>
      <c r="Z231" s="4"/>
    </row>
    <row r="232" spans="25:26">
      <c r="Y232" s="35"/>
      <c r="Z232" s="4"/>
    </row>
    <row r="233" spans="25:26">
      <c r="Y233" s="35"/>
      <c r="Z233" s="4"/>
    </row>
    <row r="234" spans="25:26">
      <c r="Y234" s="35"/>
      <c r="Z234" s="4"/>
    </row>
    <row r="235" spans="25:26">
      <c r="Y235" s="35"/>
      <c r="Z235" s="4"/>
    </row>
    <row r="236" spans="25:26">
      <c r="Y236" s="35"/>
      <c r="Z236" s="4"/>
    </row>
    <row r="237" spans="25:26">
      <c r="Y237" s="35"/>
      <c r="Z237" s="4"/>
    </row>
    <row r="238" spans="25:26">
      <c r="Y238" s="35"/>
      <c r="Z238" s="4"/>
    </row>
    <row r="239" spans="25:26">
      <c r="Y239" s="35"/>
      <c r="Z239" s="4"/>
    </row>
    <row r="240" spans="25:26">
      <c r="Y240" s="35"/>
      <c r="Z240" s="4"/>
    </row>
    <row r="241" spans="25:26">
      <c r="Y241" s="35"/>
      <c r="Z241" s="4"/>
    </row>
    <row r="242" spans="25:26">
      <c r="Y242" s="35"/>
      <c r="Z242" s="4"/>
    </row>
    <row r="243" spans="25:26">
      <c r="Y243" s="35"/>
      <c r="Z243" s="4"/>
    </row>
    <row r="244" spans="25:26">
      <c r="Y244" s="35"/>
      <c r="Z244" s="4"/>
    </row>
    <row r="245" spans="25:26">
      <c r="Y245" s="35"/>
      <c r="Z245" s="4"/>
    </row>
    <row r="246" spans="25:26">
      <c r="Y246" s="35"/>
      <c r="Z246" s="4"/>
    </row>
    <row r="247" spans="25:26">
      <c r="Y247" s="35"/>
      <c r="Z247" s="4"/>
    </row>
    <row r="248" spans="25:26">
      <c r="Y248" s="35"/>
      <c r="Z248" s="4"/>
    </row>
    <row r="249" spans="25:26">
      <c r="Y249" s="35"/>
      <c r="Z249" s="4"/>
    </row>
    <row r="250" spans="25:26">
      <c r="Y250" s="35"/>
      <c r="Z250" s="4"/>
    </row>
    <row r="251" spans="25:26">
      <c r="Y251" s="35"/>
      <c r="Z251" s="4"/>
    </row>
    <row r="252" spans="25:26">
      <c r="Y252" s="35"/>
      <c r="Z252" s="4"/>
    </row>
    <row r="253" spans="25:26">
      <c r="Y253" s="35"/>
      <c r="Z253" s="4"/>
    </row>
    <row r="254" spans="25:26">
      <c r="Y254" s="35"/>
      <c r="Z254" s="4"/>
    </row>
    <row r="255" spans="25:26">
      <c r="Y255" s="35"/>
      <c r="Z255" s="4"/>
    </row>
    <row r="256" spans="25:26">
      <c r="Y256" s="35"/>
      <c r="Z256" s="4"/>
    </row>
    <row r="257" spans="25:26">
      <c r="Y257" s="35"/>
      <c r="Z257" s="4"/>
    </row>
    <row r="258" spans="25:26">
      <c r="Y258" s="35"/>
      <c r="Z258" s="4"/>
    </row>
    <row r="259" spans="25:26">
      <c r="Y259" s="35"/>
      <c r="Z259" s="4"/>
    </row>
    <row r="260" spans="25:26">
      <c r="Y260" s="35"/>
      <c r="Z260" s="4"/>
    </row>
    <row r="261" spans="25:26">
      <c r="Y261" s="35"/>
      <c r="Z261" s="4"/>
    </row>
    <row r="262" spans="25:26">
      <c r="Y262" s="35"/>
      <c r="Z262" s="4"/>
    </row>
    <row r="263" spans="25:26">
      <c r="Y263" s="35"/>
      <c r="Z263" s="4"/>
    </row>
    <row r="264" spans="25:26">
      <c r="Y264" s="35"/>
      <c r="Z264" s="4"/>
    </row>
    <row r="265" spans="25:26">
      <c r="Y265" s="35"/>
      <c r="Z265" s="4"/>
    </row>
    <row r="266" spans="25:26">
      <c r="Y266" s="35"/>
      <c r="Z266" s="4"/>
    </row>
    <row r="267" spans="25:26">
      <c r="Y267" s="35"/>
      <c r="Z267" s="4"/>
    </row>
    <row r="268" spans="25:26">
      <c r="Y268" s="35"/>
      <c r="Z268" s="4"/>
    </row>
    <row r="269" spans="25:26">
      <c r="Y269" s="35"/>
      <c r="Z269" s="4"/>
    </row>
    <row r="270" spans="25:26">
      <c r="Y270" s="35"/>
      <c r="Z270" s="4"/>
    </row>
    <row r="271" spans="25:26">
      <c r="Y271" s="35"/>
      <c r="Z271" s="4"/>
    </row>
    <row r="272" spans="25:26">
      <c r="Y272" s="35"/>
      <c r="Z272" s="4"/>
    </row>
    <row r="273" spans="25:26">
      <c r="Y273" s="35"/>
      <c r="Z273" s="4"/>
    </row>
    <row r="274" spans="25:26">
      <c r="Y274" s="35"/>
      <c r="Z274" s="4"/>
    </row>
    <row r="275" spans="25:26">
      <c r="Y275" s="35"/>
      <c r="Z275" s="4"/>
    </row>
    <row r="276" spans="25:26">
      <c r="Y276" s="35"/>
      <c r="Z276" s="4"/>
    </row>
    <row r="277" spans="25:26">
      <c r="Y277" s="35"/>
      <c r="Z277" s="4"/>
    </row>
    <row r="278" spans="25:26">
      <c r="Y278" s="35"/>
      <c r="Z278" s="4"/>
    </row>
    <row r="279" spans="25:26">
      <c r="Y279" s="35"/>
      <c r="Z279" s="4"/>
    </row>
    <row r="280" spans="25:26">
      <c r="Y280" s="35"/>
      <c r="Z280" s="4"/>
    </row>
    <row r="281" spans="25:26">
      <c r="Y281" s="35"/>
      <c r="Z281" s="4"/>
    </row>
    <row r="282" spans="25:26">
      <c r="Y282" s="35"/>
      <c r="Z282" s="4"/>
    </row>
    <row r="283" spans="25:26">
      <c r="Y283" s="35"/>
      <c r="Z283" s="4"/>
    </row>
    <row r="284" spans="25:26">
      <c r="Y284" s="35"/>
      <c r="Z284" s="4"/>
    </row>
    <row r="285" spans="25:26">
      <c r="Y285" s="35"/>
      <c r="Z285" s="4"/>
    </row>
    <row r="286" spans="25:26">
      <c r="Y286" s="35"/>
      <c r="Z286" s="4"/>
    </row>
    <row r="287" spans="25:26">
      <c r="Y287" s="35"/>
      <c r="Z287" s="4"/>
    </row>
    <row r="288" spans="25:26">
      <c r="Y288" s="35"/>
      <c r="Z288" s="4"/>
    </row>
    <row r="289" spans="25:26">
      <c r="Y289" s="35"/>
      <c r="Z289" s="4"/>
    </row>
    <row r="290" spans="25:26">
      <c r="Y290" s="35"/>
      <c r="Z290" s="4"/>
    </row>
    <row r="291" spans="25:26">
      <c r="Y291" s="35"/>
      <c r="Z291" s="4"/>
    </row>
    <row r="292" spans="25:26">
      <c r="Y292" s="35"/>
      <c r="Z292" s="4"/>
    </row>
    <row r="293" spans="25:26">
      <c r="Y293" s="35"/>
      <c r="Z293" s="4"/>
    </row>
    <row r="294" spans="25:26">
      <c r="Y294" s="35"/>
      <c r="Z294" s="4"/>
    </row>
    <row r="295" spans="25:26">
      <c r="Y295" s="35"/>
      <c r="Z295" s="4"/>
    </row>
    <row r="296" spans="25:26">
      <c r="Y296" s="35"/>
      <c r="Z296" s="4"/>
    </row>
    <row r="297" spans="25:26">
      <c r="Y297" s="35"/>
      <c r="Z297" s="4"/>
    </row>
    <row r="298" spans="25:26">
      <c r="Y298" s="35"/>
      <c r="Z298" s="4"/>
    </row>
    <row r="299" spans="25:26">
      <c r="Y299" s="35"/>
      <c r="Z299" s="4"/>
    </row>
    <row r="300" spans="25:26">
      <c r="Y300" s="35"/>
      <c r="Z300" s="4"/>
    </row>
    <row r="301" spans="25:26">
      <c r="Y301" s="35"/>
      <c r="Z301" s="4"/>
    </row>
    <row r="302" spans="25:26">
      <c r="Y302" s="35"/>
      <c r="Z302" s="4"/>
    </row>
    <row r="303" spans="25:26">
      <c r="Y303" s="35"/>
      <c r="Z303" s="4"/>
    </row>
    <row r="304" spans="25:26">
      <c r="Y304" s="35"/>
      <c r="Z304" s="4"/>
    </row>
    <row r="305" spans="25:26">
      <c r="Y305" s="35"/>
      <c r="Z305" s="4"/>
    </row>
    <row r="306" spans="25:26">
      <c r="Y306" s="35"/>
      <c r="Z306" s="4"/>
    </row>
    <row r="307" spans="25:26">
      <c r="Y307" s="35"/>
      <c r="Z307" s="4"/>
    </row>
    <row r="308" spans="25:26">
      <c r="Y308" s="35"/>
      <c r="Z308" s="4"/>
    </row>
    <row r="309" spans="25:26">
      <c r="Y309" s="35"/>
      <c r="Z309" s="4"/>
    </row>
    <row r="310" spans="25:26">
      <c r="Y310" s="35"/>
      <c r="Z310" s="4"/>
    </row>
    <row r="311" spans="25:26">
      <c r="Y311" s="35"/>
      <c r="Z311" s="4"/>
    </row>
    <row r="312" spans="25:26">
      <c r="Y312" s="35"/>
      <c r="Z312" s="4"/>
    </row>
    <row r="313" spans="25:26">
      <c r="Y313" s="35"/>
      <c r="Z313" s="4"/>
    </row>
    <row r="314" spans="25:26">
      <c r="Y314" s="35"/>
      <c r="Z314" s="4"/>
    </row>
    <row r="315" spans="25:26">
      <c r="Y315" s="35"/>
      <c r="Z315" s="4"/>
    </row>
    <row r="316" spans="25:26">
      <c r="Y316" s="35"/>
      <c r="Z316" s="4"/>
    </row>
    <row r="317" spans="25:26">
      <c r="Y317" s="35"/>
      <c r="Z317" s="4"/>
    </row>
    <row r="318" spans="25:26">
      <c r="Y318" s="35"/>
      <c r="Z318" s="4"/>
    </row>
    <row r="319" spans="25:26">
      <c r="Y319" s="35"/>
      <c r="Z319" s="4"/>
    </row>
    <row r="320" spans="25:26">
      <c r="Y320" s="35"/>
      <c r="Z320" s="4"/>
    </row>
    <row r="321" spans="25:26">
      <c r="Y321" s="35"/>
      <c r="Z321" s="4"/>
    </row>
    <row r="322" spans="25:26">
      <c r="Y322" s="35"/>
      <c r="Z322" s="4"/>
    </row>
    <row r="323" spans="25:26">
      <c r="Y323" s="35"/>
      <c r="Z323" s="4"/>
    </row>
    <row r="324" spans="25:26">
      <c r="Y324" s="35"/>
      <c r="Z324" s="4"/>
    </row>
    <row r="325" spans="25:26">
      <c r="Y325" s="35"/>
      <c r="Z325" s="4"/>
    </row>
    <row r="326" spans="25:26">
      <c r="Y326" s="35"/>
      <c r="Z326" s="4"/>
    </row>
    <row r="327" spans="25:26">
      <c r="Y327" s="35"/>
      <c r="Z327" s="4"/>
    </row>
    <row r="328" spans="25:26">
      <c r="Y328" s="35"/>
      <c r="Z328" s="4"/>
    </row>
    <row r="329" spans="25:26">
      <c r="Y329" s="35"/>
      <c r="Z329" s="4"/>
    </row>
    <row r="330" spans="25:26">
      <c r="Y330" s="35"/>
      <c r="Z330" s="4"/>
    </row>
    <row r="331" spans="25:26">
      <c r="Y331" s="35"/>
      <c r="Z331" s="4"/>
    </row>
    <row r="332" spans="25:26">
      <c r="Y332" s="35"/>
      <c r="Z332" s="4"/>
    </row>
    <row r="333" spans="25:26">
      <c r="Y333" s="35"/>
      <c r="Z333" s="4"/>
    </row>
    <row r="334" spans="25:26">
      <c r="Y334" s="35"/>
      <c r="Z334" s="4"/>
    </row>
    <row r="335" spans="25:26">
      <c r="Y335" s="35"/>
      <c r="Z335" s="4"/>
    </row>
    <row r="336" spans="25:26">
      <c r="Y336" s="35"/>
      <c r="Z336" s="4"/>
    </row>
    <row r="337" spans="25:26">
      <c r="Y337" s="35"/>
      <c r="Z337" s="4"/>
    </row>
    <row r="338" spans="25:26">
      <c r="Y338" s="35"/>
      <c r="Z338" s="4"/>
    </row>
    <row r="339" spans="25:26">
      <c r="Y339" s="35"/>
      <c r="Z339" s="4"/>
    </row>
    <row r="340" spans="25:26">
      <c r="Y340" s="35"/>
      <c r="Z340" s="4"/>
    </row>
    <row r="341" spans="25:26">
      <c r="Y341" s="35"/>
      <c r="Z341" s="4"/>
    </row>
    <row r="342" spans="25:26">
      <c r="Y342" s="35"/>
      <c r="Z342" s="4"/>
    </row>
    <row r="343" spans="25:26">
      <c r="Y343" s="35"/>
      <c r="Z343" s="4"/>
    </row>
    <row r="344" spans="25:26">
      <c r="Y344" s="35"/>
      <c r="Z344" s="4"/>
    </row>
    <row r="345" spans="25:26">
      <c r="Y345" s="35"/>
      <c r="Z345" s="4"/>
    </row>
    <row r="346" spans="25:26">
      <c r="Y346" s="35"/>
      <c r="Z346" s="4"/>
    </row>
    <row r="347" spans="25:26">
      <c r="Y347" s="35"/>
      <c r="Z347" s="4"/>
    </row>
    <row r="348" spans="25:26">
      <c r="Y348" s="35"/>
      <c r="Z348" s="4"/>
    </row>
    <row r="349" spans="25:26">
      <c r="Y349" s="35"/>
      <c r="Z349" s="4"/>
    </row>
    <row r="350" spans="25:26">
      <c r="Y350" s="35"/>
      <c r="Z350" s="4"/>
    </row>
    <row r="351" spans="25:26">
      <c r="Y351" s="35"/>
      <c r="Z351" s="4"/>
    </row>
    <row r="352" spans="25:26">
      <c r="Y352" s="35"/>
      <c r="Z352" s="4"/>
    </row>
    <row r="353" spans="25:26">
      <c r="Y353" s="35"/>
      <c r="Z353" s="4"/>
    </row>
    <row r="354" spans="25:26">
      <c r="Y354" s="35"/>
      <c r="Z354" s="4"/>
    </row>
    <row r="355" spans="25:26">
      <c r="Y355" s="35"/>
      <c r="Z355" s="4"/>
    </row>
    <row r="356" spans="25:26">
      <c r="Y356" s="35"/>
      <c r="Z356" s="4"/>
    </row>
    <row r="357" spans="25:26">
      <c r="Y357" s="35"/>
      <c r="Z357" s="4"/>
    </row>
    <row r="358" spans="25:26">
      <c r="Y358" s="35"/>
      <c r="Z358" s="4"/>
    </row>
    <row r="359" spans="25:26">
      <c r="Y359" s="35"/>
      <c r="Z359" s="4"/>
    </row>
    <row r="360" spans="25:26">
      <c r="Y360" s="35"/>
      <c r="Z360" s="4"/>
    </row>
    <row r="361" spans="25:26">
      <c r="Y361" s="35"/>
      <c r="Z361" s="4"/>
    </row>
    <row r="362" spans="25:26">
      <c r="Y362" s="35"/>
      <c r="Z362" s="4"/>
    </row>
    <row r="363" spans="25:26">
      <c r="Y363" s="35"/>
      <c r="Z363" s="4"/>
    </row>
    <row r="364" spans="25:26">
      <c r="Y364" s="35"/>
      <c r="Z364" s="4"/>
    </row>
    <row r="365" spans="25:26">
      <c r="Y365" s="35"/>
      <c r="Z365" s="4"/>
    </row>
    <row r="366" spans="25:26">
      <c r="Y366" s="35"/>
      <c r="Z366" s="4"/>
    </row>
    <row r="367" spans="25:26">
      <c r="Y367" s="35"/>
      <c r="Z367" s="4"/>
    </row>
    <row r="368" spans="25:26">
      <c r="Y368" s="35"/>
      <c r="Z368" s="4"/>
    </row>
    <row r="369" spans="25:26">
      <c r="Y369" s="35"/>
      <c r="Z369" s="4"/>
    </row>
    <row r="370" spans="25:26">
      <c r="Y370" s="35"/>
      <c r="Z370" s="4"/>
    </row>
    <row r="371" spans="25:26">
      <c r="Y371" s="35"/>
      <c r="Z371" s="4"/>
    </row>
    <row r="372" spans="25:26">
      <c r="Y372" s="35"/>
      <c r="Z372" s="4"/>
    </row>
    <row r="373" spans="25:26">
      <c r="Y373" s="35"/>
      <c r="Z373" s="4"/>
    </row>
    <row r="374" spans="25:26">
      <c r="Y374" s="35"/>
      <c r="Z374" s="4"/>
    </row>
    <row r="375" spans="25:26">
      <c r="Y375" s="35"/>
      <c r="Z375" s="4"/>
    </row>
    <row r="376" spans="25:26">
      <c r="Y376" s="35"/>
      <c r="Z376" s="4"/>
    </row>
    <row r="377" spans="25:26">
      <c r="Y377" s="35"/>
      <c r="Z377" s="4"/>
    </row>
    <row r="378" spans="25:26">
      <c r="Y378" s="35"/>
      <c r="Z378" s="4"/>
    </row>
    <row r="379" spans="25:26">
      <c r="Y379" s="35"/>
      <c r="Z379" s="4"/>
    </row>
    <row r="380" spans="25:26">
      <c r="Y380" s="35"/>
      <c r="Z380" s="4"/>
    </row>
    <row r="381" spans="25:26">
      <c r="Y381" s="35"/>
      <c r="Z381" s="4"/>
    </row>
    <row r="382" spans="25:26">
      <c r="Y382" s="35"/>
      <c r="Z382" s="4"/>
    </row>
    <row r="383" spans="25:26">
      <c r="Y383" s="35"/>
      <c r="Z383" s="4"/>
    </row>
    <row r="384" spans="25:26">
      <c r="Y384" s="35"/>
      <c r="Z384" s="4"/>
    </row>
    <row r="385" spans="25:26">
      <c r="Y385" s="35"/>
      <c r="Z385" s="4"/>
    </row>
    <row r="386" spans="25:26">
      <c r="Y386" s="35"/>
      <c r="Z386" s="4"/>
    </row>
    <row r="387" spans="25:26">
      <c r="Y387" s="35"/>
      <c r="Z387" s="4"/>
    </row>
    <row r="388" spans="25:26">
      <c r="Y388" s="35"/>
      <c r="Z388" s="4"/>
    </row>
    <row r="389" spans="25:26">
      <c r="Y389" s="35"/>
      <c r="Z389" s="4"/>
    </row>
    <row r="390" spans="25:26">
      <c r="Y390" s="35"/>
      <c r="Z390" s="4"/>
    </row>
    <row r="391" spans="25:26">
      <c r="Y391" s="35"/>
      <c r="Z391" s="4"/>
    </row>
    <row r="392" spans="25:26">
      <c r="Y392" s="35"/>
      <c r="Z392" s="4"/>
    </row>
    <row r="393" spans="25:26">
      <c r="Y393" s="35"/>
      <c r="Z393" s="4"/>
    </row>
    <row r="394" spans="25:26">
      <c r="Y394" s="35"/>
      <c r="Z394" s="4"/>
    </row>
    <row r="395" spans="25:26">
      <c r="Y395" s="35"/>
      <c r="Z395" s="4"/>
    </row>
    <row r="396" spans="25:26">
      <c r="Y396" s="35"/>
      <c r="Z396" s="4"/>
    </row>
    <row r="397" spans="25:26">
      <c r="Y397" s="35"/>
      <c r="Z397" s="4"/>
    </row>
    <row r="398" spans="25:26">
      <c r="Y398" s="35"/>
      <c r="Z398" s="4"/>
    </row>
    <row r="399" spans="25:26">
      <c r="Y399" s="35"/>
      <c r="Z399" s="4"/>
    </row>
    <row r="400" spans="25:26">
      <c r="Y400" s="35"/>
      <c r="Z400" s="4"/>
    </row>
    <row r="401" spans="25:26">
      <c r="Y401" s="35"/>
      <c r="Z401" s="4"/>
    </row>
    <row r="402" spans="25:26">
      <c r="Y402" s="35"/>
      <c r="Z402" s="4"/>
    </row>
    <row r="403" spans="25:26">
      <c r="Y403" s="35"/>
      <c r="Z403" s="4"/>
    </row>
    <row r="404" spans="25:26">
      <c r="Y404" s="35"/>
      <c r="Z404" s="4"/>
    </row>
    <row r="405" spans="25:26">
      <c r="Y405" s="35"/>
      <c r="Z405" s="4"/>
    </row>
    <row r="406" spans="25:26">
      <c r="Y406" s="35"/>
      <c r="Z406" s="4"/>
    </row>
    <row r="407" spans="25:26">
      <c r="Y407" s="35"/>
      <c r="Z407" s="4"/>
    </row>
    <row r="408" spans="25:26">
      <c r="Y408" s="35"/>
      <c r="Z408" s="4"/>
    </row>
    <row r="409" spans="25:26">
      <c r="Y409" s="35"/>
      <c r="Z409" s="4"/>
    </row>
    <row r="410" spans="25:26">
      <c r="Y410" s="35"/>
      <c r="Z410" s="4"/>
    </row>
    <row r="411" spans="25:26">
      <c r="Y411" s="35"/>
      <c r="Z411" s="4"/>
    </row>
    <row r="412" spans="25:26">
      <c r="Y412" s="35"/>
      <c r="Z412" s="4"/>
    </row>
    <row r="413" spans="25:26">
      <c r="Y413" s="35"/>
      <c r="Z413" s="4"/>
    </row>
    <row r="414" spans="25:26">
      <c r="Y414" s="35"/>
      <c r="Z414" s="4"/>
    </row>
    <row r="415" spans="25:26">
      <c r="Y415" s="35"/>
      <c r="Z415" s="4"/>
    </row>
    <row r="416" spans="25:26">
      <c r="Y416" s="35"/>
      <c r="Z416" s="4"/>
    </row>
    <row r="417" spans="25:26">
      <c r="Y417" s="35"/>
      <c r="Z417" s="4"/>
    </row>
    <row r="418" spans="25:26">
      <c r="Y418" s="35"/>
      <c r="Z418" s="4"/>
    </row>
    <row r="419" spans="25:26">
      <c r="Y419" s="35"/>
      <c r="Z419" s="4"/>
    </row>
    <row r="420" spans="25:26">
      <c r="Y420" s="35"/>
      <c r="Z420" s="4"/>
    </row>
    <row r="421" spans="25:26">
      <c r="Y421" s="35"/>
      <c r="Z421" s="4"/>
    </row>
    <row r="422" spans="25:26">
      <c r="Y422" s="35"/>
      <c r="Z422" s="4"/>
    </row>
    <row r="423" spans="25:26">
      <c r="Y423" s="35"/>
      <c r="Z423" s="4"/>
    </row>
    <row r="424" spans="25:26">
      <c r="Y424" s="35"/>
      <c r="Z424" s="4"/>
    </row>
    <row r="425" spans="25:26">
      <c r="Y425" s="35"/>
      <c r="Z425" s="4"/>
    </row>
    <row r="426" spans="25:26">
      <c r="Y426" s="35"/>
      <c r="Z426" s="4"/>
    </row>
    <row r="427" spans="25:26">
      <c r="Y427" s="35"/>
      <c r="Z427" s="4"/>
    </row>
    <row r="428" spans="25:26">
      <c r="Y428" s="35"/>
      <c r="Z428" s="4"/>
    </row>
    <row r="429" spans="25:26">
      <c r="Y429" s="35"/>
      <c r="Z429" s="4"/>
    </row>
    <row r="430" spans="25:26">
      <c r="Y430" s="35"/>
      <c r="Z430" s="4"/>
    </row>
    <row r="431" spans="25:26">
      <c r="Y431" s="35"/>
      <c r="Z431" s="4"/>
    </row>
    <row r="432" spans="25:26">
      <c r="Y432" s="35"/>
      <c r="Z432" s="4"/>
    </row>
    <row r="433" spans="25:26">
      <c r="Y433" s="35"/>
      <c r="Z433" s="4"/>
    </row>
    <row r="434" spans="25:26">
      <c r="Y434" s="35"/>
      <c r="Z434" s="4"/>
    </row>
    <row r="435" spans="25:26">
      <c r="Y435" s="35"/>
      <c r="Z435" s="4"/>
    </row>
    <row r="436" spans="25:26">
      <c r="Y436" s="35"/>
      <c r="Z436" s="4"/>
    </row>
    <row r="437" spans="25:26">
      <c r="Y437" s="35"/>
      <c r="Z437" s="4"/>
    </row>
    <row r="438" spans="25:26">
      <c r="Y438" s="35"/>
      <c r="Z438" s="4"/>
    </row>
    <row r="439" spans="25:26">
      <c r="Y439" s="35"/>
      <c r="Z439" s="4"/>
    </row>
    <row r="440" spans="25:26">
      <c r="Y440" s="35"/>
      <c r="Z440" s="4"/>
    </row>
    <row r="441" spans="25:26">
      <c r="Y441" s="35"/>
      <c r="Z441" s="4"/>
    </row>
    <row r="442" spans="25:26">
      <c r="Y442" s="35"/>
      <c r="Z442" s="4"/>
    </row>
    <row r="443" spans="25:26">
      <c r="Y443" s="35"/>
      <c r="Z443" s="4"/>
    </row>
    <row r="444" spans="25:26">
      <c r="Y444" s="35"/>
      <c r="Z444" s="4"/>
    </row>
    <row r="445" spans="25:26">
      <c r="Y445" s="35"/>
      <c r="Z445" s="4"/>
    </row>
    <row r="446" spans="25:26">
      <c r="Y446" s="35"/>
      <c r="Z446" s="4"/>
    </row>
    <row r="447" spans="25:26">
      <c r="Y447" s="35"/>
      <c r="Z447" s="4"/>
    </row>
    <row r="448" spans="25:26">
      <c r="Y448" s="35"/>
      <c r="Z448" s="4"/>
    </row>
    <row r="449" spans="25:26">
      <c r="Y449" s="35"/>
      <c r="Z449" s="4"/>
    </row>
    <row r="450" spans="25:26">
      <c r="Y450" s="35"/>
      <c r="Z450" s="4"/>
    </row>
    <row r="451" spans="25:26">
      <c r="Y451" s="35"/>
      <c r="Z451" s="4"/>
    </row>
    <row r="452" spans="25:26">
      <c r="Y452" s="35"/>
      <c r="Z452" s="4"/>
    </row>
    <row r="453" spans="25:26">
      <c r="Y453" s="35"/>
      <c r="Z453" s="4"/>
    </row>
    <row r="454" spans="25:26">
      <c r="Y454" s="35"/>
      <c r="Z454" s="4"/>
    </row>
    <row r="455" spans="25:26">
      <c r="Y455" s="35"/>
      <c r="Z455" s="4"/>
    </row>
    <row r="456" spans="25:26">
      <c r="Y456" s="35"/>
      <c r="Z456" s="4"/>
    </row>
    <row r="457" spans="25:26">
      <c r="Y457" s="35"/>
      <c r="Z457" s="4"/>
    </row>
    <row r="458" spans="25:26">
      <c r="Y458" s="35"/>
      <c r="Z458" s="4"/>
    </row>
    <row r="459" spans="25:26">
      <c r="Y459" s="35"/>
      <c r="Z459" s="4"/>
    </row>
    <row r="460" spans="25:26">
      <c r="Y460" s="35"/>
      <c r="Z460" s="4"/>
    </row>
    <row r="461" spans="25:26">
      <c r="Y461" s="35"/>
      <c r="Z461" s="4"/>
    </row>
    <row r="462" spans="25:26">
      <c r="Y462" s="35"/>
      <c r="Z462" s="4"/>
    </row>
    <row r="463" spans="25:26">
      <c r="Y463" s="35"/>
      <c r="Z463" s="4"/>
    </row>
    <row r="464" spans="25:26">
      <c r="Y464" s="35"/>
      <c r="Z464" s="4"/>
    </row>
    <row r="465" spans="25:26">
      <c r="Y465" s="35"/>
      <c r="Z465" s="4"/>
    </row>
    <row r="466" spans="25:26">
      <c r="Y466" s="35"/>
      <c r="Z466" s="4"/>
    </row>
    <row r="467" spans="25:26">
      <c r="Y467" s="35"/>
      <c r="Z467" s="4"/>
    </row>
    <row r="468" spans="25:26">
      <c r="Y468" s="35"/>
      <c r="Z468" s="4"/>
    </row>
    <row r="469" spans="25:26">
      <c r="Y469" s="35"/>
      <c r="Z469" s="4"/>
    </row>
    <row r="470" spans="25:26">
      <c r="Y470" s="35"/>
      <c r="Z470" s="4"/>
    </row>
    <row r="471" spans="25:26">
      <c r="Y471" s="35"/>
      <c r="Z471" s="4"/>
    </row>
    <row r="472" spans="25:26">
      <c r="Y472" s="35"/>
      <c r="Z472" s="4"/>
    </row>
    <row r="473" spans="25:26">
      <c r="Y473" s="35"/>
      <c r="Z473" s="4"/>
    </row>
    <row r="474" spans="25:26">
      <c r="Y474" s="35"/>
      <c r="Z474" s="4"/>
    </row>
    <row r="475" spans="25:26">
      <c r="Y475" s="35"/>
      <c r="Z475" s="4"/>
    </row>
    <row r="476" spans="25:26">
      <c r="Y476" s="35"/>
      <c r="Z476" s="4"/>
    </row>
    <row r="477" spans="25:26">
      <c r="Y477" s="35"/>
      <c r="Z477" s="4"/>
    </row>
    <row r="478" spans="25:26">
      <c r="Y478" s="35"/>
      <c r="Z478" s="4"/>
    </row>
    <row r="479" spans="25:26">
      <c r="Y479" s="35"/>
      <c r="Z479" s="4"/>
    </row>
    <row r="480" spans="25:26">
      <c r="Y480" s="35"/>
      <c r="Z480" s="4"/>
    </row>
    <row r="481" spans="25:26">
      <c r="Y481" s="35"/>
      <c r="Z481" s="4"/>
    </row>
    <row r="482" spans="25:26">
      <c r="Y482" s="35"/>
      <c r="Z482" s="4"/>
    </row>
    <row r="483" spans="25:26">
      <c r="Y483" s="35"/>
      <c r="Z483" s="4"/>
    </row>
    <row r="484" spans="25:26">
      <c r="Y484" s="35"/>
      <c r="Z484" s="4"/>
    </row>
    <row r="485" spans="25:26">
      <c r="Y485" s="35"/>
      <c r="Z485" s="4"/>
    </row>
    <row r="486" spans="25:26">
      <c r="Y486" s="35"/>
      <c r="Z486" s="4"/>
    </row>
    <row r="487" spans="25:26">
      <c r="Y487" s="35"/>
      <c r="Z487" s="4"/>
    </row>
    <row r="488" spans="25:26">
      <c r="Y488" s="35"/>
      <c r="Z488" s="4"/>
    </row>
    <row r="489" spans="25:26">
      <c r="Y489" s="35"/>
      <c r="Z489" s="4"/>
    </row>
    <row r="490" spans="25:26">
      <c r="Y490" s="35"/>
      <c r="Z490" s="4"/>
    </row>
    <row r="491" spans="25:26">
      <c r="Y491" s="35"/>
      <c r="Z491" s="4"/>
    </row>
    <row r="492" spans="25:26">
      <c r="Y492" s="35"/>
      <c r="Z492" s="4"/>
    </row>
    <row r="493" spans="25:26">
      <c r="Y493" s="35"/>
      <c r="Z493" s="4"/>
    </row>
    <row r="494" spans="25:26">
      <c r="Y494" s="35"/>
      <c r="Z494" s="4"/>
    </row>
    <row r="495" spans="25:26">
      <c r="Y495" s="35"/>
      <c r="Z495" s="4"/>
    </row>
    <row r="496" spans="25:26">
      <c r="Y496" s="35"/>
      <c r="Z496" s="4"/>
    </row>
    <row r="497" spans="25:26">
      <c r="Y497" s="35"/>
      <c r="Z497" s="4"/>
    </row>
    <row r="498" spans="25:26">
      <c r="Y498" s="35"/>
      <c r="Z498" s="4"/>
    </row>
    <row r="499" spans="25:26">
      <c r="Y499" s="35"/>
      <c r="Z499" s="4"/>
    </row>
    <row r="500" spans="25:26">
      <c r="Y500" s="35"/>
      <c r="Z500" s="4"/>
    </row>
    <row r="501" spans="25:26">
      <c r="Y501" s="35"/>
      <c r="Z501" s="4"/>
    </row>
    <row r="502" spans="25:26">
      <c r="Y502" s="35"/>
      <c r="Z502" s="4"/>
    </row>
    <row r="503" spans="25:26">
      <c r="Y503" s="35"/>
      <c r="Z503" s="4"/>
    </row>
    <row r="504" spans="25:26">
      <c r="Y504" s="35"/>
      <c r="Z504" s="4"/>
    </row>
    <row r="505" spans="25:26">
      <c r="Y505" s="35"/>
      <c r="Z505" s="4"/>
    </row>
    <row r="506" spans="25:26">
      <c r="Y506" s="35"/>
      <c r="Z506" s="4"/>
    </row>
    <row r="507" spans="25:26">
      <c r="Y507" s="35"/>
      <c r="Z507" s="4"/>
    </row>
    <row r="508" spans="25:26">
      <c r="Y508" s="35"/>
      <c r="Z508" s="4"/>
    </row>
    <row r="509" spans="25:26">
      <c r="Y509" s="35"/>
      <c r="Z509" s="4"/>
    </row>
    <row r="510" spans="25:26">
      <c r="Y510" s="35"/>
      <c r="Z510" s="4"/>
    </row>
    <row r="511" spans="25:26">
      <c r="Y511" s="35"/>
      <c r="Z511" s="4"/>
    </row>
    <row r="512" spans="25:26">
      <c r="Y512" s="35"/>
      <c r="Z512" s="4"/>
    </row>
    <row r="513" spans="25:26">
      <c r="Y513" s="35"/>
      <c r="Z513" s="4"/>
    </row>
    <row r="514" spans="25:26">
      <c r="Y514" s="35"/>
      <c r="Z514" s="4"/>
    </row>
    <row r="515" spans="25:26">
      <c r="Y515" s="35"/>
      <c r="Z515" s="4"/>
    </row>
    <row r="516" spans="25:26">
      <c r="Y516" s="35"/>
      <c r="Z516" s="4"/>
    </row>
    <row r="517" spans="25:26">
      <c r="Y517" s="35"/>
      <c r="Z517" s="4"/>
    </row>
    <row r="518" spans="25:26">
      <c r="Y518" s="35"/>
      <c r="Z518" s="4"/>
    </row>
    <row r="519" spans="25:26">
      <c r="Y519" s="35"/>
      <c r="Z519" s="4"/>
    </row>
    <row r="520" spans="25:26">
      <c r="Y520" s="35"/>
      <c r="Z520" s="4"/>
    </row>
    <row r="521" spans="25:26">
      <c r="Y521" s="35"/>
      <c r="Z521" s="4"/>
    </row>
    <row r="522" spans="25:26">
      <c r="Y522" s="35"/>
      <c r="Z522" s="4"/>
    </row>
    <row r="523" spans="25:26">
      <c r="Y523" s="35"/>
      <c r="Z523" s="4"/>
    </row>
    <row r="524" spans="25:26">
      <c r="Y524" s="35"/>
      <c r="Z524" s="4"/>
    </row>
    <row r="525" spans="25:26">
      <c r="Y525" s="35"/>
      <c r="Z525" s="4"/>
    </row>
    <row r="526" spans="25:26">
      <c r="Y526" s="35"/>
      <c r="Z526" s="4"/>
    </row>
    <row r="527" spans="25:26">
      <c r="Y527" s="35"/>
      <c r="Z527" s="4"/>
    </row>
    <row r="528" spans="25:26">
      <c r="Y528" s="35"/>
      <c r="Z528" s="4"/>
    </row>
    <row r="529" spans="25:26">
      <c r="Y529" s="35"/>
      <c r="Z529" s="4"/>
    </row>
    <row r="530" spans="25:26">
      <c r="Y530" s="35"/>
      <c r="Z530" s="4"/>
    </row>
    <row r="531" spans="25:26">
      <c r="Y531" s="35"/>
      <c r="Z531" s="4"/>
    </row>
    <row r="532" spans="25:26">
      <c r="Y532" s="35"/>
      <c r="Z532" s="4"/>
    </row>
    <row r="533" spans="25:26">
      <c r="Y533" s="35"/>
      <c r="Z533" s="4"/>
    </row>
    <row r="534" spans="25:26">
      <c r="Y534" s="35"/>
      <c r="Z534" s="4"/>
    </row>
    <row r="535" spans="25:26">
      <c r="Y535" s="35"/>
      <c r="Z535" s="4"/>
    </row>
    <row r="536" spans="25:26">
      <c r="Y536" s="35"/>
      <c r="Z536" s="4"/>
    </row>
    <row r="537" spans="25:26">
      <c r="Y537" s="35"/>
      <c r="Z537" s="4"/>
    </row>
    <row r="538" spans="25:26">
      <c r="Y538" s="35"/>
      <c r="Z538" s="4"/>
    </row>
    <row r="539" spans="25:26">
      <c r="Y539" s="35"/>
      <c r="Z539" s="4"/>
    </row>
    <row r="540" spans="25:26">
      <c r="Y540" s="35"/>
      <c r="Z540" s="4"/>
    </row>
    <row r="541" spans="25:26">
      <c r="Y541" s="35"/>
      <c r="Z541" s="4"/>
    </row>
    <row r="542" spans="25:26">
      <c r="Y542" s="35"/>
      <c r="Z542" s="4"/>
    </row>
    <row r="543" spans="25:26">
      <c r="Y543" s="35"/>
      <c r="Z543" s="4"/>
    </row>
    <row r="544" spans="25:26">
      <c r="Y544" s="35"/>
      <c r="Z544" s="4"/>
    </row>
    <row r="545" spans="25:26">
      <c r="Y545" s="35"/>
      <c r="Z545" s="4"/>
    </row>
    <row r="546" spans="25:26">
      <c r="Y546" s="35"/>
      <c r="Z546" s="4"/>
    </row>
    <row r="547" spans="25:26">
      <c r="Y547" s="35"/>
      <c r="Z547" s="4"/>
    </row>
    <row r="548" spans="25:26">
      <c r="Y548" s="35"/>
      <c r="Z548" s="4"/>
    </row>
    <row r="549" spans="25:26">
      <c r="Y549" s="35"/>
      <c r="Z549" s="4"/>
    </row>
    <row r="550" spans="25:26">
      <c r="Y550" s="35"/>
      <c r="Z550" s="4"/>
    </row>
    <row r="551" spans="25:26">
      <c r="Y551" s="35"/>
      <c r="Z551" s="4"/>
    </row>
    <row r="552" spans="25:26">
      <c r="Y552" s="35"/>
      <c r="Z552" s="4"/>
    </row>
    <row r="553" spans="25:26">
      <c r="Y553" s="35"/>
      <c r="Z553" s="4"/>
    </row>
    <row r="554" spans="25:26">
      <c r="Y554" s="35"/>
      <c r="Z554" s="4"/>
    </row>
    <row r="555" spans="25:26">
      <c r="Y555" s="35"/>
      <c r="Z555" s="4"/>
    </row>
    <row r="556" spans="25:26">
      <c r="Y556" s="35"/>
      <c r="Z556" s="4"/>
    </row>
    <row r="557" spans="25:26">
      <c r="Y557" s="35"/>
      <c r="Z557" s="4"/>
    </row>
    <row r="558" spans="25:26">
      <c r="Y558" s="35"/>
      <c r="Z558" s="4"/>
    </row>
    <row r="559" spans="25:26">
      <c r="Y559" s="35"/>
      <c r="Z559" s="4"/>
    </row>
    <row r="560" spans="25:26">
      <c r="Y560" s="35"/>
      <c r="Z560" s="4"/>
    </row>
    <row r="561" spans="25:26">
      <c r="Y561" s="35"/>
      <c r="Z561" s="4"/>
    </row>
    <row r="562" spans="25:26">
      <c r="Y562" s="35"/>
      <c r="Z562" s="4"/>
    </row>
    <row r="563" spans="25:26">
      <c r="Y563" s="35"/>
      <c r="Z563" s="4"/>
    </row>
    <row r="564" spans="25:26">
      <c r="Y564" s="35"/>
      <c r="Z564" s="4"/>
    </row>
    <row r="565" spans="25:26">
      <c r="Y565" s="35"/>
      <c r="Z565" s="4"/>
    </row>
    <row r="566" spans="25:26">
      <c r="Y566" s="35"/>
      <c r="Z566" s="4"/>
    </row>
    <row r="567" spans="25:26">
      <c r="Y567" s="35"/>
      <c r="Z567" s="4"/>
    </row>
    <row r="568" spans="25:26">
      <c r="Y568" s="35"/>
      <c r="Z568" s="4"/>
    </row>
    <row r="569" spans="25:26">
      <c r="Y569" s="35"/>
      <c r="Z569" s="4"/>
    </row>
    <row r="570" spans="25:26">
      <c r="Y570" s="35"/>
      <c r="Z570" s="4"/>
    </row>
    <row r="571" spans="25:26">
      <c r="Y571" s="35"/>
      <c r="Z571" s="4"/>
    </row>
    <row r="572" spans="25:26">
      <c r="Y572" s="35"/>
      <c r="Z572" s="4"/>
    </row>
    <row r="573" spans="25:26">
      <c r="Y573" s="35"/>
      <c r="Z573" s="4"/>
    </row>
    <row r="574" spans="25:26">
      <c r="Y574" s="35"/>
      <c r="Z574" s="4"/>
    </row>
    <row r="575" spans="25:26">
      <c r="Y575" s="35"/>
      <c r="Z575" s="4"/>
    </row>
    <row r="576" spans="25:26">
      <c r="Y576" s="1"/>
    </row>
    <row r="577" spans="25:25">
      <c r="Y577" s="1"/>
    </row>
    <row r="578" spans="25:25">
      <c r="Y578" s="1"/>
    </row>
    <row r="579" spans="25:25">
      <c r="Y579" s="1"/>
    </row>
    <row r="580" spans="25:25">
      <c r="Y580" s="1"/>
    </row>
    <row r="581" spans="25:25">
      <c r="Y581" s="1"/>
    </row>
    <row r="582" spans="25:25">
      <c r="Y582" s="1"/>
    </row>
    <row r="583" spans="25:25">
      <c r="Y583" s="1"/>
    </row>
    <row r="584" spans="25:25">
      <c r="Y584" s="1"/>
    </row>
    <row r="585" spans="25:25">
      <c r="Y585" s="1"/>
    </row>
    <row r="586" spans="25:25">
      <c r="Y586" s="1"/>
    </row>
    <row r="587" spans="25:25">
      <c r="Y587" s="1"/>
    </row>
    <row r="588" spans="25:25">
      <c r="Y588" s="1"/>
    </row>
    <row r="589" spans="25:25">
      <c r="Y589" s="1"/>
    </row>
    <row r="590" spans="25:25">
      <c r="Y590" s="1"/>
    </row>
    <row r="591" spans="25:25">
      <c r="Y591" s="1"/>
    </row>
    <row r="592" spans="25:25">
      <c r="Y592" s="1"/>
    </row>
    <row r="593" spans="25:26">
      <c r="Y593" s="1"/>
    </row>
    <row r="594" spans="25:26">
      <c r="Y594" s="1"/>
    </row>
    <row r="595" spans="25:26">
      <c r="Y595" s="1"/>
    </row>
    <row r="596" spans="25:26">
      <c r="Y596" s="1"/>
    </row>
    <row r="597" spans="25:26">
      <c r="Y597" s="1"/>
    </row>
    <row r="598" spans="25:26">
      <c r="Y598" s="1"/>
    </row>
    <row r="599" spans="25:26">
      <c r="Y599" s="1"/>
    </row>
    <row r="600" spans="25:26">
      <c r="Y600" s="1"/>
    </row>
    <row r="601" spans="25:26">
      <c r="Y601" s="1">
        <v>45352.606261574074</v>
      </c>
      <c r="Z601">
        <v>0</v>
      </c>
    </row>
    <row r="602" spans="25:26">
      <c r="Y602" s="1">
        <v>45352.606678240743</v>
      </c>
      <c r="Z602">
        <v>0</v>
      </c>
    </row>
    <row r="603" spans="25:26">
      <c r="Y603" s="1">
        <v>45352.607048611113</v>
      </c>
      <c r="Z603">
        <v>0</v>
      </c>
    </row>
    <row r="604" spans="25:26">
      <c r="Y604" s="1">
        <v>45352.607488425929</v>
      </c>
      <c r="Z604">
        <v>0</v>
      </c>
    </row>
    <row r="605" spans="25:26">
      <c r="Y605" s="1">
        <v>45352.607858796298</v>
      </c>
      <c r="Z605">
        <v>0</v>
      </c>
    </row>
    <row r="606" spans="25:26">
      <c r="Y606" s="1">
        <v>45352.608252314814</v>
      </c>
      <c r="Z606">
        <v>0</v>
      </c>
    </row>
    <row r="607" spans="25:26">
      <c r="Y607" s="1">
        <v>45352.608622685184</v>
      </c>
      <c r="Z607">
        <v>0</v>
      </c>
    </row>
    <row r="608" spans="25:26">
      <c r="Y608" s="1">
        <v>45352.609027777777</v>
      </c>
      <c r="Z608">
        <v>0</v>
      </c>
    </row>
    <row r="609" spans="25:26">
      <c r="Y609" s="1">
        <v>45352.609409722223</v>
      </c>
      <c r="Z609">
        <v>0</v>
      </c>
    </row>
    <row r="610" spans="25:26">
      <c r="Y610" s="1">
        <v>45352.609756944446</v>
      </c>
      <c r="Z610">
        <v>0</v>
      </c>
    </row>
    <row r="611" spans="25:26">
      <c r="Y611" s="1">
        <v>45352.610092592593</v>
      </c>
      <c r="Z611">
        <v>0</v>
      </c>
    </row>
    <row r="612" spans="25:26">
      <c r="Y612" s="1">
        <v>45352.610474537039</v>
      </c>
      <c r="Z612">
        <v>0</v>
      </c>
    </row>
    <row r="613" spans="25:26">
      <c r="Y613" s="1">
        <v>45352.610856481479</v>
      </c>
      <c r="Z613">
        <v>0</v>
      </c>
    </row>
    <row r="614" spans="25:26">
      <c r="Y614" s="1">
        <v>45352.611168981479</v>
      </c>
      <c r="Z614">
        <v>0</v>
      </c>
    </row>
    <row r="615" spans="25:26">
      <c r="Y615" s="1">
        <v>45352.611539351848</v>
      </c>
      <c r="Z615">
        <v>0</v>
      </c>
    </row>
    <row r="616" spans="25:26">
      <c r="Y616" s="1">
        <v>45352.611979166664</v>
      </c>
      <c r="Z616">
        <v>0</v>
      </c>
    </row>
    <row r="617" spans="25:26">
      <c r="Y617" s="1">
        <v>45352.612361111111</v>
      </c>
      <c r="Z617">
        <v>0</v>
      </c>
    </row>
    <row r="618" spans="25:26">
      <c r="Y618" s="1">
        <v>45352.61277777778</v>
      </c>
      <c r="Z618">
        <v>0</v>
      </c>
    </row>
    <row r="619" spans="25:26">
      <c r="Y619" s="1">
        <v>45352.613136574073</v>
      </c>
      <c r="Z619">
        <v>0</v>
      </c>
    </row>
    <row r="620" spans="25:26">
      <c r="Y620" s="1">
        <v>45352.613518518519</v>
      </c>
      <c r="Z620">
        <v>0</v>
      </c>
    </row>
    <row r="621" spans="25:26">
      <c r="Y621" s="1">
        <v>45352.61383101852</v>
      </c>
      <c r="Z621">
        <v>0</v>
      </c>
    </row>
    <row r="622" spans="25:26">
      <c r="Y622" s="1">
        <v>45352.614189814813</v>
      </c>
      <c r="Z622">
        <v>0</v>
      </c>
    </row>
    <row r="623" spans="25:26">
      <c r="Y623" s="1">
        <v>45352.614537037036</v>
      </c>
      <c r="Z623">
        <v>0</v>
      </c>
    </row>
    <row r="624" spans="25:26">
      <c r="Y624" s="1">
        <v>45352.61478009259</v>
      </c>
      <c r="Z624">
        <v>0</v>
      </c>
    </row>
    <row r="625" spans="25:26">
      <c r="Y625" s="1">
        <v>45352.614965277775</v>
      </c>
      <c r="Z625">
        <v>0</v>
      </c>
    </row>
    <row r="626" spans="25:26">
      <c r="Y626" s="1">
        <v>45352.615173611113</v>
      </c>
      <c r="Z626">
        <v>0</v>
      </c>
    </row>
    <row r="627" spans="25:26">
      <c r="Y627" s="1">
        <v>45352.615358796298</v>
      </c>
      <c r="Z627">
        <v>0</v>
      </c>
    </row>
    <row r="628" spans="25:26">
      <c r="Y628" s="1">
        <v>45352.615601851852</v>
      </c>
      <c r="Z628">
        <v>0</v>
      </c>
    </row>
    <row r="629" spans="25:26">
      <c r="Y629" s="1">
        <v>45352.615787037037</v>
      </c>
      <c r="Z629">
        <v>0</v>
      </c>
    </row>
    <row r="630" spans="25:26">
      <c r="Y630" s="1">
        <v>45352.616018518522</v>
      </c>
      <c r="Z630">
        <v>0</v>
      </c>
    </row>
    <row r="631" spans="25:26">
      <c r="Y631" s="1">
        <v>45352.616226851853</v>
      </c>
      <c r="Z631">
        <v>0</v>
      </c>
    </row>
    <row r="632" spans="25:26">
      <c r="Y632" s="1">
        <v>45352.616388888891</v>
      </c>
      <c r="Z632">
        <v>0</v>
      </c>
    </row>
    <row r="633" spans="25:26">
      <c r="Y633" s="1">
        <v>45352.616620370369</v>
      </c>
      <c r="Z633">
        <v>0</v>
      </c>
    </row>
    <row r="634" spans="25:26">
      <c r="Y634" s="1">
        <v>45352.61681712963</v>
      </c>
      <c r="Z634">
        <v>0</v>
      </c>
    </row>
    <row r="635" spans="25:26">
      <c r="Y635" s="1">
        <v>45352.617037037038</v>
      </c>
      <c r="Z635">
        <v>0</v>
      </c>
    </row>
    <row r="636" spans="25:26">
      <c r="Y636" s="1">
        <v>45352.617210648146</v>
      </c>
      <c r="Z636">
        <v>0</v>
      </c>
    </row>
    <row r="637" spans="25:26">
      <c r="Y637" s="1">
        <v>45352.6174537037</v>
      </c>
      <c r="Z637">
        <v>0</v>
      </c>
    </row>
    <row r="638" spans="25:26">
      <c r="Y638" s="1">
        <v>45352.617719907408</v>
      </c>
      <c r="Z638">
        <v>0</v>
      </c>
    </row>
    <row r="639" spans="25:26">
      <c r="Y639" s="1">
        <v>45352.630162037036</v>
      </c>
      <c r="Z639">
        <v>0</v>
      </c>
    </row>
    <row r="640" spans="25:26">
      <c r="Y640" s="1">
        <v>45352.630370370367</v>
      </c>
      <c r="Z640">
        <v>0</v>
      </c>
    </row>
    <row r="641" spans="25:26">
      <c r="Y641" s="1">
        <v>45352.630567129629</v>
      </c>
      <c r="Z641">
        <v>0</v>
      </c>
    </row>
    <row r="642" spans="25:26">
      <c r="Y642" s="1">
        <v>45352.630752314813</v>
      </c>
      <c r="Z642">
        <v>0</v>
      </c>
    </row>
    <row r="643" spans="25:26">
      <c r="Y643" s="1">
        <v>45352.630960648145</v>
      </c>
      <c r="Z643">
        <v>0</v>
      </c>
    </row>
    <row r="644" spans="25:26">
      <c r="Y644" s="1">
        <v>45352.631238425929</v>
      </c>
      <c r="Z644">
        <v>0</v>
      </c>
    </row>
    <row r="645" spans="25:26">
      <c r="Y645" s="1">
        <v>45352.631435185183</v>
      </c>
      <c r="Z645">
        <v>0</v>
      </c>
    </row>
    <row r="646" spans="25:26">
      <c r="Y646" s="1">
        <v>45352.631620370368</v>
      </c>
      <c r="Z646">
        <v>0</v>
      </c>
    </row>
    <row r="647" spans="25:26">
      <c r="Y647" s="1">
        <v>45352.631793981483</v>
      </c>
      <c r="Z647">
        <v>0</v>
      </c>
    </row>
    <row r="648" spans="25:26">
      <c r="Y648" s="1">
        <v>45352.631967592592</v>
      </c>
      <c r="Z648">
        <v>0</v>
      </c>
    </row>
    <row r="649" spans="25:26">
      <c r="Y649" s="1">
        <v>45352.632453703707</v>
      </c>
      <c r="Z649">
        <v>0</v>
      </c>
    </row>
    <row r="650" spans="25:26">
      <c r="Y650" s="1">
        <v>45352.632754629631</v>
      </c>
      <c r="Z650">
        <v>0</v>
      </c>
    </row>
    <row r="651" spans="25:26">
      <c r="Y651" s="1">
        <v>45352.632951388892</v>
      </c>
      <c r="Z651">
        <v>0</v>
      </c>
    </row>
    <row r="652" spans="25:26">
      <c r="Y652" s="1">
        <v>45352.633240740739</v>
      </c>
      <c r="Z652">
        <v>0</v>
      </c>
    </row>
    <row r="653" spans="25:26">
      <c r="Y653" s="1">
        <v>45352.634733796294</v>
      </c>
      <c r="Z653">
        <v>0</v>
      </c>
    </row>
    <row r="654" spans="25:26">
      <c r="Y654" s="1">
        <v>45352.635648148149</v>
      </c>
      <c r="Z654">
        <v>0</v>
      </c>
    </row>
    <row r="655" spans="25:26">
      <c r="Y655" s="1">
        <v>45352.635833333334</v>
      </c>
      <c r="Z655">
        <v>0</v>
      </c>
    </row>
    <row r="656" spans="25:26">
      <c r="Y656" s="1">
        <v>45352.636076388888</v>
      </c>
      <c r="Z656">
        <v>0</v>
      </c>
    </row>
    <row r="657" spans="25:26">
      <c r="Y657" s="1">
        <v>45352.636319444442</v>
      </c>
      <c r="Z657">
        <v>0</v>
      </c>
    </row>
    <row r="658" spans="25:26">
      <c r="Y658" s="1">
        <v>45352.636550925927</v>
      </c>
      <c r="Z658">
        <v>0</v>
      </c>
    </row>
    <row r="659" spans="25:26">
      <c r="Y659" s="1">
        <v>45352.636782407404</v>
      </c>
      <c r="Z659">
        <v>0</v>
      </c>
    </row>
    <row r="660" spans="25:26">
      <c r="Y660" s="1">
        <v>45352.637002314812</v>
      </c>
      <c r="Z660">
        <v>0</v>
      </c>
    </row>
    <row r="661" spans="25:26">
      <c r="Y661" s="1">
        <v>45352.637291666666</v>
      </c>
      <c r="Z661">
        <v>0</v>
      </c>
    </row>
    <row r="662" spans="25:26">
      <c r="Y662" s="1">
        <v>45352.637465277781</v>
      </c>
      <c r="Z662">
        <v>0</v>
      </c>
    </row>
    <row r="663" spans="25:26">
      <c r="Y663" s="1">
        <v>45352.637638888889</v>
      </c>
      <c r="Z663">
        <v>0</v>
      </c>
    </row>
    <row r="664" spans="25:26">
      <c r="Y664" s="1">
        <v>45352.63784722222</v>
      </c>
      <c r="Z664">
        <v>0</v>
      </c>
    </row>
    <row r="665" spans="25:26">
      <c r="Y665" s="1">
        <v>45352.638067129628</v>
      </c>
      <c r="Z665">
        <v>0</v>
      </c>
    </row>
    <row r="666" spans="25:26">
      <c r="Y666" s="1">
        <v>45352.63826388889</v>
      </c>
      <c r="Z666">
        <v>0</v>
      </c>
    </row>
    <row r="667" spans="25:26">
      <c r="Y667" s="1">
        <v>45352.638460648152</v>
      </c>
      <c r="Z667">
        <v>0</v>
      </c>
    </row>
    <row r="668" spans="25:26">
      <c r="Y668" s="1">
        <v>45352.638622685183</v>
      </c>
      <c r="Z668">
        <v>0</v>
      </c>
    </row>
    <row r="669" spans="25:26">
      <c r="Y669" s="1">
        <v>45352.638784722221</v>
      </c>
      <c r="Z669">
        <v>0</v>
      </c>
    </row>
    <row r="670" spans="25:26">
      <c r="Y670" s="1">
        <v>45352.638969907406</v>
      </c>
      <c r="Z670">
        <v>0</v>
      </c>
    </row>
    <row r="671" spans="25:26">
      <c r="Y671" s="1">
        <v>45352.639236111114</v>
      </c>
      <c r="Z671">
        <v>0</v>
      </c>
    </row>
    <row r="672" spans="25:26">
      <c r="Y672" s="1">
        <v>45352.639432870368</v>
      </c>
      <c r="Z672">
        <v>0</v>
      </c>
    </row>
    <row r="673" spans="25:26">
      <c r="Y673" s="1">
        <v>45352.639618055553</v>
      </c>
      <c r="Z673">
        <v>0</v>
      </c>
    </row>
    <row r="674" spans="25:26">
      <c r="Y674" s="1">
        <v>45352.639780092592</v>
      </c>
      <c r="Z674">
        <v>0</v>
      </c>
    </row>
    <row r="675" spans="25:26">
      <c r="Y675" s="1">
        <v>45352.639953703707</v>
      </c>
      <c r="Z675">
        <v>0</v>
      </c>
    </row>
    <row r="676" spans="25:26">
      <c r="Y676" s="1">
        <v>45352.640127314815</v>
      </c>
      <c r="Z676">
        <v>0</v>
      </c>
    </row>
    <row r="677" spans="25:26">
      <c r="Y677" s="1">
        <v>45352.640300925923</v>
      </c>
      <c r="Z677">
        <v>0</v>
      </c>
    </row>
    <row r="678" spans="25:26">
      <c r="Y678" s="1">
        <v>45352.640486111108</v>
      </c>
      <c r="Z678">
        <v>0</v>
      </c>
    </row>
    <row r="679" spans="25:26">
      <c r="Y679" s="1">
        <v>45352.640694444446</v>
      </c>
      <c r="Z679">
        <v>0</v>
      </c>
    </row>
    <row r="680" spans="25:26">
      <c r="Y680" s="1">
        <v>45352.640868055554</v>
      </c>
      <c r="Z680">
        <v>0</v>
      </c>
    </row>
    <row r="681" spans="25:26">
      <c r="Y681" s="1">
        <v>45352.641053240739</v>
      </c>
      <c r="Z681">
        <v>0</v>
      </c>
    </row>
    <row r="682" spans="25:26">
      <c r="Y682" s="1">
        <v>45352.641238425924</v>
      </c>
      <c r="Z682">
        <v>0</v>
      </c>
    </row>
    <row r="683" spans="25:26">
      <c r="Y683" s="1">
        <v>45352.641446759262</v>
      </c>
      <c r="Z683">
        <v>0</v>
      </c>
    </row>
    <row r="684" spans="25:26">
      <c r="Y684" s="1">
        <v>45352.641631944447</v>
      </c>
      <c r="Z684">
        <v>0</v>
      </c>
    </row>
    <row r="685" spans="25:26">
      <c r="Y685" s="1">
        <v>45352.641805555555</v>
      </c>
      <c r="Z685">
        <v>0</v>
      </c>
    </row>
    <row r="686" spans="25:26">
      <c r="Y686" s="1">
        <v>45352.642002314817</v>
      </c>
      <c r="Z686">
        <v>0</v>
      </c>
    </row>
    <row r="687" spans="25:26">
      <c r="Y687" s="1">
        <v>45352.642199074071</v>
      </c>
      <c r="Z687">
        <v>0</v>
      </c>
    </row>
    <row r="688" spans="25:26">
      <c r="Y688" s="1">
        <v>45349.578009259261</v>
      </c>
      <c r="Z688">
        <v>0</v>
      </c>
    </row>
    <row r="689" spans="25:26">
      <c r="Y689" s="1">
        <v>45349.578310185185</v>
      </c>
      <c r="Z689">
        <v>0</v>
      </c>
    </row>
    <row r="690" spans="25:26">
      <c r="Y690" s="1">
        <v>45349.578622685185</v>
      </c>
      <c r="Z690">
        <v>0</v>
      </c>
    </row>
    <row r="691" spans="25:26">
      <c r="Y691" s="1">
        <v>45349.578935185185</v>
      </c>
      <c r="Z691">
        <v>0</v>
      </c>
    </row>
    <row r="692" spans="25:26">
      <c r="Y692" s="1">
        <v>45349.579236111109</v>
      </c>
      <c r="Z692">
        <v>0</v>
      </c>
    </row>
    <row r="693" spans="25:26">
      <c r="Y693" s="1">
        <v>45349.579525462963</v>
      </c>
      <c r="Z693">
        <v>0</v>
      </c>
    </row>
    <row r="694" spans="25:26">
      <c r="Y694" s="1">
        <v>45349.57980324074</v>
      </c>
      <c r="Z694">
        <v>0</v>
      </c>
    </row>
    <row r="695" spans="25:26">
      <c r="Y695" s="1">
        <v>45349.58011574074</v>
      </c>
      <c r="Z695">
        <v>0</v>
      </c>
    </row>
    <row r="696" spans="25:26">
      <c r="Y696" s="1">
        <v>45349.580439814818</v>
      </c>
      <c r="Z696">
        <v>0</v>
      </c>
    </row>
    <row r="697" spans="25:26">
      <c r="Y697" s="1">
        <v>45349.58085648148</v>
      </c>
      <c r="Z697">
        <v>0</v>
      </c>
    </row>
    <row r="698" spans="25:26">
      <c r="Y698" s="1">
        <v>45349.581157407411</v>
      </c>
      <c r="Z698">
        <v>0</v>
      </c>
    </row>
    <row r="699" spans="25:26">
      <c r="Y699" s="1">
        <v>45349.581377314818</v>
      </c>
      <c r="Z699">
        <v>0</v>
      </c>
    </row>
    <row r="700" spans="25:26">
      <c r="Y700" s="1">
        <v>45349.581550925926</v>
      </c>
      <c r="Z700">
        <v>0</v>
      </c>
    </row>
    <row r="701" spans="25:26">
      <c r="Y701" s="1">
        <v>45349.581736111111</v>
      </c>
      <c r="Z701">
        <v>0</v>
      </c>
    </row>
    <row r="702" spans="25:26">
      <c r="Y702" s="1">
        <v>45349.58189814815</v>
      </c>
      <c r="Z702">
        <v>0</v>
      </c>
    </row>
    <row r="703" spans="25:26">
      <c r="Y703" s="1">
        <v>45349.582083333335</v>
      </c>
      <c r="Z703">
        <v>0</v>
      </c>
    </row>
    <row r="704" spans="25:26">
      <c r="Y704" s="1">
        <v>45349.582245370373</v>
      </c>
      <c r="Z704">
        <v>0</v>
      </c>
    </row>
    <row r="705" spans="25:26">
      <c r="Y705" s="1">
        <v>45349.582430555558</v>
      </c>
      <c r="Z705">
        <v>0</v>
      </c>
    </row>
    <row r="706" spans="25:26">
      <c r="Y706" s="1">
        <v>45349.582615740743</v>
      </c>
      <c r="Z706">
        <v>0</v>
      </c>
    </row>
    <row r="707" spans="25:26">
      <c r="Y707" s="1">
        <v>45349.582812499997</v>
      </c>
      <c r="Z707">
        <v>0</v>
      </c>
    </row>
    <row r="708" spans="25:26">
      <c r="Y708" s="1">
        <v>45349.582974537036</v>
      </c>
      <c r="Z708">
        <v>0</v>
      </c>
    </row>
    <row r="709" spans="25:26">
      <c r="Y709" s="1">
        <v>45349.583171296297</v>
      </c>
      <c r="Z709">
        <v>0</v>
      </c>
    </row>
    <row r="710" spans="25:26">
      <c r="Y710" s="1">
        <v>45349.583344907405</v>
      </c>
      <c r="Z710">
        <v>0</v>
      </c>
    </row>
    <row r="711" spans="25:26">
      <c r="Y711" s="1">
        <v>45349.58353009259</v>
      </c>
      <c r="Z711">
        <v>0</v>
      </c>
    </row>
    <row r="712" spans="25:26">
      <c r="Y712" s="1">
        <v>45349.583692129629</v>
      </c>
      <c r="Z712">
        <v>0</v>
      </c>
    </row>
    <row r="713" spans="25:26">
      <c r="Y713" s="1">
        <v>45349.583865740744</v>
      </c>
      <c r="Z713">
        <v>0</v>
      </c>
    </row>
    <row r="714" spans="25:26">
      <c r="Y714" s="1">
        <v>45349.584050925929</v>
      </c>
      <c r="Z714">
        <v>0</v>
      </c>
    </row>
    <row r="715" spans="25:26">
      <c r="Y715" s="1">
        <v>45349.58425925926</v>
      </c>
      <c r="Z715">
        <v>0</v>
      </c>
    </row>
  </sheetData>
  <protectedRanges>
    <protectedRange sqref="L2:S2" name="text_1"/>
  </protectedRanges>
  <mergeCells count="1">
    <mergeCell ref="L1:S1"/>
  </mergeCells>
  <conditionalFormatting sqref="L1:M2">
    <cfRule type="cellIs" dxfId="613" priority="30" operator="equal">
      <formula>"No Analysis"</formula>
    </cfRule>
  </conditionalFormatting>
  <dataValidations count="1">
    <dataValidation allowBlank="1" showErrorMessage="1" sqref="L3:M42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BO730"/>
  <sheetViews>
    <sheetView zoomScale="80" zoomScaleNormal="80" workbookViewId="0">
      <pane xSplit="7" ySplit="16" topLeftCell="AP17" activePane="bottomRight" state="frozen"/>
      <selection activeCell="A11" sqref="A11"/>
      <selection pane="topRight" activeCell="D11" sqref="D11"/>
      <selection pane="bottomLeft" activeCell="A17" sqref="A17"/>
      <selection pane="bottomRight" activeCell="F18" sqref="F18"/>
    </sheetView>
  </sheetViews>
  <sheetFormatPr defaultRowHeight="14.25"/>
  <cols>
    <col min="1" max="1" width="4.265625" style="2" customWidth="1"/>
    <col min="2" max="2" width="14" style="2" bestFit="1" customWidth="1"/>
    <col min="3" max="3" width="21.53125" style="2" bestFit="1" customWidth="1"/>
    <col min="4" max="5" width="10.46484375" style="2" customWidth="1"/>
    <col min="6" max="6" width="12.1328125" style="2" customWidth="1"/>
    <col min="7" max="7" width="24.33203125" style="2" bestFit="1" customWidth="1"/>
    <col min="8" max="8" width="6.796875" style="2" customWidth="1"/>
    <col min="9" max="9" width="8.1328125" style="2" bestFit="1" customWidth="1"/>
    <col min="10" max="10" width="10.3984375" style="2" customWidth="1"/>
    <col min="11" max="11" width="6.86328125" style="2" customWidth="1"/>
    <col min="12" max="20" width="2" style="2" customWidth="1"/>
    <col min="21" max="23" width="8.73046875" style="2" customWidth="1"/>
    <col min="24" max="24" width="8.73046875" style="2" hidden="1" customWidth="1"/>
    <col min="25" max="27" width="3" style="2" hidden="1" customWidth="1"/>
    <col min="28" max="28" width="8.73046875" style="2" customWidth="1"/>
    <col min="29" max="37" width="2.1328125" style="2" hidden="1" customWidth="1"/>
    <col min="38" max="38" width="4.3984375" style="2" customWidth="1"/>
    <col min="39" max="39" width="4.19921875" style="2" bestFit="1" customWidth="1"/>
    <col min="40" max="40" width="4.33203125" style="2" bestFit="1" customWidth="1"/>
    <col min="41" max="41" width="5.3984375" style="2" bestFit="1" customWidth="1"/>
    <col min="42" max="42" width="9.6640625" style="2" bestFit="1" customWidth="1"/>
    <col min="43" max="43" width="5.796875" style="2" customWidth="1"/>
    <col min="44" max="44" width="10.73046875" style="2" bestFit="1" customWidth="1"/>
    <col min="45" max="45" width="7.46484375" style="2" bestFit="1" customWidth="1"/>
    <col min="46" max="46" width="4" style="2" customWidth="1"/>
    <col min="47" max="47" width="13.6640625" style="2" customWidth="1"/>
    <col min="48" max="48" width="7.19921875" style="2" customWidth="1"/>
    <col min="49" max="49" width="23.33203125" style="2" bestFit="1" customWidth="1"/>
    <col min="50" max="50" width="7.19921875" style="2" customWidth="1"/>
    <col min="51" max="51" width="7.9296875" style="2" bestFit="1" customWidth="1"/>
    <col min="52" max="52" width="9.73046875" style="2" bestFit="1" customWidth="1"/>
    <col min="53" max="54" width="9.33203125" style="2" customWidth="1"/>
    <col min="55" max="55" width="4.6640625" customWidth="1"/>
    <col min="56" max="56" width="6.59765625" style="2" bestFit="1" customWidth="1"/>
    <col min="57" max="57" width="5.265625" style="2" bestFit="1" customWidth="1"/>
    <col min="58" max="64" width="4.6640625" style="2" customWidth="1"/>
    <col min="65" max="65" width="9.06640625" style="2"/>
    <col min="66" max="67" width="13.86328125" style="2" customWidth="1"/>
    <col min="68" max="16384" width="9.06640625" style="2"/>
  </cols>
  <sheetData>
    <row r="1" spans="1:67" ht="11.35" customHeight="1">
      <c r="BA1" s="18" t="str">
        <f>IF(AO1&lt;&gt;"",IF(AO1="BUY",(AY1-AP1)*AQ1,(AP1-AY1)*AQ1),"")</f>
        <v/>
      </c>
      <c r="BB1" s="13" t="str">
        <f>IF(BA1&lt;&gt;"",BA1/(AP1*AQ1),"")</f>
        <v/>
      </c>
    </row>
    <row r="2" spans="1:67" ht="11.35" customHeight="1"/>
    <row r="3" spans="1:67" ht="11.35" customHeight="1"/>
    <row r="4" spans="1:67" ht="11.35" customHeight="1"/>
    <row r="5" spans="1:67" ht="11.35" customHeight="1"/>
    <row r="6" spans="1:67" ht="11.35" customHeight="1"/>
    <row r="7" spans="1:67" ht="11.35" customHeight="1"/>
    <row r="8" spans="1:67" ht="11.35" customHeight="1"/>
    <row r="9" spans="1:67" ht="11.35" customHeight="1"/>
    <row r="10" spans="1:67" ht="11.35" customHeight="1"/>
    <row r="11" spans="1:67" ht="11.35" customHeight="1">
      <c r="AY11"/>
      <c r="AZ11"/>
    </row>
    <row r="12" spans="1:67" ht="11.35" customHeight="1">
      <c r="A12" s="41">
        <v>1</v>
      </c>
      <c r="B12" s="42">
        <v>45330.553657407407</v>
      </c>
      <c r="C12" s="41" t="s">
        <v>43</v>
      </c>
      <c r="D12" s="41" t="s">
        <v>44</v>
      </c>
      <c r="E12" s="41" t="s">
        <v>38</v>
      </c>
      <c r="F12" s="41" t="s">
        <v>31</v>
      </c>
      <c r="G12" s="43" t="s">
        <v>58</v>
      </c>
      <c r="H12" s="43">
        <v>15</v>
      </c>
      <c r="I12" s="57"/>
      <c r="J12" s="57"/>
      <c r="K12" s="44"/>
      <c r="L12" s="44"/>
      <c r="M12" s="44"/>
      <c r="N12" s="44"/>
      <c r="O12" s="44"/>
      <c r="P12" s="44"/>
      <c r="Q12" s="44"/>
      <c r="R12" s="45"/>
      <c r="S12" s="46"/>
      <c r="T12" s="47"/>
      <c r="U12" s="48" t="str">
        <f>IF(F12&lt;&gt;"",IFERROR(HLOOKUP("prediction_xgb_"&amp;F12,ML_prediction!$D$4:$AP$6,3,0),"No Analysis"),"")</f>
        <v>Side-way</v>
      </c>
      <c r="V12" s="48" t="str">
        <f>IF(F12&lt;&gt;"",IFERROR(HLOOKUP("prediction_LR_"&amp;F12,ML_prediction!$D$4:$AP$6,3,0),"No Analysis"),"")</f>
        <v>Down</v>
      </c>
      <c r="W12" s="49"/>
      <c r="X12" s="49"/>
      <c r="Y12" s="49"/>
      <c r="Z12" s="49"/>
      <c r="AA12" s="49"/>
      <c r="AB12" s="49"/>
      <c r="AC12" s="49"/>
      <c r="AD12" s="47"/>
      <c r="AE12" s="47"/>
      <c r="AF12" s="47"/>
      <c r="AG12" s="47"/>
      <c r="AH12" s="47"/>
      <c r="AI12" s="47"/>
      <c r="AJ12" s="47"/>
      <c r="AK12" s="47"/>
      <c r="AL12" s="46"/>
      <c r="AM12" s="47"/>
      <c r="AN12" s="47"/>
      <c r="AO12" s="50" t="s">
        <v>45</v>
      </c>
      <c r="AP12" s="51">
        <v>545</v>
      </c>
      <c r="AQ12" s="52">
        <v>2</v>
      </c>
      <c r="AR12" s="53">
        <f>AQ12*AP12*H12</f>
        <v>16350</v>
      </c>
      <c r="AS12" s="53"/>
      <c r="AT12" s="54"/>
      <c r="AU12" s="46"/>
      <c r="AV12" s="50"/>
      <c r="AW12" s="54"/>
      <c r="AX12" s="52">
        <f t="shared" ref="AX12" si="0">IF(AQ12&lt;&gt;"",AQ12, "")</f>
        <v>2</v>
      </c>
      <c r="AY12" s="53">
        <v>536.6</v>
      </c>
      <c r="AZ12" s="53">
        <f t="shared" ref="AZ12" si="1">IF(AY12&lt;&gt;"",AY12*AX12*H12,"")</f>
        <v>16098</v>
      </c>
      <c r="BA12" s="55">
        <f>IF(AO12&lt;&gt;"",IF(AO12="BUY",(AZ12-AR12),-(AZ12-AR12)),"")</f>
        <v>252</v>
      </c>
      <c r="BB12" s="56">
        <f>IF(BA12&lt;&gt;"",BA12/(AR12),"")</f>
        <v>1.5412844036697248E-2</v>
      </c>
      <c r="BC12" s="11"/>
      <c r="BD12" s="12"/>
      <c r="BE12" s="12"/>
      <c r="BF12" s="12"/>
      <c r="BG12" s="13"/>
      <c r="BH12" s="14"/>
      <c r="BI12" s="14"/>
      <c r="BJ12" s="14"/>
      <c r="BK12" s="14"/>
      <c r="BL12" s="14"/>
      <c r="BN12" s="35">
        <v>45346.95553240741</v>
      </c>
      <c r="BO12" s="4">
        <v>0</v>
      </c>
    </row>
    <row r="13" spans="1:67" ht="11.35" customHeight="1"/>
    <row r="14" spans="1:67" ht="20" customHeight="1">
      <c r="G14" s="140" t="s">
        <v>21</v>
      </c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38" t="s">
        <v>47</v>
      </c>
      <c r="V14" s="138"/>
      <c r="W14" s="138"/>
      <c r="X14" s="138"/>
      <c r="Y14" s="138"/>
      <c r="Z14" s="138"/>
      <c r="AA14" s="138"/>
      <c r="AB14" s="138"/>
      <c r="AC14" s="141" t="s">
        <v>22</v>
      </c>
      <c r="AD14" s="141"/>
      <c r="AE14" s="141"/>
      <c r="AF14" s="141"/>
      <c r="AG14" s="141"/>
      <c r="AH14" s="141"/>
      <c r="AI14" s="141"/>
      <c r="AJ14" s="141"/>
      <c r="AK14" s="141"/>
      <c r="AL14" s="140" t="s">
        <v>23</v>
      </c>
      <c r="AM14" s="140"/>
      <c r="AN14" s="140"/>
      <c r="AO14" s="140"/>
      <c r="AP14" s="140"/>
      <c r="AQ14" s="140"/>
      <c r="AR14" s="140"/>
      <c r="AS14" s="140"/>
      <c r="AU14" s="139" t="s">
        <v>30</v>
      </c>
      <c r="AV14" s="139"/>
      <c r="AW14" s="139"/>
      <c r="AX14" s="139"/>
      <c r="AY14" s="139"/>
      <c r="AZ14" s="139"/>
      <c r="BA14" s="139"/>
      <c r="BB14" s="139"/>
      <c r="BO14" s="72" t="str">
        <f>"Max = " &amp; ROUND(MAX(BO18:BO600),2)</f>
        <v>Max = -3974.4</v>
      </c>
    </row>
    <row r="15" spans="1:67" s="5" customFormat="1" ht="40.9" customHeight="1">
      <c r="A15" s="19" t="s">
        <v>8</v>
      </c>
      <c r="B15" s="19" t="s">
        <v>2</v>
      </c>
      <c r="C15" s="19" t="s">
        <v>12</v>
      </c>
      <c r="D15" s="19" t="s">
        <v>35</v>
      </c>
      <c r="E15" s="19" t="s">
        <v>38</v>
      </c>
      <c r="F15" s="19" t="s">
        <v>33</v>
      </c>
      <c r="G15" s="19" t="s">
        <v>32</v>
      </c>
      <c r="H15" s="19" t="s">
        <v>34</v>
      </c>
      <c r="I15" s="19" t="s">
        <v>74</v>
      </c>
      <c r="J15" s="19" t="s">
        <v>73</v>
      </c>
      <c r="K15" s="19" t="s">
        <v>49</v>
      </c>
      <c r="L15" s="19" t="s">
        <v>50</v>
      </c>
      <c r="M15" s="19"/>
      <c r="N15" s="19"/>
      <c r="O15" s="19"/>
      <c r="P15" s="19"/>
      <c r="Q15" s="19"/>
      <c r="R15" s="19"/>
      <c r="S15" s="19"/>
      <c r="T15" s="19"/>
      <c r="U15" s="19" t="s">
        <v>16</v>
      </c>
      <c r="V15" s="19" t="s">
        <v>17</v>
      </c>
      <c r="W15" s="19" t="s">
        <v>18</v>
      </c>
      <c r="X15" s="19" t="s">
        <v>18</v>
      </c>
      <c r="Y15" s="19" t="s">
        <v>20</v>
      </c>
      <c r="Z15" s="19" t="s">
        <v>20</v>
      </c>
      <c r="AA15" s="19" t="s">
        <v>20</v>
      </c>
      <c r="AB15" s="19" t="s">
        <v>19</v>
      </c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 t="s">
        <v>2</v>
      </c>
      <c r="AN15" s="19" t="s">
        <v>1</v>
      </c>
      <c r="AO15" s="19" t="s">
        <v>6</v>
      </c>
      <c r="AP15" s="19" t="s">
        <v>0</v>
      </c>
      <c r="AQ15" s="19" t="s">
        <v>46</v>
      </c>
      <c r="AR15" s="19" t="s">
        <v>10</v>
      </c>
      <c r="AS15" s="19" t="s">
        <v>7</v>
      </c>
      <c r="AT15" s="19"/>
      <c r="AU15" s="19" t="s">
        <v>11</v>
      </c>
      <c r="AV15" s="19" t="s">
        <v>24</v>
      </c>
      <c r="AW15" s="19" t="s">
        <v>32</v>
      </c>
      <c r="AX15" s="19" t="s">
        <v>46</v>
      </c>
      <c r="AY15" s="19" t="s">
        <v>4</v>
      </c>
      <c r="AZ15" s="19" t="s">
        <v>10</v>
      </c>
      <c r="BA15" s="20" t="s">
        <v>9</v>
      </c>
      <c r="BB15" s="20" t="s">
        <v>5</v>
      </c>
      <c r="BC15" s="6"/>
      <c r="BD15" s="7"/>
      <c r="BE15" s="9"/>
      <c r="BF15" s="9"/>
      <c r="BG15" s="7"/>
      <c r="BH15" s="7"/>
      <c r="BI15" s="7"/>
      <c r="BJ15" s="7"/>
      <c r="BK15" s="8"/>
      <c r="BL15" s="8"/>
      <c r="BN15" s="7" t="s">
        <v>11</v>
      </c>
      <c r="BO15" s="71" t="s">
        <v>3</v>
      </c>
    </row>
    <row r="16" spans="1:67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10"/>
      <c r="BD16" s="15"/>
      <c r="BE16" s="15"/>
      <c r="BF16" s="15"/>
      <c r="BG16" s="16"/>
      <c r="BH16" s="17"/>
      <c r="BI16" s="17"/>
      <c r="BJ16" s="17"/>
      <c r="BK16" s="17"/>
      <c r="BL16" s="17"/>
      <c r="BN16" s="15"/>
      <c r="BO16" s="15"/>
    </row>
    <row r="17" spans="1:67">
      <c r="A17" s="41">
        <v>1</v>
      </c>
      <c r="B17" s="42">
        <v>45387.58394675926</v>
      </c>
      <c r="C17" s="41" t="s">
        <v>43</v>
      </c>
      <c r="D17" s="41" t="s">
        <v>44</v>
      </c>
      <c r="E17" s="41" t="s">
        <v>38</v>
      </c>
      <c r="F17" s="41" t="s">
        <v>31</v>
      </c>
      <c r="G17" s="43" t="s">
        <v>116</v>
      </c>
      <c r="H17" s="43">
        <v>15</v>
      </c>
      <c r="I17" s="43"/>
      <c r="J17" s="44"/>
      <c r="K17" s="44"/>
      <c r="L17" s="44"/>
      <c r="M17" s="44"/>
      <c r="N17" s="44"/>
      <c r="O17" s="44"/>
      <c r="P17" s="44"/>
      <c r="Q17" s="44"/>
      <c r="R17" s="45"/>
      <c r="S17" s="46"/>
      <c r="T17" s="47"/>
      <c r="U17" s="48" t="str">
        <f>IF(F17&lt;&gt;"",IFERROR(HLOOKUP("prediction_xgb_"&amp;F17,ML_prediction!$D$4:$AP$6,3,0),"No Analysis"),"")</f>
        <v>Side-way</v>
      </c>
      <c r="V17" s="48" t="str">
        <f>IF(F17&lt;&gt;"",IFERROR(HLOOKUP("prediction_LR_"&amp;F17,ML_prediction!$D$4:$AP$6,3,0),"No Analysis"),"")</f>
        <v>Down</v>
      </c>
      <c r="W17" s="49"/>
      <c r="X17" s="49"/>
      <c r="Y17" s="49"/>
      <c r="Z17" s="49"/>
      <c r="AA17" s="49"/>
      <c r="AB17" s="49"/>
      <c r="AC17" s="49"/>
      <c r="AD17" s="47"/>
      <c r="AE17" s="47"/>
      <c r="AF17" s="47"/>
      <c r="AG17" s="47"/>
      <c r="AH17" s="47"/>
      <c r="AI17" s="47"/>
      <c r="AJ17" s="47"/>
      <c r="AK17" s="47"/>
      <c r="AL17" s="46"/>
      <c r="AM17" s="47"/>
      <c r="AN17" s="47"/>
      <c r="AO17" s="50" t="s">
        <v>45</v>
      </c>
      <c r="AP17" s="51">
        <v>392.2</v>
      </c>
      <c r="AQ17" s="52">
        <v>3</v>
      </c>
      <c r="AR17" s="53">
        <f t="shared" ref="AR17" si="2">AQ17*AP17*H17</f>
        <v>17649</v>
      </c>
      <c r="AS17" s="53"/>
      <c r="AT17" s="54"/>
      <c r="AU17" s="46"/>
      <c r="AV17" s="50"/>
      <c r="AW17" s="54"/>
      <c r="AX17" s="52">
        <f>IF(AQ17&lt;&gt;"",AQ17, "")</f>
        <v>3</v>
      </c>
      <c r="AY17" s="53"/>
      <c r="AZ17" s="53" t="str">
        <f t="shared" ref="AZ17" si="3">IF(AY17&lt;&gt;"",AY17*AX17*H17,"")</f>
        <v/>
      </c>
      <c r="BA17" s="55" t="e">
        <f t="shared" ref="BA17" si="4">IF(AO17&lt;&gt;"",IF(AO17="BUY",(AZ17-AR17),-(AZ17-AR17)),"")</f>
        <v>#VALUE!</v>
      </c>
      <c r="BB17" s="56" t="e">
        <f t="shared" ref="BB17" si="5">IF(BA17&lt;&gt;"",BA17/(AR17),"")</f>
        <v>#VALUE!</v>
      </c>
      <c r="BC17" s="11"/>
      <c r="BD17" s="12"/>
      <c r="BE17" s="12"/>
      <c r="BF17" s="12"/>
      <c r="BG17" s="13"/>
      <c r="BH17" s="14"/>
      <c r="BI17" s="14"/>
      <c r="BJ17" s="14"/>
      <c r="BK17" s="14"/>
      <c r="BL17" s="14"/>
      <c r="BN17" s="35"/>
      <c r="BO17" s="4"/>
    </row>
    <row r="18" spans="1:67">
      <c r="A18" s="41">
        <v>2</v>
      </c>
      <c r="B18" s="42">
        <v>45387.583969907406</v>
      </c>
      <c r="C18" s="41" t="s">
        <v>43</v>
      </c>
      <c r="D18" s="41" t="s">
        <v>44</v>
      </c>
      <c r="E18" s="41" t="s">
        <v>38</v>
      </c>
      <c r="F18" s="41" t="s">
        <v>31</v>
      </c>
      <c r="G18" s="43" t="s">
        <v>117</v>
      </c>
      <c r="H18" s="43">
        <v>15</v>
      </c>
      <c r="I18" s="43"/>
      <c r="J18" s="44"/>
      <c r="K18" s="44"/>
      <c r="L18" s="44"/>
      <c r="M18" s="44"/>
      <c r="N18" s="44"/>
      <c r="O18" s="44"/>
      <c r="P18" s="44"/>
      <c r="Q18" s="44"/>
      <c r="R18" s="45"/>
      <c r="S18" s="46"/>
      <c r="T18" s="47"/>
      <c r="U18" s="48" t="str">
        <f>IF(F18&lt;&gt;"",IFERROR(HLOOKUP("prediction_xgb_"&amp;F18,ML_prediction!$D$4:$AP$6,3,0),"No Analysis"),"")</f>
        <v>Side-way</v>
      </c>
      <c r="V18" s="48" t="str">
        <f>IF(F18&lt;&gt;"",IFERROR(HLOOKUP("prediction_LR_"&amp;F18,ML_prediction!$D$4:$AP$6,3,0),"No Analysis"),"")</f>
        <v>Down</v>
      </c>
      <c r="W18" s="49"/>
      <c r="X18" s="49"/>
      <c r="Y18" s="49"/>
      <c r="Z18" s="49"/>
      <c r="AA18" s="49"/>
      <c r="AB18" s="49"/>
      <c r="AC18" s="49"/>
      <c r="AD18" s="47"/>
      <c r="AE18" s="47"/>
      <c r="AF18" s="47"/>
      <c r="AG18" s="47"/>
      <c r="AH18" s="47"/>
      <c r="AI18" s="47"/>
      <c r="AJ18" s="47"/>
      <c r="AK18" s="47"/>
      <c r="AL18" s="46"/>
      <c r="AM18" s="47"/>
      <c r="AN18" s="47"/>
      <c r="AO18" s="50" t="s">
        <v>45</v>
      </c>
      <c r="AP18" s="51">
        <v>411</v>
      </c>
      <c r="AQ18" s="52">
        <v>3</v>
      </c>
      <c r="AR18" s="53">
        <f t="shared" ref="AR18:AR63" si="6">AQ18*AP18*H18</f>
        <v>18495</v>
      </c>
      <c r="AS18" s="53"/>
      <c r="AT18" s="54"/>
      <c r="AU18" s="46"/>
      <c r="AV18" s="50"/>
      <c r="AW18" s="54"/>
      <c r="AX18" s="52">
        <f>IF(AQ18&lt;&gt;"",AQ18, "")</f>
        <v>3</v>
      </c>
      <c r="AY18" s="53"/>
      <c r="AZ18" s="53" t="str">
        <f t="shared" ref="AZ18" si="7">IF(AY18&lt;&gt;"",AY18*AX18*H18,"")</f>
        <v/>
      </c>
      <c r="BA18" s="55" t="e">
        <f t="shared" ref="BA18:BA63" si="8">IF(AO18&lt;&gt;"",IF(AO18="BUY",(AZ18-AR18),-(AZ18-AR18)),"")</f>
        <v>#VALUE!</v>
      </c>
      <c r="BB18" s="56" t="e">
        <f t="shared" ref="BB18:BB63" si="9">IF(BA18&lt;&gt;"",BA18/(AR18),"")</f>
        <v>#VALUE!</v>
      </c>
      <c r="BC18" s="11"/>
      <c r="BD18" s="12"/>
      <c r="BE18" s="12"/>
      <c r="BF18" s="12"/>
      <c r="BG18" s="13"/>
      <c r="BH18" s="14"/>
      <c r="BI18" s="14"/>
      <c r="BJ18" s="14"/>
      <c r="BK18" s="14"/>
      <c r="BL18" s="14"/>
      <c r="BN18" s="35">
        <v>45356.749710648146</v>
      </c>
      <c r="BO18" s="4">
        <v>-3974.3999999999978</v>
      </c>
    </row>
    <row r="19" spans="1:67">
      <c r="A19" s="41">
        <v>3</v>
      </c>
      <c r="B19" s="42">
        <v>45387.584120370368</v>
      </c>
      <c r="C19" s="41" t="s">
        <v>43</v>
      </c>
      <c r="D19" s="41" t="s">
        <v>44</v>
      </c>
      <c r="E19" s="41" t="s">
        <v>38</v>
      </c>
      <c r="F19" s="41" t="s">
        <v>95</v>
      </c>
      <c r="G19" s="43" t="s">
        <v>118</v>
      </c>
      <c r="H19" s="43">
        <v>40</v>
      </c>
      <c r="I19" s="43"/>
      <c r="J19" s="44"/>
      <c r="K19" s="44"/>
      <c r="L19" s="44"/>
      <c r="M19" s="44"/>
      <c r="N19" s="44"/>
      <c r="O19" s="44"/>
      <c r="P19" s="44"/>
      <c r="Q19" s="44"/>
      <c r="R19" s="45"/>
      <c r="S19" s="46"/>
      <c r="T19" s="47"/>
      <c r="U19" s="48" t="str">
        <f>IF(F19&lt;&gt;"",IFERROR(HLOOKUP("prediction_xgb_"&amp;F19,ML_prediction!$D$4:$AP$6,3,0),"No Analysis"),"")</f>
        <v>Side-way</v>
      </c>
      <c r="V19" s="48" t="str">
        <f>IF(F19&lt;&gt;"",IFERROR(HLOOKUP("prediction_LR_"&amp;F19,ML_prediction!$D$4:$AP$6,3,0),"No Analysis"),"")</f>
        <v>Down</v>
      </c>
      <c r="W19" s="49"/>
      <c r="X19" s="49"/>
      <c r="Y19" s="49"/>
      <c r="Z19" s="49"/>
      <c r="AA19" s="49"/>
      <c r="AB19" s="49"/>
      <c r="AC19" s="49"/>
      <c r="AD19" s="47"/>
      <c r="AE19" s="47"/>
      <c r="AF19" s="47"/>
      <c r="AG19" s="47"/>
      <c r="AH19" s="47"/>
      <c r="AI19" s="47"/>
      <c r="AJ19" s="47"/>
      <c r="AK19" s="47"/>
      <c r="AL19" s="46"/>
      <c r="AM19" s="47"/>
      <c r="AN19" s="47"/>
      <c r="AO19" s="50" t="s">
        <v>45</v>
      </c>
      <c r="AP19" s="51">
        <v>137.44999999999999</v>
      </c>
      <c r="AQ19" s="52">
        <v>3</v>
      </c>
      <c r="AR19" s="53">
        <f t="shared" si="6"/>
        <v>16494</v>
      </c>
      <c r="AS19" s="53"/>
      <c r="AT19" s="54"/>
      <c r="AU19" s="46"/>
      <c r="AV19" s="50"/>
      <c r="AW19" s="54"/>
      <c r="AX19" s="52">
        <f t="shared" ref="AX19:AX63" si="10">IF(AQ19&lt;&gt;"",AQ19, "")</f>
        <v>3</v>
      </c>
      <c r="AY19" s="53"/>
      <c r="AZ19" s="53" t="str">
        <f>IF(AY19&lt;&gt;"",AY19*AX19*H19,"")</f>
        <v/>
      </c>
      <c r="BA19" s="55" t="e">
        <f t="shared" si="8"/>
        <v>#VALUE!</v>
      </c>
      <c r="BB19" s="56" t="e">
        <f t="shared" si="9"/>
        <v>#VALUE!</v>
      </c>
      <c r="BC19" s="11"/>
      <c r="BD19" s="12"/>
      <c r="BE19" s="12"/>
      <c r="BF19" s="12"/>
      <c r="BG19" s="13"/>
      <c r="BH19" s="14"/>
      <c r="BI19" s="14"/>
      <c r="BJ19" s="14"/>
      <c r="BK19" s="14"/>
      <c r="BL19" s="14"/>
      <c r="BN19" s="35">
        <v>45356.749826388892</v>
      </c>
      <c r="BO19" s="4">
        <v>-3974.3999999999978</v>
      </c>
    </row>
    <row r="20" spans="1:67">
      <c r="A20" s="41">
        <v>4</v>
      </c>
      <c r="B20" s="42">
        <v>45387.584131944444</v>
      </c>
      <c r="C20" s="41" t="s">
        <v>43</v>
      </c>
      <c r="D20" s="41" t="s">
        <v>44</v>
      </c>
      <c r="E20" s="41" t="s">
        <v>38</v>
      </c>
      <c r="F20" s="41" t="s">
        <v>95</v>
      </c>
      <c r="G20" s="43" t="s">
        <v>119</v>
      </c>
      <c r="H20" s="43">
        <v>40</v>
      </c>
      <c r="I20" s="43"/>
      <c r="J20" s="44"/>
      <c r="K20" s="44"/>
      <c r="L20" s="44"/>
      <c r="M20" s="44"/>
      <c r="N20" s="44"/>
      <c r="O20" s="44"/>
      <c r="P20" s="44"/>
      <c r="Q20" s="44"/>
      <c r="R20" s="45"/>
      <c r="S20" s="46"/>
      <c r="T20" s="47"/>
      <c r="U20" s="48" t="str">
        <f>IF(F20&lt;&gt;"",IFERROR(HLOOKUP("prediction_xgb_"&amp;F20,ML_prediction!$D$4:$AP$6,3,0),"No Analysis"),"")</f>
        <v>Side-way</v>
      </c>
      <c r="V20" s="48" t="str">
        <f>IF(F20&lt;&gt;"",IFERROR(HLOOKUP("prediction_LR_"&amp;F20,ML_prediction!$D$4:$AP$6,3,0),"No Analysis"),"")</f>
        <v>Down</v>
      </c>
      <c r="W20" s="49"/>
      <c r="X20" s="49"/>
      <c r="Y20" s="49"/>
      <c r="Z20" s="49"/>
      <c r="AA20" s="49"/>
      <c r="AB20" s="49"/>
      <c r="AC20" s="49"/>
      <c r="AD20" s="47"/>
      <c r="AE20" s="47"/>
      <c r="AF20" s="47"/>
      <c r="AG20" s="47"/>
      <c r="AH20" s="47"/>
      <c r="AI20" s="47"/>
      <c r="AJ20" s="47"/>
      <c r="AK20" s="47"/>
      <c r="AL20" s="46"/>
      <c r="AM20" s="47"/>
      <c r="AN20" s="47"/>
      <c r="AO20" s="50" t="s">
        <v>45</v>
      </c>
      <c r="AP20" s="51">
        <v>177.25</v>
      </c>
      <c r="AQ20" s="52">
        <v>2</v>
      </c>
      <c r="AR20" s="53">
        <f t="shared" si="6"/>
        <v>14180</v>
      </c>
      <c r="AS20" s="53"/>
      <c r="AT20" s="54"/>
      <c r="AU20" s="46"/>
      <c r="AV20" s="50"/>
      <c r="AW20" s="54"/>
      <c r="AX20" s="52">
        <f t="shared" si="10"/>
        <v>2</v>
      </c>
      <c r="AY20" s="53"/>
      <c r="AZ20" s="53" t="str">
        <f t="shared" ref="AZ20:AZ63" si="11">IF(AY20&lt;&gt;"",AY20*AX20*H20,"")</f>
        <v/>
      </c>
      <c r="BA20" s="55" t="e">
        <f t="shared" si="8"/>
        <v>#VALUE!</v>
      </c>
      <c r="BB20" s="56" t="e">
        <f t="shared" si="9"/>
        <v>#VALUE!</v>
      </c>
      <c r="BC20" s="11"/>
      <c r="BD20" s="12"/>
      <c r="BE20" s="12"/>
      <c r="BF20" s="12"/>
      <c r="BG20" s="13"/>
      <c r="BH20" s="14"/>
      <c r="BI20" s="14"/>
      <c r="BJ20" s="14"/>
      <c r="BK20" s="14"/>
      <c r="BL20" s="14"/>
      <c r="BN20" s="35">
        <v>45356.7499537037</v>
      </c>
      <c r="BO20" s="4">
        <v>-3974.3999999999978</v>
      </c>
    </row>
    <row r="21" spans="1:67">
      <c r="A21" s="41">
        <v>5</v>
      </c>
      <c r="B21" s="42">
        <v>45387.584155092591</v>
      </c>
      <c r="C21" s="41" t="s">
        <v>43</v>
      </c>
      <c r="D21" s="41" t="s">
        <v>44</v>
      </c>
      <c r="E21" s="41" t="s">
        <v>38</v>
      </c>
      <c r="F21" s="41" t="s">
        <v>94</v>
      </c>
      <c r="G21" s="43" t="s">
        <v>120</v>
      </c>
      <c r="H21" s="43">
        <v>50</v>
      </c>
      <c r="I21" s="43"/>
      <c r="J21" s="44"/>
      <c r="K21" s="44"/>
      <c r="L21" s="44"/>
      <c r="M21" s="44"/>
      <c r="N21" s="44"/>
      <c r="O21" s="44"/>
      <c r="P21" s="44"/>
      <c r="Q21" s="44"/>
      <c r="R21" s="45"/>
      <c r="S21" s="46"/>
      <c r="T21" s="47"/>
      <c r="U21" s="48" t="str">
        <f>IF(F21&lt;&gt;"",IFERROR(HLOOKUP("prediction_xgb_"&amp;F21,ML_prediction!$D$4:$AP$6,3,0),"No Analysis"),"")</f>
        <v>Side-way</v>
      </c>
      <c r="V21" s="48" t="str">
        <f>IF(F21&lt;&gt;"",IFERROR(HLOOKUP("prediction_LR_"&amp;F21,ML_prediction!$D$4:$AP$6,3,0),"No Analysis"),"")</f>
        <v>Side-way</v>
      </c>
      <c r="W21" s="49"/>
      <c r="X21" s="49"/>
      <c r="Y21" s="49"/>
      <c r="Z21" s="49"/>
      <c r="AA21" s="49"/>
      <c r="AB21" s="49"/>
      <c r="AC21" s="49"/>
      <c r="AD21" s="47"/>
      <c r="AE21" s="47"/>
      <c r="AF21" s="47"/>
      <c r="AG21" s="47"/>
      <c r="AH21" s="47"/>
      <c r="AI21" s="47"/>
      <c r="AJ21" s="47"/>
      <c r="AK21" s="47"/>
      <c r="AL21" s="46"/>
      <c r="AM21" s="47"/>
      <c r="AN21" s="47"/>
      <c r="AO21" s="50" t="s">
        <v>45</v>
      </c>
      <c r="AP21" s="51">
        <v>195.25</v>
      </c>
      <c r="AQ21" s="52">
        <v>2</v>
      </c>
      <c r="AR21" s="53">
        <f t="shared" si="6"/>
        <v>19525</v>
      </c>
      <c r="AS21" s="53"/>
      <c r="AT21" s="54"/>
      <c r="AU21" s="46"/>
      <c r="AV21" s="50"/>
      <c r="AW21" s="54"/>
      <c r="AX21" s="52">
        <f t="shared" si="10"/>
        <v>2</v>
      </c>
      <c r="AY21" s="53"/>
      <c r="AZ21" s="53" t="str">
        <f t="shared" si="11"/>
        <v/>
      </c>
      <c r="BA21" s="55" t="e">
        <f t="shared" si="8"/>
        <v>#VALUE!</v>
      </c>
      <c r="BB21" s="56" t="e">
        <f t="shared" si="9"/>
        <v>#VALUE!</v>
      </c>
      <c r="BC21" s="11"/>
      <c r="BD21" s="12"/>
      <c r="BE21" s="12"/>
      <c r="BF21" s="12"/>
      <c r="BG21" s="13"/>
      <c r="BH21" s="14"/>
      <c r="BI21" s="14"/>
      <c r="BJ21" s="14"/>
      <c r="BK21" s="14"/>
      <c r="BL21" s="14"/>
      <c r="BN21" s="35">
        <v>45356.750150462962</v>
      </c>
      <c r="BO21" s="4">
        <v>-3974.3999999999978</v>
      </c>
    </row>
    <row r="22" spans="1:67">
      <c r="A22" s="41">
        <v>6</v>
      </c>
      <c r="B22" s="42">
        <v>45387.584178240744</v>
      </c>
      <c r="C22" s="41" t="s">
        <v>43</v>
      </c>
      <c r="D22" s="41" t="s">
        <v>44</v>
      </c>
      <c r="E22" s="41" t="s">
        <v>38</v>
      </c>
      <c r="F22" s="41" t="s">
        <v>94</v>
      </c>
      <c r="G22" s="43" t="s">
        <v>121</v>
      </c>
      <c r="H22" s="43">
        <v>50</v>
      </c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46"/>
      <c r="T22" s="47"/>
      <c r="U22" s="48" t="str">
        <f>IF(F22&lt;&gt;"",IFERROR(HLOOKUP("prediction_xgb_"&amp;F22,ML_prediction!$D$4:$AP$6,3,0),"No Analysis"),"")</f>
        <v>Side-way</v>
      </c>
      <c r="V22" s="48" t="str">
        <f>IF(F22&lt;&gt;"",IFERROR(HLOOKUP("prediction_LR_"&amp;F22,ML_prediction!$D$4:$AP$6,3,0),"No Analysis"),"")</f>
        <v>Side-way</v>
      </c>
      <c r="W22" s="49"/>
      <c r="X22" s="49"/>
      <c r="Y22" s="49"/>
      <c r="Z22" s="49"/>
      <c r="AA22" s="49"/>
      <c r="AB22" s="49"/>
      <c r="AC22" s="49"/>
      <c r="AD22" s="47"/>
      <c r="AE22" s="47"/>
      <c r="AF22" s="47"/>
      <c r="AG22" s="47"/>
      <c r="AH22" s="47"/>
      <c r="AI22" s="47"/>
      <c r="AJ22" s="47"/>
      <c r="AK22" s="47"/>
      <c r="AL22" s="46"/>
      <c r="AM22" s="47"/>
      <c r="AN22" s="47"/>
      <c r="AO22" s="50" t="s">
        <v>45</v>
      </c>
      <c r="AP22" s="51">
        <v>157.05000000000001</v>
      </c>
      <c r="AQ22" s="52">
        <v>2</v>
      </c>
      <c r="AR22" s="53">
        <f t="shared" si="6"/>
        <v>15705.000000000002</v>
      </c>
      <c r="AS22" s="53"/>
      <c r="AT22" s="54"/>
      <c r="AU22" s="46"/>
      <c r="AV22" s="50"/>
      <c r="AW22" s="54"/>
      <c r="AX22" s="52">
        <f t="shared" si="10"/>
        <v>2</v>
      </c>
      <c r="AY22" s="53"/>
      <c r="AZ22" s="53" t="str">
        <f t="shared" si="11"/>
        <v/>
      </c>
      <c r="BA22" s="55" t="e">
        <f t="shared" si="8"/>
        <v>#VALUE!</v>
      </c>
      <c r="BB22" s="56" t="e">
        <f t="shared" si="9"/>
        <v>#VALUE!</v>
      </c>
      <c r="BC22" s="11"/>
      <c r="BD22" s="12"/>
      <c r="BE22" s="12"/>
      <c r="BF22" s="12"/>
      <c r="BG22" s="13"/>
      <c r="BH22" s="14"/>
      <c r="BI22" s="14"/>
      <c r="BJ22" s="14"/>
      <c r="BK22" s="14"/>
      <c r="BL22" s="14"/>
      <c r="BN22" s="35"/>
      <c r="BO22" s="4"/>
    </row>
    <row r="23" spans="1:67">
      <c r="A23" s="41">
        <v>7</v>
      </c>
      <c r="B23" s="42"/>
      <c r="C23" s="41"/>
      <c r="D23" s="41"/>
      <c r="E23" s="41"/>
      <c r="F23" s="41"/>
      <c r="G23" s="43"/>
      <c r="H23" s="43"/>
      <c r="I23" s="43"/>
      <c r="J23" s="44"/>
      <c r="K23" s="44"/>
      <c r="L23" s="44"/>
      <c r="M23" s="44"/>
      <c r="N23" s="44"/>
      <c r="O23" s="44"/>
      <c r="P23" s="44"/>
      <c r="Q23" s="44"/>
      <c r="R23" s="45"/>
      <c r="S23" s="46"/>
      <c r="T23" s="47"/>
      <c r="U23" s="48" t="str">
        <f>IF(F23&lt;&gt;"",IFERROR(HLOOKUP("prediction_xgb_"&amp;F23,ML_prediction!$D$4:$AP$6,3,0),"No Analysis"),"")</f>
        <v/>
      </c>
      <c r="V23" s="48" t="str">
        <f>IF(F23&lt;&gt;"",IFERROR(HLOOKUP("prediction_LR_"&amp;F23,ML_prediction!$D$4:$AP$6,3,0),"No Analysis"),"")</f>
        <v/>
      </c>
      <c r="W23" s="49"/>
      <c r="X23" s="49"/>
      <c r="Y23" s="49"/>
      <c r="Z23" s="49"/>
      <c r="AA23" s="49"/>
      <c r="AB23" s="49"/>
      <c r="AC23" s="49"/>
      <c r="AD23" s="47"/>
      <c r="AE23" s="47"/>
      <c r="AF23" s="47"/>
      <c r="AG23" s="47"/>
      <c r="AH23" s="47"/>
      <c r="AI23" s="47"/>
      <c r="AJ23" s="47"/>
      <c r="AK23" s="47"/>
      <c r="AL23" s="46"/>
      <c r="AM23" s="47"/>
      <c r="AN23" s="47"/>
      <c r="AO23" s="50"/>
      <c r="AP23" s="51"/>
      <c r="AQ23" s="52"/>
      <c r="AR23" s="53">
        <f t="shared" si="6"/>
        <v>0</v>
      </c>
      <c r="AS23" s="53"/>
      <c r="AT23" s="54"/>
      <c r="AU23" s="46"/>
      <c r="AV23" s="50"/>
      <c r="AW23" s="54"/>
      <c r="AX23" s="52" t="str">
        <f t="shared" si="10"/>
        <v/>
      </c>
      <c r="AY23" s="53"/>
      <c r="AZ23" s="53" t="str">
        <f t="shared" si="11"/>
        <v/>
      </c>
      <c r="BA23" s="55" t="str">
        <f t="shared" si="8"/>
        <v/>
      </c>
      <c r="BB23" s="56" t="str">
        <f t="shared" si="9"/>
        <v/>
      </c>
      <c r="BC23" s="11"/>
      <c r="BD23" s="12"/>
      <c r="BE23" s="12"/>
      <c r="BF23" s="12"/>
      <c r="BG23" s="13"/>
      <c r="BH23" s="14"/>
      <c r="BI23" s="14"/>
      <c r="BJ23" s="14"/>
      <c r="BK23" s="14"/>
      <c r="BL23" s="14"/>
      <c r="BN23" s="35"/>
      <c r="BO23" s="4"/>
    </row>
    <row r="24" spans="1:67">
      <c r="A24" s="41">
        <v>8</v>
      </c>
      <c r="B24" s="42"/>
      <c r="C24" s="41"/>
      <c r="D24" s="41"/>
      <c r="E24" s="41"/>
      <c r="F24" s="41"/>
      <c r="G24" s="43"/>
      <c r="H24" s="43"/>
      <c r="I24" s="43"/>
      <c r="J24" s="44"/>
      <c r="K24" s="44"/>
      <c r="L24" s="44"/>
      <c r="M24" s="44"/>
      <c r="N24" s="44"/>
      <c r="O24" s="44"/>
      <c r="P24" s="44"/>
      <c r="Q24" s="44"/>
      <c r="R24" s="45"/>
      <c r="S24" s="46"/>
      <c r="T24" s="47"/>
      <c r="U24" s="48" t="str">
        <f>IF(F24&lt;&gt;"",IFERROR(HLOOKUP("prediction_xgb_"&amp;F24,ML_prediction!$D$4:$AP$6,3,0),"No Analysis"),"")</f>
        <v/>
      </c>
      <c r="V24" s="48" t="str">
        <f>IF(F24&lt;&gt;"",IFERROR(HLOOKUP("prediction_LR_"&amp;F24,ML_prediction!$D$4:$AP$6,3,0),"No Analysis"),"")</f>
        <v/>
      </c>
      <c r="W24" s="49"/>
      <c r="X24" s="49"/>
      <c r="Y24" s="49"/>
      <c r="Z24" s="49"/>
      <c r="AA24" s="49"/>
      <c r="AB24" s="49"/>
      <c r="AC24" s="49"/>
      <c r="AD24" s="47"/>
      <c r="AE24" s="47"/>
      <c r="AF24" s="47"/>
      <c r="AG24" s="47"/>
      <c r="AH24" s="47"/>
      <c r="AI24" s="47"/>
      <c r="AJ24" s="47"/>
      <c r="AK24" s="47"/>
      <c r="AL24" s="46"/>
      <c r="AM24" s="47"/>
      <c r="AN24" s="47"/>
      <c r="AO24" s="50"/>
      <c r="AP24" s="51"/>
      <c r="AQ24" s="52"/>
      <c r="AR24" s="53">
        <f t="shared" si="6"/>
        <v>0</v>
      </c>
      <c r="AS24" s="53"/>
      <c r="AT24" s="54"/>
      <c r="AU24" s="46"/>
      <c r="AV24" s="50"/>
      <c r="AW24" s="54"/>
      <c r="AX24" s="52" t="str">
        <f t="shared" si="10"/>
        <v/>
      </c>
      <c r="AY24" s="53"/>
      <c r="AZ24" s="53" t="str">
        <f t="shared" si="11"/>
        <v/>
      </c>
      <c r="BA24" s="55" t="str">
        <f t="shared" si="8"/>
        <v/>
      </c>
      <c r="BB24" s="56" t="str">
        <f t="shared" si="9"/>
        <v/>
      </c>
      <c r="BC24" s="11"/>
      <c r="BD24" s="12"/>
      <c r="BE24" s="12"/>
      <c r="BF24" s="12"/>
      <c r="BG24" s="13"/>
      <c r="BH24" s="14"/>
      <c r="BI24" s="14"/>
      <c r="BJ24" s="14"/>
      <c r="BK24" s="14"/>
      <c r="BL24" s="14"/>
      <c r="BN24" s="35"/>
      <c r="BO24" s="4"/>
    </row>
    <row r="25" spans="1:67">
      <c r="A25" s="41">
        <v>9</v>
      </c>
      <c r="B25" s="42"/>
      <c r="C25" s="41"/>
      <c r="D25" s="41"/>
      <c r="E25" s="41"/>
      <c r="F25" s="41"/>
      <c r="G25" s="43"/>
      <c r="H25" s="43"/>
      <c r="I25" s="43"/>
      <c r="J25" s="44"/>
      <c r="K25" s="44"/>
      <c r="L25" s="44"/>
      <c r="M25" s="44"/>
      <c r="N25" s="44"/>
      <c r="O25" s="44"/>
      <c r="P25" s="44"/>
      <c r="Q25" s="44"/>
      <c r="R25" s="45"/>
      <c r="S25" s="46"/>
      <c r="T25" s="47"/>
      <c r="U25" s="48" t="str">
        <f>IF(F25&lt;&gt;"",IFERROR(HLOOKUP("prediction_xgb_"&amp;F25,ML_prediction!$D$4:$AP$6,3,0),"No Analysis"),"")</f>
        <v/>
      </c>
      <c r="V25" s="48" t="str">
        <f>IF(F25&lt;&gt;"",IFERROR(HLOOKUP("prediction_LR_"&amp;F25,ML_prediction!$D$4:$AP$6,3,0),"No Analysis"),"")</f>
        <v/>
      </c>
      <c r="W25" s="49"/>
      <c r="X25" s="49"/>
      <c r="Y25" s="49"/>
      <c r="Z25" s="49"/>
      <c r="AA25" s="49"/>
      <c r="AB25" s="49"/>
      <c r="AC25" s="49"/>
      <c r="AD25" s="47"/>
      <c r="AE25" s="47"/>
      <c r="AF25" s="47"/>
      <c r="AG25" s="47"/>
      <c r="AH25" s="47"/>
      <c r="AI25" s="47"/>
      <c r="AJ25" s="47"/>
      <c r="AK25" s="47"/>
      <c r="AL25" s="46"/>
      <c r="AM25" s="47"/>
      <c r="AN25" s="47"/>
      <c r="AO25" s="50"/>
      <c r="AP25" s="51"/>
      <c r="AQ25" s="52"/>
      <c r="AR25" s="53">
        <f t="shared" si="6"/>
        <v>0</v>
      </c>
      <c r="AS25" s="53"/>
      <c r="AT25" s="54"/>
      <c r="AU25" s="46"/>
      <c r="AV25" s="50"/>
      <c r="AW25" s="54"/>
      <c r="AX25" s="52" t="str">
        <f t="shared" si="10"/>
        <v/>
      </c>
      <c r="AY25" s="53"/>
      <c r="AZ25" s="53" t="str">
        <f t="shared" si="11"/>
        <v/>
      </c>
      <c r="BA25" s="55" t="str">
        <f t="shared" si="8"/>
        <v/>
      </c>
      <c r="BB25" s="56" t="str">
        <f t="shared" si="9"/>
        <v/>
      </c>
      <c r="BC25" s="11"/>
      <c r="BD25" s="12"/>
      <c r="BE25" s="12"/>
      <c r="BF25" s="12"/>
      <c r="BG25" s="13"/>
      <c r="BH25" s="14"/>
      <c r="BI25" s="14"/>
      <c r="BJ25" s="14"/>
      <c r="BK25" s="14"/>
      <c r="BL25" s="14"/>
      <c r="BN25" s="35"/>
      <c r="BO25" s="4"/>
    </row>
    <row r="26" spans="1:67">
      <c r="A26" s="41">
        <v>10</v>
      </c>
      <c r="B26" s="42"/>
      <c r="C26" s="41"/>
      <c r="D26" s="41"/>
      <c r="E26" s="41"/>
      <c r="F26" s="41"/>
      <c r="G26" s="43"/>
      <c r="H26" s="43"/>
      <c r="I26" s="43"/>
      <c r="J26" s="44"/>
      <c r="K26" s="44"/>
      <c r="L26" s="44"/>
      <c r="M26" s="44"/>
      <c r="N26" s="44"/>
      <c r="O26" s="44"/>
      <c r="P26" s="44"/>
      <c r="Q26" s="44"/>
      <c r="R26" s="45"/>
      <c r="S26" s="46"/>
      <c r="T26" s="47"/>
      <c r="U26" s="48" t="str">
        <f>IF(F26&lt;&gt;"",IFERROR(HLOOKUP("prediction_xgb_"&amp;F26,ML_prediction!$D$4:$AP$6,3,0),"No Analysis"),"")</f>
        <v/>
      </c>
      <c r="V26" s="48" t="str">
        <f>IF(F26&lt;&gt;"",IFERROR(HLOOKUP("prediction_LR_"&amp;F26,ML_prediction!$D$4:$AP$6,3,0),"No Analysis"),"")</f>
        <v/>
      </c>
      <c r="W26" s="49"/>
      <c r="X26" s="49"/>
      <c r="Y26" s="49"/>
      <c r="Z26" s="49"/>
      <c r="AA26" s="49"/>
      <c r="AB26" s="49"/>
      <c r="AC26" s="49"/>
      <c r="AD26" s="47"/>
      <c r="AE26" s="47"/>
      <c r="AF26" s="47"/>
      <c r="AG26" s="47"/>
      <c r="AH26" s="47"/>
      <c r="AI26" s="47"/>
      <c r="AJ26" s="47"/>
      <c r="AK26" s="47"/>
      <c r="AL26" s="46"/>
      <c r="AM26" s="47"/>
      <c r="AN26" s="47"/>
      <c r="AO26" s="50"/>
      <c r="AP26" s="51"/>
      <c r="AQ26" s="52"/>
      <c r="AR26" s="53">
        <f t="shared" si="6"/>
        <v>0</v>
      </c>
      <c r="AS26" s="53"/>
      <c r="AT26" s="54"/>
      <c r="AU26" s="46"/>
      <c r="AV26" s="50"/>
      <c r="AW26" s="54"/>
      <c r="AX26" s="52" t="str">
        <f t="shared" si="10"/>
        <v/>
      </c>
      <c r="AY26" s="53"/>
      <c r="AZ26" s="53" t="str">
        <f t="shared" si="11"/>
        <v/>
      </c>
      <c r="BA26" s="55" t="str">
        <f t="shared" si="8"/>
        <v/>
      </c>
      <c r="BB26" s="56" t="str">
        <f t="shared" si="9"/>
        <v/>
      </c>
      <c r="BC26" s="11"/>
      <c r="BD26" s="12"/>
      <c r="BE26" s="12"/>
      <c r="BF26" s="12"/>
      <c r="BG26" s="13"/>
      <c r="BH26" s="14"/>
      <c r="BI26" s="14"/>
      <c r="BJ26" s="14"/>
      <c r="BK26" s="14"/>
      <c r="BL26" s="14"/>
      <c r="BN26" s="35"/>
      <c r="BO26" s="4"/>
    </row>
    <row r="27" spans="1:67">
      <c r="A27" s="41">
        <v>11</v>
      </c>
      <c r="B27" s="42"/>
      <c r="C27" s="41"/>
      <c r="D27" s="41"/>
      <c r="E27" s="41"/>
      <c r="F27" s="41"/>
      <c r="G27" s="43"/>
      <c r="H27" s="43"/>
      <c r="I27" s="43"/>
      <c r="J27" s="44"/>
      <c r="K27" s="44"/>
      <c r="L27" s="44"/>
      <c r="M27" s="44"/>
      <c r="N27" s="44"/>
      <c r="O27" s="44"/>
      <c r="P27" s="44"/>
      <c r="Q27" s="44"/>
      <c r="R27" s="45"/>
      <c r="S27" s="46"/>
      <c r="T27" s="47"/>
      <c r="U27" s="48" t="str">
        <f>IF(F27&lt;&gt;"",IFERROR(HLOOKUP("prediction_xgb_"&amp;F27,ML_prediction!$D$4:$AP$6,3,0),"No Analysis"),"")</f>
        <v/>
      </c>
      <c r="V27" s="48" t="str">
        <f>IF(F27&lt;&gt;"",IFERROR(HLOOKUP("prediction_LR_"&amp;F27,ML_prediction!$D$4:$AP$6,3,0),"No Analysis"),"")</f>
        <v/>
      </c>
      <c r="W27" s="49"/>
      <c r="X27" s="49"/>
      <c r="Y27" s="49"/>
      <c r="Z27" s="49"/>
      <c r="AA27" s="49"/>
      <c r="AB27" s="49"/>
      <c r="AC27" s="49"/>
      <c r="AD27" s="47"/>
      <c r="AE27" s="47"/>
      <c r="AF27" s="47"/>
      <c r="AG27" s="47"/>
      <c r="AH27" s="47"/>
      <c r="AI27" s="47"/>
      <c r="AJ27" s="47"/>
      <c r="AK27" s="47"/>
      <c r="AL27" s="46"/>
      <c r="AM27" s="47"/>
      <c r="AN27" s="47"/>
      <c r="AO27" s="50"/>
      <c r="AP27" s="51"/>
      <c r="AQ27" s="52"/>
      <c r="AR27" s="53">
        <f t="shared" si="6"/>
        <v>0</v>
      </c>
      <c r="AS27" s="53"/>
      <c r="AT27" s="54"/>
      <c r="AU27" s="46"/>
      <c r="AV27" s="50"/>
      <c r="AW27" s="54"/>
      <c r="AX27" s="52" t="str">
        <f t="shared" si="10"/>
        <v/>
      </c>
      <c r="AY27" s="53"/>
      <c r="AZ27" s="53" t="str">
        <f t="shared" si="11"/>
        <v/>
      </c>
      <c r="BA27" s="55" t="str">
        <f t="shared" si="8"/>
        <v/>
      </c>
      <c r="BB27" s="56" t="str">
        <f t="shared" si="9"/>
        <v/>
      </c>
      <c r="BC27" s="11"/>
      <c r="BD27" s="12"/>
      <c r="BE27" s="12"/>
      <c r="BF27" s="12"/>
      <c r="BG27" s="13"/>
      <c r="BH27" s="14"/>
      <c r="BI27" s="14"/>
      <c r="BJ27" s="14"/>
      <c r="BK27" s="14"/>
      <c r="BL27" s="14"/>
      <c r="BN27" s="35"/>
      <c r="BO27" s="4"/>
    </row>
    <row r="28" spans="1:67">
      <c r="A28" s="41">
        <v>12</v>
      </c>
      <c r="B28" s="42"/>
      <c r="C28" s="41"/>
      <c r="D28" s="41"/>
      <c r="E28" s="41"/>
      <c r="F28" s="41"/>
      <c r="G28" s="43"/>
      <c r="H28" s="43"/>
      <c r="I28" s="43"/>
      <c r="J28" s="44"/>
      <c r="K28" s="44"/>
      <c r="L28" s="44"/>
      <c r="M28" s="44"/>
      <c r="N28" s="44"/>
      <c r="O28" s="44"/>
      <c r="P28" s="44"/>
      <c r="Q28" s="44"/>
      <c r="R28" s="45"/>
      <c r="S28" s="46"/>
      <c r="T28" s="47"/>
      <c r="U28" s="48" t="str">
        <f>IF(F28&lt;&gt;"",IFERROR(HLOOKUP("prediction_xgb_"&amp;F28,ML_prediction!$D$4:$AP$6,3,0),"No Analysis"),"")</f>
        <v/>
      </c>
      <c r="V28" s="48" t="str">
        <f>IF(F28&lt;&gt;"",IFERROR(HLOOKUP("prediction_LR_"&amp;F28,ML_prediction!$D$4:$AP$6,3,0),"No Analysis"),"")</f>
        <v/>
      </c>
      <c r="W28" s="49"/>
      <c r="X28" s="49"/>
      <c r="Y28" s="49"/>
      <c r="Z28" s="49"/>
      <c r="AA28" s="49"/>
      <c r="AB28" s="49"/>
      <c r="AC28" s="49"/>
      <c r="AD28" s="47"/>
      <c r="AE28" s="47"/>
      <c r="AF28" s="47"/>
      <c r="AG28" s="47"/>
      <c r="AH28" s="47"/>
      <c r="AI28" s="47"/>
      <c r="AJ28" s="47"/>
      <c r="AK28" s="47"/>
      <c r="AL28" s="46"/>
      <c r="AM28" s="47"/>
      <c r="AN28" s="47"/>
      <c r="AO28" s="50"/>
      <c r="AP28" s="51"/>
      <c r="AQ28" s="52"/>
      <c r="AR28" s="53">
        <f t="shared" si="6"/>
        <v>0</v>
      </c>
      <c r="AS28" s="53"/>
      <c r="AT28" s="54"/>
      <c r="AU28" s="46"/>
      <c r="AV28" s="50"/>
      <c r="AW28" s="54"/>
      <c r="AX28" s="52" t="str">
        <f t="shared" si="10"/>
        <v/>
      </c>
      <c r="AY28" s="53"/>
      <c r="AZ28" s="53" t="str">
        <f t="shared" si="11"/>
        <v/>
      </c>
      <c r="BA28" s="55" t="str">
        <f t="shared" si="8"/>
        <v/>
      </c>
      <c r="BB28" s="56" t="str">
        <f t="shared" si="9"/>
        <v/>
      </c>
      <c r="BC28" s="11"/>
      <c r="BD28" s="12"/>
      <c r="BE28" s="12"/>
      <c r="BF28" s="12"/>
      <c r="BG28" s="13"/>
      <c r="BH28" s="14"/>
      <c r="BI28" s="14"/>
      <c r="BJ28" s="14"/>
      <c r="BK28" s="14"/>
      <c r="BL28" s="14"/>
      <c r="BN28" s="35"/>
      <c r="BO28" s="4"/>
    </row>
    <row r="29" spans="1:67">
      <c r="A29" s="41">
        <v>13</v>
      </c>
      <c r="B29" s="42"/>
      <c r="C29" s="41"/>
      <c r="D29" s="41"/>
      <c r="E29" s="41"/>
      <c r="F29" s="41"/>
      <c r="G29" s="43"/>
      <c r="H29" s="43"/>
      <c r="I29" s="43"/>
      <c r="J29" s="44"/>
      <c r="K29" s="44"/>
      <c r="L29" s="44"/>
      <c r="M29" s="44"/>
      <c r="N29" s="44"/>
      <c r="O29" s="44"/>
      <c r="P29" s="44"/>
      <c r="Q29" s="44"/>
      <c r="R29" s="45"/>
      <c r="S29" s="46"/>
      <c r="T29" s="47"/>
      <c r="U29" s="48" t="str">
        <f>IF(F29&lt;&gt;"",IFERROR(HLOOKUP("prediction_xgb_"&amp;F29,ML_prediction!$D$4:$AP$6,3,0),"No Analysis"),"")</f>
        <v/>
      </c>
      <c r="V29" s="48" t="str">
        <f>IF(F29&lt;&gt;"",IFERROR(HLOOKUP("prediction_LR_"&amp;F29,ML_prediction!$D$4:$AP$6,3,0),"No Analysis"),"")</f>
        <v/>
      </c>
      <c r="W29" s="49"/>
      <c r="X29" s="49"/>
      <c r="Y29" s="49"/>
      <c r="Z29" s="49"/>
      <c r="AA29" s="49"/>
      <c r="AB29" s="49"/>
      <c r="AC29" s="49"/>
      <c r="AD29" s="47"/>
      <c r="AE29" s="47"/>
      <c r="AF29" s="47"/>
      <c r="AG29" s="47"/>
      <c r="AH29" s="47"/>
      <c r="AI29" s="47"/>
      <c r="AJ29" s="47"/>
      <c r="AK29" s="47"/>
      <c r="AL29" s="46"/>
      <c r="AM29" s="47"/>
      <c r="AN29" s="47"/>
      <c r="AO29" s="50"/>
      <c r="AP29" s="51"/>
      <c r="AQ29" s="52"/>
      <c r="AR29" s="53">
        <f t="shared" si="6"/>
        <v>0</v>
      </c>
      <c r="AS29" s="53"/>
      <c r="AT29" s="54"/>
      <c r="AU29" s="46"/>
      <c r="AV29" s="50"/>
      <c r="AW29" s="54"/>
      <c r="AX29" s="52" t="str">
        <f t="shared" si="10"/>
        <v/>
      </c>
      <c r="AY29" s="53"/>
      <c r="AZ29" s="53" t="str">
        <f t="shared" si="11"/>
        <v/>
      </c>
      <c r="BA29" s="55" t="str">
        <f t="shared" si="8"/>
        <v/>
      </c>
      <c r="BB29" s="56" t="str">
        <f t="shared" si="9"/>
        <v/>
      </c>
      <c r="BC29" s="11"/>
      <c r="BD29" s="12"/>
      <c r="BE29" s="12"/>
      <c r="BF29" s="12"/>
      <c r="BG29" s="13"/>
      <c r="BH29" s="14"/>
      <c r="BI29" s="14"/>
      <c r="BJ29" s="14"/>
      <c r="BK29" s="14"/>
      <c r="BL29" s="14"/>
      <c r="BN29" s="35"/>
      <c r="BO29" s="4"/>
    </row>
    <row r="30" spans="1:67">
      <c r="A30" s="41">
        <v>14</v>
      </c>
      <c r="B30" s="42"/>
      <c r="C30" s="41"/>
      <c r="D30" s="41"/>
      <c r="E30" s="41"/>
      <c r="F30" s="41"/>
      <c r="G30" s="43"/>
      <c r="H30" s="43"/>
      <c r="I30" s="43"/>
      <c r="J30" s="44"/>
      <c r="K30" s="44"/>
      <c r="L30" s="44"/>
      <c r="M30" s="44"/>
      <c r="N30" s="44"/>
      <c r="O30" s="44"/>
      <c r="P30" s="44"/>
      <c r="Q30" s="44"/>
      <c r="R30" s="45"/>
      <c r="S30" s="46"/>
      <c r="T30" s="47"/>
      <c r="U30" s="48" t="str">
        <f>IF(F30&lt;&gt;"",IFERROR(HLOOKUP("prediction_xgb_"&amp;F30,ML_prediction!$D$4:$AP$6,3,0),"No Analysis"),"")</f>
        <v/>
      </c>
      <c r="V30" s="48" t="str">
        <f>IF(F30&lt;&gt;"",IFERROR(HLOOKUP("prediction_LR_"&amp;F30,ML_prediction!$D$4:$AP$6,3,0),"No Analysis"),"")</f>
        <v/>
      </c>
      <c r="W30" s="49"/>
      <c r="X30" s="49"/>
      <c r="Y30" s="49"/>
      <c r="Z30" s="49"/>
      <c r="AA30" s="49"/>
      <c r="AB30" s="49"/>
      <c r="AC30" s="49"/>
      <c r="AD30" s="47"/>
      <c r="AE30" s="47"/>
      <c r="AF30" s="47"/>
      <c r="AG30" s="47"/>
      <c r="AH30" s="47"/>
      <c r="AI30" s="47"/>
      <c r="AJ30" s="47"/>
      <c r="AK30" s="47"/>
      <c r="AL30" s="46"/>
      <c r="AM30" s="47"/>
      <c r="AN30" s="47"/>
      <c r="AO30" s="50"/>
      <c r="AP30" s="51"/>
      <c r="AQ30" s="52"/>
      <c r="AR30" s="53">
        <f t="shared" si="6"/>
        <v>0</v>
      </c>
      <c r="AS30" s="53"/>
      <c r="AT30" s="54"/>
      <c r="AU30" s="46"/>
      <c r="AV30" s="50"/>
      <c r="AW30" s="54"/>
      <c r="AX30" s="52" t="str">
        <f t="shared" si="10"/>
        <v/>
      </c>
      <c r="AY30" s="53"/>
      <c r="AZ30" s="53" t="str">
        <f t="shared" si="11"/>
        <v/>
      </c>
      <c r="BA30" s="55" t="str">
        <f t="shared" si="8"/>
        <v/>
      </c>
      <c r="BB30" s="56" t="str">
        <f t="shared" si="9"/>
        <v/>
      </c>
      <c r="BC30" s="11"/>
      <c r="BD30" s="12"/>
      <c r="BE30" s="12"/>
      <c r="BF30" s="12"/>
      <c r="BG30" s="13"/>
      <c r="BH30" s="14"/>
      <c r="BI30" s="14"/>
      <c r="BJ30" s="14"/>
      <c r="BK30" s="14"/>
      <c r="BL30" s="14"/>
      <c r="BN30" s="35"/>
      <c r="BO30" s="4"/>
    </row>
    <row r="31" spans="1:67">
      <c r="A31" s="41">
        <v>15</v>
      </c>
      <c r="B31" s="42"/>
      <c r="C31" s="41"/>
      <c r="D31" s="41"/>
      <c r="E31" s="41"/>
      <c r="F31" s="41"/>
      <c r="G31" s="43"/>
      <c r="H31" s="43"/>
      <c r="I31" s="43"/>
      <c r="J31" s="44"/>
      <c r="K31" s="44"/>
      <c r="L31" s="44"/>
      <c r="M31" s="44"/>
      <c r="N31" s="44"/>
      <c r="O31" s="44"/>
      <c r="P31" s="44"/>
      <c r="Q31" s="44"/>
      <c r="R31" s="45"/>
      <c r="S31" s="46"/>
      <c r="T31" s="47"/>
      <c r="U31" s="48" t="str">
        <f>IF(F31&lt;&gt;"",IFERROR(HLOOKUP("prediction_xgb_"&amp;F31,ML_prediction!$D$4:$AP$6,3,0),"No Analysis"),"")</f>
        <v/>
      </c>
      <c r="V31" s="48" t="str">
        <f>IF(F31&lt;&gt;"",IFERROR(HLOOKUP("prediction_LR_"&amp;F31,ML_prediction!$D$4:$AP$6,3,0),"No Analysis"),"")</f>
        <v/>
      </c>
      <c r="W31" s="49"/>
      <c r="X31" s="49"/>
      <c r="Y31" s="49"/>
      <c r="Z31" s="49"/>
      <c r="AA31" s="49"/>
      <c r="AB31" s="49"/>
      <c r="AC31" s="49"/>
      <c r="AD31" s="47"/>
      <c r="AE31" s="47"/>
      <c r="AF31" s="47"/>
      <c r="AG31" s="47"/>
      <c r="AH31" s="47"/>
      <c r="AI31" s="47"/>
      <c r="AJ31" s="47"/>
      <c r="AK31" s="47"/>
      <c r="AL31" s="46"/>
      <c r="AM31" s="47"/>
      <c r="AN31" s="47"/>
      <c r="AO31" s="50"/>
      <c r="AP31" s="51"/>
      <c r="AQ31" s="52"/>
      <c r="AR31" s="53">
        <f t="shared" si="6"/>
        <v>0</v>
      </c>
      <c r="AS31" s="53"/>
      <c r="AT31" s="54"/>
      <c r="AU31" s="46"/>
      <c r="AV31" s="50"/>
      <c r="AW31" s="54"/>
      <c r="AX31" s="52" t="str">
        <f t="shared" si="10"/>
        <v/>
      </c>
      <c r="AY31" s="53"/>
      <c r="AZ31" s="53" t="str">
        <f t="shared" si="11"/>
        <v/>
      </c>
      <c r="BA31" s="55" t="str">
        <f t="shared" si="8"/>
        <v/>
      </c>
      <c r="BB31" s="56" t="str">
        <f t="shared" si="9"/>
        <v/>
      </c>
      <c r="BC31" s="11"/>
      <c r="BD31" s="12"/>
      <c r="BE31" s="12"/>
      <c r="BF31" s="12"/>
      <c r="BG31" s="13"/>
      <c r="BH31" s="14"/>
      <c r="BI31" s="14"/>
      <c r="BJ31" s="14"/>
      <c r="BK31" s="14"/>
      <c r="BL31" s="14"/>
      <c r="BN31" s="35"/>
      <c r="BO31" s="4"/>
    </row>
    <row r="32" spans="1:67">
      <c r="A32" s="41">
        <v>16</v>
      </c>
      <c r="B32" s="42"/>
      <c r="C32" s="41"/>
      <c r="D32" s="41"/>
      <c r="E32" s="41"/>
      <c r="F32" s="41"/>
      <c r="G32" s="43"/>
      <c r="H32" s="43"/>
      <c r="I32" s="43"/>
      <c r="J32" s="44"/>
      <c r="K32" s="44"/>
      <c r="L32" s="44"/>
      <c r="M32" s="44"/>
      <c r="N32" s="44"/>
      <c r="O32" s="44"/>
      <c r="P32" s="44"/>
      <c r="Q32" s="44"/>
      <c r="R32" s="45"/>
      <c r="S32" s="46"/>
      <c r="T32" s="47"/>
      <c r="U32" s="48" t="str">
        <f>IF(F32&lt;&gt;"",IFERROR(HLOOKUP("prediction_xgb_"&amp;F32,ML_prediction!$D$4:$AP$6,3,0),"No Analysis"),"")</f>
        <v/>
      </c>
      <c r="V32" s="48" t="str">
        <f>IF(F32&lt;&gt;"",IFERROR(HLOOKUP("prediction_LR_"&amp;F32,ML_prediction!$D$4:$AP$6,3,0),"No Analysis"),"")</f>
        <v/>
      </c>
      <c r="W32" s="49"/>
      <c r="X32" s="49"/>
      <c r="Y32" s="49"/>
      <c r="Z32" s="49"/>
      <c r="AA32" s="49"/>
      <c r="AB32" s="49"/>
      <c r="AC32" s="49"/>
      <c r="AD32" s="47"/>
      <c r="AE32" s="47"/>
      <c r="AF32" s="47"/>
      <c r="AG32" s="47"/>
      <c r="AH32" s="47"/>
      <c r="AI32" s="47"/>
      <c r="AJ32" s="47"/>
      <c r="AK32" s="47"/>
      <c r="AL32" s="46"/>
      <c r="AM32" s="47"/>
      <c r="AN32" s="47"/>
      <c r="AO32" s="50"/>
      <c r="AP32" s="51"/>
      <c r="AQ32" s="52"/>
      <c r="AR32" s="53">
        <f t="shared" si="6"/>
        <v>0</v>
      </c>
      <c r="AS32" s="53"/>
      <c r="AT32" s="54"/>
      <c r="AU32" s="46"/>
      <c r="AV32" s="50"/>
      <c r="AW32" s="54"/>
      <c r="AX32" s="52" t="str">
        <f t="shared" si="10"/>
        <v/>
      </c>
      <c r="AY32" s="53"/>
      <c r="AZ32" s="53" t="str">
        <f t="shared" si="11"/>
        <v/>
      </c>
      <c r="BA32" s="55" t="str">
        <f t="shared" si="8"/>
        <v/>
      </c>
      <c r="BB32" s="56" t="str">
        <f t="shared" si="9"/>
        <v/>
      </c>
      <c r="BC32" s="11"/>
      <c r="BD32" s="12"/>
      <c r="BE32" s="12"/>
      <c r="BF32" s="12"/>
      <c r="BG32" s="13"/>
      <c r="BH32" s="14"/>
      <c r="BI32" s="14"/>
      <c r="BJ32" s="14"/>
      <c r="BK32" s="14"/>
      <c r="BL32" s="14"/>
      <c r="BN32" s="35"/>
      <c r="BO32" s="4"/>
    </row>
    <row r="33" spans="1:67">
      <c r="A33" s="41">
        <v>17</v>
      </c>
      <c r="B33" s="42"/>
      <c r="C33" s="41"/>
      <c r="D33" s="41"/>
      <c r="E33" s="41"/>
      <c r="F33" s="41"/>
      <c r="G33" s="43"/>
      <c r="H33" s="43"/>
      <c r="I33" s="43"/>
      <c r="J33" s="44"/>
      <c r="K33" s="44"/>
      <c r="L33" s="44"/>
      <c r="M33" s="44"/>
      <c r="N33" s="44"/>
      <c r="O33" s="44"/>
      <c r="P33" s="44"/>
      <c r="Q33" s="44"/>
      <c r="R33" s="45"/>
      <c r="S33" s="46"/>
      <c r="T33" s="47"/>
      <c r="U33" s="48" t="str">
        <f>IF(F33&lt;&gt;"",IFERROR(HLOOKUP("prediction_xgb_"&amp;F33,ML_prediction!$D$4:$AP$6,3,0),"No Analysis"),"")</f>
        <v/>
      </c>
      <c r="V33" s="48" t="str">
        <f>IF(F33&lt;&gt;"",IFERROR(HLOOKUP("prediction_LR_"&amp;F33,ML_prediction!$D$4:$AP$6,3,0),"No Analysis"),"")</f>
        <v/>
      </c>
      <c r="W33" s="49"/>
      <c r="X33" s="49"/>
      <c r="Y33" s="49"/>
      <c r="Z33" s="49"/>
      <c r="AA33" s="49"/>
      <c r="AB33" s="49"/>
      <c r="AC33" s="49"/>
      <c r="AD33" s="47"/>
      <c r="AE33" s="47"/>
      <c r="AF33" s="47"/>
      <c r="AG33" s="47"/>
      <c r="AH33" s="47"/>
      <c r="AI33" s="47"/>
      <c r="AJ33" s="47"/>
      <c r="AK33" s="47"/>
      <c r="AL33" s="46"/>
      <c r="AM33" s="47"/>
      <c r="AN33" s="47"/>
      <c r="AO33" s="50"/>
      <c r="AP33" s="51"/>
      <c r="AQ33" s="52"/>
      <c r="AR33" s="53">
        <f t="shared" si="6"/>
        <v>0</v>
      </c>
      <c r="AS33" s="53"/>
      <c r="AT33" s="54"/>
      <c r="AU33" s="46"/>
      <c r="AV33" s="50"/>
      <c r="AW33" s="54"/>
      <c r="AX33" s="52" t="str">
        <f t="shared" si="10"/>
        <v/>
      </c>
      <c r="AY33" s="53"/>
      <c r="AZ33" s="53" t="str">
        <f t="shared" si="11"/>
        <v/>
      </c>
      <c r="BA33" s="55" t="str">
        <f t="shared" si="8"/>
        <v/>
      </c>
      <c r="BB33" s="56" t="str">
        <f t="shared" si="9"/>
        <v/>
      </c>
      <c r="BC33" s="11"/>
      <c r="BD33" s="12"/>
      <c r="BE33" s="12"/>
      <c r="BF33" s="12"/>
      <c r="BG33" s="13"/>
      <c r="BH33" s="14"/>
      <c r="BI33" s="14"/>
      <c r="BJ33" s="14"/>
      <c r="BK33" s="14"/>
      <c r="BL33" s="14"/>
      <c r="BN33" s="35"/>
      <c r="BO33" s="4"/>
    </row>
    <row r="34" spans="1:67">
      <c r="A34" s="41">
        <v>18</v>
      </c>
      <c r="B34" s="42"/>
      <c r="C34" s="41"/>
      <c r="D34" s="41"/>
      <c r="E34" s="41"/>
      <c r="F34" s="41"/>
      <c r="G34" s="43"/>
      <c r="H34" s="43"/>
      <c r="I34" s="43"/>
      <c r="J34" s="44"/>
      <c r="K34" s="44"/>
      <c r="L34" s="44"/>
      <c r="M34" s="44"/>
      <c r="N34" s="44"/>
      <c r="O34" s="44"/>
      <c r="P34" s="44"/>
      <c r="Q34" s="44"/>
      <c r="R34" s="45"/>
      <c r="S34" s="46"/>
      <c r="T34" s="47"/>
      <c r="U34" s="48" t="str">
        <f>IF(F34&lt;&gt;"",IFERROR(HLOOKUP("prediction_xgb_"&amp;F34,ML_prediction!$D$4:$AP$6,3,0),"No Analysis"),"")</f>
        <v/>
      </c>
      <c r="V34" s="48" t="str">
        <f>IF(F34&lt;&gt;"",IFERROR(HLOOKUP("prediction_LR_"&amp;F34,ML_prediction!$D$4:$AP$6,3,0),"No Analysis"),"")</f>
        <v/>
      </c>
      <c r="W34" s="49"/>
      <c r="X34" s="49"/>
      <c r="Y34" s="49"/>
      <c r="Z34" s="49"/>
      <c r="AA34" s="49"/>
      <c r="AB34" s="49"/>
      <c r="AC34" s="49"/>
      <c r="AD34" s="47"/>
      <c r="AE34" s="47"/>
      <c r="AF34" s="47"/>
      <c r="AG34" s="47"/>
      <c r="AH34" s="47"/>
      <c r="AI34" s="47"/>
      <c r="AJ34" s="47"/>
      <c r="AK34" s="47"/>
      <c r="AL34" s="46"/>
      <c r="AM34" s="47"/>
      <c r="AN34" s="47"/>
      <c r="AO34" s="50"/>
      <c r="AP34" s="51"/>
      <c r="AQ34" s="52"/>
      <c r="AR34" s="53">
        <f t="shared" si="6"/>
        <v>0</v>
      </c>
      <c r="AS34" s="53"/>
      <c r="AT34" s="54"/>
      <c r="AU34" s="46"/>
      <c r="AV34" s="50"/>
      <c r="AW34" s="54"/>
      <c r="AX34" s="52" t="str">
        <f t="shared" si="10"/>
        <v/>
      </c>
      <c r="AY34" s="53"/>
      <c r="AZ34" s="53" t="str">
        <f t="shared" si="11"/>
        <v/>
      </c>
      <c r="BA34" s="55" t="str">
        <f t="shared" si="8"/>
        <v/>
      </c>
      <c r="BB34" s="56" t="str">
        <f t="shared" si="9"/>
        <v/>
      </c>
      <c r="BC34" s="11"/>
      <c r="BD34" s="12"/>
      <c r="BE34" s="12"/>
      <c r="BF34" s="12"/>
      <c r="BG34" s="13"/>
      <c r="BH34" s="14"/>
      <c r="BI34" s="14"/>
      <c r="BJ34" s="14"/>
      <c r="BK34" s="14"/>
      <c r="BL34" s="14"/>
      <c r="BN34" s="35"/>
      <c r="BO34" s="4"/>
    </row>
    <row r="35" spans="1:67">
      <c r="A35" s="41">
        <v>19</v>
      </c>
      <c r="B35" s="42"/>
      <c r="C35" s="41"/>
      <c r="D35" s="41"/>
      <c r="E35" s="41"/>
      <c r="F35" s="41"/>
      <c r="G35" s="43"/>
      <c r="H35" s="43"/>
      <c r="I35" s="43"/>
      <c r="J35" s="44"/>
      <c r="K35" s="44"/>
      <c r="L35" s="44"/>
      <c r="M35" s="44"/>
      <c r="N35" s="44"/>
      <c r="O35" s="44"/>
      <c r="P35" s="44"/>
      <c r="Q35" s="44"/>
      <c r="R35" s="45"/>
      <c r="S35" s="46"/>
      <c r="T35" s="47"/>
      <c r="U35" s="48" t="str">
        <f>IF(F35&lt;&gt;"",IFERROR(HLOOKUP("prediction_xgb_"&amp;F35,ML_prediction!$D$4:$AP$6,3,0),"No Analysis"),"")</f>
        <v/>
      </c>
      <c r="V35" s="48" t="str">
        <f>IF(F35&lt;&gt;"",IFERROR(HLOOKUP("prediction_LR_"&amp;F35,ML_prediction!$D$4:$AP$6,3,0),"No Analysis"),"")</f>
        <v/>
      </c>
      <c r="W35" s="49"/>
      <c r="X35" s="49"/>
      <c r="Y35" s="49"/>
      <c r="Z35" s="49"/>
      <c r="AA35" s="49"/>
      <c r="AB35" s="49"/>
      <c r="AC35" s="49"/>
      <c r="AD35" s="47"/>
      <c r="AE35" s="47"/>
      <c r="AF35" s="47"/>
      <c r="AG35" s="47"/>
      <c r="AH35" s="47"/>
      <c r="AI35" s="47"/>
      <c r="AJ35" s="47"/>
      <c r="AK35" s="47"/>
      <c r="AL35" s="46"/>
      <c r="AM35" s="47"/>
      <c r="AN35" s="47"/>
      <c r="AO35" s="50"/>
      <c r="AP35" s="51"/>
      <c r="AQ35" s="52"/>
      <c r="AR35" s="53">
        <f t="shared" si="6"/>
        <v>0</v>
      </c>
      <c r="AS35" s="53"/>
      <c r="AT35" s="54"/>
      <c r="AU35" s="46"/>
      <c r="AV35" s="50"/>
      <c r="AW35" s="54"/>
      <c r="AX35" s="52" t="str">
        <f t="shared" si="10"/>
        <v/>
      </c>
      <c r="AY35" s="53"/>
      <c r="AZ35" s="53" t="str">
        <f t="shared" si="11"/>
        <v/>
      </c>
      <c r="BA35" s="55" t="str">
        <f t="shared" si="8"/>
        <v/>
      </c>
      <c r="BB35" s="56" t="str">
        <f t="shared" si="9"/>
        <v/>
      </c>
      <c r="BC35" s="11"/>
      <c r="BD35" s="12"/>
      <c r="BE35" s="12"/>
      <c r="BF35" s="12"/>
      <c r="BG35" s="13"/>
      <c r="BH35" s="14"/>
      <c r="BI35" s="14"/>
      <c r="BJ35" s="14"/>
      <c r="BK35" s="14"/>
      <c r="BL35" s="14"/>
      <c r="BN35" s="35"/>
      <c r="BO35" s="4"/>
    </row>
    <row r="36" spans="1:67">
      <c r="A36" s="41">
        <v>20</v>
      </c>
      <c r="B36" s="42"/>
      <c r="C36" s="41"/>
      <c r="D36" s="41"/>
      <c r="E36" s="41"/>
      <c r="F36" s="41"/>
      <c r="G36" s="43"/>
      <c r="H36" s="43"/>
      <c r="I36" s="43"/>
      <c r="J36" s="44"/>
      <c r="K36" s="44"/>
      <c r="L36" s="44"/>
      <c r="M36" s="44"/>
      <c r="N36" s="44"/>
      <c r="O36" s="44"/>
      <c r="P36" s="44"/>
      <c r="Q36" s="44"/>
      <c r="R36" s="45"/>
      <c r="S36" s="46"/>
      <c r="T36" s="47"/>
      <c r="U36" s="48" t="str">
        <f>IF(F36&lt;&gt;"",IFERROR(HLOOKUP("prediction_xgb_"&amp;F36,ML_prediction!$D$4:$AP$6,3,0),"No Analysis"),"")</f>
        <v/>
      </c>
      <c r="V36" s="48" t="str">
        <f>IF(F36&lt;&gt;"",IFERROR(HLOOKUP("prediction_LR_"&amp;F36,ML_prediction!$D$4:$AP$6,3,0),"No Analysis"),"")</f>
        <v/>
      </c>
      <c r="W36" s="49"/>
      <c r="X36" s="49"/>
      <c r="Y36" s="49"/>
      <c r="Z36" s="49"/>
      <c r="AA36" s="49"/>
      <c r="AB36" s="49"/>
      <c r="AC36" s="49"/>
      <c r="AD36" s="47"/>
      <c r="AE36" s="47"/>
      <c r="AF36" s="47"/>
      <c r="AG36" s="47"/>
      <c r="AH36" s="47"/>
      <c r="AI36" s="47"/>
      <c r="AJ36" s="47"/>
      <c r="AK36" s="47"/>
      <c r="AL36" s="46"/>
      <c r="AM36" s="47"/>
      <c r="AN36" s="47"/>
      <c r="AO36" s="50"/>
      <c r="AP36" s="51"/>
      <c r="AQ36" s="52"/>
      <c r="AR36" s="53">
        <f t="shared" si="6"/>
        <v>0</v>
      </c>
      <c r="AS36" s="53"/>
      <c r="AT36" s="54"/>
      <c r="AU36" s="46"/>
      <c r="AV36" s="50"/>
      <c r="AW36" s="54"/>
      <c r="AX36" s="52" t="str">
        <f t="shared" si="10"/>
        <v/>
      </c>
      <c r="AY36" s="53"/>
      <c r="AZ36" s="53" t="str">
        <f t="shared" si="11"/>
        <v/>
      </c>
      <c r="BA36" s="55" t="str">
        <f t="shared" si="8"/>
        <v/>
      </c>
      <c r="BB36" s="56" t="str">
        <f t="shared" si="9"/>
        <v/>
      </c>
      <c r="BC36" s="11"/>
      <c r="BD36" s="12"/>
      <c r="BE36" s="12"/>
      <c r="BF36" s="12"/>
      <c r="BG36" s="13"/>
      <c r="BH36" s="14"/>
      <c r="BI36" s="14"/>
      <c r="BJ36" s="14"/>
      <c r="BK36" s="14"/>
      <c r="BL36" s="14"/>
      <c r="BN36" s="35"/>
      <c r="BO36" s="4"/>
    </row>
    <row r="37" spans="1:67">
      <c r="A37" s="41"/>
      <c r="B37" s="42"/>
      <c r="C37" s="41"/>
      <c r="D37" s="41"/>
      <c r="E37" s="59"/>
      <c r="F37" s="41"/>
      <c r="G37" s="43"/>
      <c r="H37" s="43"/>
      <c r="I37" s="43"/>
      <c r="J37" s="44"/>
      <c r="K37" s="44"/>
      <c r="L37" s="44"/>
      <c r="M37" s="44"/>
      <c r="N37" s="44"/>
      <c r="O37" s="44"/>
      <c r="P37" s="44"/>
      <c r="Q37" s="44"/>
      <c r="R37" s="45"/>
      <c r="S37" s="46"/>
      <c r="T37" s="47"/>
      <c r="U37" s="48" t="str">
        <f>IF(F37&lt;&gt;"",IFERROR(HLOOKUP("prediction_xgb_"&amp;F37,ML_prediction!$D$4:$AP$6,3,0),"No Analysis"),"")</f>
        <v/>
      </c>
      <c r="V37" s="48" t="str">
        <f>IF(F37&lt;&gt;"",IFERROR(HLOOKUP("prediction_LR_"&amp;F37,ML_prediction!$D$4:$AP$6,3,0),"No Analysis"),"")</f>
        <v/>
      </c>
      <c r="W37" s="49"/>
      <c r="X37" s="49"/>
      <c r="Y37" s="49"/>
      <c r="Z37" s="49"/>
      <c r="AA37" s="49"/>
      <c r="AB37" s="49"/>
      <c r="AC37" s="49"/>
      <c r="AD37" s="47"/>
      <c r="AE37" s="47"/>
      <c r="AF37" s="47"/>
      <c r="AG37" s="47"/>
      <c r="AH37" s="47"/>
      <c r="AI37" s="47"/>
      <c r="AJ37" s="47"/>
      <c r="AK37" s="47"/>
      <c r="AL37" s="46"/>
      <c r="AM37" s="47"/>
      <c r="AN37" s="47"/>
      <c r="AO37" s="50"/>
      <c r="AP37" s="51"/>
      <c r="AQ37" s="52"/>
      <c r="AR37" s="53">
        <f t="shared" si="6"/>
        <v>0</v>
      </c>
      <c r="AS37" s="53"/>
      <c r="AT37" s="54"/>
      <c r="AU37" s="46"/>
      <c r="AV37" s="50"/>
      <c r="AW37" s="54"/>
      <c r="AX37" s="52" t="str">
        <f t="shared" si="10"/>
        <v/>
      </c>
      <c r="AY37" s="53"/>
      <c r="AZ37" s="53" t="str">
        <f t="shared" si="11"/>
        <v/>
      </c>
      <c r="BA37" s="55" t="str">
        <f t="shared" si="8"/>
        <v/>
      </c>
      <c r="BB37" s="56" t="str">
        <f t="shared" si="9"/>
        <v/>
      </c>
      <c r="BC37" s="11"/>
      <c r="BD37" s="12"/>
      <c r="BE37" s="12"/>
      <c r="BF37" s="12"/>
      <c r="BG37" s="13"/>
      <c r="BH37" s="14"/>
      <c r="BI37" s="14"/>
      <c r="BJ37" s="14"/>
      <c r="BK37" s="14"/>
      <c r="BL37" s="14"/>
      <c r="BN37" s="35"/>
      <c r="BO37" s="4"/>
    </row>
    <row r="38" spans="1:67">
      <c r="A38" s="41"/>
      <c r="B38" s="42"/>
      <c r="C38" s="41"/>
      <c r="D38" s="41"/>
      <c r="E38" s="41"/>
      <c r="F38" s="41"/>
      <c r="G38" s="43"/>
      <c r="H38" s="43"/>
      <c r="I38" s="43"/>
      <c r="J38" s="44"/>
      <c r="K38" s="44"/>
      <c r="L38" s="44"/>
      <c r="M38" s="44"/>
      <c r="N38" s="44"/>
      <c r="O38" s="44"/>
      <c r="P38" s="44"/>
      <c r="Q38" s="44"/>
      <c r="R38" s="45"/>
      <c r="S38" s="46"/>
      <c r="T38" s="47"/>
      <c r="U38" s="48" t="str">
        <f>IF(F38&lt;&gt;"",IFERROR(HLOOKUP("prediction_xgb_"&amp;F38,ML_prediction!$D$4:$AP$6,3,0),"No Analysis"),"")</f>
        <v/>
      </c>
      <c r="V38" s="48" t="str">
        <f>IF(F38&lt;&gt;"",IFERROR(HLOOKUP("prediction_LR_"&amp;F38,ML_prediction!$D$4:$AP$6,3,0),"No Analysis"),"")</f>
        <v/>
      </c>
      <c r="W38" s="49"/>
      <c r="X38" s="49"/>
      <c r="Y38" s="49"/>
      <c r="Z38" s="49"/>
      <c r="AA38" s="49"/>
      <c r="AB38" s="49"/>
      <c r="AC38" s="49"/>
      <c r="AD38" s="47"/>
      <c r="AE38" s="47"/>
      <c r="AF38" s="47"/>
      <c r="AG38" s="47"/>
      <c r="AH38" s="47"/>
      <c r="AI38" s="47"/>
      <c r="AJ38" s="47"/>
      <c r="AK38" s="47"/>
      <c r="AL38" s="46"/>
      <c r="AM38" s="47"/>
      <c r="AN38" s="47"/>
      <c r="AO38" s="50"/>
      <c r="AP38" s="51"/>
      <c r="AQ38" s="52"/>
      <c r="AR38" s="53">
        <f t="shared" si="6"/>
        <v>0</v>
      </c>
      <c r="AS38" s="53"/>
      <c r="AT38" s="54"/>
      <c r="AU38" s="46"/>
      <c r="AV38" s="50"/>
      <c r="AW38" s="54"/>
      <c r="AX38" s="52" t="str">
        <f t="shared" si="10"/>
        <v/>
      </c>
      <c r="AY38" s="53"/>
      <c r="AZ38" s="53" t="str">
        <f t="shared" si="11"/>
        <v/>
      </c>
      <c r="BA38" s="55" t="str">
        <f t="shared" si="8"/>
        <v/>
      </c>
      <c r="BB38" s="56" t="str">
        <f t="shared" si="9"/>
        <v/>
      </c>
      <c r="BC38" s="11"/>
      <c r="BD38" s="12"/>
      <c r="BE38" s="12"/>
      <c r="BF38" s="12"/>
      <c r="BG38" s="13"/>
      <c r="BH38" s="14"/>
      <c r="BI38" s="14"/>
      <c r="BJ38" s="14"/>
      <c r="BK38" s="14"/>
      <c r="BL38" s="14"/>
      <c r="BN38" s="35"/>
      <c r="BO38" s="4"/>
    </row>
    <row r="39" spans="1:67">
      <c r="A39" s="41"/>
      <c r="B39" s="42"/>
      <c r="C39" s="41"/>
      <c r="D39" s="41"/>
      <c r="E39" s="41"/>
      <c r="F39" s="41"/>
      <c r="G39" s="43"/>
      <c r="H39" s="43"/>
      <c r="I39" s="43"/>
      <c r="J39" s="44"/>
      <c r="K39" s="44"/>
      <c r="L39" s="44"/>
      <c r="M39" s="44"/>
      <c r="N39" s="44"/>
      <c r="O39" s="44"/>
      <c r="P39" s="44"/>
      <c r="Q39" s="44"/>
      <c r="R39" s="45"/>
      <c r="S39" s="46"/>
      <c r="T39" s="47"/>
      <c r="U39" s="48" t="str">
        <f>IF(F39&lt;&gt;"",IFERROR(HLOOKUP("prediction_xgb_"&amp;F39,ML_prediction!$D$4:$AP$6,3,0),"No Analysis"),"")</f>
        <v/>
      </c>
      <c r="V39" s="48" t="str">
        <f>IF(F39&lt;&gt;"",IFERROR(HLOOKUP("prediction_LR_"&amp;F39,ML_prediction!$D$4:$AP$6,3,0),"No Analysis"),"")</f>
        <v/>
      </c>
      <c r="W39" s="49"/>
      <c r="X39" s="49"/>
      <c r="Y39" s="49"/>
      <c r="Z39" s="49"/>
      <c r="AA39" s="49"/>
      <c r="AB39" s="49"/>
      <c r="AC39" s="49"/>
      <c r="AD39" s="47"/>
      <c r="AE39" s="47"/>
      <c r="AF39" s="47"/>
      <c r="AG39" s="47"/>
      <c r="AH39" s="47"/>
      <c r="AI39" s="47"/>
      <c r="AJ39" s="47"/>
      <c r="AK39" s="47"/>
      <c r="AL39" s="46"/>
      <c r="AM39" s="47"/>
      <c r="AN39" s="47"/>
      <c r="AO39" s="50"/>
      <c r="AP39" s="51"/>
      <c r="AQ39" s="52"/>
      <c r="AR39" s="53">
        <f t="shared" si="6"/>
        <v>0</v>
      </c>
      <c r="AS39" s="53"/>
      <c r="AT39" s="54"/>
      <c r="AU39" s="46"/>
      <c r="AV39" s="50"/>
      <c r="AW39" s="54"/>
      <c r="AX39" s="52" t="str">
        <f t="shared" si="10"/>
        <v/>
      </c>
      <c r="AY39" s="53"/>
      <c r="AZ39" s="53" t="str">
        <f t="shared" si="11"/>
        <v/>
      </c>
      <c r="BA39" s="55" t="str">
        <f t="shared" si="8"/>
        <v/>
      </c>
      <c r="BB39" s="56" t="str">
        <f t="shared" si="9"/>
        <v/>
      </c>
      <c r="BC39" s="11"/>
      <c r="BD39" s="12"/>
      <c r="BE39" s="12"/>
      <c r="BF39" s="12"/>
      <c r="BG39" s="13"/>
      <c r="BH39" s="14"/>
      <c r="BI39" s="14"/>
      <c r="BJ39" s="14"/>
      <c r="BK39" s="14"/>
      <c r="BL39" s="14"/>
      <c r="BN39" s="35"/>
      <c r="BO39" s="4"/>
    </row>
    <row r="40" spans="1:67">
      <c r="A40" s="41"/>
      <c r="B40" s="42"/>
      <c r="C40" s="41"/>
      <c r="D40" s="41"/>
      <c r="E40" s="41"/>
      <c r="F40" s="41"/>
      <c r="G40" s="43"/>
      <c r="H40" s="43"/>
      <c r="I40" s="43"/>
      <c r="J40" s="44"/>
      <c r="K40" s="44"/>
      <c r="L40" s="44"/>
      <c r="M40" s="44"/>
      <c r="N40" s="44"/>
      <c r="O40" s="44"/>
      <c r="P40" s="44"/>
      <c r="Q40" s="44"/>
      <c r="R40" s="45"/>
      <c r="S40" s="46"/>
      <c r="T40" s="47"/>
      <c r="U40" s="48" t="str">
        <f>IF(F40&lt;&gt;"",IFERROR(HLOOKUP("prediction_xgb_"&amp;F40,ML_prediction!$D$4:$AP$6,3,0),"No Analysis"),"")</f>
        <v/>
      </c>
      <c r="V40" s="48" t="str">
        <f>IF(F40&lt;&gt;"",IFERROR(HLOOKUP("prediction_LR_"&amp;F40,ML_prediction!$D$4:$AP$6,3,0),"No Analysis"),"")</f>
        <v/>
      </c>
      <c r="W40" s="49"/>
      <c r="X40" s="49"/>
      <c r="Y40" s="49"/>
      <c r="Z40" s="49"/>
      <c r="AA40" s="49"/>
      <c r="AB40" s="49"/>
      <c r="AC40" s="49"/>
      <c r="AD40" s="47"/>
      <c r="AE40" s="47"/>
      <c r="AF40" s="47"/>
      <c r="AG40" s="47"/>
      <c r="AH40" s="47"/>
      <c r="AI40" s="47"/>
      <c r="AJ40" s="47"/>
      <c r="AK40" s="47"/>
      <c r="AL40" s="46"/>
      <c r="AM40" s="47"/>
      <c r="AN40" s="47"/>
      <c r="AO40" s="50"/>
      <c r="AP40" s="51"/>
      <c r="AQ40" s="52"/>
      <c r="AR40" s="53">
        <f t="shared" si="6"/>
        <v>0</v>
      </c>
      <c r="AS40" s="53"/>
      <c r="AT40" s="54"/>
      <c r="AU40" s="46"/>
      <c r="AV40" s="50"/>
      <c r="AW40" s="54"/>
      <c r="AX40" s="52" t="str">
        <f t="shared" si="10"/>
        <v/>
      </c>
      <c r="AY40" s="53"/>
      <c r="AZ40" s="53" t="str">
        <f t="shared" si="11"/>
        <v/>
      </c>
      <c r="BA40" s="55" t="str">
        <f t="shared" si="8"/>
        <v/>
      </c>
      <c r="BB40" s="56" t="str">
        <f t="shared" si="9"/>
        <v/>
      </c>
      <c r="BC40" s="11"/>
      <c r="BD40" s="12"/>
      <c r="BE40" s="12"/>
      <c r="BF40" s="12"/>
      <c r="BG40" s="13"/>
      <c r="BH40" s="14"/>
      <c r="BI40" s="14"/>
      <c r="BJ40" s="14"/>
      <c r="BK40" s="14"/>
      <c r="BL40" s="14"/>
      <c r="BN40" s="35"/>
      <c r="BO40" s="4"/>
    </row>
    <row r="41" spans="1:67">
      <c r="A41" s="41"/>
      <c r="B41" s="42"/>
      <c r="C41" s="41"/>
      <c r="D41" s="41"/>
      <c r="E41" s="41"/>
      <c r="F41" s="41"/>
      <c r="G41" s="43"/>
      <c r="H41" s="43"/>
      <c r="I41" s="43"/>
      <c r="J41" s="44"/>
      <c r="K41" s="44"/>
      <c r="L41" s="44"/>
      <c r="M41" s="44"/>
      <c r="N41" s="44"/>
      <c r="O41" s="44"/>
      <c r="P41" s="44"/>
      <c r="Q41" s="44"/>
      <c r="R41" s="45"/>
      <c r="S41" s="46"/>
      <c r="T41" s="47"/>
      <c r="U41" s="48" t="str">
        <f>IF(F41&lt;&gt;"",IFERROR(HLOOKUP("prediction_xgb_"&amp;F41,ML_prediction!$D$4:$AP$6,3,0),"No Analysis"),"")</f>
        <v/>
      </c>
      <c r="V41" s="48" t="str">
        <f>IF(F41&lt;&gt;"",IFERROR(HLOOKUP("prediction_LR_"&amp;F41,ML_prediction!$D$4:$AP$6,3,0),"No Analysis"),"")</f>
        <v/>
      </c>
      <c r="W41" s="49"/>
      <c r="X41" s="49"/>
      <c r="Y41" s="49"/>
      <c r="Z41" s="49"/>
      <c r="AA41" s="49"/>
      <c r="AB41" s="49"/>
      <c r="AC41" s="49"/>
      <c r="AD41" s="47"/>
      <c r="AE41" s="47"/>
      <c r="AF41" s="47"/>
      <c r="AG41" s="47"/>
      <c r="AH41" s="47"/>
      <c r="AI41" s="47"/>
      <c r="AJ41" s="47"/>
      <c r="AK41" s="47"/>
      <c r="AL41" s="46"/>
      <c r="AM41" s="47"/>
      <c r="AN41" s="47"/>
      <c r="AO41" s="50"/>
      <c r="AP41" s="51"/>
      <c r="AQ41" s="52"/>
      <c r="AR41" s="53">
        <f t="shared" si="6"/>
        <v>0</v>
      </c>
      <c r="AS41" s="53"/>
      <c r="AT41" s="54"/>
      <c r="AU41" s="46"/>
      <c r="AV41" s="50"/>
      <c r="AW41" s="54"/>
      <c r="AX41" s="52" t="str">
        <f t="shared" si="10"/>
        <v/>
      </c>
      <c r="AY41" s="53"/>
      <c r="AZ41" s="53" t="str">
        <f t="shared" si="11"/>
        <v/>
      </c>
      <c r="BA41" s="55" t="str">
        <f t="shared" si="8"/>
        <v/>
      </c>
      <c r="BB41" s="56" t="str">
        <f t="shared" si="9"/>
        <v/>
      </c>
      <c r="BC41" s="11"/>
      <c r="BD41" s="12"/>
      <c r="BE41" s="12"/>
      <c r="BF41" s="12"/>
      <c r="BG41" s="13"/>
      <c r="BH41" s="14"/>
      <c r="BI41" s="14"/>
      <c r="BJ41" s="14"/>
      <c r="BK41" s="14"/>
      <c r="BL41" s="14"/>
      <c r="BN41" s="35"/>
      <c r="BO41" s="4"/>
    </row>
    <row r="42" spans="1:67">
      <c r="A42" s="41"/>
      <c r="B42" s="42"/>
      <c r="C42" s="41"/>
      <c r="D42" s="41"/>
      <c r="E42" s="41"/>
      <c r="F42" s="41"/>
      <c r="G42" s="43"/>
      <c r="H42" s="43"/>
      <c r="I42" s="43"/>
      <c r="J42" s="44"/>
      <c r="K42" s="44"/>
      <c r="L42" s="44"/>
      <c r="M42" s="44"/>
      <c r="N42" s="44"/>
      <c r="O42" s="44"/>
      <c r="P42" s="44"/>
      <c r="Q42" s="44"/>
      <c r="R42" s="45"/>
      <c r="S42" s="46"/>
      <c r="T42" s="47"/>
      <c r="U42" s="48" t="str">
        <f>IF(F42&lt;&gt;"",IFERROR(HLOOKUP("prediction_xgb_"&amp;F42,ML_prediction!$D$4:$AP$6,3,0),"No Analysis"),"")</f>
        <v/>
      </c>
      <c r="V42" s="48" t="str">
        <f>IF(F42&lt;&gt;"",IFERROR(HLOOKUP("prediction_LR_"&amp;F42,ML_prediction!$D$4:$AP$6,3,0),"No Analysis"),"")</f>
        <v/>
      </c>
      <c r="W42" s="49"/>
      <c r="X42" s="49"/>
      <c r="Y42" s="49"/>
      <c r="Z42" s="49"/>
      <c r="AA42" s="49"/>
      <c r="AB42" s="49"/>
      <c r="AC42" s="49"/>
      <c r="AD42" s="47"/>
      <c r="AE42" s="47"/>
      <c r="AF42" s="47"/>
      <c r="AG42" s="47"/>
      <c r="AH42" s="47"/>
      <c r="AI42" s="47"/>
      <c r="AJ42" s="47"/>
      <c r="AK42" s="47"/>
      <c r="AL42" s="46"/>
      <c r="AM42" s="47"/>
      <c r="AN42" s="47"/>
      <c r="AO42" s="50"/>
      <c r="AP42" s="51"/>
      <c r="AQ42" s="52"/>
      <c r="AR42" s="53">
        <f t="shared" si="6"/>
        <v>0</v>
      </c>
      <c r="AS42" s="53"/>
      <c r="AT42" s="54"/>
      <c r="AU42" s="46"/>
      <c r="AV42" s="50"/>
      <c r="AW42" s="54"/>
      <c r="AX42" s="52" t="str">
        <f t="shared" si="10"/>
        <v/>
      </c>
      <c r="AY42" s="53"/>
      <c r="AZ42" s="53" t="str">
        <f t="shared" si="11"/>
        <v/>
      </c>
      <c r="BA42" s="55" t="str">
        <f t="shared" si="8"/>
        <v/>
      </c>
      <c r="BB42" s="56" t="str">
        <f t="shared" si="9"/>
        <v/>
      </c>
      <c r="BC42" s="11"/>
      <c r="BD42" s="12"/>
      <c r="BE42" s="12"/>
      <c r="BF42" s="12"/>
      <c r="BG42" s="13"/>
      <c r="BH42" s="14"/>
      <c r="BI42" s="14"/>
      <c r="BJ42" s="14"/>
      <c r="BK42" s="14"/>
      <c r="BL42" s="14"/>
      <c r="BN42" s="35"/>
      <c r="BO42" s="4"/>
    </row>
    <row r="43" spans="1:67">
      <c r="A43" s="41"/>
      <c r="B43" s="42"/>
      <c r="C43" s="41"/>
      <c r="D43" s="41"/>
      <c r="E43" s="41"/>
      <c r="F43" s="41"/>
      <c r="G43" s="43"/>
      <c r="H43" s="43"/>
      <c r="I43" s="43"/>
      <c r="J43" s="44"/>
      <c r="K43" s="44"/>
      <c r="L43" s="44"/>
      <c r="M43" s="44"/>
      <c r="N43" s="44"/>
      <c r="O43" s="44"/>
      <c r="P43" s="44"/>
      <c r="Q43" s="44"/>
      <c r="R43" s="45"/>
      <c r="S43" s="46"/>
      <c r="T43" s="47"/>
      <c r="U43" s="48" t="str">
        <f>IF(F43&lt;&gt;"",IFERROR(HLOOKUP("prediction_xgb_"&amp;F43,ML_prediction!$D$4:$AP$6,3,0),"No Analysis"),"")</f>
        <v/>
      </c>
      <c r="V43" s="48" t="str">
        <f>IF(F43&lt;&gt;"",IFERROR(HLOOKUP("prediction_LR_"&amp;F43,ML_prediction!$D$4:$AP$6,3,0),"No Analysis"),"")</f>
        <v/>
      </c>
      <c r="W43" s="49"/>
      <c r="X43" s="49"/>
      <c r="Y43" s="49"/>
      <c r="Z43" s="49"/>
      <c r="AA43" s="49"/>
      <c r="AB43" s="49"/>
      <c r="AC43" s="49"/>
      <c r="AD43" s="47"/>
      <c r="AE43" s="47"/>
      <c r="AF43" s="47"/>
      <c r="AG43" s="47"/>
      <c r="AH43" s="47"/>
      <c r="AI43" s="47"/>
      <c r="AJ43" s="47"/>
      <c r="AK43" s="47"/>
      <c r="AL43" s="46"/>
      <c r="AM43" s="47"/>
      <c r="AN43" s="47"/>
      <c r="AO43" s="50"/>
      <c r="AP43" s="51"/>
      <c r="AQ43" s="52"/>
      <c r="AR43" s="53">
        <f t="shared" si="6"/>
        <v>0</v>
      </c>
      <c r="AS43" s="53"/>
      <c r="AT43" s="54"/>
      <c r="AU43" s="46"/>
      <c r="AV43" s="50"/>
      <c r="AW43" s="54"/>
      <c r="AX43" s="52" t="str">
        <f t="shared" si="10"/>
        <v/>
      </c>
      <c r="AY43" s="53"/>
      <c r="AZ43" s="53" t="str">
        <f t="shared" si="11"/>
        <v/>
      </c>
      <c r="BA43" s="55" t="str">
        <f t="shared" si="8"/>
        <v/>
      </c>
      <c r="BB43" s="56" t="str">
        <f t="shared" si="9"/>
        <v/>
      </c>
      <c r="BC43" s="11"/>
      <c r="BD43" s="12"/>
      <c r="BE43" s="12"/>
      <c r="BF43" s="12"/>
      <c r="BG43" s="13"/>
      <c r="BH43" s="14"/>
      <c r="BI43" s="14"/>
      <c r="BJ43" s="14"/>
      <c r="BK43" s="14"/>
      <c r="BL43" s="14"/>
      <c r="BN43" s="35"/>
      <c r="BO43" s="4"/>
    </row>
    <row r="44" spans="1:67">
      <c r="A44" s="41"/>
      <c r="B44" s="42"/>
      <c r="C44" s="41"/>
      <c r="D44" s="41"/>
      <c r="E44" s="41"/>
      <c r="F44" s="41"/>
      <c r="G44" s="43"/>
      <c r="H44" s="43"/>
      <c r="I44" s="43"/>
      <c r="J44" s="44"/>
      <c r="K44" s="44"/>
      <c r="L44" s="44"/>
      <c r="M44" s="44"/>
      <c r="N44" s="44"/>
      <c r="O44" s="44"/>
      <c r="P44" s="44"/>
      <c r="Q44" s="44"/>
      <c r="R44" s="45"/>
      <c r="S44" s="46"/>
      <c r="T44" s="47"/>
      <c r="U44" s="48" t="str">
        <f>IF(F44&lt;&gt;"",IFERROR(HLOOKUP("prediction_xgb_"&amp;F44,ML_prediction!$D$4:$AP$6,3,0),"No Analysis"),"")</f>
        <v/>
      </c>
      <c r="V44" s="48" t="str">
        <f>IF(F44&lt;&gt;"",IFERROR(HLOOKUP("prediction_LR_"&amp;F44,ML_prediction!$D$4:$AP$6,3,0),"No Analysis"),"")</f>
        <v/>
      </c>
      <c r="W44" s="49"/>
      <c r="X44" s="49"/>
      <c r="Y44" s="49"/>
      <c r="Z44" s="49"/>
      <c r="AA44" s="49"/>
      <c r="AB44" s="49"/>
      <c r="AC44" s="49"/>
      <c r="AD44" s="47"/>
      <c r="AE44" s="47"/>
      <c r="AF44" s="47"/>
      <c r="AG44" s="47"/>
      <c r="AH44" s="47"/>
      <c r="AI44" s="47"/>
      <c r="AJ44" s="47"/>
      <c r="AK44" s="47"/>
      <c r="AL44" s="46"/>
      <c r="AM44" s="47"/>
      <c r="AN44" s="47"/>
      <c r="AO44" s="50"/>
      <c r="AP44" s="51"/>
      <c r="AQ44" s="52"/>
      <c r="AR44" s="53">
        <f t="shared" si="6"/>
        <v>0</v>
      </c>
      <c r="AS44" s="53"/>
      <c r="AT44" s="54"/>
      <c r="AU44" s="46"/>
      <c r="AV44" s="50"/>
      <c r="AW44" s="54"/>
      <c r="AX44" s="52" t="str">
        <f t="shared" si="10"/>
        <v/>
      </c>
      <c r="AY44" s="53"/>
      <c r="AZ44" s="53" t="str">
        <f t="shared" si="11"/>
        <v/>
      </c>
      <c r="BA44" s="55" t="str">
        <f t="shared" si="8"/>
        <v/>
      </c>
      <c r="BB44" s="56" t="str">
        <f t="shared" si="9"/>
        <v/>
      </c>
      <c r="BC44" s="11"/>
      <c r="BD44" s="12"/>
      <c r="BE44" s="12"/>
      <c r="BF44" s="12"/>
      <c r="BG44" s="13"/>
      <c r="BH44" s="14"/>
      <c r="BI44" s="14"/>
      <c r="BJ44" s="14"/>
      <c r="BK44" s="14"/>
      <c r="BL44" s="14"/>
      <c r="BN44" s="35"/>
      <c r="BO44" s="4"/>
    </row>
    <row r="45" spans="1:67">
      <c r="A45" s="41"/>
      <c r="B45" s="42"/>
      <c r="C45" s="41"/>
      <c r="D45" s="41"/>
      <c r="E45" s="41"/>
      <c r="F45" s="41"/>
      <c r="G45" s="43"/>
      <c r="H45" s="43"/>
      <c r="I45" s="43"/>
      <c r="J45" s="44"/>
      <c r="K45" s="44"/>
      <c r="L45" s="44"/>
      <c r="M45" s="44"/>
      <c r="N45" s="44"/>
      <c r="O45" s="44"/>
      <c r="P45" s="44"/>
      <c r="Q45" s="44"/>
      <c r="R45" s="45"/>
      <c r="S45" s="46"/>
      <c r="T45" s="47"/>
      <c r="U45" s="48" t="str">
        <f>IF(F45&lt;&gt;"",IFERROR(HLOOKUP("prediction_xgb_"&amp;F45,ML_prediction!$D$4:$AP$6,3,0),"No Analysis"),"")</f>
        <v/>
      </c>
      <c r="V45" s="48" t="str">
        <f>IF(F45&lt;&gt;"",IFERROR(HLOOKUP("prediction_LR_"&amp;F45,ML_prediction!$D$4:$AP$6,3,0),"No Analysis"),"")</f>
        <v/>
      </c>
      <c r="W45" s="49"/>
      <c r="X45" s="49"/>
      <c r="Y45" s="49"/>
      <c r="Z45" s="49"/>
      <c r="AA45" s="49"/>
      <c r="AB45" s="49"/>
      <c r="AC45" s="49"/>
      <c r="AD45" s="47"/>
      <c r="AE45" s="47"/>
      <c r="AF45" s="47"/>
      <c r="AG45" s="47"/>
      <c r="AH45" s="47"/>
      <c r="AI45" s="47"/>
      <c r="AJ45" s="47"/>
      <c r="AK45" s="47"/>
      <c r="AL45" s="46"/>
      <c r="AM45" s="47"/>
      <c r="AN45" s="47"/>
      <c r="AO45" s="50"/>
      <c r="AP45" s="51"/>
      <c r="AQ45" s="52"/>
      <c r="AR45" s="53">
        <f t="shared" si="6"/>
        <v>0</v>
      </c>
      <c r="AS45" s="53"/>
      <c r="AT45" s="54"/>
      <c r="AU45" s="46"/>
      <c r="AV45" s="50"/>
      <c r="AW45" s="54"/>
      <c r="AX45" s="52" t="str">
        <f t="shared" si="10"/>
        <v/>
      </c>
      <c r="AY45" s="53"/>
      <c r="AZ45" s="53" t="str">
        <f t="shared" si="11"/>
        <v/>
      </c>
      <c r="BA45" s="55" t="str">
        <f t="shared" si="8"/>
        <v/>
      </c>
      <c r="BB45" s="56" t="str">
        <f t="shared" si="9"/>
        <v/>
      </c>
      <c r="BC45" s="11"/>
      <c r="BD45" s="12"/>
      <c r="BE45" s="12"/>
      <c r="BF45" s="12"/>
      <c r="BG45" s="13"/>
      <c r="BH45" s="14"/>
      <c r="BI45" s="14"/>
      <c r="BJ45" s="14"/>
      <c r="BK45" s="14"/>
      <c r="BL45" s="14"/>
      <c r="BN45" s="35"/>
      <c r="BO45" s="4"/>
    </row>
    <row r="46" spans="1:67">
      <c r="A46" s="41"/>
      <c r="B46" s="42"/>
      <c r="C46" s="41"/>
      <c r="D46" s="41"/>
      <c r="E46" s="41"/>
      <c r="F46" s="41"/>
      <c r="G46" s="43"/>
      <c r="H46" s="43"/>
      <c r="I46" s="43"/>
      <c r="J46" s="44"/>
      <c r="K46" s="44"/>
      <c r="L46" s="44"/>
      <c r="M46" s="44"/>
      <c r="N46" s="44"/>
      <c r="O46" s="44"/>
      <c r="P46" s="44"/>
      <c r="Q46" s="44"/>
      <c r="R46" s="45"/>
      <c r="S46" s="46"/>
      <c r="T46" s="47"/>
      <c r="U46" s="48" t="str">
        <f>IF(F46&lt;&gt;"",IFERROR(HLOOKUP("prediction_xgb_"&amp;F46,ML_prediction!$D$4:$AP$6,3,0),"No Analysis"),"")</f>
        <v/>
      </c>
      <c r="V46" s="48" t="str">
        <f>IF(F46&lt;&gt;"",IFERROR(HLOOKUP("prediction_LR_"&amp;F46,ML_prediction!$D$4:$AP$6,3,0),"No Analysis"),"")</f>
        <v/>
      </c>
      <c r="W46" s="49"/>
      <c r="X46" s="49"/>
      <c r="Y46" s="49"/>
      <c r="Z46" s="49"/>
      <c r="AA46" s="49"/>
      <c r="AB46" s="49"/>
      <c r="AC46" s="49"/>
      <c r="AD46" s="47"/>
      <c r="AE46" s="47"/>
      <c r="AF46" s="47"/>
      <c r="AG46" s="47"/>
      <c r="AH46" s="47"/>
      <c r="AI46" s="47"/>
      <c r="AJ46" s="47"/>
      <c r="AK46" s="47"/>
      <c r="AL46" s="46"/>
      <c r="AM46" s="47"/>
      <c r="AN46" s="47"/>
      <c r="AO46" s="50"/>
      <c r="AP46" s="51"/>
      <c r="AQ46" s="52"/>
      <c r="AR46" s="53">
        <f t="shared" si="6"/>
        <v>0</v>
      </c>
      <c r="AS46" s="53"/>
      <c r="AT46" s="54"/>
      <c r="AU46" s="46"/>
      <c r="AV46" s="50"/>
      <c r="AW46" s="54"/>
      <c r="AX46" s="52" t="str">
        <f t="shared" si="10"/>
        <v/>
      </c>
      <c r="AY46" s="53"/>
      <c r="AZ46" s="53" t="str">
        <f t="shared" si="11"/>
        <v/>
      </c>
      <c r="BA46" s="55" t="str">
        <f t="shared" si="8"/>
        <v/>
      </c>
      <c r="BB46" s="56" t="str">
        <f t="shared" si="9"/>
        <v/>
      </c>
      <c r="BC46" s="11"/>
      <c r="BD46" s="12"/>
      <c r="BE46" s="12"/>
      <c r="BF46" s="12"/>
      <c r="BG46" s="13"/>
      <c r="BH46" s="14"/>
      <c r="BI46" s="14"/>
      <c r="BJ46" s="14"/>
      <c r="BK46" s="14"/>
      <c r="BL46" s="14"/>
      <c r="BN46" s="35"/>
      <c r="BO46" s="4"/>
    </row>
    <row r="47" spans="1:67">
      <c r="A47" s="41"/>
      <c r="B47" s="42"/>
      <c r="C47" s="41"/>
      <c r="D47" s="41"/>
      <c r="E47" s="41"/>
      <c r="F47" s="41"/>
      <c r="G47" s="43"/>
      <c r="H47" s="43"/>
      <c r="I47" s="43"/>
      <c r="J47" s="44"/>
      <c r="K47" s="44"/>
      <c r="L47" s="44"/>
      <c r="M47" s="44"/>
      <c r="N47" s="44"/>
      <c r="O47" s="44"/>
      <c r="P47" s="44"/>
      <c r="Q47" s="44"/>
      <c r="R47" s="45"/>
      <c r="S47" s="46"/>
      <c r="T47" s="47"/>
      <c r="U47" s="48" t="str">
        <f>IF(F47&lt;&gt;"",IFERROR(HLOOKUP("prediction_xgb_"&amp;F47,ML_prediction!$D$4:$AP$6,3,0),"No Analysis"),"")</f>
        <v/>
      </c>
      <c r="V47" s="48" t="str">
        <f>IF(F47&lt;&gt;"",IFERROR(HLOOKUP("prediction_LR_"&amp;F47,ML_prediction!$D$4:$AP$6,3,0),"No Analysis"),"")</f>
        <v/>
      </c>
      <c r="W47" s="49"/>
      <c r="X47" s="49"/>
      <c r="Y47" s="49"/>
      <c r="Z47" s="49"/>
      <c r="AA47" s="49"/>
      <c r="AB47" s="49"/>
      <c r="AC47" s="49"/>
      <c r="AD47" s="47"/>
      <c r="AE47" s="47"/>
      <c r="AF47" s="47"/>
      <c r="AG47" s="47"/>
      <c r="AH47" s="47"/>
      <c r="AI47" s="47"/>
      <c r="AJ47" s="47"/>
      <c r="AK47" s="47"/>
      <c r="AL47" s="46"/>
      <c r="AM47" s="47"/>
      <c r="AN47" s="47"/>
      <c r="AO47" s="50"/>
      <c r="AP47" s="51"/>
      <c r="AQ47" s="52"/>
      <c r="AR47" s="53">
        <f t="shared" si="6"/>
        <v>0</v>
      </c>
      <c r="AS47" s="53"/>
      <c r="AT47" s="54"/>
      <c r="AU47" s="46"/>
      <c r="AV47" s="50"/>
      <c r="AW47" s="54"/>
      <c r="AX47" s="52" t="str">
        <f t="shared" si="10"/>
        <v/>
      </c>
      <c r="AY47" s="53"/>
      <c r="AZ47" s="53" t="str">
        <f t="shared" si="11"/>
        <v/>
      </c>
      <c r="BA47" s="55" t="str">
        <f t="shared" si="8"/>
        <v/>
      </c>
      <c r="BB47" s="56" t="str">
        <f t="shared" si="9"/>
        <v/>
      </c>
      <c r="BC47" s="11"/>
      <c r="BD47" s="12"/>
      <c r="BE47" s="12"/>
      <c r="BF47" s="12"/>
      <c r="BG47" s="13"/>
      <c r="BH47" s="14"/>
      <c r="BI47" s="14"/>
      <c r="BJ47" s="14"/>
      <c r="BK47" s="14"/>
      <c r="BL47" s="14"/>
      <c r="BN47" s="35"/>
      <c r="BO47" s="4"/>
    </row>
    <row r="48" spans="1:67">
      <c r="A48" s="41"/>
      <c r="B48" s="42"/>
      <c r="C48" s="41"/>
      <c r="D48" s="41"/>
      <c r="E48" s="41"/>
      <c r="F48" s="41"/>
      <c r="G48" s="43"/>
      <c r="H48" s="43"/>
      <c r="I48" s="43"/>
      <c r="J48" s="44"/>
      <c r="K48" s="44"/>
      <c r="L48" s="44"/>
      <c r="M48" s="44"/>
      <c r="N48" s="44"/>
      <c r="O48" s="44"/>
      <c r="P48" s="44"/>
      <c r="Q48" s="44"/>
      <c r="R48" s="45"/>
      <c r="S48" s="46"/>
      <c r="T48" s="47"/>
      <c r="U48" s="48" t="str">
        <f>IF(F48&lt;&gt;"",IFERROR(HLOOKUP("prediction_xgb_"&amp;F48,ML_prediction!$D$4:$AP$6,3,0),"No Analysis"),"")</f>
        <v/>
      </c>
      <c r="V48" s="48" t="str">
        <f>IF(F48&lt;&gt;"",IFERROR(HLOOKUP("prediction_LR_"&amp;F48,ML_prediction!$D$4:$AP$6,3,0),"No Analysis"),"")</f>
        <v/>
      </c>
      <c r="W48" s="49"/>
      <c r="X48" s="49"/>
      <c r="Y48" s="49"/>
      <c r="Z48" s="49"/>
      <c r="AA48" s="49"/>
      <c r="AB48" s="49"/>
      <c r="AC48" s="49"/>
      <c r="AD48" s="47"/>
      <c r="AE48" s="47"/>
      <c r="AF48" s="47"/>
      <c r="AG48" s="47"/>
      <c r="AH48" s="47"/>
      <c r="AI48" s="47"/>
      <c r="AJ48" s="47"/>
      <c r="AK48" s="47"/>
      <c r="AL48" s="46"/>
      <c r="AM48" s="47"/>
      <c r="AN48" s="47"/>
      <c r="AO48" s="50"/>
      <c r="AP48" s="51"/>
      <c r="AQ48" s="52"/>
      <c r="AR48" s="53">
        <f t="shared" si="6"/>
        <v>0</v>
      </c>
      <c r="AS48" s="53"/>
      <c r="AT48" s="54"/>
      <c r="AU48" s="46"/>
      <c r="AV48" s="50"/>
      <c r="AW48" s="54"/>
      <c r="AX48" s="52" t="str">
        <f t="shared" si="10"/>
        <v/>
      </c>
      <c r="AY48" s="53"/>
      <c r="AZ48" s="53" t="str">
        <f t="shared" si="11"/>
        <v/>
      </c>
      <c r="BA48" s="55" t="str">
        <f t="shared" si="8"/>
        <v/>
      </c>
      <c r="BB48" s="56" t="str">
        <f t="shared" si="9"/>
        <v/>
      </c>
      <c r="BC48" s="11"/>
      <c r="BD48" s="12"/>
      <c r="BE48" s="12"/>
      <c r="BF48" s="12"/>
      <c r="BG48" s="13"/>
      <c r="BH48" s="14"/>
      <c r="BI48" s="14"/>
      <c r="BJ48" s="14"/>
      <c r="BK48" s="14"/>
      <c r="BL48" s="14"/>
      <c r="BN48" s="35"/>
      <c r="BO48" s="4"/>
    </row>
    <row r="49" spans="1:67">
      <c r="A49" s="41"/>
      <c r="B49" s="42"/>
      <c r="C49" s="41"/>
      <c r="D49" s="41"/>
      <c r="E49" s="41"/>
      <c r="F49" s="41"/>
      <c r="G49" s="43"/>
      <c r="H49" s="43"/>
      <c r="I49" s="43"/>
      <c r="J49" s="44"/>
      <c r="K49" s="44"/>
      <c r="L49" s="44"/>
      <c r="M49" s="44"/>
      <c r="N49" s="44"/>
      <c r="O49" s="44"/>
      <c r="P49" s="44"/>
      <c r="Q49" s="44"/>
      <c r="R49" s="45"/>
      <c r="S49" s="46"/>
      <c r="T49" s="47"/>
      <c r="U49" s="48" t="str">
        <f>IF(F49&lt;&gt;"",IFERROR(HLOOKUP("prediction_xgb_"&amp;F49,ML_prediction!$D$4:$AP$6,3,0),"No Analysis"),"")</f>
        <v/>
      </c>
      <c r="V49" s="48" t="str">
        <f>IF(F49&lt;&gt;"",IFERROR(HLOOKUP("prediction_LR_"&amp;F49,ML_prediction!$D$4:$AP$6,3,0),"No Analysis"),"")</f>
        <v/>
      </c>
      <c r="W49" s="49"/>
      <c r="X49" s="49"/>
      <c r="Y49" s="49"/>
      <c r="Z49" s="49"/>
      <c r="AA49" s="49"/>
      <c r="AB49" s="49"/>
      <c r="AC49" s="49"/>
      <c r="AD49" s="47"/>
      <c r="AE49" s="47"/>
      <c r="AF49" s="47"/>
      <c r="AG49" s="47"/>
      <c r="AH49" s="47"/>
      <c r="AI49" s="47"/>
      <c r="AJ49" s="47"/>
      <c r="AK49" s="47"/>
      <c r="AL49" s="46"/>
      <c r="AM49" s="47"/>
      <c r="AN49" s="47"/>
      <c r="AO49" s="50"/>
      <c r="AP49" s="51"/>
      <c r="AQ49" s="52"/>
      <c r="AR49" s="53">
        <f t="shared" si="6"/>
        <v>0</v>
      </c>
      <c r="AS49" s="53"/>
      <c r="AT49" s="54"/>
      <c r="AU49" s="46"/>
      <c r="AV49" s="50"/>
      <c r="AW49" s="54"/>
      <c r="AX49" s="52" t="str">
        <f t="shared" si="10"/>
        <v/>
      </c>
      <c r="AY49" s="53"/>
      <c r="AZ49" s="53" t="str">
        <f t="shared" si="11"/>
        <v/>
      </c>
      <c r="BA49" s="55" t="str">
        <f t="shared" si="8"/>
        <v/>
      </c>
      <c r="BB49" s="56" t="str">
        <f t="shared" si="9"/>
        <v/>
      </c>
      <c r="BC49" s="11"/>
      <c r="BD49" s="12"/>
      <c r="BE49" s="12"/>
      <c r="BF49" s="12"/>
      <c r="BG49" s="13"/>
      <c r="BH49" s="14"/>
      <c r="BI49" s="14"/>
      <c r="BJ49" s="14"/>
      <c r="BK49" s="14"/>
      <c r="BL49" s="14"/>
      <c r="BN49" s="35"/>
      <c r="BO49" s="4"/>
    </row>
    <row r="50" spans="1:67">
      <c r="A50" s="41"/>
      <c r="B50" s="42"/>
      <c r="C50" s="41"/>
      <c r="D50" s="41"/>
      <c r="E50" s="41"/>
      <c r="F50" s="41"/>
      <c r="G50" s="43"/>
      <c r="H50" s="43"/>
      <c r="I50" s="43"/>
      <c r="J50" s="44"/>
      <c r="K50" s="44"/>
      <c r="L50" s="44"/>
      <c r="M50" s="44"/>
      <c r="N50" s="44"/>
      <c r="O50" s="44"/>
      <c r="P50" s="44"/>
      <c r="Q50" s="44"/>
      <c r="R50" s="45"/>
      <c r="S50" s="46"/>
      <c r="T50" s="47"/>
      <c r="U50" s="48" t="str">
        <f>IF(F50&lt;&gt;"",IFERROR(HLOOKUP("prediction_xgb_"&amp;F50,ML_prediction!$D$4:$AP$6,3,0),"No Analysis"),"")</f>
        <v/>
      </c>
      <c r="V50" s="48" t="str">
        <f>IF(F50&lt;&gt;"",IFERROR(HLOOKUP("prediction_LR_"&amp;F50,ML_prediction!$D$4:$AP$6,3,0),"No Analysis"),"")</f>
        <v/>
      </c>
      <c r="W50" s="49"/>
      <c r="X50" s="49"/>
      <c r="Y50" s="49"/>
      <c r="Z50" s="49"/>
      <c r="AA50" s="49"/>
      <c r="AB50" s="49"/>
      <c r="AC50" s="49"/>
      <c r="AD50" s="47"/>
      <c r="AE50" s="47"/>
      <c r="AF50" s="47"/>
      <c r="AG50" s="47"/>
      <c r="AH50" s="47"/>
      <c r="AI50" s="47"/>
      <c r="AJ50" s="47"/>
      <c r="AK50" s="47"/>
      <c r="AL50" s="46"/>
      <c r="AM50" s="47"/>
      <c r="AN50" s="47"/>
      <c r="AO50" s="50"/>
      <c r="AP50" s="51"/>
      <c r="AQ50" s="52"/>
      <c r="AR50" s="53">
        <f t="shared" si="6"/>
        <v>0</v>
      </c>
      <c r="AS50" s="53"/>
      <c r="AT50" s="54"/>
      <c r="AU50" s="46"/>
      <c r="AV50" s="50"/>
      <c r="AW50" s="54"/>
      <c r="AX50" s="52" t="str">
        <f t="shared" si="10"/>
        <v/>
      </c>
      <c r="AY50" s="53"/>
      <c r="AZ50" s="53" t="str">
        <f t="shared" si="11"/>
        <v/>
      </c>
      <c r="BA50" s="55" t="str">
        <f t="shared" si="8"/>
        <v/>
      </c>
      <c r="BB50" s="56" t="str">
        <f t="shared" si="9"/>
        <v/>
      </c>
      <c r="BC50" s="11"/>
      <c r="BD50" s="12"/>
      <c r="BE50" s="12"/>
      <c r="BF50" s="12"/>
      <c r="BG50" s="13"/>
      <c r="BH50" s="14"/>
      <c r="BI50" s="14"/>
      <c r="BJ50" s="14"/>
      <c r="BK50" s="14"/>
      <c r="BL50" s="14"/>
      <c r="BN50" s="35"/>
      <c r="BO50" s="4"/>
    </row>
    <row r="51" spans="1:67">
      <c r="A51" s="41"/>
      <c r="B51" s="42"/>
      <c r="C51" s="41"/>
      <c r="D51" s="41"/>
      <c r="E51" s="41"/>
      <c r="F51" s="41"/>
      <c r="G51" s="43"/>
      <c r="H51" s="43"/>
      <c r="I51" s="43"/>
      <c r="J51" s="44"/>
      <c r="K51" s="44"/>
      <c r="L51" s="44"/>
      <c r="M51" s="44"/>
      <c r="N51" s="44"/>
      <c r="O51" s="44"/>
      <c r="P51" s="44"/>
      <c r="Q51" s="44"/>
      <c r="R51" s="45"/>
      <c r="S51" s="46"/>
      <c r="T51" s="47"/>
      <c r="U51" s="48" t="str">
        <f>IF(F51&lt;&gt;"",IFERROR(HLOOKUP("prediction_xgb_"&amp;F51,ML_prediction!$D$4:$AP$6,3,0),"No Analysis"),"")</f>
        <v/>
      </c>
      <c r="V51" s="48" t="str">
        <f>IF(F51&lt;&gt;"",IFERROR(HLOOKUP("prediction_LR_"&amp;F51,ML_prediction!$D$4:$AP$6,3,0),"No Analysis"),"")</f>
        <v/>
      </c>
      <c r="W51" s="49"/>
      <c r="X51" s="49"/>
      <c r="Y51" s="49"/>
      <c r="Z51" s="49"/>
      <c r="AA51" s="49"/>
      <c r="AB51" s="49"/>
      <c r="AC51" s="49"/>
      <c r="AD51" s="47"/>
      <c r="AE51" s="47"/>
      <c r="AF51" s="47"/>
      <c r="AG51" s="47"/>
      <c r="AH51" s="47"/>
      <c r="AI51" s="47"/>
      <c r="AJ51" s="47"/>
      <c r="AK51" s="47"/>
      <c r="AL51" s="46"/>
      <c r="AM51" s="47"/>
      <c r="AN51" s="47"/>
      <c r="AO51" s="50"/>
      <c r="AP51" s="51"/>
      <c r="AQ51" s="52"/>
      <c r="AR51" s="53">
        <f t="shared" si="6"/>
        <v>0</v>
      </c>
      <c r="AS51" s="53"/>
      <c r="AT51" s="54"/>
      <c r="AU51" s="46"/>
      <c r="AV51" s="50"/>
      <c r="AW51" s="54"/>
      <c r="AX51" s="52" t="str">
        <f t="shared" si="10"/>
        <v/>
      </c>
      <c r="AY51" s="53"/>
      <c r="AZ51" s="53" t="str">
        <f t="shared" si="11"/>
        <v/>
      </c>
      <c r="BA51" s="55" t="str">
        <f t="shared" si="8"/>
        <v/>
      </c>
      <c r="BB51" s="56" t="str">
        <f t="shared" si="9"/>
        <v/>
      </c>
      <c r="BC51" s="11"/>
      <c r="BD51" s="12"/>
      <c r="BE51" s="12"/>
      <c r="BF51" s="12"/>
      <c r="BG51" s="13"/>
      <c r="BH51" s="14"/>
      <c r="BI51" s="14"/>
      <c r="BJ51" s="14"/>
      <c r="BK51" s="14"/>
      <c r="BL51" s="14"/>
      <c r="BN51" s="35"/>
      <c r="BO51" s="4"/>
    </row>
    <row r="52" spans="1:67">
      <c r="A52" s="41"/>
      <c r="B52" s="42"/>
      <c r="C52" s="41"/>
      <c r="D52" s="41"/>
      <c r="E52" s="41"/>
      <c r="F52" s="41"/>
      <c r="G52" s="43"/>
      <c r="H52" s="43"/>
      <c r="I52" s="43"/>
      <c r="J52" s="44"/>
      <c r="K52" s="44"/>
      <c r="L52" s="44"/>
      <c r="M52" s="44"/>
      <c r="N52" s="44"/>
      <c r="O52" s="44"/>
      <c r="P52" s="44"/>
      <c r="Q52" s="44"/>
      <c r="R52" s="45"/>
      <c r="S52" s="46"/>
      <c r="T52" s="47"/>
      <c r="U52" s="48" t="str">
        <f>IF(F52&lt;&gt;"",IFERROR(HLOOKUP("prediction_xgb_"&amp;F52,ML_prediction!$D$4:$AP$6,3,0),"No Analysis"),"")</f>
        <v/>
      </c>
      <c r="V52" s="48" t="str">
        <f>IF(F52&lt;&gt;"",IFERROR(HLOOKUP("prediction_LR_"&amp;F52,ML_prediction!$D$4:$AP$6,3,0),"No Analysis"),"")</f>
        <v/>
      </c>
      <c r="W52" s="49"/>
      <c r="X52" s="49"/>
      <c r="Y52" s="49"/>
      <c r="Z52" s="49"/>
      <c r="AA52" s="49"/>
      <c r="AB52" s="49"/>
      <c r="AC52" s="49"/>
      <c r="AD52" s="47"/>
      <c r="AE52" s="47"/>
      <c r="AF52" s="47"/>
      <c r="AG52" s="47"/>
      <c r="AH52" s="47"/>
      <c r="AI52" s="47"/>
      <c r="AJ52" s="47"/>
      <c r="AK52" s="47"/>
      <c r="AL52" s="46"/>
      <c r="AM52" s="47"/>
      <c r="AN52" s="47"/>
      <c r="AO52" s="50"/>
      <c r="AP52" s="51"/>
      <c r="AQ52" s="52"/>
      <c r="AR52" s="53">
        <f t="shared" si="6"/>
        <v>0</v>
      </c>
      <c r="AS52" s="53"/>
      <c r="AT52" s="54"/>
      <c r="AU52" s="46"/>
      <c r="AV52" s="50"/>
      <c r="AW52" s="54"/>
      <c r="AX52" s="52" t="str">
        <f t="shared" si="10"/>
        <v/>
      </c>
      <c r="AY52" s="53"/>
      <c r="AZ52" s="53" t="str">
        <f t="shared" si="11"/>
        <v/>
      </c>
      <c r="BA52" s="55" t="str">
        <f t="shared" si="8"/>
        <v/>
      </c>
      <c r="BB52" s="56" t="str">
        <f t="shared" si="9"/>
        <v/>
      </c>
      <c r="BC52" s="11"/>
      <c r="BD52" s="12"/>
      <c r="BE52" s="12"/>
      <c r="BF52" s="12"/>
      <c r="BG52" s="13"/>
      <c r="BH52" s="14"/>
      <c r="BI52" s="14"/>
      <c r="BJ52" s="14"/>
      <c r="BK52" s="14"/>
      <c r="BL52" s="14"/>
      <c r="BN52" s="35"/>
      <c r="BO52" s="4"/>
    </row>
    <row r="53" spans="1:67">
      <c r="A53" s="41"/>
      <c r="B53" s="42"/>
      <c r="C53" s="41"/>
      <c r="D53" s="41"/>
      <c r="E53" s="41"/>
      <c r="F53" s="41"/>
      <c r="G53" s="43"/>
      <c r="H53" s="43"/>
      <c r="I53" s="43"/>
      <c r="J53" s="44"/>
      <c r="K53" s="44"/>
      <c r="L53" s="44"/>
      <c r="M53" s="44"/>
      <c r="N53" s="44"/>
      <c r="O53" s="44"/>
      <c r="P53" s="44"/>
      <c r="Q53" s="44"/>
      <c r="R53" s="45"/>
      <c r="S53" s="46"/>
      <c r="T53" s="47"/>
      <c r="U53" s="48" t="str">
        <f>IF(F53&lt;&gt;"",IFERROR(HLOOKUP("prediction_xgb_"&amp;F53,ML_prediction!$D$4:$AP$6,3,0),"No Analysis"),"")</f>
        <v/>
      </c>
      <c r="V53" s="48" t="str">
        <f>IF(F53&lt;&gt;"",IFERROR(HLOOKUP("prediction_LR_"&amp;F53,ML_prediction!$D$4:$AP$6,3,0),"No Analysis"),"")</f>
        <v/>
      </c>
      <c r="W53" s="49"/>
      <c r="X53" s="49"/>
      <c r="Y53" s="49"/>
      <c r="Z53" s="49"/>
      <c r="AA53" s="49"/>
      <c r="AB53" s="49"/>
      <c r="AC53" s="49"/>
      <c r="AD53" s="47"/>
      <c r="AE53" s="47"/>
      <c r="AF53" s="47"/>
      <c r="AG53" s="47"/>
      <c r="AH53" s="47"/>
      <c r="AI53" s="47"/>
      <c r="AJ53" s="47"/>
      <c r="AK53" s="47"/>
      <c r="AL53" s="46"/>
      <c r="AM53" s="47"/>
      <c r="AN53" s="47"/>
      <c r="AO53" s="50"/>
      <c r="AP53" s="51"/>
      <c r="AQ53" s="52"/>
      <c r="AR53" s="53">
        <f t="shared" si="6"/>
        <v>0</v>
      </c>
      <c r="AS53" s="53"/>
      <c r="AT53" s="54"/>
      <c r="AU53" s="46"/>
      <c r="AV53" s="50"/>
      <c r="AW53" s="54"/>
      <c r="AX53" s="52" t="str">
        <f t="shared" si="10"/>
        <v/>
      </c>
      <c r="AY53" s="53"/>
      <c r="AZ53" s="53" t="str">
        <f t="shared" si="11"/>
        <v/>
      </c>
      <c r="BA53" s="55" t="str">
        <f t="shared" si="8"/>
        <v/>
      </c>
      <c r="BB53" s="56" t="str">
        <f t="shared" si="9"/>
        <v/>
      </c>
      <c r="BC53" s="11"/>
      <c r="BD53" s="12"/>
      <c r="BE53" s="12"/>
      <c r="BF53" s="12"/>
      <c r="BG53" s="13"/>
      <c r="BH53" s="14"/>
      <c r="BI53" s="14"/>
      <c r="BJ53" s="14"/>
      <c r="BK53" s="14"/>
      <c r="BL53" s="14"/>
      <c r="BN53" s="35"/>
      <c r="BO53" s="4"/>
    </row>
    <row r="54" spans="1:67">
      <c r="A54" s="41"/>
      <c r="B54" s="42"/>
      <c r="C54" s="41"/>
      <c r="D54" s="41"/>
      <c r="E54" s="41"/>
      <c r="F54" s="41"/>
      <c r="G54" s="43"/>
      <c r="H54" s="43"/>
      <c r="I54" s="43"/>
      <c r="J54" s="44"/>
      <c r="K54" s="44"/>
      <c r="L54" s="44"/>
      <c r="M54" s="44"/>
      <c r="N54" s="44"/>
      <c r="O54" s="44"/>
      <c r="P54" s="44"/>
      <c r="Q54" s="44"/>
      <c r="R54" s="45"/>
      <c r="S54" s="46"/>
      <c r="T54" s="47"/>
      <c r="U54" s="48" t="str">
        <f>IF(F54&lt;&gt;"",IFERROR(HLOOKUP("prediction_xgb_"&amp;F54,ML_prediction!$D$4:$AP$6,3,0),"No Analysis"),"")</f>
        <v/>
      </c>
      <c r="V54" s="48" t="str">
        <f>IF(F54&lt;&gt;"",IFERROR(HLOOKUP("prediction_LR_"&amp;F54,ML_prediction!$D$4:$AP$6,3,0),"No Analysis"),"")</f>
        <v/>
      </c>
      <c r="W54" s="49"/>
      <c r="X54" s="49"/>
      <c r="Y54" s="49"/>
      <c r="Z54" s="49"/>
      <c r="AA54" s="49"/>
      <c r="AB54" s="49"/>
      <c r="AC54" s="49"/>
      <c r="AD54" s="47"/>
      <c r="AE54" s="47"/>
      <c r="AF54" s="47"/>
      <c r="AG54" s="47"/>
      <c r="AH54" s="47"/>
      <c r="AI54" s="47"/>
      <c r="AJ54" s="47"/>
      <c r="AK54" s="47"/>
      <c r="AL54" s="46"/>
      <c r="AM54" s="47"/>
      <c r="AN54" s="47"/>
      <c r="AO54" s="50"/>
      <c r="AP54" s="51"/>
      <c r="AQ54" s="52"/>
      <c r="AR54" s="53">
        <f t="shared" si="6"/>
        <v>0</v>
      </c>
      <c r="AS54" s="53"/>
      <c r="AT54" s="54"/>
      <c r="AU54" s="46"/>
      <c r="AV54" s="50"/>
      <c r="AW54" s="54"/>
      <c r="AX54" s="52" t="str">
        <f t="shared" si="10"/>
        <v/>
      </c>
      <c r="AY54" s="53"/>
      <c r="AZ54" s="53" t="str">
        <f t="shared" si="11"/>
        <v/>
      </c>
      <c r="BA54" s="55" t="str">
        <f t="shared" si="8"/>
        <v/>
      </c>
      <c r="BB54" s="56" t="str">
        <f t="shared" si="9"/>
        <v/>
      </c>
      <c r="BC54" s="11"/>
      <c r="BD54" s="12"/>
      <c r="BE54" s="12"/>
      <c r="BF54" s="12"/>
      <c r="BG54" s="13"/>
      <c r="BH54" s="14"/>
      <c r="BI54" s="14"/>
      <c r="BJ54" s="14"/>
      <c r="BK54" s="14"/>
      <c r="BL54" s="14"/>
      <c r="BN54" s="35"/>
      <c r="BO54" s="4"/>
    </row>
    <row r="55" spans="1:67">
      <c r="A55" s="41"/>
      <c r="B55" s="42"/>
      <c r="C55" s="41"/>
      <c r="D55" s="41"/>
      <c r="E55" s="41"/>
      <c r="F55" s="41"/>
      <c r="G55" s="43"/>
      <c r="H55" s="43"/>
      <c r="I55" s="43"/>
      <c r="J55" s="44"/>
      <c r="K55" s="44"/>
      <c r="L55" s="44"/>
      <c r="M55" s="44"/>
      <c r="N55" s="44"/>
      <c r="O55" s="44"/>
      <c r="P55" s="44"/>
      <c r="Q55" s="44"/>
      <c r="R55" s="45"/>
      <c r="S55" s="46"/>
      <c r="T55" s="47"/>
      <c r="U55" s="48" t="str">
        <f>IF(F55&lt;&gt;"",IFERROR(HLOOKUP("prediction_xgb_"&amp;F55,ML_prediction!$D$4:$AP$6,3,0),"No Analysis"),"")</f>
        <v/>
      </c>
      <c r="V55" s="48" t="str">
        <f>IF(F55&lt;&gt;"",IFERROR(HLOOKUP("prediction_LR_"&amp;F55,ML_prediction!$D$4:$AP$6,3,0),"No Analysis"),"")</f>
        <v/>
      </c>
      <c r="W55" s="49"/>
      <c r="X55" s="49"/>
      <c r="Y55" s="49"/>
      <c r="Z55" s="49"/>
      <c r="AA55" s="49"/>
      <c r="AB55" s="49"/>
      <c r="AC55" s="49"/>
      <c r="AD55" s="47"/>
      <c r="AE55" s="47"/>
      <c r="AF55" s="47"/>
      <c r="AG55" s="47"/>
      <c r="AH55" s="47"/>
      <c r="AI55" s="47"/>
      <c r="AJ55" s="47"/>
      <c r="AK55" s="47"/>
      <c r="AL55" s="46"/>
      <c r="AM55" s="47"/>
      <c r="AN55" s="47"/>
      <c r="AO55" s="50"/>
      <c r="AP55" s="51"/>
      <c r="AQ55" s="52"/>
      <c r="AR55" s="53">
        <f t="shared" si="6"/>
        <v>0</v>
      </c>
      <c r="AS55" s="53"/>
      <c r="AT55" s="54"/>
      <c r="AU55" s="46"/>
      <c r="AV55" s="50"/>
      <c r="AW55" s="54"/>
      <c r="AX55" s="52" t="str">
        <f t="shared" si="10"/>
        <v/>
      </c>
      <c r="AY55" s="53"/>
      <c r="AZ55" s="53" t="str">
        <f t="shared" si="11"/>
        <v/>
      </c>
      <c r="BA55" s="55" t="str">
        <f t="shared" si="8"/>
        <v/>
      </c>
      <c r="BB55" s="56" t="str">
        <f t="shared" si="9"/>
        <v/>
      </c>
      <c r="BC55" s="11"/>
      <c r="BD55" s="12"/>
      <c r="BE55" s="12"/>
      <c r="BF55" s="12"/>
      <c r="BG55" s="13"/>
      <c r="BH55" s="14"/>
      <c r="BI55" s="14"/>
      <c r="BJ55" s="14"/>
      <c r="BK55" s="14"/>
      <c r="BL55" s="14"/>
      <c r="BN55" s="35"/>
      <c r="BO55" s="4"/>
    </row>
    <row r="56" spans="1:67">
      <c r="A56" s="41"/>
      <c r="B56" s="42"/>
      <c r="C56" s="41"/>
      <c r="D56" s="41"/>
      <c r="E56" s="41"/>
      <c r="F56" s="41"/>
      <c r="G56" s="43"/>
      <c r="H56" s="43"/>
      <c r="I56" s="43"/>
      <c r="J56" s="44"/>
      <c r="K56" s="44"/>
      <c r="L56" s="44"/>
      <c r="M56" s="44"/>
      <c r="N56" s="44"/>
      <c r="O56" s="44"/>
      <c r="P56" s="44"/>
      <c r="Q56" s="44"/>
      <c r="R56" s="45"/>
      <c r="S56" s="46"/>
      <c r="T56" s="47"/>
      <c r="U56" s="48" t="str">
        <f>IF(F56&lt;&gt;"",IFERROR(HLOOKUP("prediction_xgb_"&amp;F56,ML_prediction!$D$4:$AP$6,3,0),"No Analysis"),"")</f>
        <v/>
      </c>
      <c r="V56" s="48" t="str">
        <f>IF(F56&lt;&gt;"",IFERROR(HLOOKUP("prediction_LR_"&amp;F56,ML_prediction!$D$4:$AP$6,3,0),"No Analysis"),"")</f>
        <v/>
      </c>
      <c r="W56" s="49"/>
      <c r="X56" s="49"/>
      <c r="Y56" s="49"/>
      <c r="Z56" s="49"/>
      <c r="AA56" s="49"/>
      <c r="AB56" s="49"/>
      <c r="AC56" s="49"/>
      <c r="AD56" s="47"/>
      <c r="AE56" s="47"/>
      <c r="AF56" s="47"/>
      <c r="AG56" s="47"/>
      <c r="AH56" s="47"/>
      <c r="AI56" s="47"/>
      <c r="AJ56" s="47"/>
      <c r="AK56" s="47"/>
      <c r="AL56" s="46"/>
      <c r="AM56" s="47"/>
      <c r="AN56" s="47"/>
      <c r="AO56" s="50"/>
      <c r="AP56" s="51"/>
      <c r="AQ56" s="52"/>
      <c r="AR56" s="53">
        <f t="shared" si="6"/>
        <v>0</v>
      </c>
      <c r="AS56" s="53"/>
      <c r="AT56" s="54"/>
      <c r="AU56" s="46"/>
      <c r="AV56" s="50"/>
      <c r="AW56" s="54"/>
      <c r="AX56" s="52" t="str">
        <f t="shared" si="10"/>
        <v/>
      </c>
      <c r="AY56" s="53"/>
      <c r="AZ56" s="53" t="str">
        <f t="shared" si="11"/>
        <v/>
      </c>
      <c r="BA56" s="55" t="str">
        <f t="shared" si="8"/>
        <v/>
      </c>
      <c r="BB56" s="56" t="str">
        <f t="shared" si="9"/>
        <v/>
      </c>
      <c r="BC56" s="11"/>
      <c r="BD56" s="12"/>
      <c r="BE56" s="12"/>
      <c r="BF56" s="12"/>
      <c r="BG56" s="13"/>
      <c r="BH56" s="14"/>
      <c r="BI56" s="14"/>
      <c r="BJ56" s="14"/>
      <c r="BK56" s="14"/>
      <c r="BL56" s="14"/>
      <c r="BN56" s="35"/>
      <c r="BO56" s="4"/>
    </row>
    <row r="57" spans="1:67">
      <c r="A57" s="41"/>
      <c r="B57" s="42"/>
      <c r="C57" s="41"/>
      <c r="D57" s="41"/>
      <c r="E57" s="41"/>
      <c r="F57" s="41"/>
      <c r="G57" s="43"/>
      <c r="H57" s="43"/>
      <c r="I57" s="43"/>
      <c r="J57" s="44"/>
      <c r="K57" s="44"/>
      <c r="L57" s="44"/>
      <c r="M57" s="44"/>
      <c r="N57" s="44"/>
      <c r="O57" s="44"/>
      <c r="P57" s="44"/>
      <c r="Q57" s="44"/>
      <c r="R57" s="45"/>
      <c r="S57" s="46"/>
      <c r="T57" s="47"/>
      <c r="U57" s="48" t="str">
        <f>IF(F57&lt;&gt;"",IFERROR(HLOOKUP("prediction_xgb_"&amp;F57,ML_prediction!$D$4:$AP$6,3,0),"No Analysis"),"")</f>
        <v/>
      </c>
      <c r="V57" s="48" t="str">
        <f>IF(F57&lt;&gt;"",IFERROR(HLOOKUP("prediction_LR_"&amp;F57,ML_prediction!$D$4:$AP$6,3,0),"No Analysis"),"")</f>
        <v/>
      </c>
      <c r="W57" s="49"/>
      <c r="X57" s="49"/>
      <c r="Y57" s="49"/>
      <c r="Z57" s="49"/>
      <c r="AA57" s="49"/>
      <c r="AB57" s="49"/>
      <c r="AC57" s="49"/>
      <c r="AD57" s="47"/>
      <c r="AE57" s="47"/>
      <c r="AF57" s="47"/>
      <c r="AG57" s="47"/>
      <c r="AH57" s="47"/>
      <c r="AI57" s="47"/>
      <c r="AJ57" s="47"/>
      <c r="AK57" s="47"/>
      <c r="AL57" s="46"/>
      <c r="AM57" s="47"/>
      <c r="AN57" s="47"/>
      <c r="AO57" s="50"/>
      <c r="AP57" s="51"/>
      <c r="AQ57" s="52"/>
      <c r="AR57" s="53">
        <f t="shared" si="6"/>
        <v>0</v>
      </c>
      <c r="AS57" s="53"/>
      <c r="AT57" s="54"/>
      <c r="AU57" s="46"/>
      <c r="AV57" s="50"/>
      <c r="AW57" s="54"/>
      <c r="AX57" s="52" t="str">
        <f t="shared" si="10"/>
        <v/>
      </c>
      <c r="AY57" s="53"/>
      <c r="AZ57" s="53" t="str">
        <f t="shared" si="11"/>
        <v/>
      </c>
      <c r="BA57" s="55" t="str">
        <f t="shared" si="8"/>
        <v/>
      </c>
      <c r="BB57" s="56" t="str">
        <f t="shared" si="9"/>
        <v/>
      </c>
      <c r="BC57" s="11"/>
      <c r="BD57" s="12"/>
      <c r="BE57" s="12"/>
      <c r="BF57" s="12"/>
      <c r="BG57" s="13"/>
      <c r="BH57" s="14"/>
      <c r="BI57" s="14"/>
      <c r="BJ57" s="14"/>
      <c r="BK57" s="14"/>
      <c r="BL57" s="14"/>
      <c r="BN57" s="35"/>
      <c r="BO57" s="4"/>
    </row>
    <row r="58" spans="1:67">
      <c r="A58" s="41"/>
      <c r="B58" s="42"/>
      <c r="C58" s="41"/>
      <c r="D58" s="41"/>
      <c r="E58" s="41"/>
      <c r="F58" s="41"/>
      <c r="G58" s="43"/>
      <c r="H58" s="43"/>
      <c r="I58" s="43"/>
      <c r="J58" s="44"/>
      <c r="K58" s="44"/>
      <c r="L58" s="44"/>
      <c r="M58" s="44"/>
      <c r="N58" s="44"/>
      <c r="O58" s="44"/>
      <c r="P58" s="44"/>
      <c r="Q58" s="44"/>
      <c r="R58" s="45"/>
      <c r="S58" s="46"/>
      <c r="T58" s="47"/>
      <c r="U58" s="48" t="str">
        <f>IF(F58&lt;&gt;"",IFERROR(HLOOKUP("prediction_xgb_"&amp;F58,ML_prediction!$D$4:$AP$6,3,0),"No Analysis"),"")</f>
        <v/>
      </c>
      <c r="V58" s="48" t="str">
        <f>IF(F58&lt;&gt;"",IFERROR(HLOOKUP("prediction_LR_"&amp;F58,ML_prediction!$D$4:$AP$6,3,0),"No Analysis"),"")</f>
        <v/>
      </c>
      <c r="W58" s="49"/>
      <c r="X58" s="49"/>
      <c r="Y58" s="49"/>
      <c r="Z58" s="49"/>
      <c r="AA58" s="49"/>
      <c r="AB58" s="49"/>
      <c r="AC58" s="49"/>
      <c r="AD58" s="47"/>
      <c r="AE58" s="47"/>
      <c r="AF58" s="47"/>
      <c r="AG58" s="47"/>
      <c r="AH58" s="47"/>
      <c r="AI58" s="47"/>
      <c r="AJ58" s="47"/>
      <c r="AK58" s="47"/>
      <c r="AL58" s="46"/>
      <c r="AM58" s="47"/>
      <c r="AN58" s="47"/>
      <c r="AO58" s="50"/>
      <c r="AP58" s="51"/>
      <c r="AQ58" s="52"/>
      <c r="AR58" s="53">
        <f t="shared" si="6"/>
        <v>0</v>
      </c>
      <c r="AS58" s="53"/>
      <c r="AT58" s="54"/>
      <c r="AU58" s="46"/>
      <c r="AV58" s="50"/>
      <c r="AW58" s="54"/>
      <c r="AX58" s="52" t="str">
        <f t="shared" si="10"/>
        <v/>
      </c>
      <c r="AY58" s="53"/>
      <c r="AZ58" s="53" t="str">
        <f t="shared" si="11"/>
        <v/>
      </c>
      <c r="BA58" s="55" t="str">
        <f t="shared" si="8"/>
        <v/>
      </c>
      <c r="BB58" s="56" t="str">
        <f t="shared" si="9"/>
        <v/>
      </c>
      <c r="BC58" s="11"/>
      <c r="BD58" s="12"/>
      <c r="BE58" s="12"/>
      <c r="BF58" s="12"/>
      <c r="BG58" s="13"/>
      <c r="BH58" s="14"/>
      <c r="BI58" s="14"/>
      <c r="BJ58" s="14"/>
      <c r="BK58" s="14"/>
      <c r="BL58" s="14"/>
      <c r="BN58" s="35"/>
      <c r="BO58" s="4"/>
    </row>
    <row r="59" spans="1:67">
      <c r="A59" s="41"/>
      <c r="B59" s="42"/>
      <c r="C59" s="41"/>
      <c r="D59" s="41"/>
      <c r="E59" s="41"/>
      <c r="F59" s="41"/>
      <c r="G59" s="43"/>
      <c r="H59" s="43"/>
      <c r="I59" s="43"/>
      <c r="J59" s="44"/>
      <c r="K59" s="44"/>
      <c r="L59" s="44"/>
      <c r="M59" s="44"/>
      <c r="N59" s="44"/>
      <c r="O59" s="44"/>
      <c r="P59" s="44"/>
      <c r="Q59" s="44"/>
      <c r="R59" s="45"/>
      <c r="S59" s="46"/>
      <c r="T59" s="47"/>
      <c r="U59" s="48" t="str">
        <f>IF(F59&lt;&gt;"",IFERROR(HLOOKUP("prediction_xgb_"&amp;F59,ML_prediction!$D$4:$AP$6,3,0),"No Analysis"),"")</f>
        <v/>
      </c>
      <c r="V59" s="48" t="str">
        <f>IF(F59&lt;&gt;"",IFERROR(HLOOKUP("prediction_LR_"&amp;F59,ML_prediction!$D$4:$AP$6,3,0),"No Analysis"),"")</f>
        <v/>
      </c>
      <c r="W59" s="49"/>
      <c r="X59" s="49"/>
      <c r="Y59" s="49"/>
      <c r="Z59" s="49"/>
      <c r="AA59" s="49"/>
      <c r="AB59" s="49"/>
      <c r="AC59" s="49"/>
      <c r="AD59" s="47"/>
      <c r="AE59" s="47"/>
      <c r="AF59" s="47"/>
      <c r="AG59" s="47"/>
      <c r="AH59" s="47"/>
      <c r="AI59" s="47"/>
      <c r="AJ59" s="47"/>
      <c r="AK59" s="47"/>
      <c r="AL59" s="46"/>
      <c r="AM59" s="47"/>
      <c r="AN59" s="47"/>
      <c r="AO59" s="50"/>
      <c r="AP59" s="51"/>
      <c r="AQ59" s="52"/>
      <c r="AR59" s="53">
        <f t="shared" si="6"/>
        <v>0</v>
      </c>
      <c r="AS59" s="53"/>
      <c r="AT59" s="54"/>
      <c r="AU59" s="46"/>
      <c r="AV59" s="50"/>
      <c r="AW59" s="54"/>
      <c r="AX59" s="52" t="str">
        <f t="shared" si="10"/>
        <v/>
      </c>
      <c r="AY59" s="53"/>
      <c r="AZ59" s="53" t="str">
        <f t="shared" si="11"/>
        <v/>
      </c>
      <c r="BA59" s="55" t="str">
        <f t="shared" si="8"/>
        <v/>
      </c>
      <c r="BB59" s="56" t="str">
        <f t="shared" si="9"/>
        <v/>
      </c>
      <c r="BC59" s="11"/>
      <c r="BD59" s="12"/>
      <c r="BE59" s="12"/>
      <c r="BF59" s="12"/>
      <c r="BG59" s="13"/>
      <c r="BH59" s="14"/>
      <c r="BI59" s="14"/>
      <c r="BJ59" s="14"/>
      <c r="BK59" s="14"/>
      <c r="BL59" s="14"/>
      <c r="BN59" s="35"/>
      <c r="BO59" s="4"/>
    </row>
    <row r="60" spans="1:67">
      <c r="A60" s="41"/>
      <c r="B60" s="42"/>
      <c r="C60" s="41"/>
      <c r="D60" s="41"/>
      <c r="E60" s="41"/>
      <c r="F60" s="41"/>
      <c r="G60" s="43"/>
      <c r="H60" s="43"/>
      <c r="I60" s="43"/>
      <c r="J60" s="44"/>
      <c r="K60" s="44"/>
      <c r="L60" s="44"/>
      <c r="M60" s="44"/>
      <c r="N60" s="44"/>
      <c r="O60" s="44"/>
      <c r="P60" s="44"/>
      <c r="Q60" s="44"/>
      <c r="R60" s="45"/>
      <c r="S60" s="46"/>
      <c r="T60" s="47"/>
      <c r="U60" s="48" t="str">
        <f>IF(F60&lt;&gt;"",IFERROR(HLOOKUP("prediction_xgb_"&amp;F60,ML_prediction!$D$4:$AP$6,3,0),"No Analysis"),"")</f>
        <v/>
      </c>
      <c r="V60" s="48" t="str">
        <f>IF(F60&lt;&gt;"",IFERROR(HLOOKUP("prediction_LR_"&amp;F60,ML_prediction!$D$4:$AP$6,3,0),"No Analysis"),"")</f>
        <v/>
      </c>
      <c r="W60" s="49"/>
      <c r="X60" s="49"/>
      <c r="Y60" s="49"/>
      <c r="Z60" s="49"/>
      <c r="AA60" s="49"/>
      <c r="AB60" s="49"/>
      <c r="AC60" s="49"/>
      <c r="AD60" s="47"/>
      <c r="AE60" s="47"/>
      <c r="AF60" s="47"/>
      <c r="AG60" s="47"/>
      <c r="AH60" s="47"/>
      <c r="AI60" s="47"/>
      <c r="AJ60" s="47"/>
      <c r="AK60" s="47"/>
      <c r="AL60" s="46"/>
      <c r="AM60" s="47"/>
      <c r="AN60" s="47"/>
      <c r="AO60" s="50"/>
      <c r="AP60" s="51"/>
      <c r="AQ60" s="52"/>
      <c r="AR60" s="53">
        <f t="shared" si="6"/>
        <v>0</v>
      </c>
      <c r="AS60" s="53"/>
      <c r="AT60" s="54"/>
      <c r="AU60" s="46"/>
      <c r="AV60" s="50"/>
      <c r="AW60" s="54"/>
      <c r="AX60" s="52" t="str">
        <f t="shared" si="10"/>
        <v/>
      </c>
      <c r="AY60" s="53"/>
      <c r="AZ60" s="53" t="str">
        <f t="shared" si="11"/>
        <v/>
      </c>
      <c r="BA60" s="55" t="str">
        <f t="shared" si="8"/>
        <v/>
      </c>
      <c r="BB60" s="56" t="str">
        <f t="shared" si="9"/>
        <v/>
      </c>
      <c r="BC60" s="11"/>
      <c r="BD60" s="12"/>
      <c r="BE60" s="12"/>
      <c r="BF60" s="12"/>
      <c r="BG60" s="13"/>
      <c r="BH60" s="14"/>
      <c r="BI60" s="14"/>
      <c r="BJ60" s="14"/>
      <c r="BK60" s="14"/>
      <c r="BL60" s="14"/>
      <c r="BN60" s="35"/>
      <c r="BO60" s="4"/>
    </row>
    <row r="61" spans="1:67">
      <c r="A61" s="41"/>
      <c r="B61" s="42"/>
      <c r="C61" s="41"/>
      <c r="D61" s="41"/>
      <c r="E61" s="41"/>
      <c r="F61" s="41"/>
      <c r="G61" s="43"/>
      <c r="H61" s="43"/>
      <c r="I61" s="43"/>
      <c r="J61" s="44"/>
      <c r="K61" s="44"/>
      <c r="L61" s="44"/>
      <c r="M61" s="44"/>
      <c r="N61" s="44"/>
      <c r="O61" s="44"/>
      <c r="P61" s="44"/>
      <c r="Q61" s="44"/>
      <c r="R61" s="45"/>
      <c r="S61" s="46"/>
      <c r="T61" s="47"/>
      <c r="U61" s="48" t="str">
        <f>IF(F61&lt;&gt;"",IFERROR(HLOOKUP("prediction_xgb_"&amp;F61,ML_prediction!$D$4:$AP$6,3,0),"No Analysis"),"")</f>
        <v/>
      </c>
      <c r="V61" s="48" t="str">
        <f>IF(F61&lt;&gt;"",IFERROR(HLOOKUP("prediction_LR_"&amp;F61,ML_prediction!$D$4:$AP$6,3,0),"No Analysis"),"")</f>
        <v/>
      </c>
      <c r="W61" s="49"/>
      <c r="X61" s="49"/>
      <c r="Y61" s="49"/>
      <c r="Z61" s="49"/>
      <c r="AA61" s="49"/>
      <c r="AB61" s="49"/>
      <c r="AC61" s="49"/>
      <c r="AD61" s="47"/>
      <c r="AE61" s="47"/>
      <c r="AF61" s="47"/>
      <c r="AG61" s="47"/>
      <c r="AH61" s="47"/>
      <c r="AI61" s="47"/>
      <c r="AJ61" s="47"/>
      <c r="AK61" s="47"/>
      <c r="AL61" s="46"/>
      <c r="AM61" s="47"/>
      <c r="AN61" s="47"/>
      <c r="AO61" s="50"/>
      <c r="AP61" s="51"/>
      <c r="AQ61" s="52"/>
      <c r="AR61" s="53">
        <f t="shared" si="6"/>
        <v>0</v>
      </c>
      <c r="AS61" s="53"/>
      <c r="AT61" s="54"/>
      <c r="AU61" s="46"/>
      <c r="AV61" s="50"/>
      <c r="AW61" s="54"/>
      <c r="AX61" s="52" t="str">
        <f t="shared" si="10"/>
        <v/>
      </c>
      <c r="AY61" s="53"/>
      <c r="AZ61" s="53" t="str">
        <f t="shared" si="11"/>
        <v/>
      </c>
      <c r="BA61" s="55" t="str">
        <f t="shared" si="8"/>
        <v/>
      </c>
      <c r="BB61" s="56" t="str">
        <f t="shared" si="9"/>
        <v/>
      </c>
      <c r="BC61" s="11"/>
      <c r="BD61" s="12"/>
      <c r="BE61" s="12"/>
      <c r="BF61" s="12"/>
      <c r="BG61" s="13"/>
      <c r="BH61" s="14"/>
      <c r="BI61" s="14"/>
      <c r="BJ61" s="14"/>
      <c r="BK61" s="14"/>
      <c r="BL61" s="14"/>
      <c r="BN61" s="35"/>
      <c r="BO61" s="4"/>
    </row>
    <row r="62" spans="1:67">
      <c r="A62" s="41"/>
      <c r="B62" s="42"/>
      <c r="C62" s="41"/>
      <c r="D62" s="41"/>
      <c r="E62" s="41"/>
      <c r="F62" s="41"/>
      <c r="G62" s="43"/>
      <c r="H62" s="43"/>
      <c r="I62" s="43"/>
      <c r="J62" s="44"/>
      <c r="K62" s="44"/>
      <c r="L62" s="44"/>
      <c r="M62" s="44"/>
      <c r="N62" s="44"/>
      <c r="O62" s="44"/>
      <c r="P62" s="44"/>
      <c r="Q62" s="44"/>
      <c r="R62" s="45"/>
      <c r="S62" s="46"/>
      <c r="T62" s="47"/>
      <c r="U62" s="48" t="str">
        <f>IF(F62&lt;&gt;"",IFERROR(HLOOKUP("prediction_xgb_"&amp;F62,ML_prediction!$D$4:$AP$6,3,0),"No Analysis"),"")</f>
        <v/>
      </c>
      <c r="V62" s="48" t="str">
        <f>IF(F62&lt;&gt;"",IFERROR(HLOOKUP("prediction_LR_"&amp;F62,ML_prediction!$D$4:$AP$6,3,0),"No Analysis"),"")</f>
        <v/>
      </c>
      <c r="W62" s="49"/>
      <c r="X62" s="49"/>
      <c r="Y62" s="49"/>
      <c r="Z62" s="49"/>
      <c r="AA62" s="49"/>
      <c r="AB62" s="49"/>
      <c r="AC62" s="49"/>
      <c r="AD62" s="47"/>
      <c r="AE62" s="47"/>
      <c r="AF62" s="47"/>
      <c r="AG62" s="47"/>
      <c r="AH62" s="47"/>
      <c r="AI62" s="47"/>
      <c r="AJ62" s="47"/>
      <c r="AK62" s="47"/>
      <c r="AL62" s="46"/>
      <c r="AM62" s="47"/>
      <c r="AN62" s="47"/>
      <c r="AO62" s="50"/>
      <c r="AP62" s="51"/>
      <c r="AQ62" s="52"/>
      <c r="AR62" s="53">
        <f t="shared" si="6"/>
        <v>0</v>
      </c>
      <c r="AS62" s="53"/>
      <c r="AT62" s="54"/>
      <c r="AU62" s="46"/>
      <c r="AV62" s="50"/>
      <c r="AW62" s="54"/>
      <c r="AX62" s="52" t="str">
        <f t="shared" si="10"/>
        <v/>
      </c>
      <c r="AY62" s="53"/>
      <c r="AZ62" s="53" t="str">
        <f t="shared" si="11"/>
        <v/>
      </c>
      <c r="BA62" s="55" t="str">
        <f t="shared" si="8"/>
        <v/>
      </c>
      <c r="BB62" s="56" t="str">
        <f t="shared" si="9"/>
        <v/>
      </c>
      <c r="BC62" s="11"/>
      <c r="BD62" s="12"/>
      <c r="BE62" s="12"/>
      <c r="BF62" s="12"/>
      <c r="BG62" s="13"/>
      <c r="BH62" s="14"/>
      <c r="BI62" s="14"/>
      <c r="BJ62" s="14"/>
      <c r="BK62" s="14"/>
      <c r="BL62" s="14"/>
      <c r="BN62" s="35"/>
      <c r="BO62" s="4"/>
    </row>
    <row r="63" spans="1:67">
      <c r="A63" s="41"/>
      <c r="B63" s="42"/>
      <c r="C63" s="41"/>
      <c r="D63" s="41"/>
      <c r="E63" s="41"/>
      <c r="F63" s="41"/>
      <c r="G63" s="43"/>
      <c r="H63" s="43"/>
      <c r="I63" s="43"/>
      <c r="J63" s="44"/>
      <c r="K63" s="44"/>
      <c r="L63" s="44"/>
      <c r="M63" s="44"/>
      <c r="N63" s="44"/>
      <c r="O63" s="44"/>
      <c r="P63" s="44"/>
      <c r="Q63" s="44"/>
      <c r="R63" s="45"/>
      <c r="S63" s="46"/>
      <c r="T63" s="47"/>
      <c r="U63" s="48" t="str">
        <f>IF(F63&lt;&gt;"",IFERROR(HLOOKUP("prediction_xgb_"&amp;F63,ML_prediction!$D$4:$AP$6,3,0),"No Analysis"),"")</f>
        <v/>
      </c>
      <c r="V63" s="48" t="str">
        <f>IF(F63&lt;&gt;"",IFERROR(HLOOKUP("prediction_LR_"&amp;F63,ML_prediction!$D$4:$AP$6,3,0),"No Analysis"),"")</f>
        <v/>
      </c>
      <c r="W63" s="49"/>
      <c r="X63" s="49"/>
      <c r="Y63" s="49"/>
      <c r="Z63" s="49"/>
      <c r="AA63" s="49"/>
      <c r="AB63" s="49"/>
      <c r="AC63" s="49"/>
      <c r="AD63" s="47"/>
      <c r="AE63" s="47"/>
      <c r="AF63" s="47"/>
      <c r="AG63" s="47"/>
      <c r="AH63" s="47"/>
      <c r="AI63" s="47"/>
      <c r="AJ63" s="47"/>
      <c r="AK63" s="47"/>
      <c r="AL63" s="46"/>
      <c r="AM63" s="47"/>
      <c r="AN63" s="47"/>
      <c r="AO63" s="50"/>
      <c r="AP63" s="51"/>
      <c r="AQ63" s="52"/>
      <c r="AR63" s="53">
        <f t="shared" si="6"/>
        <v>0</v>
      </c>
      <c r="AS63" s="53"/>
      <c r="AT63" s="54"/>
      <c r="AU63" s="46"/>
      <c r="AV63" s="50"/>
      <c r="AW63" s="54"/>
      <c r="AX63" s="52" t="str">
        <f t="shared" si="10"/>
        <v/>
      </c>
      <c r="AY63" s="53"/>
      <c r="AZ63" s="53" t="str">
        <f t="shared" si="11"/>
        <v/>
      </c>
      <c r="BA63" s="55" t="str">
        <f t="shared" si="8"/>
        <v/>
      </c>
      <c r="BB63" s="56" t="str">
        <f t="shared" si="9"/>
        <v/>
      </c>
      <c r="BC63" s="11"/>
      <c r="BD63" s="12"/>
      <c r="BE63" s="12"/>
      <c r="BF63" s="12"/>
      <c r="BG63" s="13"/>
      <c r="BH63" s="14"/>
      <c r="BI63" s="14"/>
      <c r="BJ63" s="14"/>
      <c r="BK63" s="14"/>
      <c r="BL63" s="14"/>
      <c r="BN63" s="35"/>
      <c r="BO63" s="4"/>
    </row>
    <row r="64" spans="1:67">
      <c r="BN64" s="35"/>
      <c r="BO64" s="4"/>
    </row>
    <row r="65" spans="66:67">
      <c r="BN65" s="35"/>
      <c r="BO65" s="4"/>
    </row>
    <row r="66" spans="66:67">
      <c r="BN66" s="35"/>
      <c r="BO66" s="4"/>
    </row>
    <row r="67" spans="66:67">
      <c r="BN67" s="35"/>
      <c r="BO67" s="4"/>
    </row>
    <row r="68" spans="66:67">
      <c r="BN68" s="35"/>
      <c r="BO68" s="4"/>
    </row>
    <row r="69" spans="66:67">
      <c r="BN69" s="35"/>
      <c r="BO69" s="4"/>
    </row>
    <row r="70" spans="66:67">
      <c r="BN70" s="35"/>
      <c r="BO70" s="4"/>
    </row>
    <row r="71" spans="66:67">
      <c r="BN71" s="35"/>
      <c r="BO71" s="4"/>
    </row>
    <row r="72" spans="66:67">
      <c r="BN72" s="35"/>
      <c r="BO72" s="4"/>
    </row>
    <row r="73" spans="66:67">
      <c r="BN73" s="35"/>
      <c r="BO73" s="4"/>
    </row>
    <row r="74" spans="66:67">
      <c r="BN74" s="35"/>
      <c r="BO74" s="4"/>
    </row>
    <row r="75" spans="66:67">
      <c r="BN75" s="35"/>
      <c r="BO75" s="4"/>
    </row>
    <row r="76" spans="66:67">
      <c r="BN76" s="35"/>
      <c r="BO76" s="4"/>
    </row>
    <row r="77" spans="66:67">
      <c r="BN77" s="35"/>
      <c r="BO77" s="4"/>
    </row>
    <row r="78" spans="66:67">
      <c r="BN78" s="35"/>
      <c r="BO78" s="4"/>
    </row>
    <row r="79" spans="66:67">
      <c r="BN79" s="35"/>
      <c r="BO79" s="4"/>
    </row>
    <row r="80" spans="66:67">
      <c r="BN80" s="35"/>
      <c r="BO80" s="4"/>
    </row>
    <row r="81" spans="66:67">
      <c r="BN81" s="35"/>
      <c r="BO81" s="4"/>
    </row>
    <row r="82" spans="66:67">
      <c r="BN82" s="35"/>
      <c r="BO82" s="4"/>
    </row>
    <row r="83" spans="66:67">
      <c r="BN83" s="35"/>
      <c r="BO83" s="4"/>
    </row>
    <row r="84" spans="66:67">
      <c r="BN84" s="35"/>
      <c r="BO84" s="4"/>
    </row>
    <row r="85" spans="66:67">
      <c r="BN85" s="35"/>
      <c r="BO85" s="4"/>
    </row>
    <row r="86" spans="66:67">
      <c r="BN86" s="35"/>
      <c r="BO86" s="4"/>
    </row>
    <row r="87" spans="66:67">
      <c r="BN87" s="35"/>
      <c r="BO87" s="4"/>
    </row>
    <row r="88" spans="66:67">
      <c r="BN88" s="35"/>
      <c r="BO88" s="4"/>
    </row>
    <row r="89" spans="66:67">
      <c r="BN89" s="35"/>
      <c r="BO89" s="4"/>
    </row>
    <row r="90" spans="66:67">
      <c r="BN90" s="35"/>
      <c r="BO90" s="4"/>
    </row>
    <row r="91" spans="66:67">
      <c r="BN91" s="35"/>
      <c r="BO91" s="4"/>
    </row>
    <row r="92" spans="66:67">
      <c r="BN92" s="35"/>
      <c r="BO92" s="4"/>
    </row>
    <row r="93" spans="66:67">
      <c r="BN93" s="35"/>
      <c r="BO93" s="4"/>
    </row>
    <row r="94" spans="66:67">
      <c r="BN94" s="35"/>
      <c r="BO94" s="4"/>
    </row>
    <row r="95" spans="66:67">
      <c r="BN95" s="35"/>
      <c r="BO95" s="4"/>
    </row>
    <row r="96" spans="66:67">
      <c r="BN96" s="35"/>
      <c r="BO96" s="4"/>
    </row>
    <row r="97" spans="66:67">
      <c r="BN97" s="35"/>
      <c r="BO97" s="4"/>
    </row>
    <row r="98" spans="66:67">
      <c r="BN98" s="35"/>
      <c r="BO98" s="4"/>
    </row>
    <row r="99" spans="66:67">
      <c r="BN99" s="35"/>
      <c r="BO99" s="4"/>
    </row>
    <row r="100" spans="66:67">
      <c r="BN100" s="35"/>
      <c r="BO100" s="4"/>
    </row>
    <row r="101" spans="66:67">
      <c r="BN101" s="35"/>
      <c r="BO101" s="4"/>
    </row>
    <row r="102" spans="66:67">
      <c r="BN102" s="35"/>
      <c r="BO102" s="4"/>
    </row>
    <row r="103" spans="66:67">
      <c r="BN103" s="35"/>
      <c r="BO103" s="4"/>
    </row>
    <row r="104" spans="66:67">
      <c r="BN104" s="35"/>
      <c r="BO104" s="4"/>
    </row>
    <row r="105" spans="66:67">
      <c r="BN105" s="35"/>
      <c r="BO105" s="4"/>
    </row>
    <row r="106" spans="66:67">
      <c r="BN106" s="35"/>
      <c r="BO106" s="4"/>
    </row>
    <row r="107" spans="66:67">
      <c r="BN107" s="35"/>
      <c r="BO107" s="4"/>
    </row>
    <row r="108" spans="66:67">
      <c r="BN108" s="35"/>
      <c r="BO108" s="4"/>
    </row>
    <row r="109" spans="66:67">
      <c r="BN109" s="35"/>
      <c r="BO109" s="4"/>
    </row>
    <row r="110" spans="66:67">
      <c r="BN110" s="35"/>
      <c r="BO110" s="4"/>
    </row>
    <row r="111" spans="66:67">
      <c r="BN111" s="35"/>
      <c r="BO111" s="4"/>
    </row>
    <row r="112" spans="66:67">
      <c r="BN112" s="35"/>
      <c r="BO112" s="4"/>
    </row>
    <row r="113" spans="66:67">
      <c r="BN113" s="35"/>
      <c r="BO113" s="4"/>
    </row>
    <row r="114" spans="66:67">
      <c r="BN114" s="35"/>
      <c r="BO114" s="4"/>
    </row>
    <row r="115" spans="66:67">
      <c r="BN115" s="35"/>
      <c r="BO115" s="4"/>
    </row>
    <row r="116" spans="66:67">
      <c r="BN116" s="35"/>
      <c r="BO116" s="4"/>
    </row>
    <row r="117" spans="66:67">
      <c r="BN117" s="35"/>
      <c r="BO117" s="4"/>
    </row>
    <row r="118" spans="66:67">
      <c r="BN118" s="35"/>
      <c r="BO118" s="4"/>
    </row>
    <row r="119" spans="66:67">
      <c r="BN119" s="35"/>
      <c r="BO119" s="4"/>
    </row>
    <row r="120" spans="66:67">
      <c r="BN120" s="35"/>
      <c r="BO120" s="4"/>
    </row>
    <row r="121" spans="66:67">
      <c r="BN121" s="35"/>
      <c r="BO121" s="4"/>
    </row>
    <row r="122" spans="66:67">
      <c r="BN122" s="35"/>
      <c r="BO122" s="4"/>
    </row>
    <row r="123" spans="66:67">
      <c r="BN123" s="35"/>
      <c r="BO123" s="4"/>
    </row>
    <row r="124" spans="66:67">
      <c r="BN124" s="35"/>
      <c r="BO124" s="4"/>
    </row>
    <row r="125" spans="66:67">
      <c r="BN125" s="35"/>
      <c r="BO125" s="4"/>
    </row>
    <row r="126" spans="66:67">
      <c r="BN126" s="35"/>
      <c r="BO126" s="4"/>
    </row>
    <row r="127" spans="66:67">
      <c r="BN127" s="35"/>
      <c r="BO127" s="4"/>
    </row>
    <row r="128" spans="66:67">
      <c r="BN128" s="35"/>
      <c r="BO128" s="4"/>
    </row>
    <row r="129" spans="66:67">
      <c r="BN129" s="35"/>
      <c r="BO129" s="4"/>
    </row>
    <row r="130" spans="66:67">
      <c r="BN130" s="35"/>
      <c r="BO130" s="4"/>
    </row>
    <row r="131" spans="66:67">
      <c r="BN131" s="35"/>
      <c r="BO131" s="4"/>
    </row>
    <row r="132" spans="66:67">
      <c r="BN132" s="35"/>
      <c r="BO132" s="4"/>
    </row>
    <row r="133" spans="66:67">
      <c r="BN133" s="35"/>
      <c r="BO133" s="4"/>
    </row>
    <row r="134" spans="66:67">
      <c r="BN134" s="35"/>
      <c r="BO134" s="4"/>
    </row>
    <row r="135" spans="66:67">
      <c r="BN135" s="35"/>
      <c r="BO135" s="4"/>
    </row>
    <row r="136" spans="66:67">
      <c r="BN136" s="35"/>
      <c r="BO136" s="4"/>
    </row>
    <row r="137" spans="66:67">
      <c r="BN137" s="35"/>
      <c r="BO137" s="4"/>
    </row>
    <row r="138" spans="66:67">
      <c r="BN138" s="35"/>
      <c r="BO138" s="4"/>
    </row>
    <row r="139" spans="66:67">
      <c r="BN139" s="35"/>
      <c r="BO139" s="4"/>
    </row>
    <row r="140" spans="66:67">
      <c r="BN140" s="35"/>
      <c r="BO140" s="4"/>
    </row>
    <row r="141" spans="66:67">
      <c r="BN141" s="35"/>
      <c r="BO141" s="4"/>
    </row>
    <row r="142" spans="66:67">
      <c r="BN142" s="35"/>
      <c r="BO142" s="4"/>
    </row>
    <row r="143" spans="66:67">
      <c r="BN143" s="35"/>
      <c r="BO143" s="4"/>
    </row>
    <row r="144" spans="66:67">
      <c r="BN144" s="35"/>
      <c r="BO144" s="4"/>
    </row>
    <row r="145" spans="66:67">
      <c r="BN145" s="35"/>
      <c r="BO145" s="4"/>
    </row>
    <row r="146" spans="66:67">
      <c r="BN146" s="35"/>
      <c r="BO146" s="4"/>
    </row>
    <row r="147" spans="66:67">
      <c r="BN147" s="35"/>
      <c r="BO147" s="4"/>
    </row>
    <row r="148" spans="66:67">
      <c r="BN148" s="35"/>
      <c r="BO148" s="4"/>
    </row>
    <row r="149" spans="66:67">
      <c r="BN149" s="35"/>
      <c r="BO149" s="4"/>
    </row>
    <row r="150" spans="66:67">
      <c r="BN150" s="35"/>
      <c r="BO150" s="4"/>
    </row>
    <row r="151" spans="66:67">
      <c r="BN151" s="35"/>
      <c r="BO151" s="4"/>
    </row>
    <row r="152" spans="66:67">
      <c r="BN152" s="35"/>
      <c r="BO152" s="4"/>
    </row>
    <row r="153" spans="66:67">
      <c r="BN153" s="35"/>
      <c r="BO153" s="4"/>
    </row>
    <row r="154" spans="66:67">
      <c r="BN154" s="35"/>
      <c r="BO154" s="4"/>
    </row>
    <row r="155" spans="66:67">
      <c r="BN155" s="35"/>
      <c r="BO155" s="4"/>
    </row>
    <row r="156" spans="66:67">
      <c r="BN156" s="35"/>
      <c r="BO156" s="4"/>
    </row>
    <row r="157" spans="66:67">
      <c r="BN157" s="35"/>
      <c r="BO157" s="4"/>
    </row>
    <row r="158" spans="66:67">
      <c r="BN158" s="35"/>
      <c r="BO158" s="4"/>
    </row>
    <row r="159" spans="66:67">
      <c r="BN159" s="35"/>
      <c r="BO159" s="4"/>
    </row>
    <row r="160" spans="66:67">
      <c r="BN160" s="35"/>
      <c r="BO160" s="4"/>
    </row>
    <row r="161" spans="66:67">
      <c r="BN161" s="35"/>
      <c r="BO161" s="4"/>
    </row>
    <row r="162" spans="66:67">
      <c r="BN162" s="35"/>
      <c r="BO162" s="4"/>
    </row>
    <row r="163" spans="66:67">
      <c r="BN163" s="35"/>
      <c r="BO163" s="4"/>
    </row>
    <row r="164" spans="66:67">
      <c r="BN164" s="35"/>
      <c r="BO164" s="4"/>
    </row>
    <row r="165" spans="66:67">
      <c r="BN165" s="35"/>
      <c r="BO165" s="4"/>
    </row>
    <row r="166" spans="66:67">
      <c r="BN166" s="35"/>
      <c r="BO166" s="4"/>
    </row>
    <row r="167" spans="66:67">
      <c r="BN167" s="35"/>
      <c r="BO167" s="4"/>
    </row>
    <row r="168" spans="66:67">
      <c r="BN168" s="35"/>
      <c r="BO168" s="4"/>
    </row>
    <row r="169" spans="66:67">
      <c r="BN169" s="35"/>
      <c r="BO169" s="4"/>
    </row>
    <row r="170" spans="66:67">
      <c r="BN170" s="35"/>
      <c r="BO170" s="4"/>
    </row>
    <row r="171" spans="66:67">
      <c r="BN171" s="35"/>
      <c r="BO171" s="4"/>
    </row>
    <row r="172" spans="66:67">
      <c r="BN172" s="35"/>
      <c r="BO172" s="4"/>
    </row>
    <row r="173" spans="66:67">
      <c r="BN173" s="35"/>
      <c r="BO173" s="4"/>
    </row>
    <row r="174" spans="66:67">
      <c r="BN174" s="35"/>
      <c r="BO174" s="4"/>
    </row>
    <row r="175" spans="66:67">
      <c r="BN175" s="35"/>
      <c r="BO175" s="4"/>
    </row>
    <row r="176" spans="66:67">
      <c r="BN176" s="35"/>
      <c r="BO176" s="4"/>
    </row>
    <row r="177" spans="66:67">
      <c r="BN177" s="35"/>
      <c r="BO177" s="4"/>
    </row>
    <row r="178" spans="66:67">
      <c r="BN178" s="35"/>
      <c r="BO178" s="4"/>
    </row>
    <row r="179" spans="66:67">
      <c r="BN179" s="35"/>
      <c r="BO179" s="4"/>
    </row>
    <row r="180" spans="66:67">
      <c r="BN180" s="35"/>
      <c r="BO180" s="4"/>
    </row>
    <row r="181" spans="66:67">
      <c r="BN181" s="35"/>
      <c r="BO181" s="4"/>
    </row>
    <row r="182" spans="66:67">
      <c r="BN182" s="35"/>
      <c r="BO182" s="4"/>
    </row>
    <row r="183" spans="66:67">
      <c r="BN183" s="35"/>
      <c r="BO183" s="4"/>
    </row>
    <row r="184" spans="66:67">
      <c r="BN184" s="35"/>
      <c r="BO184" s="4"/>
    </row>
    <row r="185" spans="66:67">
      <c r="BN185" s="35"/>
      <c r="BO185" s="4"/>
    </row>
    <row r="186" spans="66:67">
      <c r="BN186" s="35"/>
      <c r="BO186" s="4"/>
    </row>
    <row r="187" spans="66:67">
      <c r="BN187" s="35"/>
      <c r="BO187" s="4"/>
    </row>
    <row r="188" spans="66:67">
      <c r="BN188" s="35"/>
      <c r="BO188" s="4"/>
    </row>
    <row r="189" spans="66:67">
      <c r="BN189" s="35"/>
      <c r="BO189" s="4"/>
    </row>
    <row r="190" spans="66:67">
      <c r="BN190" s="35"/>
      <c r="BO190" s="4"/>
    </row>
    <row r="191" spans="66:67">
      <c r="BN191" s="35"/>
      <c r="BO191" s="4"/>
    </row>
    <row r="192" spans="66:67">
      <c r="BN192" s="35"/>
      <c r="BO192" s="4"/>
    </row>
    <row r="193" spans="66:67">
      <c r="BN193" s="35"/>
      <c r="BO193" s="4"/>
    </row>
    <row r="194" spans="66:67">
      <c r="BN194" s="35"/>
      <c r="BO194" s="4"/>
    </row>
    <row r="195" spans="66:67">
      <c r="BN195" s="35"/>
      <c r="BO195" s="4"/>
    </row>
    <row r="196" spans="66:67">
      <c r="BN196" s="35"/>
      <c r="BO196" s="4"/>
    </row>
    <row r="197" spans="66:67">
      <c r="BN197" s="35"/>
      <c r="BO197" s="4"/>
    </row>
    <row r="198" spans="66:67">
      <c r="BN198" s="35"/>
      <c r="BO198" s="4"/>
    </row>
    <row r="199" spans="66:67">
      <c r="BN199" s="35"/>
      <c r="BO199" s="4"/>
    </row>
    <row r="200" spans="66:67">
      <c r="BN200" s="35"/>
      <c r="BO200" s="4"/>
    </row>
    <row r="201" spans="66:67">
      <c r="BN201" s="35"/>
      <c r="BO201" s="4"/>
    </row>
    <row r="202" spans="66:67">
      <c r="BN202" s="35"/>
      <c r="BO202" s="4"/>
    </row>
    <row r="203" spans="66:67">
      <c r="BN203" s="35"/>
      <c r="BO203" s="4"/>
    </row>
    <row r="204" spans="66:67">
      <c r="BN204" s="35"/>
      <c r="BO204" s="4"/>
    </row>
    <row r="205" spans="66:67">
      <c r="BN205" s="35"/>
      <c r="BO205" s="4"/>
    </row>
    <row r="206" spans="66:67">
      <c r="BN206" s="35"/>
      <c r="BO206" s="4"/>
    </row>
    <row r="207" spans="66:67">
      <c r="BN207" s="35"/>
      <c r="BO207" s="4"/>
    </row>
    <row r="208" spans="66:67">
      <c r="BN208" s="35"/>
      <c r="BO208" s="4"/>
    </row>
    <row r="209" spans="66:67">
      <c r="BN209" s="35"/>
      <c r="BO209" s="4"/>
    </row>
    <row r="210" spans="66:67">
      <c r="BN210" s="35"/>
      <c r="BO210" s="4"/>
    </row>
    <row r="211" spans="66:67">
      <c r="BN211" s="35"/>
      <c r="BO211" s="4"/>
    </row>
    <row r="212" spans="66:67">
      <c r="BN212" s="35"/>
      <c r="BO212" s="4"/>
    </row>
    <row r="213" spans="66:67">
      <c r="BN213" s="35"/>
      <c r="BO213" s="4"/>
    </row>
    <row r="214" spans="66:67">
      <c r="BN214" s="35"/>
      <c r="BO214" s="4"/>
    </row>
    <row r="215" spans="66:67">
      <c r="BN215" s="35"/>
      <c r="BO215" s="4"/>
    </row>
    <row r="216" spans="66:67">
      <c r="BN216" s="35"/>
      <c r="BO216" s="4"/>
    </row>
    <row r="217" spans="66:67">
      <c r="BN217" s="35"/>
      <c r="BO217" s="4"/>
    </row>
    <row r="218" spans="66:67">
      <c r="BN218" s="35"/>
      <c r="BO218" s="4"/>
    </row>
    <row r="219" spans="66:67">
      <c r="BN219" s="35"/>
      <c r="BO219" s="4"/>
    </row>
    <row r="220" spans="66:67">
      <c r="BN220" s="35"/>
      <c r="BO220" s="4"/>
    </row>
    <row r="221" spans="66:67">
      <c r="BN221" s="35"/>
      <c r="BO221" s="4"/>
    </row>
    <row r="222" spans="66:67">
      <c r="BN222" s="35"/>
      <c r="BO222" s="4"/>
    </row>
    <row r="223" spans="66:67">
      <c r="BN223" s="35"/>
      <c r="BO223" s="4"/>
    </row>
    <row r="224" spans="66:67">
      <c r="BN224" s="35"/>
      <c r="BO224" s="4"/>
    </row>
    <row r="225" spans="66:67">
      <c r="BN225" s="35"/>
      <c r="BO225" s="4"/>
    </row>
    <row r="226" spans="66:67">
      <c r="BN226" s="35"/>
      <c r="BO226" s="4"/>
    </row>
    <row r="227" spans="66:67">
      <c r="BN227" s="35"/>
      <c r="BO227" s="4"/>
    </row>
    <row r="228" spans="66:67">
      <c r="BN228" s="35"/>
      <c r="BO228" s="4"/>
    </row>
    <row r="229" spans="66:67">
      <c r="BN229" s="35"/>
      <c r="BO229" s="4"/>
    </row>
    <row r="230" spans="66:67">
      <c r="BN230" s="35"/>
      <c r="BO230" s="4"/>
    </row>
    <row r="231" spans="66:67">
      <c r="BN231" s="35"/>
      <c r="BO231" s="4"/>
    </row>
    <row r="232" spans="66:67">
      <c r="BN232" s="35"/>
      <c r="BO232" s="4"/>
    </row>
    <row r="233" spans="66:67">
      <c r="BN233" s="35"/>
      <c r="BO233" s="4"/>
    </row>
    <row r="234" spans="66:67">
      <c r="BN234" s="35"/>
      <c r="BO234" s="4"/>
    </row>
    <row r="235" spans="66:67">
      <c r="BN235" s="35"/>
      <c r="BO235" s="4"/>
    </row>
    <row r="236" spans="66:67">
      <c r="BN236" s="35"/>
      <c r="BO236" s="4"/>
    </row>
    <row r="237" spans="66:67">
      <c r="BN237" s="35"/>
      <c r="BO237" s="4"/>
    </row>
    <row r="238" spans="66:67">
      <c r="BN238" s="35"/>
      <c r="BO238" s="4"/>
    </row>
    <row r="239" spans="66:67">
      <c r="BN239" s="35"/>
      <c r="BO239" s="4"/>
    </row>
    <row r="240" spans="66:67">
      <c r="BN240" s="35"/>
      <c r="BO240" s="4"/>
    </row>
    <row r="241" spans="66:67">
      <c r="BN241" s="35"/>
      <c r="BO241" s="4"/>
    </row>
    <row r="242" spans="66:67">
      <c r="BN242" s="35"/>
      <c r="BO242" s="4"/>
    </row>
    <row r="243" spans="66:67">
      <c r="BN243" s="35"/>
      <c r="BO243" s="4"/>
    </row>
    <row r="244" spans="66:67">
      <c r="BN244" s="35"/>
      <c r="BO244" s="4"/>
    </row>
    <row r="245" spans="66:67">
      <c r="BN245" s="35"/>
      <c r="BO245" s="4"/>
    </row>
    <row r="246" spans="66:67">
      <c r="BN246" s="35"/>
      <c r="BO246" s="4"/>
    </row>
    <row r="247" spans="66:67">
      <c r="BN247" s="35"/>
      <c r="BO247" s="4"/>
    </row>
    <row r="248" spans="66:67">
      <c r="BN248" s="35"/>
      <c r="BO248" s="4"/>
    </row>
    <row r="249" spans="66:67">
      <c r="BN249" s="35"/>
      <c r="BO249" s="4"/>
    </row>
    <row r="250" spans="66:67">
      <c r="BN250" s="35"/>
      <c r="BO250" s="4"/>
    </row>
    <row r="251" spans="66:67">
      <c r="BN251" s="35"/>
      <c r="BO251" s="4"/>
    </row>
    <row r="252" spans="66:67">
      <c r="BN252" s="35"/>
      <c r="BO252" s="4"/>
    </row>
    <row r="253" spans="66:67">
      <c r="BN253" s="35"/>
      <c r="BO253" s="4"/>
    </row>
    <row r="254" spans="66:67">
      <c r="BN254" s="35"/>
      <c r="BO254" s="4"/>
    </row>
    <row r="255" spans="66:67">
      <c r="BN255" s="35"/>
      <c r="BO255" s="4"/>
    </row>
    <row r="256" spans="66:67">
      <c r="BN256" s="35"/>
      <c r="BO256" s="4"/>
    </row>
    <row r="257" spans="66:67">
      <c r="BN257" s="35"/>
      <c r="BO257" s="4"/>
    </row>
    <row r="258" spans="66:67">
      <c r="BN258" s="35"/>
      <c r="BO258" s="4"/>
    </row>
    <row r="259" spans="66:67">
      <c r="BN259" s="35"/>
      <c r="BO259" s="4"/>
    </row>
    <row r="260" spans="66:67">
      <c r="BN260" s="35"/>
      <c r="BO260" s="4"/>
    </row>
    <row r="261" spans="66:67">
      <c r="BN261" s="35"/>
      <c r="BO261" s="4"/>
    </row>
    <row r="262" spans="66:67">
      <c r="BN262" s="35"/>
      <c r="BO262" s="4"/>
    </row>
    <row r="263" spans="66:67">
      <c r="BN263" s="35"/>
      <c r="BO263" s="4"/>
    </row>
    <row r="264" spans="66:67">
      <c r="BN264" s="35"/>
      <c r="BO264" s="4"/>
    </row>
    <row r="265" spans="66:67">
      <c r="BN265" s="35"/>
      <c r="BO265" s="4"/>
    </row>
    <row r="266" spans="66:67">
      <c r="BN266" s="35"/>
      <c r="BO266" s="4"/>
    </row>
    <row r="267" spans="66:67">
      <c r="BN267" s="35"/>
      <c r="BO267" s="4"/>
    </row>
    <row r="268" spans="66:67">
      <c r="BN268" s="35"/>
      <c r="BO268" s="4"/>
    </row>
    <row r="269" spans="66:67">
      <c r="BN269" s="35"/>
      <c r="BO269" s="4"/>
    </row>
    <row r="270" spans="66:67">
      <c r="BN270" s="35"/>
      <c r="BO270" s="4"/>
    </row>
    <row r="271" spans="66:67">
      <c r="BN271" s="35"/>
      <c r="BO271" s="4"/>
    </row>
    <row r="272" spans="66:67">
      <c r="BN272" s="35"/>
      <c r="BO272" s="4"/>
    </row>
    <row r="273" spans="66:67">
      <c r="BN273" s="35"/>
      <c r="BO273" s="4"/>
    </row>
    <row r="274" spans="66:67">
      <c r="BN274" s="35"/>
      <c r="BO274" s="4"/>
    </row>
    <row r="275" spans="66:67">
      <c r="BN275" s="35"/>
      <c r="BO275" s="4"/>
    </row>
    <row r="276" spans="66:67">
      <c r="BN276" s="35"/>
      <c r="BO276" s="4"/>
    </row>
    <row r="277" spans="66:67">
      <c r="BN277" s="35"/>
      <c r="BO277" s="4"/>
    </row>
    <row r="278" spans="66:67">
      <c r="BN278" s="35"/>
      <c r="BO278" s="4"/>
    </row>
    <row r="279" spans="66:67">
      <c r="BN279" s="35"/>
      <c r="BO279" s="4"/>
    </row>
    <row r="280" spans="66:67">
      <c r="BN280" s="35"/>
      <c r="BO280" s="4"/>
    </row>
    <row r="281" spans="66:67">
      <c r="BN281" s="35"/>
      <c r="BO281" s="4"/>
    </row>
    <row r="282" spans="66:67">
      <c r="BN282" s="35"/>
      <c r="BO282" s="4"/>
    </row>
    <row r="283" spans="66:67">
      <c r="BN283" s="35"/>
      <c r="BO283" s="4"/>
    </row>
    <row r="284" spans="66:67">
      <c r="BN284" s="35"/>
      <c r="BO284" s="4"/>
    </row>
    <row r="285" spans="66:67">
      <c r="BN285" s="35"/>
      <c r="BO285" s="4"/>
    </row>
    <row r="286" spans="66:67">
      <c r="BN286" s="35"/>
      <c r="BO286" s="4"/>
    </row>
    <row r="287" spans="66:67">
      <c r="BN287" s="35"/>
      <c r="BO287" s="4"/>
    </row>
    <row r="288" spans="66:67">
      <c r="BN288" s="35"/>
      <c r="BO288" s="4"/>
    </row>
    <row r="289" spans="66:67">
      <c r="BN289" s="35"/>
      <c r="BO289" s="4"/>
    </row>
    <row r="290" spans="66:67">
      <c r="BN290" s="35"/>
      <c r="BO290" s="4"/>
    </row>
    <row r="291" spans="66:67">
      <c r="BN291" s="35"/>
      <c r="BO291" s="4"/>
    </row>
    <row r="292" spans="66:67">
      <c r="BN292" s="35"/>
      <c r="BO292" s="4"/>
    </row>
    <row r="293" spans="66:67">
      <c r="BN293" s="35"/>
      <c r="BO293" s="4"/>
    </row>
    <row r="294" spans="66:67">
      <c r="BN294" s="35"/>
      <c r="BO294" s="4"/>
    </row>
    <row r="295" spans="66:67">
      <c r="BN295" s="35"/>
      <c r="BO295" s="4"/>
    </row>
    <row r="296" spans="66:67">
      <c r="BN296" s="35"/>
      <c r="BO296" s="4"/>
    </row>
    <row r="297" spans="66:67">
      <c r="BN297" s="35"/>
      <c r="BO297" s="4"/>
    </row>
    <row r="298" spans="66:67">
      <c r="BN298" s="35"/>
      <c r="BO298" s="4"/>
    </row>
    <row r="299" spans="66:67">
      <c r="BN299" s="35"/>
      <c r="BO299" s="4"/>
    </row>
    <row r="300" spans="66:67">
      <c r="BN300" s="35"/>
      <c r="BO300" s="4"/>
    </row>
    <row r="301" spans="66:67">
      <c r="BN301" s="35"/>
      <c r="BO301" s="4"/>
    </row>
    <row r="302" spans="66:67">
      <c r="BN302" s="35"/>
      <c r="BO302" s="4"/>
    </row>
    <row r="303" spans="66:67">
      <c r="BN303" s="35"/>
      <c r="BO303" s="4"/>
    </row>
    <row r="304" spans="66:67">
      <c r="BN304" s="35"/>
      <c r="BO304" s="4"/>
    </row>
    <row r="305" spans="66:67">
      <c r="BN305" s="35"/>
      <c r="BO305" s="4"/>
    </row>
    <row r="306" spans="66:67">
      <c r="BN306" s="35"/>
      <c r="BO306" s="4"/>
    </row>
    <row r="307" spans="66:67">
      <c r="BN307" s="35"/>
      <c r="BO307" s="4"/>
    </row>
    <row r="308" spans="66:67">
      <c r="BN308" s="35"/>
      <c r="BO308" s="4"/>
    </row>
    <row r="309" spans="66:67">
      <c r="BN309" s="35"/>
      <c r="BO309" s="4"/>
    </row>
    <row r="310" spans="66:67">
      <c r="BN310" s="35"/>
      <c r="BO310" s="4"/>
    </row>
    <row r="311" spans="66:67">
      <c r="BN311" s="35"/>
      <c r="BO311" s="4"/>
    </row>
    <row r="312" spans="66:67">
      <c r="BN312" s="35"/>
      <c r="BO312" s="4"/>
    </row>
    <row r="313" spans="66:67">
      <c r="BN313" s="35"/>
      <c r="BO313" s="4"/>
    </row>
    <row r="314" spans="66:67">
      <c r="BN314" s="35"/>
      <c r="BO314" s="4"/>
    </row>
    <row r="315" spans="66:67">
      <c r="BN315" s="35"/>
      <c r="BO315" s="4"/>
    </row>
    <row r="316" spans="66:67">
      <c r="BN316" s="35"/>
      <c r="BO316" s="4"/>
    </row>
    <row r="317" spans="66:67">
      <c r="BN317" s="35"/>
      <c r="BO317" s="4"/>
    </row>
    <row r="318" spans="66:67">
      <c r="BN318" s="35"/>
      <c r="BO318" s="4"/>
    </row>
    <row r="319" spans="66:67">
      <c r="BN319" s="35"/>
      <c r="BO319" s="4"/>
    </row>
    <row r="320" spans="66:67">
      <c r="BN320" s="35"/>
      <c r="BO320" s="4"/>
    </row>
    <row r="321" spans="66:67">
      <c r="BN321" s="35"/>
      <c r="BO321" s="4"/>
    </row>
    <row r="322" spans="66:67">
      <c r="BN322" s="35"/>
      <c r="BO322" s="4"/>
    </row>
    <row r="323" spans="66:67">
      <c r="BN323" s="35"/>
      <c r="BO323" s="4"/>
    </row>
    <row r="324" spans="66:67">
      <c r="BN324" s="35"/>
      <c r="BO324" s="4"/>
    </row>
    <row r="325" spans="66:67">
      <c r="BN325" s="35"/>
      <c r="BO325" s="4"/>
    </row>
    <row r="326" spans="66:67">
      <c r="BN326" s="35"/>
      <c r="BO326" s="4"/>
    </row>
    <row r="327" spans="66:67">
      <c r="BN327" s="35"/>
      <c r="BO327" s="4"/>
    </row>
    <row r="328" spans="66:67">
      <c r="BN328" s="35"/>
      <c r="BO328" s="4"/>
    </row>
    <row r="329" spans="66:67">
      <c r="BN329" s="35"/>
      <c r="BO329" s="4"/>
    </row>
    <row r="330" spans="66:67">
      <c r="BN330" s="35"/>
      <c r="BO330" s="4"/>
    </row>
    <row r="331" spans="66:67">
      <c r="BN331" s="35"/>
      <c r="BO331" s="4"/>
    </row>
    <row r="332" spans="66:67">
      <c r="BN332" s="35"/>
      <c r="BO332" s="4"/>
    </row>
    <row r="333" spans="66:67">
      <c r="BN333" s="35"/>
      <c r="BO333" s="4"/>
    </row>
    <row r="334" spans="66:67">
      <c r="BN334" s="35"/>
      <c r="BO334" s="4"/>
    </row>
    <row r="335" spans="66:67">
      <c r="BN335" s="35"/>
      <c r="BO335" s="4"/>
    </row>
    <row r="336" spans="66:67">
      <c r="BN336" s="35"/>
      <c r="BO336" s="4"/>
    </row>
    <row r="337" spans="66:67">
      <c r="BN337" s="35"/>
      <c r="BO337" s="4"/>
    </row>
    <row r="338" spans="66:67">
      <c r="BN338" s="35"/>
      <c r="BO338" s="4"/>
    </row>
    <row r="339" spans="66:67">
      <c r="BN339" s="35"/>
      <c r="BO339" s="4"/>
    </row>
    <row r="340" spans="66:67">
      <c r="BN340" s="35"/>
      <c r="BO340" s="4"/>
    </row>
    <row r="341" spans="66:67">
      <c r="BN341" s="35"/>
      <c r="BO341" s="4"/>
    </row>
    <row r="342" spans="66:67">
      <c r="BN342" s="35"/>
      <c r="BO342" s="4"/>
    </row>
    <row r="343" spans="66:67">
      <c r="BN343" s="35"/>
      <c r="BO343" s="4"/>
    </row>
    <row r="344" spans="66:67">
      <c r="BN344" s="35"/>
      <c r="BO344" s="4"/>
    </row>
    <row r="345" spans="66:67">
      <c r="BN345" s="35"/>
      <c r="BO345" s="4"/>
    </row>
    <row r="346" spans="66:67">
      <c r="BN346" s="35"/>
      <c r="BO346" s="4"/>
    </row>
    <row r="347" spans="66:67">
      <c r="BN347" s="35"/>
      <c r="BO347" s="4"/>
    </row>
    <row r="348" spans="66:67">
      <c r="BN348" s="35"/>
      <c r="BO348" s="4"/>
    </row>
    <row r="349" spans="66:67">
      <c r="BN349" s="35"/>
      <c r="BO349" s="4"/>
    </row>
    <row r="350" spans="66:67">
      <c r="BN350" s="35"/>
      <c r="BO350" s="4"/>
    </row>
    <row r="351" spans="66:67">
      <c r="BN351" s="35"/>
      <c r="BO351" s="4"/>
    </row>
    <row r="352" spans="66:67">
      <c r="BN352" s="35"/>
      <c r="BO352" s="4"/>
    </row>
    <row r="353" spans="66:67">
      <c r="BN353" s="35"/>
      <c r="BO353" s="4"/>
    </row>
    <row r="354" spans="66:67">
      <c r="BN354" s="35"/>
      <c r="BO354" s="4"/>
    </row>
    <row r="355" spans="66:67">
      <c r="BN355" s="35"/>
      <c r="BO355" s="4"/>
    </row>
    <row r="356" spans="66:67">
      <c r="BN356" s="35"/>
      <c r="BO356" s="4"/>
    </row>
    <row r="357" spans="66:67">
      <c r="BN357" s="35"/>
      <c r="BO357" s="4"/>
    </row>
    <row r="358" spans="66:67">
      <c r="BN358" s="35"/>
      <c r="BO358" s="4"/>
    </row>
    <row r="359" spans="66:67">
      <c r="BN359" s="35"/>
      <c r="BO359" s="4"/>
    </row>
    <row r="360" spans="66:67">
      <c r="BN360" s="35"/>
      <c r="BO360" s="4"/>
    </row>
    <row r="361" spans="66:67">
      <c r="BN361" s="35"/>
      <c r="BO361" s="4"/>
    </row>
    <row r="362" spans="66:67">
      <c r="BN362" s="35"/>
      <c r="BO362" s="4"/>
    </row>
    <row r="363" spans="66:67">
      <c r="BN363" s="35"/>
      <c r="BO363" s="4"/>
    </row>
    <row r="364" spans="66:67">
      <c r="BN364" s="35"/>
      <c r="BO364" s="4"/>
    </row>
    <row r="365" spans="66:67">
      <c r="BN365" s="35"/>
      <c r="BO365" s="4"/>
    </row>
    <row r="366" spans="66:67">
      <c r="BN366" s="35"/>
      <c r="BO366" s="4"/>
    </row>
    <row r="367" spans="66:67">
      <c r="BN367" s="35"/>
      <c r="BO367" s="4"/>
    </row>
    <row r="368" spans="66:67">
      <c r="BN368" s="35"/>
      <c r="BO368" s="4"/>
    </row>
    <row r="369" spans="66:67">
      <c r="BN369" s="35"/>
      <c r="BO369" s="4"/>
    </row>
    <row r="370" spans="66:67">
      <c r="BN370" s="35"/>
      <c r="BO370" s="4"/>
    </row>
    <row r="371" spans="66:67">
      <c r="BN371" s="35"/>
      <c r="BO371" s="4"/>
    </row>
    <row r="372" spans="66:67">
      <c r="BN372" s="35"/>
      <c r="BO372" s="4"/>
    </row>
    <row r="373" spans="66:67">
      <c r="BN373" s="35"/>
      <c r="BO373" s="4"/>
    </row>
    <row r="374" spans="66:67">
      <c r="BN374" s="35"/>
      <c r="BO374" s="4"/>
    </row>
    <row r="375" spans="66:67">
      <c r="BN375" s="35"/>
      <c r="BO375" s="4"/>
    </row>
    <row r="376" spans="66:67">
      <c r="BN376" s="35"/>
      <c r="BO376" s="4"/>
    </row>
    <row r="377" spans="66:67">
      <c r="BN377" s="35"/>
      <c r="BO377" s="4"/>
    </row>
    <row r="378" spans="66:67">
      <c r="BN378" s="35"/>
      <c r="BO378" s="4"/>
    </row>
    <row r="379" spans="66:67">
      <c r="BN379" s="35"/>
      <c r="BO379" s="4"/>
    </row>
    <row r="380" spans="66:67">
      <c r="BN380" s="35"/>
      <c r="BO380" s="4"/>
    </row>
    <row r="381" spans="66:67">
      <c r="BN381" s="35"/>
      <c r="BO381" s="4"/>
    </row>
    <row r="382" spans="66:67">
      <c r="BN382" s="35"/>
      <c r="BO382" s="4"/>
    </row>
    <row r="383" spans="66:67">
      <c r="BN383" s="35"/>
      <c r="BO383" s="4"/>
    </row>
    <row r="384" spans="66:67">
      <c r="BN384" s="35"/>
      <c r="BO384" s="4"/>
    </row>
    <row r="385" spans="66:67">
      <c r="BN385" s="35"/>
      <c r="BO385" s="4"/>
    </row>
    <row r="386" spans="66:67">
      <c r="BN386" s="35"/>
      <c r="BO386" s="4"/>
    </row>
    <row r="387" spans="66:67">
      <c r="BN387" s="35"/>
      <c r="BO387" s="4"/>
    </row>
    <row r="388" spans="66:67">
      <c r="BN388" s="35"/>
      <c r="BO388" s="4"/>
    </row>
    <row r="389" spans="66:67">
      <c r="BN389" s="35"/>
      <c r="BO389" s="4"/>
    </row>
    <row r="390" spans="66:67">
      <c r="BN390" s="35"/>
      <c r="BO390" s="4"/>
    </row>
    <row r="391" spans="66:67">
      <c r="BN391" s="35"/>
      <c r="BO391" s="4"/>
    </row>
    <row r="392" spans="66:67">
      <c r="BN392" s="35"/>
      <c r="BO392" s="4"/>
    </row>
    <row r="393" spans="66:67">
      <c r="BN393" s="35"/>
      <c r="BO393" s="4"/>
    </row>
    <row r="394" spans="66:67">
      <c r="BN394" s="35"/>
      <c r="BO394" s="4"/>
    </row>
    <row r="395" spans="66:67">
      <c r="BN395" s="35"/>
      <c r="BO395" s="4"/>
    </row>
    <row r="396" spans="66:67">
      <c r="BN396" s="35"/>
      <c r="BO396" s="4"/>
    </row>
    <row r="397" spans="66:67">
      <c r="BN397" s="35"/>
      <c r="BO397" s="4"/>
    </row>
    <row r="398" spans="66:67">
      <c r="BN398" s="35"/>
      <c r="BO398" s="4"/>
    </row>
    <row r="399" spans="66:67">
      <c r="BN399" s="35"/>
      <c r="BO399" s="4"/>
    </row>
    <row r="400" spans="66:67">
      <c r="BN400" s="35"/>
      <c r="BO400" s="4"/>
    </row>
    <row r="401" spans="66:67">
      <c r="BN401" s="35"/>
      <c r="BO401" s="4"/>
    </row>
    <row r="402" spans="66:67">
      <c r="BN402" s="35"/>
      <c r="BO402" s="4"/>
    </row>
    <row r="403" spans="66:67">
      <c r="BN403" s="35"/>
      <c r="BO403" s="4"/>
    </row>
    <row r="404" spans="66:67">
      <c r="BN404" s="35"/>
      <c r="BO404" s="4"/>
    </row>
    <row r="405" spans="66:67">
      <c r="BN405" s="35"/>
      <c r="BO405" s="4"/>
    </row>
    <row r="406" spans="66:67">
      <c r="BN406" s="35"/>
      <c r="BO406" s="4"/>
    </row>
    <row r="407" spans="66:67">
      <c r="BN407" s="35"/>
      <c r="BO407" s="4"/>
    </row>
    <row r="408" spans="66:67">
      <c r="BN408" s="35"/>
      <c r="BO408" s="4"/>
    </row>
    <row r="409" spans="66:67">
      <c r="BN409" s="35"/>
      <c r="BO409" s="4"/>
    </row>
    <row r="410" spans="66:67">
      <c r="BN410" s="35"/>
      <c r="BO410" s="4"/>
    </row>
    <row r="411" spans="66:67">
      <c r="BN411" s="35"/>
      <c r="BO411" s="4"/>
    </row>
    <row r="412" spans="66:67">
      <c r="BN412" s="35"/>
      <c r="BO412" s="4"/>
    </row>
    <row r="413" spans="66:67">
      <c r="BN413" s="35"/>
      <c r="BO413" s="4"/>
    </row>
    <row r="414" spans="66:67">
      <c r="BN414" s="35"/>
      <c r="BO414" s="4"/>
    </row>
    <row r="415" spans="66:67">
      <c r="BN415" s="35"/>
      <c r="BO415" s="4"/>
    </row>
    <row r="416" spans="66:67">
      <c r="BN416" s="35"/>
      <c r="BO416" s="4"/>
    </row>
    <row r="417" spans="66:67">
      <c r="BN417" s="35"/>
      <c r="BO417" s="4"/>
    </row>
    <row r="418" spans="66:67">
      <c r="BN418" s="35"/>
      <c r="BO418" s="4"/>
    </row>
    <row r="419" spans="66:67">
      <c r="BN419" s="35"/>
      <c r="BO419" s="4"/>
    </row>
    <row r="420" spans="66:67">
      <c r="BN420" s="35"/>
      <c r="BO420" s="4"/>
    </row>
    <row r="421" spans="66:67">
      <c r="BN421" s="35"/>
      <c r="BO421" s="4"/>
    </row>
    <row r="422" spans="66:67">
      <c r="BN422" s="35"/>
      <c r="BO422" s="4"/>
    </row>
    <row r="423" spans="66:67">
      <c r="BN423" s="35"/>
      <c r="BO423" s="4"/>
    </row>
    <row r="424" spans="66:67">
      <c r="BN424" s="35"/>
      <c r="BO424" s="4"/>
    </row>
    <row r="425" spans="66:67">
      <c r="BN425" s="35"/>
      <c r="BO425" s="4"/>
    </row>
    <row r="426" spans="66:67">
      <c r="BN426" s="35"/>
      <c r="BO426" s="4"/>
    </row>
    <row r="427" spans="66:67">
      <c r="BN427" s="35"/>
      <c r="BO427" s="4"/>
    </row>
    <row r="428" spans="66:67">
      <c r="BN428" s="35"/>
      <c r="BO428" s="4"/>
    </row>
    <row r="429" spans="66:67">
      <c r="BN429" s="35"/>
      <c r="BO429" s="4"/>
    </row>
    <row r="430" spans="66:67">
      <c r="BN430" s="35"/>
      <c r="BO430" s="4"/>
    </row>
    <row r="431" spans="66:67">
      <c r="BN431" s="35"/>
      <c r="BO431" s="4"/>
    </row>
    <row r="432" spans="66:67">
      <c r="BN432" s="35"/>
      <c r="BO432" s="4"/>
    </row>
    <row r="433" spans="66:67">
      <c r="BN433" s="35"/>
      <c r="BO433" s="4"/>
    </row>
    <row r="434" spans="66:67">
      <c r="BN434" s="35"/>
      <c r="BO434" s="4"/>
    </row>
    <row r="435" spans="66:67">
      <c r="BN435" s="35"/>
      <c r="BO435" s="4"/>
    </row>
    <row r="436" spans="66:67">
      <c r="BN436" s="35"/>
      <c r="BO436" s="4"/>
    </row>
    <row r="437" spans="66:67">
      <c r="BN437" s="35"/>
      <c r="BO437" s="4"/>
    </row>
    <row r="438" spans="66:67">
      <c r="BN438" s="35"/>
      <c r="BO438" s="4"/>
    </row>
    <row r="439" spans="66:67">
      <c r="BN439" s="35"/>
      <c r="BO439" s="4"/>
    </row>
    <row r="440" spans="66:67">
      <c r="BN440" s="35"/>
      <c r="BO440" s="4"/>
    </row>
    <row r="441" spans="66:67">
      <c r="BN441" s="35"/>
      <c r="BO441" s="4"/>
    </row>
    <row r="442" spans="66:67">
      <c r="BN442" s="35"/>
      <c r="BO442" s="4"/>
    </row>
    <row r="443" spans="66:67">
      <c r="BN443" s="35"/>
      <c r="BO443" s="4"/>
    </row>
    <row r="444" spans="66:67">
      <c r="BN444" s="35"/>
      <c r="BO444" s="4"/>
    </row>
    <row r="445" spans="66:67">
      <c r="BN445" s="35"/>
      <c r="BO445" s="4"/>
    </row>
    <row r="446" spans="66:67">
      <c r="BN446" s="35"/>
      <c r="BO446" s="4"/>
    </row>
    <row r="447" spans="66:67">
      <c r="BN447" s="35"/>
      <c r="BO447" s="4"/>
    </row>
    <row r="448" spans="66:67">
      <c r="BN448" s="35"/>
      <c r="BO448" s="4"/>
    </row>
    <row r="449" spans="66:67">
      <c r="BN449" s="35"/>
      <c r="BO449" s="4"/>
    </row>
    <row r="450" spans="66:67">
      <c r="BN450" s="35"/>
      <c r="BO450" s="4"/>
    </row>
    <row r="451" spans="66:67">
      <c r="BN451" s="35"/>
      <c r="BO451" s="4"/>
    </row>
    <row r="452" spans="66:67">
      <c r="BN452" s="35"/>
      <c r="BO452" s="4"/>
    </row>
    <row r="453" spans="66:67">
      <c r="BN453" s="35"/>
      <c r="BO453" s="4"/>
    </row>
    <row r="454" spans="66:67">
      <c r="BN454" s="35"/>
      <c r="BO454" s="4"/>
    </row>
    <row r="455" spans="66:67">
      <c r="BN455" s="35"/>
      <c r="BO455" s="4"/>
    </row>
    <row r="456" spans="66:67">
      <c r="BN456" s="35"/>
      <c r="BO456" s="4"/>
    </row>
    <row r="457" spans="66:67">
      <c r="BN457" s="35"/>
      <c r="BO457" s="4"/>
    </row>
    <row r="458" spans="66:67">
      <c r="BN458" s="35"/>
      <c r="BO458" s="4"/>
    </row>
    <row r="459" spans="66:67">
      <c r="BN459" s="35"/>
      <c r="BO459" s="4"/>
    </row>
    <row r="460" spans="66:67">
      <c r="BN460" s="35"/>
      <c r="BO460" s="4"/>
    </row>
    <row r="461" spans="66:67">
      <c r="BN461" s="35"/>
      <c r="BO461" s="4"/>
    </row>
    <row r="462" spans="66:67">
      <c r="BN462" s="35"/>
      <c r="BO462" s="4"/>
    </row>
    <row r="463" spans="66:67">
      <c r="BN463" s="35"/>
      <c r="BO463" s="4"/>
    </row>
    <row r="464" spans="66:67">
      <c r="BN464" s="35"/>
      <c r="BO464" s="4"/>
    </row>
    <row r="465" spans="66:67">
      <c r="BN465" s="35"/>
      <c r="BO465" s="4"/>
    </row>
    <row r="466" spans="66:67">
      <c r="BN466" s="35"/>
      <c r="BO466" s="4"/>
    </row>
    <row r="467" spans="66:67">
      <c r="BN467" s="35"/>
      <c r="BO467" s="4"/>
    </row>
    <row r="468" spans="66:67">
      <c r="BN468" s="35"/>
      <c r="BO468" s="4"/>
    </row>
    <row r="469" spans="66:67">
      <c r="BN469" s="35"/>
      <c r="BO469" s="4"/>
    </row>
    <row r="470" spans="66:67">
      <c r="BN470" s="35"/>
      <c r="BO470" s="4"/>
    </row>
    <row r="471" spans="66:67">
      <c r="BN471" s="35"/>
      <c r="BO471" s="4"/>
    </row>
    <row r="472" spans="66:67">
      <c r="BN472" s="35"/>
      <c r="BO472" s="4"/>
    </row>
    <row r="473" spans="66:67">
      <c r="BN473" s="35"/>
      <c r="BO473" s="4"/>
    </row>
    <row r="474" spans="66:67">
      <c r="BN474" s="35"/>
      <c r="BO474" s="4"/>
    </row>
    <row r="475" spans="66:67">
      <c r="BN475" s="35"/>
      <c r="BO475" s="4"/>
    </row>
    <row r="476" spans="66:67">
      <c r="BN476" s="35"/>
      <c r="BO476" s="4"/>
    </row>
    <row r="477" spans="66:67">
      <c r="BN477" s="35"/>
      <c r="BO477" s="4"/>
    </row>
    <row r="478" spans="66:67">
      <c r="BN478" s="35"/>
      <c r="BO478" s="4"/>
    </row>
    <row r="479" spans="66:67">
      <c r="BN479" s="35"/>
      <c r="BO479" s="4"/>
    </row>
    <row r="480" spans="66:67">
      <c r="BN480" s="35"/>
      <c r="BO480" s="4"/>
    </row>
    <row r="481" spans="66:67">
      <c r="BN481" s="35"/>
      <c r="BO481" s="4"/>
    </row>
    <row r="482" spans="66:67">
      <c r="BN482" s="35"/>
      <c r="BO482" s="4"/>
    </row>
    <row r="483" spans="66:67">
      <c r="BN483" s="35"/>
      <c r="BO483" s="4"/>
    </row>
    <row r="484" spans="66:67">
      <c r="BN484" s="35"/>
      <c r="BO484" s="4"/>
    </row>
    <row r="485" spans="66:67">
      <c r="BN485" s="35"/>
      <c r="BO485" s="4"/>
    </row>
    <row r="486" spans="66:67">
      <c r="BN486" s="35"/>
      <c r="BO486" s="4"/>
    </row>
    <row r="487" spans="66:67">
      <c r="BN487" s="35"/>
      <c r="BO487" s="4"/>
    </row>
    <row r="488" spans="66:67">
      <c r="BN488" s="35"/>
      <c r="BO488" s="4"/>
    </row>
    <row r="489" spans="66:67">
      <c r="BN489" s="35"/>
      <c r="BO489" s="4"/>
    </row>
    <row r="490" spans="66:67">
      <c r="BN490" s="35"/>
      <c r="BO490" s="4"/>
    </row>
    <row r="491" spans="66:67">
      <c r="BN491" s="35"/>
      <c r="BO491" s="4"/>
    </row>
    <row r="492" spans="66:67">
      <c r="BN492" s="35"/>
      <c r="BO492" s="4"/>
    </row>
    <row r="493" spans="66:67">
      <c r="BN493" s="35"/>
      <c r="BO493" s="4"/>
    </row>
    <row r="494" spans="66:67">
      <c r="BN494" s="35"/>
      <c r="BO494" s="4"/>
    </row>
    <row r="495" spans="66:67">
      <c r="BN495" s="35"/>
      <c r="BO495" s="4"/>
    </row>
    <row r="496" spans="66:67">
      <c r="BN496" s="35"/>
      <c r="BO496" s="4"/>
    </row>
    <row r="497" spans="66:67">
      <c r="BN497" s="35"/>
      <c r="BO497" s="4"/>
    </row>
    <row r="498" spans="66:67">
      <c r="BN498" s="35"/>
      <c r="BO498" s="4"/>
    </row>
    <row r="499" spans="66:67">
      <c r="BN499" s="35"/>
      <c r="BO499" s="4"/>
    </row>
    <row r="500" spans="66:67">
      <c r="BN500" s="35"/>
      <c r="BO500" s="4"/>
    </row>
    <row r="501" spans="66:67">
      <c r="BN501" s="35"/>
      <c r="BO501" s="4"/>
    </row>
    <row r="502" spans="66:67">
      <c r="BN502" s="35"/>
      <c r="BO502" s="4"/>
    </row>
    <row r="503" spans="66:67">
      <c r="BN503" s="35"/>
      <c r="BO503" s="4"/>
    </row>
    <row r="504" spans="66:67">
      <c r="BN504" s="35"/>
      <c r="BO504" s="4"/>
    </row>
    <row r="505" spans="66:67">
      <c r="BN505" s="35"/>
      <c r="BO505" s="4"/>
    </row>
    <row r="506" spans="66:67">
      <c r="BN506" s="35"/>
      <c r="BO506" s="4"/>
    </row>
    <row r="507" spans="66:67">
      <c r="BN507" s="35"/>
      <c r="BO507" s="4"/>
    </row>
    <row r="508" spans="66:67">
      <c r="BN508" s="35"/>
      <c r="BO508" s="4"/>
    </row>
    <row r="509" spans="66:67">
      <c r="BN509" s="35"/>
      <c r="BO509" s="4"/>
    </row>
    <row r="510" spans="66:67">
      <c r="BN510" s="35"/>
      <c r="BO510" s="4"/>
    </row>
    <row r="511" spans="66:67">
      <c r="BN511" s="35"/>
      <c r="BO511" s="4"/>
    </row>
    <row r="512" spans="66:67">
      <c r="BN512" s="35"/>
      <c r="BO512" s="4"/>
    </row>
    <row r="513" spans="66:67">
      <c r="BN513" s="35"/>
      <c r="BO513" s="4"/>
    </row>
    <row r="514" spans="66:67">
      <c r="BN514" s="35"/>
      <c r="BO514" s="4"/>
    </row>
    <row r="515" spans="66:67">
      <c r="BN515" s="35"/>
      <c r="BO515" s="4"/>
    </row>
    <row r="516" spans="66:67">
      <c r="BN516" s="35"/>
      <c r="BO516" s="4"/>
    </row>
    <row r="517" spans="66:67">
      <c r="BN517" s="35"/>
      <c r="BO517" s="4"/>
    </row>
    <row r="518" spans="66:67">
      <c r="BN518" s="35"/>
      <c r="BO518" s="4"/>
    </row>
    <row r="519" spans="66:67">
      <c r="BN519" s="35"/>
      <c r="BO519" s="4"/>
    </row>
    <row r="520" spans="66:67">
      <c r="BN520" s="35"/>
      <c r="BO520" s="4"/>
    </row>
    <row r="521" spans="66:67">
      <c r="BN521" s="35"/>
      <c r="BO521" s="4"/>
    </row>
    <row r="522" spans="66:67">
      <c r="BN522" s="35"/>
      <c r="BO522" s="4"/>
    </row>
    <row r="523" spans="66:67">
      <c r="BN523" s="35"/>
      <c r="BO523" s="4"/>
    </row>
    <row r="524" spans="66:67">
      <c r="BN524" s="35"/>
      <c r="BO524" s="4"/>
    </row>
    <row r="525" spans="66:67">
      <c r="BN525" s="35"/>
      <c r="BO525" s="4"/>
    </row>
    <row r="526" spans="66:67">
      <c r="BN526" s="35"/>
      <c r="BO526" s="4"/>
    </row>
    <row r="527" spans="66:67">
      <c r="BN527" s="35"/>
      <c r="BO527" s="4"/>
    </row>
    <row r="528" spans="66:67">
      <c r="BN528" s="35"/>
      <c r="BO528" s="4"/>
    </row>
    <row r="529" spans="66:67">
      <c r="BN529" s="35"/>
      <c r="BO529" s="4"/>
    </row>
    <row r="530" spans="66:67">
      <c r="BN530" s="35"/>
      <c r="BO530" s="4"/>
    </row>
    <row r="531" spans="66:67">
      <c r="BN531" s="35"/>
      <c r="BO531" s="4"/>
    </row>
    <row r="532" spans="66:67">
      <c r="BN532" s="35"/>
      <c r="BO532" s="4"/>
    </row>
    <row r="533" spans="66:67">
      <c r="BN533" s="35"/>
      <c r="BO533" s="4"/>
    </row>
    <row r="534" spans="66:67">
      <c r="BN534" s="35"/>
      <c r="BO534" s="4"/>
    </row>
    <row r="535" spans="66:67">
      <c r="BN535" s="35"/>
      <c r="BO535" s="4"/>
    </row>
    <row r="536" spans="66:67">
      <c r="BN536" s="35"/>
      <c r="BO536" s="4"/>
    </row>
    <row r="537" spans="66:67">
      <c r="BN537" s="35"/>
      <c r="BO537" s="4"/>
    </row>
    <row r="538" spans="66:67">
      <c r="BN538" s="35"/>
      <c r="BO538" s="4"/>
    </row>
    <row r="539" spans="66:67">
      <c r="BN539" s="35"/>
      <c r="BO539" s="4"/>
    </row>
    <row r="540" spans="66:67">
      <c r="BN540" s="35"/>
      <c r="BO540" s="4"/>
    </row>
    <row r="541" spans="66:67">
      <c r="BN541" s="35"/>
      <c r="BO541" s="4"/>
    </row>
    <row r="542" spans="66:67">
      <c r="BN542" s="35"/>
      <c r="BO542" s="4"/>
    </row>
    <row r="543" spans="66:67">
      <c r="BN543" s="35"/>
      <c r="BO543" s="4"/>
    </row>
    <row r="544" spans="66:67">
      <c r="BN544" s="35"/>
      <c r="BO544" s="4"/>
    </row>
    <row r="545" spans="66:67">
      <c r="BN545" s="35"/>
      <c r="BO545" s="4"/>
    </row>
    <row r="546" spans="66:67">
      <c r="BN546" s="35"/>
      <c r="BO546" s="4"/>
    </row>
    <row r="547" spans="66:67">
      <c r="BN547" s="35"/>
      <c r="BO547" s="4"/>
    </row>
    <row r="548" spans="66:67">
      <c r="BN548" s="35"/>
      <c r="BO548" s="4"/>
    </row>
    <row r="549" spans="66:67">
      <c r="BN549" s="35"/>
      <c r="BO549" s="4"/>
    </row>
    <row r="550" spans="66:67">
      <c r="BN550" s="35"/>
      <c r="BO550" s="4"/>
    </row>
    <row r="551" spans="66:67">
      <c r="BN551" s="35"/>
      <c r="BO551" s="4"/>
    </row>
    <row r="552" spans="66:67">
      <c r="BN552" s="35"/>
      <c r="BO552" s="4"/>
    </row>
    <row r="553" spans="66:67">
      <c r="BN553" s="35"/>
      <c r="BO553" s="4"/>
    </row>
    <row r="554" spans="66:67">
      <c r="BN554" s="35"/>
      <c r="BO554" s="4"/>
    </row>
    <row r="555" spans="66:67">
      <c r="BN555" s="35"/>
      <c r="BO555" s="4"/>
    </row>
    <row r="556" spans="66:67">
      <c r="BN556" s="35"/>
      <c r="BO556" s="4"/>
    </row>
    <row r="557" spans="66:67">
      <c r="BN557" s="35"/>
      <c r="BO557" s="4"/>
    </row>
    <row r="558" spans="66:67">
      <c r="BN558" s="35"/>
      <c r="BO558" s="4"/>
    </row>
    <row r="559" spans="66:67">
      <c r="BN559" s="35"/>
      <c r="BO559" s="4"/>
    </row>
    <row r="560" spans="66:67">
      <c r="BN560" s="35"/>
      <c r="BO560" s="4"/>
    </row>
    <row r="561" spans="66:67">
      <c r="BN561" s="35"/>
      <c r="BO561" s="4"/>
    </row>
    <row r="562" spans="66:67">
      <c r="BN562" s="35"/>
      <c r="BO562" s="4"/>
    </row>
    <row r="563" spans="66:67">
      <c r="BN563" s="35"/>
      <c r="BO563" s="4"/>
    </row>
    <row r="564" spans="66:67">
      <c r="BN564" s="35"/>
      <c r="BO564" s="4"/>
    </row>
    <row r="565" spans="66:67">
      <c r="BN565" s="35"/>
      <c r="BO565" s="4"/>
    </row>
    <row r="566" spans="66:67">
      <c r="BN566" s="35"/>
      <c r="BO566" s="4"/>
    </row>
    <row r="567" spans="66:67">
      <c r="BN567" s="35"/>
      <c r="BO567" s="4"/>
    </row>
    <row r="568" spans="66:67">
      <c r="BN568" s="35"/>
      <c r="BO568" s="4"/>
    </row>
    <row r="569" spans="66:67">
      <c r="BN569" s="35"/>
      <c r="BO569" s="4"/>
    </row>
    <row r="570" spans="66:67">
      <c r="BN570" s="35"/>
      <c r="BO570" s="4"/>
    </row>
    <row r="571" spans="66:67">
      <c r="BN571" s="35"/>
      <c r="BO571" s="4"/>
    </row>
    <row r="572" spans="66:67">
      <c r="BN572" s="35"/>
      <c r="BO572" s="4"/>
    </row>
    <row r="573" spans="66:67">
      <c r="BN573" s="35"/>
      <c r="BO573" s="4"/>
    </row>
    <row r="574" spans="66:67">
      <c r="BN574" s="35"/>
      <c r="BO574" s="4"/>
    </row>
    <row r="575" spans="66:67">
      <c r="BN575" s="35"/>
      <c r="BO575" s="4"/>
    </row>
    <row r="576" spans="66:67">
      <c r="BN576" s="35"/>
      <c r="BO576" s="4"/>
    </row>
    <row r="577" spans="66:67">
      <c r="BN577" s="35"/>
      <c r="BO577" s="4"/>
    </row>
    <row r="578" spans="66:67">
      <c r="BN578" s="35"/>
      <c r="BO578" s="4"/>
    </row>
    <row r="579" spans="66:67">
      <c r="BN579" s="35"/>
      <c r="BO579" s="4"/>
    </row>
    <row r="580" spans="66:67">
      <c r="BN580" s="35"/>
      <c r="BO580" s="4"/>
    </row>
    <row r="581" spans="66:67">
      <c r="BN581" s="35"/>
      <c r="BO581" s="4"/>
    </row>
    <row r="582" spans="66:67">
      <c r="BN582" s="35"/>
      <c r="BO582" s="4"/>
    </row>
    <row r="583" spans="66:67">
      <c r="BN583" s="35"/>
      <c r="BO583" s="4"/>
    </row>
    <row r="584" spans="66:67">
      <c r="BN584" s="35"/>
      <c r="BO584" s="4"/>
    </row>
    <row r="585" spans="66:67">
      <c r="BN585" s="35"/>
      <c r="BO585" s="4"/>
    </row>
    <row r="586" spans="66:67">
      <c r="BN586" s="35"/>
      <c r="BO586" s="4"/>
    </row>
    <row r="587" spans="66:67">
      <c r="BN587" s="35"/>
      <c r="BO587" s="4"/>
    </row>
    <row r="588" spans="66:67">
      <c r="BN588" s="35"/>
      <c r="BO588" s="4"/>
    </row>
    <row r="589" spans="66:67">
      <c r="BN589" s="35"/>
      <c r="BO589" s="4"/>
    </row>
    <row r="590" spans="66:67">
      <c r="BN590" s="35"/>
      <c r="BO590" s="4"/>
    </row>
    <row r="591" spans="66:67">
      <c r="BN591" s="35"/>
      <c r="BO591" s="4"/>
    </row>
    <row r="592" spans="66:67">
      <c r="BN592" s="35"/>
      <c r="BO592" s="4"/>
    </row>
    <row r="593" spans="66:67">
      <c r="BN593" s="35"/>
      <c r="BO593" s="4"/>
    </row>
    <row r="594" spans="66:67">
      <c r="BN594" s="35"/>
      <c r="BO594" s="4"/>
    </row>
    <row r="595" spans="66:67">
      <c r="BN595" s="35"/>
      <c r="BO595" s="4"/>
    </row>
    <row r="596" spans="66:67">
      <c r="BN596" s="35"/>
      <c r="BO596" s="4"/>
    </row>
    <row r="597" spans="66:67">
      <c r="BN597" s="35"/>
      <c r="BO597" s="4"/>
    </row>
    <row r="598" spans="66:67">
      <c r="BN598" s="35"/>
      <c r="BO598" s="4"/>
    </row>
    <row r="599" spans="66:67">
      <c r="BN599" s="35"/>
      <c r="BO599" s="4"/>
    </row>
    <row r="600" spans="66:67">
      <c r="BN600" s="35"/>
      <c r="BO600" s="4"/>
    </row>
    <row r="601" spans="66:67">
      <c r="BN601" s="127">
        <v>45352.600555555553</v>
      </c>
      <c r="BO601" s="2">
        <v>-13603.899999999991</v>
      </c>
    </row>
    <row r="602" spans="66:67">
      <c r="BN602" s="127">
        <v>45352.600949074076</v>
      </c>
      <c r="BO602" s="2">
        <v>-13247.299999999996</v>
      </c>
    </row>
    <row r="603" spans="66:67">
      <c r="BN603" s="127">
        <v>45352.601319444446</v>
      </c>
      <c r="BO603" s="2">
        <v>-12693.899999999994</v>
      </c>
    </row>
    <row r="604" spans="66:67">
      <c r="BN604" s="127">
        <v>45352.601689814815</v>
      </c>
      <c r="BO604" s="2">
        <v>-13125.8</v>
      </c>
    </row>
    <row r="605" spans="66:67">
      <c r="BN605" s="127">
        <v>45352.602118055554</v>
      </c>
      <c r="BO605" s="2">
        <v>-13279.899999999994</v>
      </c>
    </row>
    <row r="606" spans="66:67">
      <c r="BN606" s="127">
        <v>45352.602488425924</v>
      </c>
      <c r="BO606" s="2">
        <v>-13214.899999999998</v>
      </c>
    </row>
    <row r="607" spans="66:67">
      <c r="BN607" s="127">
        <v>45352.602858796294</v>
      </c>
      <c r="BO607" s="2">
        <v>-12979.099999999999</v>
      </c>
    </row>
    <row r="608" spans="66:67">
      <c r="BN608" s="127">
        <v>45352.603252314817</v>
      </c>
      <c r="BO608" s="2">
        <v>-12146.2</v>
      </c>
    </row>
    <row r="609" spans="66:67">
      <c r="BN609" s="127">
        <v>45352.60365740741</v>
      </c>
      <c r="BO609" s="2">
        <v>-12637.899999999994</v>
      </c>
    </row>
    <row r="610" spans="66:67">
      <c r="BN610" s="127">
        <v>45352.604050925926</v>
      </c>
      <c r="BO610" s="2">
        <v>-13206.900000000001</v>
      </c>
    </row>
    <row r="611" spans="66:67">
      <c r="BN611" s="127">
        <v>45352.604467592595</v>
      </c>
      <c r="BO611" s="2">
        <v>-12930.100000000002</v>
      </c>
    </row>
    <row r="612" spans="66:67">
      <c r="BN612" s="127">
        <v>45352.604849537034</v>
      </c>
      <c r="BO612" s="2">
        <v>-13799.699999999997</v>
      </c>
    </row>
    <row r="613" spans="66:67">
      <c r="BN613" s="127">
        <v>45352.605162037034</v>
      </c>
      <c r="BO613" s="2">
        <v>-13730.399999999998</v>
      </c>
    </row>
    <row r="614" spans="66:67">
      <c r="BN614" s="127">
        <v>45352.605520833335</v>
      </c>
      <c r="BO614" s="2">
        <v>-13688.5</v>
      </c>
    </row>
    <row r="615" spans="66:67">
      <c r="BN615" s="127">
        <v>45352.605891203704</v>
      </c>
      <c r="BO615" s="2">
        <v>-13703.799999999996</v>
      </c>
    </row>
    <row r="616" spans="66:67">
      <c r="BN616" s="127">
        <v>45352.606273148151</v>
      </c>
      <c r="BO616" s="2">
        <v>-14216.000000000007</v>
      </c>
    </row>
    <row r="617" spans="66:67">
      <c r="BN617" s="127">
        <v>45352.606689814813</v>
      </c>
      <c r="BO617" s="2">
        <v>-13412.8</v>
      </c>
    </row>
    <row r="618" spans="66:67">
      <c r="BN618" s="127">
        <v>45352.607060185182</v>
      </c>
      <c r="BO618" s="2">
        <v>-13939.199999999997</v>
      </c>
    </row>
    <row r="619" spans="66:67">
      <c r="BN619" s="127">
        <v>45352.607499999998</v>
      </c>
      <c r="BO619" s="2">
        <v>-13861.000000000004</v>
      </c>
    </row>
    <row r="620" spans="66:67">
      <c r="BN620" s="127">
        <v>45352.607881944445</v>
      </c>
      <c r="BO620" s="2">
        <v>-13857.599999999999</v>
      </c>
    </row>
    <row r="621" spans="66:67">
      <c r="BN621" s="127">
        <v>45352.608275462961</v>
      </c>
      <c r="BO621" s="2">
        <v>-13424.699999999997</v>
      </c>
    </row>
    <row r="622" spans="66:67">
      <c r="BN622" s="127">
        <v>45352.608634259261</v>
      </c>
      <c r="BO622" s="2">
        <v>-13709.3</v>
      </c>
    </row>
    <row r="623" spans="66:67">
      <c r="BN623" s="127">
        <v>45352.609039351853</v>
      </c>
      <c r="BO623" s="2">
        <v>-13216.400000000001</v>
      </c>
    </row>
    <row r="624" spans="66:67">
      <c r="BN624" s="127">
        <v>45352.6094212963</v>
      </c>
      <c r="BO624" s="2">
        <v>-13091.899999999994</v>
      </c>
    </row>
    <row r="625" spans="66:67">
      <c r="BN625" s="127">
        <v>45352.609780092593</v>
      </c>
      <c r="BO625" s="2">
        <v>-12993.899999999991</v>
      </c>
    </row>
    <row r="626" spans="66:67">
      <c r="BN626" s="127">
        <v>45352.610115740739</v>
      </c>
      <c r="BO626" s="2">
        <v>-13388.199999999997</v>
      </c>
    </row>
    <row r="627" spans="66:67">
      <c r="BN627" s="127">
        <v>45352.610486111109</v>
      </c>
      <c r="BO627" s="2">
        <v>-13008.799999999996</v>
      </c>
    </row>
    <row r="628" spans="66:67">
      <c r="BN628" s="127">
        <v>45352.610868055555</v>
      </c>
      <c r="BO628" s="2">
        <v>-13119.899999999998</v>
      </c>
    </row>
    <row r="629" spans="66:67">
      <c r="BN629" s="127">
        <v>45352.611180555556</v>
      </c>
      <c r="BO629" s="2">
        <v>-13174.3</v>
      </c>
    </row>
    <row r="630" spans="66:67">
      <c r="BN630" s="127">
        <v>45352.611562500002</v>
      </c>
      <c r="BO630" s="2">
        <v>-13677.399999999994</v>
      </c>
    </row>
    <row r="631" spans="66:67">
      <c r="BN631" s="127">
        <v>45352.611990740741</v>
      </c>
      <c r="BO631" s="2">
        <v>-13485.899999999994</v>
      </c>
    </row>
    <row r="632" spans="66:67">
      <c r="BN632" s="127">
        <v>45352.612372685187</v>
      </c>
      <c r="BO632" s="2">
        <v>-13372.000000000004</v>
      </c>
    </row>
    <row r="633" spans="66:67">
      <c r="BN633" s="127">
        <v>45352.61278935185</v>
      </c>
      <c r="BO633" s="2">
        <v>-13359.899999999998</v>
      </c>
    </row>
    <row r="634" spans="66:67">
      <c r="BN634" s="127">
        <v>45352.61314814815</v>
      </c>
      <c r="BO634" s="2">
        <v>-13465.3</v>
      </c>
    </row>
    <row r="635" spans="66:67">
      <c r="BN635" s="127">
        <v>45352.613530092596</v>
      </c>
      <c r="BO635" s="2">
        <v>-13431.2</v>
      </c>
    </row>
    <row r="636" spans="66:67">
      <c r="BN636" s="127">
        <v>45352.613842592589</v>
      </c>
      <c r="BO636" s="2">
        <v>-13351.900000000001</v>
      </c>
    </row>
    <row r="637" spans="66:67">
      <c r="BN637" s="127">
        <v>45352.614201388889</v>
      </c>
      <c r="BO637" s="2">
        <v>-13501.5</v>
      </c>
    </row>
    <row r="638" spans="66:67">
      <c r="BN638" s="127">
        <v>45352.614560185182</v>
      </c>
      <c r="BO638" s="2">
        <v>-13543.8</v>
      </c>
    </row>
    <row r="639" spans="66:67">
      <c r="BN639" s="127">
        <v>45352.614791666667</v>
      </c>
      <c r="BO639" s="2">
        <v>-13368.100000000006</v>
      </c>
    </row>
    <row r="640" spans="66:67">
      <c r="BN640" s="127">
        <v>45352.614976851852</v>
      </c>
      <c r="BO640" s="2">
        <v>-13635.399999999998</v>
      </c>
    </row>
    <row r="641" spans="66:67">
      <c r="BN641" s="127">
        <v>45352.615185185183</v>
      </c>
      <c r="BO641" s="2">
        <v>-13768.500000000004</v>
      </c>
    </row>
    <row r="642" spans="66:67">
      <c r="BN642" s="127">
        <v>45352.615358796298</v>
      </c>
      <c r="BO642" s="2">
        <v>-13752.199999999997</v>
      </c>
    </row>
    <row r="643" spans="66:67">
      <c r="BN643" s="127">
        <v>45352.615601851852</v>
      </c>
      <c r="BO643" s="2">
        <v>-13659.000000000004</v>
      </c>
    </row>
    <row r="644" spans="66:67">
      <c r="BN644" s="127">
        <v>45352.615798611114</v>
      </c>
      <c r="BO644" s="2">
        <v>-13676.399999999998</v>
      </c>
    </row>
    <row r="645" spans="66:67">
      <c r="BN645" s="127">
        <v>45352.616030092591</v>
      </c>
      <c r="BO645" s="2">
        <v>-13918.3</v>
      </c>
    </row>
    <row r="646" spans="66:67">
      <c r="BN646" s="127">
        <v>45352.616238425922</v>
      </c>
      <c r="BO646" s="2">
        <v>-13964.899999999994</v>
      </c>
    </row>
    <row r="647" spans="66:67">
      <c r="BN647" s="127">
        <v>45352.616388888891</v>
      </c>
      <c r="BO647" s="2">
        <v>-14020.899999999998</v>
      </c>
    </row>
    <row r="648" spans="66:67">
      <c r="BN648" s="127">
        <v>45352.616631944446</v>
      </c>
      <c r="BO648" s="2">
        <v>-13306.3</v>
      </c>
    </row>
    <row r="649" spans="66:67">
      <c r="BN649" s="127">
        <v>45352.616828703707</v>
      </c>
      <c r="BO649" s="2">
        <v>-13821.399999999998</v>
      </c>
    </row>
    <row r="650" spans="66:67">
      <c r="BN650" s="127">
        <v>45352.617037037038</v>
      </c>
      <c r="BO650" s="2">
        <v>-13833.899999999998</v>
      </c>
    </row>
    <row r="651" spans="66:67">
      <c r="BN651" s="127">
        <v>45352.617210648146</v>
      </c>
      <c r="BO651" s="2">
        <v>-13695.3</v>
      </c>
    </row>
    <row r="652" spans="66:67">
      <c r="BN652" s="127">
        <v>45352.6174537037</v>
      </c>
      <c r="BO652" s="2">
        <v>-13918.000000000007</v>
      </c>
    </row>
    <row r="653" spans="66:67">
      <c r="BN653" s="127">
        <v>45352.617719907408</v>
      </c>
      <c r="BO653" s="2">
        <v>-13931.7</v>
      </c>
    </row>
    <row r="654" spans="66:67">
      <c r="BN654" s="127">
        <v>45352.630173611113</v>
      </c>
      <c r="BO654" s="2">
        <v>-12616.899999999998</v>
      </c>
    </row>
    <row r="655" spans="66:67">
      <c r="BN655" s="127">
        <v>45352.630370370367</v>
      </c>
      <c r="BO655" s="2">
        <v>-12329.8</v>
      </c>
    </row>
    <row r="656" spans="66:67">
      <c r="BN656" s="127">
        <v>45352.630578703705</v>
      </c>
      <c r="BO656" s="2">
        <v>-11967.899999999998</v>
      </c>
    </row>
    <row r="657" spans="66:67">
      <c r="BN657" s="127">
        <v>45352.630752314813</v>
      </c>
      <c r="BO657" s="2">
        <v>-11575.8</v>
      </c>
    </row>
    <row r="658" spans="66:67">
      <c r="BN658" s="127">
        <v>45352.630960648145</v>
      </c>
      <c r="BO658" s="2">
        <v>-11655.600000000002</v>
      </c>
    </row>
    <row r="659" spans="66:67">
      <c r="BN659" s="127">
        <v>45352.631249999999</v>
      </c>
      <c r="BO659" s="2">
        <v>-11628.8</v>
      </c>
    </row>
    <row r="660" spans="66:67">
      <c r="BN660" s="127">
        <v>45352.631435185183</v>
      </c>
      <c r="BO660" s="2">
        <v>-11741.899999999998</v>
      </c>
    </row>
    <row r="661" spans="66:67">
      <c r="BN661" s="127">
        <v>45352.631631944445</v>
      </c>
      <c r="BO661" s="2">
        <v>-11961.899999999998</v>
      </c>
    </row>
    <row r="662" spans="66:67">
      <c r="BN662" s="127">
        <v>45352.631805555553</v>
      </c>
      <c r="BO662" s="2">
        <v>-11772.800000000003</v>
      </c>
    </row>
    <row r="663" spans="66:67">
      <c r="BN663" s="127">
        <v>45352.631967592592</v>
      </c>
      <c r="BO663" s="2">
        <v>-11907.399999999998</v>
      </c>
    </row>
    <row r="664" spans="66:67">
      <c r="BN664" s="127">
        <v>45352.632453703707</v>
      </c>
      <c r="BO664" s="2">
        <v>-11322.900000000001</v>
      </c>
    </row>
    <row r="665" spans="66:67">
      <c r="BN665" s="127">
        <v>45352.632754629631</v>
      </c>
      <c r="BO665" s="2">
        <v>-12440.8</v>
      </c>
    </row>
    <row r="666" spans="66:67">
      <c r="BN666" s="127">
        <v>45352.632951388892</v>
      </c>
      <c r="BO666" s="2">
        <v>-11998.2</v>
      </c>
    </row>
    <row r="667" spans="66:67">
      <c r="BN667" s="127">
        <v>45352.633252314816</v>
      </c>
      <c r="BO667" s="2">
        <v>-11868.299999999996</v>
      </c>
    </row>
    <row r="668" spans="66:67">
      <c r="BN668" s="127">
        <v>45352.634733796294</v>
      </c>
      <c r="BO668" s="2">
        <v>-11954.899999999994</v>
      </c>
    </row>
    <row r="669" spans="66:67">
      <c r="BN669" s="127">
        <v>45352.635659722226</v>
      </c>
      <c r="BO669" s="2">
        <v>-10786.7</v>
      </c>
    </row>
    <row r="670" spans="66:67">
      <c r="BN670" s="127">
        <v>45352.635844907411</v>
      </c>
      <c r="BO670" s="2">
        <v>-11478.399999999998</v>
      </c>
    </row>
    <row r="671" spans="66:67">
      <c r="BN671" s="127">
        <v>45352.636087962965</v>
      </c>
      <c r="BO671" s="2">
        <v>-11736.8</v>
      </c>
    </row>
    <row r="672" spans="66:67">
      <c r="BN672" s="127">
        <v>45352.636331018519</v>
      </c>
      <c r="BO672" s="2">
        <v>-11592.3</v>
      </c>
    </row>
    <row r="673" spans="66:67">
      <c r="BN673" s="127">
        <v>45352.636562500003</v>
      </c>
      <c r="BO673" s="2">
        <v>-11567.699999999997</v>
      </c>
    </row>
    <row r="674" spans="66:67">
      <c r="BN674" s="127">
        <v>45352.636793981481</v>
      </c>
      <c r="BO674" s="2">
        <v>-11724.199999999997</v>
      </c>
    </row>
    <row r="675" spans="66:67">
      <c r="BN675" s="127">
        <v>45352.637013888889</v>
      </c>
      <c r="BO675" s="2">
        <v>-11436.7</v>
      </c>
    </row>
    <row r="676" spans="66:67">
      <c r="BN676" s="127">
        <v>45352.637291666666</v>
      </c>
      <c r="BO676" s="2">
        <v>-10752.3</v>
      </c>
    </row>
    <row r="677" spans="66:67">
      <c r="BN677" s="127">
        <v>45352.637465277781</v>
      </c>
      <c r="BO677" s="2">
        <v>-11258.5</v>
      </c>
    </row>
    <row r="678" spans="66:67">
      <c r="BN678" s="127">
        <v>45352.637650462966</v>
      </c>
      <c r="BO678" s="2">
        <v>-10984.3</v>
      </c>
    </row>
    <row r="679" spans="66:67">
      <c r="BN679" s="127">
        <v>45352.637858796297</v>
      </c>
      <c r="BO679" s="2">
        <v>-10731.899999999998</v>
      </c>
    </row>
    <row r="680" spans="66:67">
      <c r="BN680" s="127">
        <v>45352.638078703705</v>
      </c>
      <c r="BO680" s="2">
        <v>-10848.300000000003</v>
      </c>
    </row>
    <row r="681" spans="66:67">
      <c r="BN681" s="127">
        <v>45352.638275462959</v>
      </c>
      <c r="BO681" s="2">
        <v>-10500.3</v>
      </c>
    </row>
    <row r="682" spans="66:67">
      <c r="BN682" s="127">
        <v>45352.638472222221</v>
      </c>
      <c r="BO682" s="2">
        <v>-10503.299999999996</v>
      </c>
    </row>
    <row r="683" spans="66:67">
      <c r="BN683" s="127">
        <v>45352.638622685183</v>
      </c>
      <c r="BO683" s="2">
        <v>-11017.100000000002</v>
      </c>
    </row>
    <row r="684" spans="66:67">
      <c r="BN684" s="127">
        <v>45352.638796296298</v>
      </c>
      <c r="BO684" s="2">
        <v>-10910.8</v>
      </c>
    </row>
    <row r="685" spans="66:67">
      <c r="BN685" s="127">
        <v>45352.638969907406</v>
      </c>
      <c r="BO685" s="2">
        <v>-11391.600000000002</v>
      </c>
    </row>
    <row r="686" spans="66:67">
      <c r="BN686" s="127">
        <v>45352.639247685183</v>
      </c>
      <c r="BO686" s="2">
        <v>-11392.800000000003</v>
      </c>
    </row>
    <row r="687" spans="66:67">
      <c r="BN687" s="127">
        <v>45352.639432870368</v>
      </c>
      <c r="BO687" s="2">
        <v>-11844.700000000004</v>
      </c>
    </row>
    <row r="688" spans="66:67">
      <c r="BN688" s="127">
        <v>45352.639618055553</v>
      </c>
      <c r="BO688" s="2">
        <v>-11965.599999999999</v>
      </c>
    </row>
    <row r="689" spans="66:67">
      <c r="BN689" s="127">
        <v>45352.639780092592</v>
      </c>
      <c r="BO689" s="2">
        <v>-11952.500000000004</v>
      </c>
    </row>
    <row r="690" spans="66:67">
      <c r="BN690" s="127">
        <v>45352.639953703707</v>
      </c>
      <c r="BO690" s="2">
        <v>-12098.200000000004</v>
      </c>
    </row>
    <row r="691" spans="66:67">
      <c r="BN691" s="127">
        <v>45352.640127314815</v>
      </c>
      <c r="BO691" s="2">
        <v>-12006.600000000006</v>
      </c>
    </row>
    <row r="692" spans="66:67">
      <c r="BN692" s="127">
        <v>45352.6403125</v>
      </c>
      <c r="BO692" s="2">
        <v>-11791.600000000006</v>
      </c>
    </row>
    <row r="693" spans="66:67">
      <c r="BN693" s="127">
        <v>45352.640497685185</v>
      </c>
      <c r="BO693" s="2">
        <v>-11986.2</v>
      </c>
    </row>
    <row r="694" spans="66:67">
      <c r="BN694" s="127">
        <v>45352.640706018516</v>
      </c>
      <c r="BO694" s="2">
        <v>-11717.400000000001</v>
      </c>
    </row>
    <row r="695" spans="66:67">
      <c r="BN695" s="127">
        <v>45352.640868055554</v>
      </c>
      <c r="BO695" s="2">
        <v>-11720.600000000006</v>
      </c>
    </row>
    <row r="696" spans="66:67">
      <c r="BN696" s="127">
        <v>45352.641064814816</v>
      </c>
      <c r="BO696" s="2">
        <v>-11681.600000000006</v>
      </c>
    </row>
    <row r="697" spans="66:67">
      <c r="BN697" s="127">
        <v>45352.641238425924</v>
      </c>
      <c r="BO697" s="2">
        <v>-11632.100000000006</v>
      </c>
    </row>
    <row r="698" spans="66:67">
      <c r="BN698" s="127">
        <v>45352.641458333332</v>
      </c>
      <c r="BO698" s="2">
        <v>-11484.700000000004</v>
      </c>
    </row>
    <row r="699" spans="66:67">
      <c r="BN699" s="127">
        <v>45352.641643518517</v>
      </c>
      <c r="BO699" s="2">
        <v>-11418.300000000003</v>
      </c>
    </row>
    <row r="700" spans="66:67">
      <c r="BN700" s="127">
        <v>45352.641805555555</v>
      </c>
      <c r="BO700" s="2">
        <v>-11123.399999999998</v>
      </c>
    </row>
    <row r="701" spans="66:67">
      <c r="BN701" s="127">
        <v>45352.642013888886</v>
      </c>
      <c r="BO701" s="2">
        <v>-11147.000000000007</v>
      </c>
    </row>
    <row r="702" spans="66:67">
      <c r="BN702" s="127">
        <v>45352.642199074071</v>
      </c>
      <c r="BO702" s="2">
        <v>-10856.7</v>
      </c>
    </row>
    <row r="703" spans="66:67">
      <c r="BN703" s="127">
        <v>45349.578032407408</v>
      </c>
      <c r="BO703" s="2">
        <v>2079.0000000000018</v>
      </c>
    </row>
    <row r="704" spans="66:67">
      <c r="BN704" s="127">
        <v>45349.578321759262</v>
      </c>
      <c r="BO704" s="2">
        <v>1992.0000000000018</v>
      </c>
    </row>
    <row r="705" spans="66:67">
      <c r="BN705" s="127">
        <v>45349.578645833331</v>
      </c>
      <c r="BO705" s="2">
        <v>1989.0000000000018</v>
      </c>
    </row>
    <row r="706" spans="66:67">
      <c r="BN706" s="127">
        <v>45349.578958333332</v>
      </c>
      <c r="BO706" s="2">
        <v>2220.0000000000018</v>
      </c>
    </row>
    <row r="707" spans="66:67">
      <c r="BN707" s="127">
        <v>45349.579259259262</v>
      </c>
      <c r="BO707" s="2">
        <v>2169.0000000000018</v>
      </c>
    </row>
    <row r="708" spans="66:67">
      <c r="BN708" s="127">
        <v>45349.579548611109</v>
      </c>
      <c r="BO708" s="2">
        <v>2118.0000000000018</v>
      </c>
    </row>
    <row r="709" spans="66:67">
      <c r="BN709" s="127">
        <v>45349.579826388886</v>
      </c>
      <c r="BO709" s="2">
        <v>2550.0000000000018</v>
      </c>
    </row>
    <row r="710" spans="66:67">
      <c r="BN710" s="127">
        <v>45349.580138888887</v>
      </c>
      <c r="BO710" s="2">
        <v>2718.0000000000018</v>
      </c>
    </row>
    <row r="711" spans="66:67">
      <c r="BN711" s="127">
        <v>45349.580462962964</v>
      </c>
      <c r="BO711" s="2">
        <v>2538.0000000000018</v>
      </c>
    </row>
    <row r="712" spans="66:67">
      <c r="BN712" s="127">
        <v>45349.580868055556</v>
      </c>
      <c r="BO712" s="2">
        <v>2439.0000000000018</v>
      </c>
    </row>
    <row r="713" spans="66:67">
      <c r="BN713" s="127">
        <v>45349.581192129626</v>
      </c>
      <c r="BO713" s="2">
        <v>2628.0000000000018</v>
      </c>
    </row>
    <row r="714" spans="66:67">
      <c r="BN714" s="127">
        <v>45349.581388888888</v>
      </c>
      <c r="BO714" s="2">
        <v>2619.0000000000018</v>
      </c>
    </row>
    <row r="715" spans="66:67">
      <c r="BN715" s="127">
        <v>45349.581562500003</v>
      </c>
      <c r="BO715" s="2">
        <v>2577.0000000000018</v>
      </c>
    </row>
    <row r="716" spans="66:67">
      <c r="BN716" s="127">
        <v>45349.581747685188</v>
      </c>
      <c r="BO716" s="2">
        <v>2574.0000000000018</v>
      </c>
    </row>
    <row r="717" spans="66:67">
      <c r="BN717" s="127">
        <v>45349.581909722219</v>
      </c>
      <c r="BO717" s="2">
        <v>2724.0000000000018</v>
      </c>
    </row>
    <row r="718" spans="66:67">
      <c r="BN718" s="127">
        <v>45349.582094907404</v>
      </c>
      <c r="BO718" s="2">
        <v>2580.0000000000018</v>
      </c>
    </row>
    <row r="719" spans="66:67">
      <c r="BN719" s="127">
        <v>45349.582256944443</v>
      </c>
      <c r="BO719" s="2">
        <v>2505.0000000000018</v>
      </c>
    </row>
    <row r="720" spans="66:67">
      <c r="BN720" s="127">
        <v>45349.582442129627</v>
      </c>
      <c r="BO720" s="2">
        <v>2376.0000000000018</v>
      </c>
    </row>
    <row r="721" spans="66:67">
      <c r="BN721" s="127">
        <v>45349.582615740743</v>
      </c>
      <c r="BO721" s="2">
        <v>2628.0000000000018</v>
      </c>
    </row>
    <row r="722" spans="66:67">
      <c r="BN722" s="127">
        <v>45349.582824074074</v>
      </c>
      <c r="BO722" s="2">
        <v>2763.0000000000018</v>
      </c>
    </row>
    <row r="723" spans="66:67">
      <c r="BN723" s="127">
        <v>45349.582997685182</v>
      </c>
      <c r="BO723" s="2">
        <v>2775.0000000000018</v>
      </c>
    </row>
    <row r="724" spans="66:67">
      <c r="BN724" s="127">
        <v>45349.583182870374</v>
      </c>
      <c r="BO724" s="2">
        <v>2616.0000000000018</v>
      </c>
    </row>
    <row r="725" spans="66:67">
      <c r="BN725" s="127">
        <v>45349.583356481482</v>
      </c>
      <c r="BO725" s="2">
        <v>2625.0000000000018</v>
      </c>
    </row>
    <row r="726" spans="66:67">
      <c r="BN726" s="127">
        <v>45349.58353009259</v>
      </c>
      <c r="BO726" s="2">
        <v>2385.0000000000018</v>
      </c>
    </row>
    <row r="727" spans="66:67">
      <c r="BN727" s="127">
        <v>45349.583703703705</v>
      </c>
      <c r="BO727" s="2">
        <v>2322.0000000000018</v>
      </c>
    </row>
    <row r="728" spans="66:67">
      <c r="BN728" s="127">
        <v>45349.583877314813</v>
      </c>
      <c r="BO728" s="2">
        <v>2385.0000000000018</v>
      </c>
    </row>
    <row r="729" spans="66:67">
      <c r="BN729" s="127">
        <v>45349.584062499998</v>
      </c>
      <c r="BO729" s="2">
        <v>2505.0000000000018</v>
      </c>
    </row>
    <row r="730" spans="66:67">
      <c r="BN730" s="127">
        <v>45349.584270833337</v>
      </c>
      <c r="BO730" s="2">
        <v>2433.0000000000018</v>
      </c>
    </row>
  </sheetData>
  <protectedRanges>
    <protectedRange sqref="BD15:BL15 M15:AV15 AX15:BB15" name="text_1"/>
    <protectedRange sqref="BE15:BL16 BF20:BL20 BD21:BL22 BD12:BL12 BD17:BL19" name="log"/>
    <protectedRange sqref="BE15:BF16 BF20 BD21:BF22 BD12:BF12 BD17:BF19" name="Range4"/>
  </protectedRanges>
  <mergeCells count="5">
    <mergeCell ref="AU14:BB14"/>
    <mergeCell ref="G14:T14"/>
    <mergeCell ref="U14:AB14"/>
    <mergeCell ref="AL14:AS14"/>
    <mergeCell ref="AC14:AK14"/>
  </mergeCells>
  <conditionalFormatting sqref="U16:AC17 G16:I17">
    <cfRule type="expression" dxfId="612" priority="128">
      <formula>OR(G16="SELL",G16="SHORT")</formula>
    </cfRule>
  </conditionalFormatting>
  <conditionalFormatting sqref="BA1:BB1 BA17:BB63">
    <cfRule type="cellIs" dxfId="611" priority="127" operator="lessThan">
      <formula>0</formula>
    </cfRule>
  </conditionalFormatting>
  <conditionalFormatting sqref="BA1:BB1 BD23:BD63 AV17:AV63 BA17:BB63 G17:AQ63">
    <cfRule type="containsText" dxfId="610" priority="126" operator="containsText" text="SELL">
      <formula>NOT(ISERROR(SEARCH("SELL",G1)))</formula>
    </cfRule>
  </conditionalFormatting>
  <conditionalFormatting sqref="AO17:AO63 AV17:AV63">
    <cfRule type="containsText" dxfId="609" priority="125" operator="containsText" text="BUY">
      <formula>NOT(ISERROR(SEARCH("BUY",AO17)))</formula>
    </cfRule>
  </conditionalFormatting>
  <conditionalFormatting sqref="AU17:AU63">
    <cfRule type="cellIs" dxfId="608" priority="111" operator="equal">
      <formula>0</formula>
    </cfRule>
  </conditionalFormatting>
  <conditionalFormatting sqref="U17:V63">
    <cfRule type="expression" dxfId="607" priority="110">
      <formula>OR(U17="SELL",U17="SHORT")</formula>
    </cfRule>
  </conditionalFormatting>
  <conditionalFormatting sqref="U17:V63">
    <cfRule type="expression" dxfId="606" priority="109">
      <formula>OR(U17="SELL",U17="SHORT")</formula>
    </cfRule>
  </conditionalFormatting>
  <conditionalFormatting sqref="U17:V63">
    <cfRule type="expression" dxfId="605" priority="108">
      <formula>OR(U17="SELL",U17="SHORT")</formula>
    </cfRule>
  </conditionalFormatting>
  <conditionalFormatting sqref="U17:U63">
    <cfRule type="expression" dxfId="604" priority="107">
      <formula>OR(U17="SELL",U17="SHORT")</formula>
    </cfRule>
  </conditionalFormatting>
  <conditionalFormatting sqref="V17:V63">
    <cfRule type="expression" dxfId="603" priority="106">
      <formula>OR(V17="SELL",V17="SHORT")</formula>
    </cfRule>
  </conditionalFormatting>
  <conditionalFormatting sqref="V17:V63">
    <cfRule type="expression" dxfId="602" priority="105">
      <formula>OR(V17="SELL",V17="SHORT")</formula>
    </cfRule>
  </conditionalFormatting>
  <conditionalFormatting sqref="U1:U1048576">
    <cfRule type="cellIs" dxfId="601" priority="104" operator="equal">
      <formula>"No Analysis"</formula>
    </cfRule>
  </conditionalFormatting>
  <conditionalFormatting sqref="V1:V1048576">
    <cfRule type="cellIs" dxfId="600" priority="103" operator="equal">
      <formula>"No Analysis"</formula>
    </cfRule>
  </conditionalFormatting>
  <conditionalFormatting sqref="U17:V63">
    <cfRule type="expression" dxfId="599" priority="102">
      <formula>OR(U17="SELL",U17="SHORT")</formula>
    </cfRule>
  </conditionalFormatting>
  <conditionalFormatting sqref="U17:U63">
    <cfRule type="expression" dxfId="598" priority="101">
      <formula>OR(U17="SELL",U17="SHORT")</formula>
    </cfRule>
  </conditionalFormatting>
  <conditionalFormatting sqref="U17:V63">
    <cfRule type="expression" dxfId="597" priority="100">
      <formula>OR(U17="SELL",U17="SHORT")</formula>
    </cfRule>
  </conditionalFormatting>
  <conditionalFormatting sqref="BD20:BE20">
    <cfRule type="cellIs" dxfId="596" priority="98" operator="lessThan">
      <formula>0</formula>
    </cfRule>
  </conditionalFormatting>
  <conditionalFormatting sqref="BD20:BE20">
    <cfRule type="containsText" dxfId="595" priority="97" operator="containsText" text="SELL">
      <formula>NOT(ISERROR(SEARCH("SELL",BD20)))</formula>
    </cfRule>
  </conditionalFormatting>
  <conditionalFormatting sqref="BD20:BE20">
    <cfRule type="cellIs" dxfId="594" priority="96" operator="lessThan">
      <formula>0</formula>
    </cfRule>
  </conditionalFormatting>
  <conditionalFormatting sqref="BD20:BE20">
    <cfRule type="containsText" dxfId="593" priority="95" operator="containsText" text="SELL">
      <formula>NOT(ISERROR(SEARCH("SELL",BD20)))</formula>
    </cfRule>
  </conditionalFormatting>
  <conditionalFormatting sqref="BE19">
    <cfRule type="cellIs" dxfId="592" priority="94" operator="lessThan">
      <formula>0</formula>
    </cfRule>
  </conditionalFormatting>
  <conditionalFormatting sqref="BE19">
    <cfRule type="containsText" dxfId="591" priority="93" operator="containsText" text="SELL">
      <formula>NOT(ISERROR(SEARCH("SELL",BE19)))</formula>
    </cfRule>
  </conditionalFormatting>
  <conditionalFormatting sqref="BE19">
    <cfRule type="cellIs" dxfId="590" priority="92" operator="lessThan">
      <formula>0</formula>
    </cfRule>
  </conditionalFormatting>
  <conditionalFormatting sqref="BE19">
    <cfRule type="containsText" dxfId="589" priority="91" operator="containsText" text="SELL">
      <formula>NOT(ISERROR(SEARCH("SELL",BE19)))</formula>
    </cfRule>
  </conditionalFormatting>
  <conditionalFormatting sqref="AX17:AX63">
    <cfRule type="containsText" dxfId="588" priority="90" operator="containsText" text="SELL">
      <formula>NOT(ISERROR(SEARCH("SELL",AX17)))</formula>
    </cfRule>
  </conditionalFormatting>
  <conditionalFormatting sqref="U12:AC12 G12:I12">
    <cfRule type="expression" dxfId="587" priority="89">
      <formula>OR(G12="SELL",G12="SHORT")</formula>
    </cfRule>
  </conditionalFormatting>
  <conditionalFormatting sqref="BA12:BB12">
    <cfRule type="cellIs" dxfId="586" priority="88" operator="lessThan">
      <formula>0</formula>
    </cfRule>
  </conditionalFormatting>
  <conditionalFormatting sqref="AV12 G12:AQ12 BA12:BB12">
    <cfRule type="containsText" dxfId="585" priority="87" operator="containsText" text="SELL">
      <formula>NOT(ISERROR(SEARCH("SELL",G12)))</formula>
    </cfRule>
  </conditionalFormatting>
  <conditionalFormatting sqref="AO12 AV12">
    <cfRule type="containsText" dxfId="584" priority="86" operator="containsText" text="BUY">
      <formula>NOT(ISERROR(SEARCH("BUY",AO12)))</formula>
    </cfRule>
  </conditionalFormatting>
  <conditionalFormatting sqref="AU12">
    <cfRule type="cellIs" dxfId="583" priority="85" operator="equal">
      <formula>0</formula>
    </cfRule>
  </conditionalFormatting>
  <conditionalFormatting sqref="U12:V12">
    <cfRule type="expression" dxfId="582" priority="84">
      <formula>OR(U12="SELL",U12="SHORT")</formula>
    </cfRule>
  </conditionalFormatting>
  <conditionalFormatting sqref="U12:V12">
    <cfRule type="expression" dxfId="581" priority="83">
      <formula>OR(U12="SELL",U12="SHORT")</formula>
    </cfRule>
  </conditionalFormatting>
  <conditionalFormatting sqref="U12:V12">
    <cfRule type="expression" dxfId="580" priority="82">
      <formula>OR(U12="SELL",U12="SHORT")</formula>
    </cfRule>
  </conditionalFormatting>
  <conditionalFormatting sqref="U12">
    <cfRule type="expression" dxfId="579" priority="81">
      <formula>OR(U12="SELL",U12="SHORT")</formula>
    </cfRule>
  </conditionalFormatting>
  <conditionalFormatting sqref="V12">
    <cfRule type="expression" dxfId="578" priority="80">
      <formula>OR(V12="SELL",V12="SHORT")</formula>
    </cfRule>
  </conditionalFormatting>
  <conditionalFormatting sqref="V12">
    <cfRule type="expression" dxfId="577" priority="79">
      <formula>OR(V12="SELL",V12="SHORT")</formula>
    </cfRule>
  </conditionalFormatting>
  <conditionalFormatting sqref="U12:V12">
    <cfRule type="expression" dxfId="576" priority="78">
      <formula>OR(U12="SELL",U12="SHORT")</formula>
    </cfRule>
  </conditionalFormatting>
  <conditionalFormatting sqref="U12">
    <cfRule type="expression" dxfId="575" priority="77">
      <formula>OR(U12="SELL",U12="SHORT")</formula>
    </cfRule>
  </conditionalFormatting>
  <conditionalFormatting sqref="U12:V12">
    <cfRule type="expression" dxfId="574" priority="76">
      <formula>OR(U12="SELL",U12="SHORT")</formula>
    </cfRule>
  </conditionalFormatting>
  <conditionalFormatting sqref="AX12">
    <cfRule type="containsText" dxfId="573" priority="75" operator="containsText" text="SELL">
      <formula>NOT(ISERROR(SEARCH("SELL",AX12)))</formula>
    </cfRule>
  </conditionalFormatting>
  <conditionalFormatting sqref="U18:AC63 G18:I63">
    <cfRule type="expression" dxfId="572" priority="74">
      <formula>OR(G18="SELL",G18="SHORT")</formula>
    </cfRule>
  </conditionalFormatting>
  <conditionalFormatting sqref="U18:V63">
    <cfRule type="expression" dxfId="571" priority="73">
      <formula>OR(U18="SELL",U18="SHORT")</formula>
    </cfRule>
  </conditionalFormatting>
  <conditionalFormatting sqref="U12:V12">
    <cfRule type="expression" dxfId="570" priority="72">
      <formula>OR(U12="SELL",U12="SHORT")</formula>
    </cfRule>
  </conditionalFormatting>
  <conditionalFormatting sqref="U12:V12">
    <cfRule type="containsText" dxfId="569" priority="71" operator="containsText" text="SELL">
      <formula>NOT(ISERROR(SEARCH("SELL",U12)))</formula>
    </cfRule>
  </conditionalFormatting>
  <conditionalFormatting sqref="U12:V12">
    <cfRule type="expression" dxfId="568" priority="70">
      <formula>OR(U12="SELL",U12="SHORT")</formula>
    </cfRule>
  </conditionalFormatting>
  <conditionalFormatting sqref="U12:V12">
    <cfRule type="expression" dxfId="567" priority="69">
      <formula>OR(U12="SELL",U12="SHORT")</formula>
    </cfRule>
  </conditionalFormatting>
  <conditionalFormatting sqref="U12:V12">
    <cfRule type="expression" dxfId="566" priority="68">
      <formula>OR(U12="SELL",U12="SHORT")</formula>
    </cfRule>
  </conditionalFormatting>
  <conditionalFormatting sqref="U12">
    <cfRule type="expression" dxfId="565" priority="67">
      <formula>OR(U12="SELL",U12="SHORT")</formula>
    </cfRule>
  </conditionalFormatting>
  <conditionalFormatting sqref="V12">
    <cfRule type="expression" dxfId="564" priority="66">
      <formula>OR(V12="SELL",V12="SHORT")</formula>
    </cfRule>
  </conditionalFormatting>
  <conditionalFormatting sqref="V12">
    <cfRule type="expression" dxfId="563" priority="65">
      <formula>OR(V12="SELL",V12="SHORT")</formula>
    </cfRule>
  </conditionalFormatting>
  <conditionalFormatting sqref="U12:V12">
    <cfRule type="expression" dxfId="562" priority="64">
      <formula>OR(U12="SELL",U12="SHORT")</formula>
    </cfRule>
  </conditionalFormatting>
  <conditionalFormatting sqref="U12">
    <cfRule type="expression" dxfId="561" priority="63">
      <formula>OR(U12="SELL",U12="SHORT")</formula>
    </cfRule>
  </conditionalFormatting>
  <conditionalFormatting sqref="U12:V12">
    <cfRule type="expression" dxfId="560" priority="62">
      <formula>OR(U12="SELL",U12="SHORT")</formula>
    </cfRule>
  </conditionalFormatting>
  <conditionalFormatting sqref="J17">
    <cfRule type="expression" dxfId="559" priority="61">
      <formula>OR(J17="SELL",J17="SHORT")</formula>
    </cfRule>
  </conditionalFormatting>
  <conditionalFormatting sqref="U12:AC12 G12:I12">
    <cfRule type="expression" dxfId="558" priority="60">
      <formula>OR(G12="SELL",G12="SHORT")</formula>
    </cfRule>
  </conditionalFormatting>
  <conditionalFormatting sqref="BA12:BB12">
    <cfRule type="cellIs" dxfId="557" priority="59" operator="lessThan">
      <formula>0</formula>
    </cfRule>
  </conditionalFormatting>
  <conditionalFormatting sqref="AV12 BA12:BB12 G12:AQ12">
    <cfRule type="containsText" dxfId="556" priority="58" operator="containsText" text="SELL">
      <formula>NOT(ISERROR(SEARCH("SELL",G12)))</formula>
    </cfRule>
  </conditionalFormatting>
  <conditionalFormatting sqref="AO12 AV12">
    <cfRule type="containsText" dxfId="555" priority="57" operator="containsText" text="BUY">
      <formula>NOT(ISERROR(SEARCH("BUY",AO12)))</formula>
    </cfRule>
  </conditionalFormatting>
  <conditionalFormatting sqref="AU12">
    <cfRule type="cellIs" dxfId="554" priority="56" operator="equal">
      <formula>0</formula>
    </cfRule>
  </conditionalFormatting>
  <conditionalFormatting sqref="U12:V12">
    <cfRule type="expression" dxfId="553" priority="55">
      <formula>OR(U12="SELL",U12="SHORT")</formula>
    </cfRule>
  </conditionalFormatting>
  <conditionalFormatting sqref="U12:V12">
    <cfRule type="expression" dxfId="552" priority="54">
      <formula>OR(U12="SELL",U12="SHORT")</formula>
    </cfRule>
  </conditionalFormatting>
  <conditionalFormatting sqref="U12:V12">
    <cfRule type="expression" dxfId="551" priority="53">
      <formula>OR(U12="SELL",U12="SHORT")</formula>
    </cfRule>
  </conditionalFormatting>
  <conditionalFormatting sqref="U12">
    <cfRule type="expression" dxfId="550" priority="52">
      <formula>OR(U12="SELL",U12="SHORT")</formula>
    </cfRule>
  </conditionalFormatting>
  <conditionalFormatting sqref="V12">
    <cfRule type="expression" dxfId="549" priority="51">
      <formula>OR(V12="SELL",V12="SHORT")</formula>
    </cfRule>
  </conditionalFormatting>
  <conditionalFormatting sqref="V12">
    <cfRule type="expression" dxfId="548" priority="50">
      <formula>OR(V12="SELL",V12="SHORT")</formula>
    </cfRule>
  </conditionalFormatting>
  <conditionalFormatting sqref="U12:V12">
    <cfRule type="expression" dxfId="547" priority="49">
      <formula>OR(U12="SELL",U12="SHORT")</formula>
    </cfRule>
  </conditionalFormatting>
  <conditionalFormatting sqref="U12">
    <cfRule type="expression" dxfId="546" priority="48">
      <formula>OR(U12="SELL",U12="SHORT")</formula>
    </cfRule>
  </conditionalFormatting>
  <conditionalFormatting sqref="U12:V12">
    <cfRule type="expression" dxfId="545" priority="47">
      <formula>OR(U12="SELL",U12="SHORT")</formula>
    </cfRule>
  </conditionalFormatting>
  <conditionalFormatting sqref="AX12">
    <cfRule type="containsText" dxfId="544" priority="46" operator="containsText" text="SELL">
      <formula>NOT(ISERROR(SEARCH("SELL",AX12)))</formula>
    </cfRule>
  </conditionalFormatting>
  <conditionalFormatting sqref="J12">
    <cfRule type="expression" dxfId="543" priority="45">
      <formula>OR(J12="SELL",J12="SHORT")</formula>
    </cfRule>
  </conditionalFormatting>
  <conditionalFormatting sqref="U17:AC17 G17:I17">
    <cfRule type="expression" dxfId="542" priority="44">
      <formula>OR(G17="SELL",G17="SHORT")</formula>
    </cfRule>
  </conditionalFormatting>
  <conditionalFormatting sqref="BA17:BB17">
    <cfRule type="cellIs" dxfId="541" priority="43" operator="lessThan">
      <formula>0</formula>
    </cfRule>
  </conditionalFormatting>
  <conditionalFormatting sqref="AV17 G17:AQ17 BA17:BB17">
    <cfRule type="containsText" dxfId="540" priority="42" operator="containsText" text="SELL">
      <formula>NOT(ISERROR(SEARCH("SELL",G17)))</formula>
    </cfRule>
  </conditionalFormatting>
  <conditionalFormatting sqref="AO17 AV17">
    <cfRule type="containsText" dxfId="539" priority="41" operator="containsText" text="BUY">
      <formula>NOT(ISERROR(SEARCH("BUY",AO17)))</formula>
    </cfRule>
  </conditionalFormatting>
  <conditionalFormatting sqref="AU17">
    <cfRule type="cellIs" dxfId="538" priority="40" operator="equal">
      <formula>0</formula>
    </cfRule>
  </conditionalFormatting>
  <conditionalFormatting sqref="U17:V17">
    <cfRule type="expression" dxfId="537" priority="39">
      <formula>OR(U17="SELL",U17="SHORT")</formula>
    </cfRule>
  </conditionalFormatting>
  <conditionalFormatting sqref="U17:V17">
    <cfRule type="expression" dxfId="536" priority="38">
      <formula>OR(U17="SELL",U17="SHORT")</formula>
    </cfRule>
  </conditionalFormatting>
  <conditionalFormatting sqref="U17:V17">
    <cfRule type="expression" dxfId="535" priority="37">
      <formula>OR(U17="SELL",U17="SHORT")</formula>
    </cfRule>
  </conditionalFormatting>
  <conditionalFormatting sqref="U17">
    <cfRule type="expression" dxfId="534" priority="36">
      <formula>OR(U17="SELL",U17="SHORT")</formula>
    </cfRule>
  </conditionalFormatting>
  <conditionalFormatting sqref="V17">
    <cfRule type="expression" dxfId="533" priority="35">
      <formula>OR(V17="SELL",V17="SHORT")</formula>
    </cfRule>
  </conditionalFormatting>
  <conditionalFormatting sqref="V17">
    <cfRule type="expression" dxfId="532" priority="34">
      <formula>OR(V17="SELL",V17="SHORT")</formula>
    </cfRule>
  </conditionalFormatting>
  <conditionalFormatting sqref="U17:V17">
    <cfRule type="expression" dxfId="531" priority="33">
      <formula>OR(U17="SELL",U17="SHORT")</formula>
    </cfRule>
  </conditionalFormatting>
  <conditionalFormatting sqref="U17">
    <cfRule type="expression" dxfId="530" priority="32">
      <formula>OR(U17="SELL",U17="SHORT")</formula>
    </cfRule>
  </conditionalFormatting>
  <conditionalFormatting sqref="U17:V17">
    <cfRule type="expression" dxfId="529" priority="31">
      <formula>OR(U17="SELL",U17="SHORT")</formula>
    </cfRule>
  </conditionalFormatting>
  <conditionalFormatting sqref="AX17">
    <cfRule type="containsText" dxfId="528" priority="30" operator="containsText" text="SELL">
      <formula>NOT(ISERROR(SEARCH("SELL",AX17)))</formula>
    </cfRule>
  </conditionalFormatting>
  <conditionalFormatting sqref="U17:V17">
    <cfRule type="expression" dxfId="527" priority="29">
      <formula>OR(U17="SELL",U17="SHORT")</formula>
    </cfRule>
  </conditionalFormatting>
  <conditionalFormatting sqref="U17:V17">
    <cfRule type="containsText" dxfId="526" priority="28" operator="containsText" text="SELL">
      <formula>NOT(ISERROR(SEARCH("SELL",U17)))</formula>
    </cfRule>
  </conditionalFormatting>
  <conditionalFormatting sqref="U17:V17">
    <cfRule type="expression" dxfId="525" priority="27">
      <formula>OR(U17="SELL",U17="SHORT")</formula>
    </cfRule>
  </conditionalFormatting>
  <conditionalFormatting sqref="U17:V17">
    <cfRule type="expression" dxfId="524" priority="26">
      <formula>OR(U17="SELL",U17="SHORT")</formula>
    </cfRule>
  </conditionalFormatting>
  <conditionalFormatting sqref="U17:V17">
    <cfRule type="expression" dxfId="523" priority="25">
      <formula>OR(U17="SELL",U17="SHORT")</formula>
    </cfRule>
  </conditionalFormatting>
  <conditionalFormatting sqref="U17">
    <cfRule type="expression" dxfId="522" priority="24">
      <formula>OR(U17="SELL",U17="SHORT")</formula>
    </cfRule>
  </conditionalFormatting>
  <conditionalFormatting sqref="V17">
    <cfRule type="expression" dxfId="521" priority="23">
      <formula>OR(V17="SELL",V17="SHORT")</formula>
    </cfRule>
  </conditionalFormatting>
  <conditionalFormatting sqref="V17">
    <cfRule type="expression" dxfId="520" priority="22">
      <formula>OR(V17="SELL",V17="SHORT")</formula>
    </cfRule>
  </conditionalFormatting>
  <conditionalFormatting sqref="U17:V17">
    <cfRule type="expression" dxfId="519" priority="21">
      <formula>OR(U17="SELL",U17="SHORT")</formula>
    </cfRule>
  </conditionalFormatting>
  <conditionalFormatting sqref="U17">
    <cfRule type="expression" dxfId="518" priority="20">
      <formula>OR(U17="SELL",U17="SHORT")</formula>
    </cfRule>
  </conditionalFormatting>
  <conditionalFormatting sqref="U17:V17">
    <cfRule type="expression" dxfId="517" priority="19">
      <formula>OR(U17="SELL",U17="SHORT")</formula>
    </cfRule>
  </conditionalFormatting>
  <conditionalFormatting sqref="U17:AC17 G17:I17">
    <cfRule type="expression" dxfId="516" priority="18">
      <formula>OR(G17="SELL",G17="SHORT")</formula>
    </cfRule>
  </conditionalFormatting>
  <conditionalFormatting sqref="BA17:BB17">
    <cfRule type="cellIs" dxfId="515" priority="17" operator="lessThan">
      <formula>0</formula>
    </cfRule>
  </conditionalFormatting>
  <conditionalFormatting sqref="AV17 BA17:BB17 G17:AQ17">
    <cfRule type="containsText" dxfId="514" priority="16" operator="containsText" text="SELL">
      <formula>NOT(ISERROR(SEARCH("SELL",G17)))</formula>
    </cfRule>
  </conditionalFormatting>
  <conditionalFormatting sqref="AO17 AV17">
    <cfRule type="containsText" dxfId="513" priority="15" operator="containsText" text="BUY">
      <formula>NOT(ISERROR(SEARCH("BUY",AO17)))</formula>
    </cfRule>
  </conditionalFormatting>
  <conditionalFormatting sqref="AU17">
    <cfRule type="cellIs" dxfId="512" priority="14" operator="equal">
      <formula>0</formula>
    </cfRule>
  </conditionalFormatting>
  <conditionalFormatting sqref="U17:V17">
    <cfRule type="expression" dxfId="511" priority="13">
      <formula>OR(U17="SELL",U17="SHORT")</formula>
    </cfRule>
  </conditionalFormatting>
  <conditionalFormatting sqref="U17:V17">
    <cfRule type="expression" dxfId="510" priority="12">
      <formula>OR(U17="SELL",U17="SHORT")</formula>
    </cfRule>
  </conditionalFormatting>
  <conditionalFormatting sqref="U17:V17">
    <cfRule type="expression" dxfId="509" priority="11">
      <formula>OR(U17="SELL",U17="SHORT")</formula>
    </cfRule>
  </conditionalFormatting>
  <conditionalFormatting sqref="U17">
    <cfRule type="expression" dxfId="508" priority="10">
      <formula>OR(U17="SELL",U17="SHORT")</formula>
    </cfRule>
  </conditionalFormatting>
  <conditionalFormatting sqref="V17">
    <cfRule type="expression" dxfId="507" priority="9">
      <formula>OR(V17="SELL",V17="SHORT")</formula>
    </cfRule>
  </conditionalFormatting>
  <conditionalFormatting sqref="V17">
    <cfRule type="expression" dxfId="506" priority="8">
      <formula>OR(V17="SELL",V17="SHORT")</formula>
    </cfRule>
  </conditionalFormatting>
  <conditionalFormatting sqref="U17:V17">
    <cfRule type="expression" dxfId="505" priority="7">
      <formula>OR(U17="SELL",U17="SHORT")</formula>
    </cfRule>
  </conditionalFormatting>
  <conditionalFormatting sqref="U17">
    <cfRule type="expression" dxfId="504" priority="6">
      <formula>OR(U17="SELL",U17="SHORT")</formula>
    </cfRule>
  </conditionalFormatting>
  <conditionalFormatting sqref="U17:V17">
    <cfRule type="expression" dxfId="503" priority="5">
      <formula>OR(U17="SELL",U17="SHORT")</formula>
    </cfRule>
  </conditionalFormatting>
  <conditionalFormatting sqref="AX17">
    <cfRule type="containsText" dxfId="502" priority="4" operator="containsText" text="SELL">
      <formula>NOT(ISERROR(SEARCH("SELL",AX17)))</formula>
    </cfRule>
  </conditionalFormatting>
  <conditionalFormatting sqref="J17">
    <cfRule type="expression" dxfId="501" priority="3">
      <formula>OR(J17="SELL",J17="SHORT")</formula>
    </cfRule>
  </conditionalFormatting>
  <conditionalFormatting sqref="U17:AC17 G17:I17">
    <cfRule type="expression" dxfId="500" priority="2">
      <formula>OR(G17="SELL",G17="SHORT")</formula>
    </cfRule>
  </conditionalFormatting>
  <conditionalFormatting sqref="U17:V17">
    <cfRule type="expression" dxfId="499" priority="1">
      <formula>OR(U17="SELL",U17="SHORT")</formula>
    </cfRule>
  </conditionalFormatting>
  <dataValidations count="5">
    <dataValidation type="list" allowBlank="1" showInputMessage="1" showErrorMessage="1" sqref="BH12 BH16:BH22">
      <formula1>listEntryExit</formula1>
    </dataValidation>
    <dataValidation type="list" allowBlank="1" showInputMessage="1" showErrorMessage="1" sqref="BI12 BI16:BI22">
      <formula1>listEmotion</formula1>
    </dataValidation>
    <dataValidation type="list" allowBlank="1" showInputMessage="1" showErrorMessage="1" sqref="BJ12 BJ16:BJ22">
      <formula1>"UP,SIDE,DOWN"</formula1>
    </dataValidation>
    <dataValidation allowBlank="1" showErrorMessage="1" sqref="BA1:BB1 AO17:AQ22 G17:I22 Y17:AC22 W17:X31 G12:J12 AY17:AY22 BD20:BE20 AR17:AR63 AX17:AX63 U17:V63 AS17:AW22 U12:AC12 AO12:BB12 AZ17:BB63"/>
    <dataValidation allowBlank="1" showInputMessage="1" showErrorMessage="1" prompt="Enter valid date as (mm/dd/yy)" sqref="AU15 AF15:AN15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O730"/>
  <sheetViews>
    <sheetView zoomScale="80" zoomScaleNormal="80" workbookViewId="0">
      <pane xSplit="7" ySplit="16" topLeftCell="AP17" activePane="bottomRight" state="frozen"/>
      <selection activeCell="A11" sqref="A11"/>
      <selection pane="topRight" activeCell="D11" sqref="D11"/>
      <selection pane="bottomLeft" activeCell="A17" sqref="A17"/>
      <selection pane="bottomRight" activeCell="B18" sqref="B18"/>
    </sheetView>
  </sheetViews>
  <sheetFormatPr defaultRowHeight="14.25"/>
  <cols>
    <col min="1" max="1" width="4.265625" style="2" customWidth="1"/>
    <col min="2" max="2" width="14" style="2" bestFit="1" customWidth="1"/>
    <col min="3" max="3" width="9.53125" style="2" bestFit="1" customWidth="1"/>
    <col min="4" max="4" width="7.86328125" style="2" customWidth="1"/>
    <col min="5" max="5" width="7.265625" style="2" bestFit="1" customWidth="1"/>
    <col min="6" max="6" width="9" style="2" bestFit="1" customWidth="1"/>
    <col min="7" max="7" width="23" style="2" bestFit="1" customWidth="1"/>
    <col min="8" max="8" width="6.796875" style="2" customWidth="1"/>
    <col min="9" max="9" width="9.9296875" style="2" bestFit="1" customWidth="1"/>
    <col min="10" max="10" width="7.265625" style="2" bestFit="1" customWidth="1"/>
    <col min="11" max="12" width="6.9296875" style="2" customWidth="1"/>
    <col min="13" max="13" width="4.86328125" style="2" customWidth="1"/>
    <col min="14" max="14" width="13.73046875" style="2" bestFit="1" customWidth="1"/>
    <col min="15" max="15" width="6.46484375" style="2" customWidth="1"/>
    <col min="16" max="17" width="9.796875" style="2" customWidth="1"/>
    <col min="18" max="18" width="12.06640625" style="2" customWidth="1"/>
    <col min="19" max="19" width="14.06640625" style="2" customWidth="1"/>
    <col min="20" max="20" width="2" style="2" customWidth="1"/>
    <col min="21" max="23" width="8.73046875" style="2" customWidth="1"/>
    <col min="24" max="24" width="8.73046875" style="2" hidden="1" customWidth="1"/>
    <col min="25" max="27" width="3" style="2" hidden="1" customWidth="1"/>
    <col min="28" max="28" width="5.796875" style="2" customWidth="1"/>
    <col min="29" max="37" width="2.1328125" style="2" hidden="1" customWidth="1"/>
    <col min="38" max="38" width="4.3984375" style="2" customWidth="1"/>
    <col min="39" max="39" width="4.19921875" style="2" bestFit="1" customWidth="1"/>
    <col min="40" max="40" width="4.33203125" style="2" bestFit="1" customWidth="1"/>
    <col min="41" max="41" width="5.3984375" style="2" bestFit="1" customWidth="1"/>
    <col min="42" max="42" width="6" style="2" bestFit="1" customWidth="1"/>
    <col min="43" max="43" width="3.73046875" style="2" bestFit="1" customWidth="1"/>
    <col min="44" max="44" width="9.6640625" style="2" bestFit="1" customWidth="1"/>
    <col min="45" max="45" width="7.46484375" style="2" hidden="1" customWidth="1"/>
    <col min="46" max="46" width="4" style="2" customWidth="1"/>
    <col min="47" max="47" width="13.6640625" style="2" customWidth="1"/>
    <col min="48" max="48" width="7.19921875" style="2" customWidth="1"/>
    <col min="49" max="49" width="24.19921875" style="2" bestFit="1" customWidth="1"/>
    <col min="50" max="50" width="7.19921875" style="2" customWidth="1"/>
    <col min="51" max="51" width="7.9296875" style="2" bestFit="1" customWidth="1"/>
    <col min="52" max="52" width="9.73046875" style="2" bestFit="1" customWidth="1"/>
    <col min="53" max="54" width="9.33203125" style="2" customWidth="1"/>
    <col min="55" max="55" width="3.06640625" customWidth="1"/>
    <col min="56" max="58" width="9.53125" style="2" customWidth="1"/>
    <col min="59" max="59" width="11.3984375" style="2" bestFit="1" customWidth="1"/>
    <col min="60" max="60" width="15.53125" style="2" customWidth="1"/>
    <col min="61" max="64" width="9.53125" style="2" customWidth="1"/>
    <col min="65" max="65" width="9.06640625" style="2"/>
    <col min="66" max="67" width="13.86328125" style="2" customWidth="1"/>
    <col min="68" max="16384" width="9.06640625" style="2"/>
  </cols>
  <sheetData>
    <row r="1" spans="1:67" ht="10.5" customHeight="1">
      <c r="BA1" s="18" t="str">
        <f>IF(AO1&lt;&gt;"",IF(AO1="BUY",(AY1-AP1)*AQ1,(AP1-AY1)*AQ1),"")</f>
        <v/>
      </c>
      <c r="BB1" s="13" t="str">
        <f>IF(BA1&lt;&gt;"",BA1/(AP1*AQ1),"")</f>
        <v/>
      </c>
    </row>
    <row r="2" spans="1:67" ht="10.5" customHeight="1">
      <c r="G2" t="s">
        <v>108</v>
      </c>
      <c r="H2" s="130" t="s">
        <v>66</v>
      </c>
      <c r="I2" s="76"/>
      <c r="J2" s="134">
        <v>0.58421452546296293</v>
      </c>
      <c r="N2" t="s">
        <v>100</v>
      </c>
      <c r="O2" t="s">
        <v>102</v>
      </c>
      <c r="P2" s="132"/>
    </row>
    <row r="3" spans="1:67" ht="10.5" customHeight="1">
      <c r="G3" t="s">
        <v>109</v>
      </c>
      <c r="H3" s="130" t="s">
        <v>66</v>
      </c>
      <c r="I3" s="80"/>
      <c r="J3" s="135">
        <v>12.08</v>
      </c>
      <c r="N3" t="s">
        <v>101</v>
      </c>
      <c r="O3" t="s">
        <v>102</v>
      </c>
      <c r="P3" s="132"/>
    </row>
    <row r="4" spans="1:67" ht="10.5" customHeight="1">
      <c r="G4"/>
      <c r="J4" s="135"/>
      <c r="N4" t="s">
        <v>98</v>
      </c>
      <c r="O4" s="130" t="s">
        <v>106</v>
      </c>
      <c r="P4" s="80">
        <v>0.6</v>
      </c>
    </row>
    <row r="5" spans="1:67" ht="10.5" customHeight="1">
      <c r="G5"/>
      <c r="J5" s="135"/>
      <c r="N5" t="s">
        <v>99</v>
      </c>
      <c r="O5" s="130" t="s">
        <v>106</v>
      </c>
      <c r="P5" s="80">
        <v>0.6</v>
      </c>
      <c r="BJ5" s="122"/>
    </row>
    <row r="6" spans="1:67" ht="10.5" customHeight="1">
      <c r="J6" s="135"/>
      <c r="P6" s="131"/>
      <c r="BD6" s="73"/>
    </row>
    <row r="7" spans="1:67" ht="10.5" customHeight="1">
      <c r="J7" s="135"/>
      <c r="N7" s="128" t="s">
        <v>103</v>
      </c>
      <c r="O7" s="130" t="s">
        <v>102</v>
      </c>
      <c r="P7" s="80">
        <v>0.01</v>
      </c>
    </row>
    <row r="8" spans="1:67" ht="10.5" customHeight="1">
      <c r="J8" s="135"/>
      <c r="N8" s="129" t="s">
        <v>104</v>
      </c>
      <c r="O8" s="130" t="s">
        <v>106</v>
      </c>
      <c r="P8" s="137">
        <v>10</v>
      </c>
    </row>
    <row r="9" spans="1:67" ht="10.5" customHeight="1"/>
    <row r="10" spans="1:67" ht="10.5" customHeight="1"/>
    <row r="11" spans="1:67" ht="10.5" customHeight="1">
      <c r="AY11"/>
      <c r="AZ11"/>
    </row>
    <row r="12" spans="1:67">
      <c r="A12" s="95">
        <v>2</v>
      </c>
      <c r="B12" s="96">
        <v>45346.954409722224</v>
      </c>
      <c r="C12" s="95" t="s">
        <v>75</v>
      </c>
      <c r="D12" s="95" t="s">
        <v>44</v>
      </c>
      <c r="E12" s="95" t="s">
        <v>38</v>
      </c>
      <c r="F12" s="95" t="s">
        <v>31</v>
      </c>
      <c r="G12" s="97" t="s">
        <v>84</v>
      </c>
      <c r="H12" s="97">
        <v>15</v>
      </c>
      <c r="I12" s="98"/>
      <c r="J12" s="101"/>
      <c r="K12" s="99">
        <v>0.05</v>
      </c>
      <c r="L12" s="99"/>
      <c r="M12" s="100"/>
      <c r="N12" s="100"/>
      <c r="O12" s="100">
        <v>-40.39724384586043</v>
      </c>
      <c r="P12" s="100"/>
      <c r="Q12" s="99"/>
      <c r="R12" s="101"/>
      <c r="S12" s="101"/>
      <c r="T12" s="102"/>
      <c r="U12" s="103" t="str">
        <f>IF(F12&lt;&gt;"",IFERROR(HLOOKUP("prediction_xgb_"&amp;F12,ML_prediction!$D$4:$AP$6,3,0),"No Analysis"),"")</f>
        <v>Side-way</v>
      </c>
      <c r="V12" s="103" t="str">
        <f>IF(F12&lt;&gt;"",IFERROR(HLOOKUP("prediction_LR_"&amp;F12,ML_prediction!$D$4:$AP$6,3,0),"No Analysis"),"")</f>
        <v>Down</v>
      </c>
      <c r="W12" s="104"/>
      <c r="X12" s="104"/>
      <c r="Y12" s="104"/>
      <c r="Z12" s="104"/>
      <c r="AA12" s="104"/>
      <c r="AB12" s="104"/>
      <c r="AC12" s="104"/>
      <c r="AD12" s="102"/>
      <c r="AE12" s="102"/>
      <c r="AF12" s="102"/>
      <c r="AG12" s="102"/>
      <c r="AH12" s="102"/>
      <c r="AI12" s="102"/>
      <c r="AJ12" s="102"/>
      <c r="AK12" s="102"/>
      <c r="AL12" s="105"/>
      <c r="AM12" s="102"/>
      <c r="AN12" s="102"/>
      <c r="AO12" s="106" t="s">
        <v>45</v>
      </c>
      <c r="AP12" s="107">
        <v>472.75</v>
      </c>
      <c r="AQ12" s="108">
        <v>3</v>
      </c>
      <c r="AR12" s="109">
        <f t="shared" ref="AR12" si="0">AQ12*AP12*H12</f>
        <v>21273.75</v>
      </c>
      <c r="AS12" s="109"/>
      <c r="AT12" s="110"/>
      <c r="AU12" s="105">
        <v>45346.955949074072</v>
      </c>
      <c r="AV12" s="106" t="s">
        <v>72</v>
      </c>
      <c r="AW12" s="110" t="s">
        <v>84</v>
      </c>
      <c r="AX12" s="108">
        <f>IF(AQ12&lt;&gt;"",AQ12, "")</f>
        <v>3</v>
      </c>
      <c r="AY12" s="109">
        <v>472.75</v>
      </c>
      <c r="AZ12" s="109">
        <f t="shared" ref="AZ12" si="1">IF(AY12&lt;&gt;"",AY12*AX12*H12,"")</f>
        <v>21273.75</v>
      </c>
      <c r="BA12" s="111">
        <f t="shared" ref="BA12" si="2">IF(AO12&lt;&gt;"",IF(AO12="BUY",(AZ12-AR12),-(AZ12-AR12)),"")</f>
        <v>0</v>
      </c>
      <c r="BB12" s="112">
        <f t="shared" ref="BB12" si="3">IF(BA12&lt;&gt;"",BA12/(AR12),"")</f>
        <v>0</v>
      </c>
      <c r="BC12" s="119"/>
      <c r="BD12" s="120" t="s">
        <v>86</v>
      </c>
      <c r="BE12" s="89">
        <v>472.75</v>
      </c>
      <c r="BF12" s="89">
        <f>IF(BE12&lt;&gt;"",BE12*AX12*H12*0.9,"")</f>
        <v>19146.375</v>
      </c>
      <c r="BG12" s="91">
        <f t="shared" ref="BG12" si="4">IF(AO12&lt;&gt;"",IF(AO12="BUY",(BF12-AZ12),-(BF12-AZ12)),"")</f>
        <v>2127.375</v>
      </c>
      <c r="BH12" s="113">
        <f t="shared" ref="BH12" si="5">IF(BG12&lt;&gt;"",BG12/(AR12),"")</f>
        <v>0.1</v>
      </c>
      <c r="BI12" s="118"/>
      <c r="BJ12" s="118"/>
      <c r="BK12" s="118"/>
      <c r="BL12" s="118"/>
      <c r="BN12" s="35">
        <v>45346.95553240741</v>
      </c>
      <c r="BO12" s="4">
        <v>0</v>
      </c>
    </row>
    <row r="13" spans="1:67" ht="8" customHeight="1"/>
    <row r="14" spans="1:67" ht="20" customHeight="1">
      <c r="G14" s="140" t="s">
        <v>21</v>
      </c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38" t="s">
        <v>47</v>
      </c>
      <c r="V14" s="138"/>
      <c r="W14" s="138"/>
      <c r="X14" s="138"/>
      <c r="Y14" s="138"/>
      <c r="Z14" s="138"/>
      <c r="AA14" s="138"/>
      <c r="AB14" s="138"/>
      <c r="AC14" s="141" t="s">
        <v>22</v>
      </c>
      <c r="AD14" s="141"/>
      <c r="AE14" s="141"/>
      <c r="AF14" s="141"/>
      <c r="AG14" s="141"/>
      <c r="AH14" s="141"/>
      <c r="AI14" s="141"/>
      <c r="AJ14" s="141"/>
      <c r="AK14" s="141"/>
      <c r="AL14" s="140" t="s">
        <v>23</v>
      </c>
      <c r="AM14" s="140"/>
      <c r="AN14" s="140"/>
      <c r="AO14" s="140"/>
      <c r="AP14" s="140"/>
      <c r="AQ14" s="140"/>
      <c r="AR14" s="140"/>
      <c r="AS14" s="140"/>
      <c r="AU14" s="139" t="s">
        <v>30</v>
      </c>
      <c r="AV14" s="139"/>
      <c r="AW14" s="139"/>
      <c r="AX14" s="139"/>
      <c r="AY14" s="139"/>
      <c r="AZ14" s="139"/>
      <c r="BA14" s="139"/>
      <c r="BB14" s="139"/>
      <c r="BD14" s="142" t="s">
        <v>76</v>
      </c>
      <c r="BE14" s="143"/>
      <c r="BF14" s="143"/>
      <c r="BG14" s="143"/>
      <c r="BH14" s="143"/>
      <c r="BI14" s="143"/>
      <c r="BJ14" s="143"/>
      <c r="BK14" s="143"/>
      <c r="BL14" s="143"/>
      <c r="BO14" s="72" t="str">
        <f>"Max = " &amp; ROUND(MAX(BO18:BO600),2)</f>
        <v>Max = 0</v>
      </c>
    </row>
    <row r="15" spans="1:67" s="5" customFormat="1" ht="55.5" customHeight="1">
      <c r="A15" s="19" t="s">
        <v>8</v>
      </c>
      <c r="B15" s="19" t="s">
        <v>2</v>
      </c>
      <c r="C15" s="19" t="s">
        <v>12</v>
      </c>
      <c r="D15" s="19" t="s">
        <v>35</v>
      </c>
      <c r="E15" s="19" t="s">
        <v>38</v>
      </c>
      <c r="F15" s="19" t="s">
        <v>33</v>
      </c>
      <c r="G15" s="19" t="s">
        <v>32</v>
      </c>
      <c r="H15" s="19" t="s">
        <v>34</v>
      </c>
      <c r="I15" s="19" t="s">
        <v>74</v>
      </c>
      <c r="J15" s="19" t="s">
        <v>70</v>
      </c>
      <c r="K15" s="19" t="s">
        <v>81</v>
      </c>
      <c r="L15" s="19" t="s">
        <v>82</v>
      </c>
      <c r="M15" s="19"/>
      <c r="N15" s="19"/>
      <c r="O15" s="19" t="s">
        <v>77</v>
      </c>
      <c r="P15" s="19" t="s">
        <v>78</v>
      </c>
      <c r="Q15" s="19" t="s">
        <v>83</v>
      </c>
      <c r="R15" s="19" t="s">
        <v>80</v>
      </c>
      <c r="S15" s="19" t="s">
        <v>79</v>
      </c>
      <c r="T15" s="19"/>
      <c r="U15" s="19" t="s">
        <v>16</v>
      </c>
      <c r="V15" s="19" t="s">
        <v>17</v>
      </c>
      <c r="W15" s="19" t="s">
        <v>18</v>
      </c>
      <c r="X15" s="19" t="s">
        <v>18</v>
      </c>
      <c r="Y15" s="19" t="s">
        <v>20</v>
      </c>
      <c r="Z15" s="19" t="s">
        <v>20</v>
      </c>
      <c r="AA15" s="19" t="s">
        <v>20</v>
      </c>
      <c r="AB15" s="19" t="s">
        <v>19</v>
      </c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 t="s">
        <v>2</v>
      </c>
      <c r="AN15" s="19" t="s">
        <v>1</v>
      </c>
      <c r="AO15" s="19" t="s">
        <v>6</v>
      </c>
      <c r="AP15" s="19" t="s">
        <v>0</v>
      </c>
      <c r="AQ15" s="19" t="s">
        <v>46</v>
      </c>
      <c r="AR15" s="19" t="s">
        <v>10</v>
      </c>
      <c r="AS15" s="19" t="s">
        <v>7</v>
      </c>
      <c r="AT15" s="19"/>
      <c r="AU15" s="19" t="s">
        <v>11</v>
      </c>
      <c r="AV15" s="19" t="s">
        <v>24</v>
      </c>
      <c r="AW15" s="19" t="s">
        <v>32</v>
      </c>
      <c r="AX15" s="19" t="s">
        <v>46</v>
      </c>
      <c r="AY15" s="19" t="s">
        <v>4</v>
      </c>
      <c r="AZ15" s="19" t="s">
        <v>10</v>
      </c>
      <c r="BA15" s="20" t="s">
        <v>9</v>
      </c>
      <c r="BB15" s="20" t="s">
        <v>5</v>
      </c>
      <c r="BC15" s="6"/>
      <c r="BD15" s="19" t="s">
        <v>85</v>
      </c>
      <c r="BE15" s="19" t="s">
        <v>87</v>
      </c>
      <c r="BF15" s="19" t="s">
        <v>10</v>
      </c>
      <c r="BG15" s="114" t="s">
        <v>9</v>
      </c>
      <c r="BH15" s="19" t="s">
        <v>88</v>
      </c>
      <c r="BI15" s="19"/>
      <c r="BJ15" s="19"/>
      <c r="BK15" s="19"/>
      <c r="BL15" s="19"/>
      <c r="BN15" s="7" t="s">
        <v>11</v>
      </c>
      <c r="BO15" s="71" t="s">
        <v>3</v>
      </c>
    </row>
    <row r="16" spans="1:67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115"/>
      <c r="BD16" s="116"/>
      <c r="BE16" s="116"/>
      <c r="BF16" s="116"/>
      <c r="BG16" s="117"/>
      <c r="BH16" s="118"/>
      <c r="BI16" s="118"/>
      <c r="BJ16" s="118"/>
      <c r="BK16" s="118"/>
      <c r="BL16" s="118"/>
      <c r="BN16" s="15"/>
      <c r="BO16" s="15"/>
    </row>
    <row r="17" spans="1:67">
      <c r="A17" s="75">
        <v>16</v>
      </c>
      <c r="B17" s="76"/>
      <c r="C17" s="75"/>
      <c r="D17" s="75"/>
      <c r="E17" s="75"/>
      <c r="F17" s="75"/>
      <c r="G17" s="77"/>
      <c r="H17" s="77"/>
      <c r="I17" s="78"/>
      <c r="J17" s="81"/>
      <c r="K17" s="80"/>
      <c r="L17" s="80"/>
      <c r="M17" s="79"/>
      <c r="N17" s="79"/>
      <c r="O17" s="79"/>
      <c r="P17" s="79"/>
      <c r="Q17" s="80"/>
      <c r="R17" s="81"/>
      <c r="S17" s="81"/>
      <c r="T17" s="82"/>
      <c r="U17" s="83" t="str">
        <f>IF(F17&lt;&gt;"",IFERROR(HLOOKUP("prediction_xgb_"&amp;F17,ML_prediction!$D$4:$AP$6,3,0),"No Analysis"),"")</f>
        <v/>
      </c>
      <c r="V17" s="83" t="str">
        <f>IF(F17&lt;&gt;"",IFERROR(HLOOKUP("prediction_LR_"&amp;F17,ML_prediction!$D$4:$AP$6,3,0),"No Analysis"),"")</f>
        <v/>
      </c>
      <c r="W17" s="84"/>
      <c r="X17" s="84"/>
      <c r="Y17" s="84"/>
      <c r="Z17" s="84"/>
      <c r="AA17" s="84"/>
      <c r="AB17" s="84"/>
      <c r="AC17" s="84"/>
      <c r="AD17" s="82"/>
      <c r="AE17" s="82"/>
      <c r="AF17" s="82"/>
      <c r="AG17" s="82"/>
      <c r="AH17" s="82"/>
      <c r="AI17" s="82"/>
      <c r="AJ17" s="82"/>
      <c r="AK17" s="82"/>
      <c r="AL17" s="85"/>
      <c r="AM17" s="82"/>
      <c r="AN17" s="82"/>
      <c r="AO17" s="86"/>
      <c r="AP17" s="87"/>
      <c r="AQ17" s="88"/>
      <c r="AR17" s="89">
        <f t="shared" ref="AR17:AR26" si="6">AQ17*AP17*H17</f>
        <v>0</v>
      </c>
      <c r="AS17" s="89"/>
      <c r="AT17" s="90"/>
      <c r="AU17" s="85"/>
      <c r="AV17" s="86"/>
      <c r="AW17" s="90"/>
      <c r="AX17" s="88" t="str">
        <f t="shared" ref="AX17:AX26" si="7">IF(AQ17&lt;&gt;"",AQ17, "")</f>
        <v/>
      </c>
      <c r="AY17" s="89"/>
      <c r="AZ17" s="89" t="str">
        <f t="shared" ref="AZ17:AZ26" si="8">IF(AY17&lt;&gt;"",AY17*AX17*H17,"")</f>
        <v/>
      </c>
      <c r="BA17" s="91" t="str">
        <f t="shared" ref="BA17:BA26" si="9">IF(AO17&lt;&gt;"",IF(AO17="BUY",(AZ17-AR17),-(AZ17-AR17)),"")</f>
        <v/>
      </c>
      <c r="BB17" s="113" t="str">
        <f t="shared" ref="BB17:BB26" si="10">IF(BA17&lt;&gt;"",BA17/(AR17),"")</f>
        <v/>
      </c>
      <c r="BC17" s="119"/>
      <c r="BD17" s="120"/>
      <c r="BE17" s="89"/>
      <c r="BF17" s="89" t="str">
        <f t="shared" ref="BF17:BF26" si="11">IF(BE17&lt;&gt;"",BE17*AX17*H17,"")</f>
        <v/>
      </c>
      <c r="BG17" s="91" t="str">
        <f t="shared" ref="BG17:BG26" si="12">IF(AO17&lt;&gt;"",IF(AO17="BUY",(AZ17-BF17),-(AZ17-BF17)),"")</f>
        <v/>
      </c>
      <c r="BH17" s="113" t="str">
        <f t="shared" ref="BH17:BH26" si="13">IF(BG17&lt;&gt;"",BG17/(AR17),"")</f>
        <v/>
      </c>
      <c r="BI17" s="118"/>
      <c r="BJ17" s="118"/>
      <c r="BK17" s="118"/>
      <c r="BL17" s="118"/>
      <c r="BN17" s="76"/>
      <c r="BO17" s="4"/>
    </row>
    <row r="18" spans="1:67">
      <c r="A18" s="75">
        <v>16</v>
      </c>
      <c r="B18" s="76"/>
      <c r="C18" s="75"/>
      <c r="D18" s="75"/>
      <c r="E18" s="75"/>
      <c r="F18" s="75"/>
      <c r="G18" s="77"/>
      <c r="H18" s="77"/>
      <c r="I18" s="78"/>
      <c r="J18" s="81"/>
      <c r="K18" s="80"/>
      <c r="L18" s="80"/>
      <c r="M18" s="79"/>
      <c r="N18" s="79"/>
      <c r="O18" s="79"/>
      <c r="P18" s="79"/>
      <c r="Q18" s="80"/>
      <c r="R18" s="81"/>
      <c r="S18" s="81"/>
      <c r="T18" s="82"/>
      <c r="U18" s="83" t="str">
        <f>IF(F18&lt;&gt;"",IFERROR(HLOOKUP("prediction_xgb_"&amp;F18,ML_prediction!$D$4:$AP$6,3,0),"No Analysis"),"")</f>
        <v/>
      </c>
      <c r="V18" s="83" t="str">
        <f>IF(F18&lt;&gt;"",IFERROR(HLOOKUP("prediction_LR_"&amp;F18,ML_prediction!$D$4:$AP$6,3,0),"No Analysis"),"")</f>
        <v/>
      </c>
      <c r="W18" s="84"/>
      <c r="X18" s="84"/>
      <c r="Y18" s="84"/>
      <c r="Z18" s="84"/>
      <c r="AA18" s="84"/>
      <c r="AB18" s="84"/>
      <c r="AC18" s="84"/>
      <c r="AD18" s="82"/>
      <c r="AE18" s="82"/>
      <c r="AF18" s="82"/>
      <c r="AG18" s="82"/>
      <c r="AH18" s="82"/>
      <c r="AI18" s="82"/>
      <c r="AJ18" s="82"/>
      <c r="AK18" s="82"/>
      <c r="AL18" s="85"/>
      <c r="AM18" s="82"/>
      <c r="AN18" s="82"/>
      <c r="AO18" s="86"/>
      <c r="AP18" s="87"/>
      <c r="AQ18" s="88"/>
      <c r="AR18" s="89">
        <f t="shared" si="6"/>
        <v>0</v>
      </c>
      <c r="AS18" s="89"/>
      <c r="AT18" s="90"/>
      <c r="AU18" s="85"/>
      <c r="AV18" s="86"/>
      <c r="AW18" s="90"/>
      <c r="AX18" s="88" t="str">
        <f t="shared" si="7"/>
        <v/>
      </c>
      <c r="AY18" s="89"/>
      <c r="AZ18" s="89" t="str">
        <f t="shared" si="8"/>
        <v/>
      </c>
      <c r="BA18" s="91" t="str">
        <f t="shared" si="9"/>
        <v/>
      </c>
      <c r="BB18" s="113" t="str">
        <f t="shared" si="10"/>
        <v/>
      </c>
      <c r="BC18" s="119"/>
      <c r="BD18" s="120"/>
      <c r="BE18" s="89"/>
      <c r="BF18" s="89" t="str">
        <f t="shared" si="11"/>
        <v/>
      </c>
      <c r="BG18" s="91" t="str">
        <f t="shared" si="12"/>
        <v/>
      </c>
      <c r="BH18" s="113" t="str">
        <f t="shared" si="13"/>
        <v/>
      </c>
      <c r="BI18" s="118"/>
      <c r="BJ18" s="118"/>
      <c r="BK18" s="118"/>
      <c r="BL18" s="118"/>
      <c r="BN18" s="76">
        <v>45387.584282407406</v>
      </c>
      <c r="BO18" s="4">
        <v>0</v>
      </c>
    </row>
    <row r="19" spans="1:67">
      <c r="A19" s="75">
        <v>16</v>
      </c>
      <c r="B19" s="76"/>
      <c r="C19" s="75"/>
      <c r="D19" s="75"/>
      <c r="E19" s="75"/>
      <c r="F19" s="75"/>
      <c r="G19" s="77"/>
      <c r="H19" s="77"/>
      <c r="I19" s="78"/>
      <c r="J19" s="81"/>
      <c r="K19" s="80"/>
      <c r="L19" s="80"/>
      <c r="M19" s="79"/>
      <c r="N19" s="79"/>
      <c r="O19" s="79"/>
      <c r="P19" s="79"/>
      <c r="Q19" s="80"/>
      <c r="R19" s="81"/>
      <c r="S19" s="81"/>
      <c r="T19" s="82"/>
      <c r="U19" s="83" t="str">
        <f>IF(F19&lt;&gt;"",IFERROR(HLOOKUP("prediction_xgb_"&amp;F19,ML_prediction!$D$4:$AP$6,3,0),"No Analysis"),"")</f>
        <v/>
      </c>
      <c r="V19" s="83" t="str">
        <f>IF(F19&lt;&gt;"",IFERROR(HLOOKUP("prediction_LR_"&amp;F19,ML_prediction!$D$4:$AP$6,3,0),"No Analysis"),"")</f>
        <v/>
      </c>
      <c r="W19" s="84"/>
      <c r="X19" s="84"/>
      <c r="Y19" s="84"/>
      <c r="Z19" s="84"/>
      <c r="AA19" s="84"/>
      <c r="AB19" s="84"/>
      <c r="AC19" s="84"/>
      <c r="AD19" s="82"/>
      <c r="AE19" s="82"/>
      <c r="AF19" s="82"/>
      <c r="AG19" s="82"/>
      <c r="AH19" s="82"/>
      <c r="AI19" s="82"/>
      <c r="AJ19" s="82"/>
      <c r="AK19" s="82"/>
      <c r="AL19" s="85"/>
      <c r="AM19" s="82"/>
      <c r="AN19" s="82"/>
      <c r="AO19" s="86"/>
      <c r="AP19" s="87"/>
      <c r="AQ19" s="88"/>
      <c r="AR19" s="89">
        <f t="shared" si="6"/>
        <v>0</v>
      </c>
      <c r="AS19" s="89"/>
      <c r="AT19" s="90"/>
      <c r="AU19" s="85"/>
      <c r="AV19" s="86"/>
      <c r="AW19" s="90"/>
      <c r="AX19" s="88" t="str">
        <f t="shared" si="7"/>
        <v/>
      </c>
      <c r="AY19" s="89"/>
      <c r="AZ19" s="89" t="str">
        <f t="shared" si="8"/>
        <v/>
      </c>
      <c r="BA19" s="91" t="str">
        <f t="shared" si="9"/>
        <v/>
      </c>
      <c r="BB19" s="113" t="str">
        <f t="shared" si="10"/>
        <v/>
      </c>
      <c r="BC19" s="119"/>
      <c r="BD19" s="120"/>
      <c r="BE19" s="89"/>
      <c r="BF19" s="89" t="str">
        <f t="shared" si="11"/>
        <v/>
      </c>
      <c r="BG19" s="91" t="str">
        <f t="shared" si="12"/>
        <v/>
      </c>
      <c r="BH19" s="113" t="str">
        <f t="shared" si="13"/>
        <v/>
      </c>
      <c r="BI19" s="118"/>
      <c r="BJ19" s="118"/>
      <c r="BK19" s="118"/>
      <c r="BL19" s="118"/>
      <c r="BN19" s="76"/>
      <c r="BO19" s="4"/>
    </row>
    <row r="20" spans="1:67">
      <c r="A20" s="75">
        <v>16</v>
      </c>
      <c r="B20" s="76"/>
      <c r="C20" s="75"/>
      <c r="D20" s="75"/>
      <c r="E20" s="75"/>
      <c r="F20" s="75"/>
      <c r="G20" s="77"/>
      <c r="H20" s="77"/>
      <c r="I20" s="78"/>
      <c r="J20" s="81"/>
      <c r="K20" s="80"/>
      <c r="L20" s="80"/>
      <c r="M20" s="79"/>
      <c r="N20" s="79"/>
      <c r="O20" s="79"/>
      <c r="P20" s="79"/>
      <c r="Q20" s="80"/>
      <c r="R20" s="81"/>
      <c r="S20" s="81"/>
      <c r="T20" s="82"/>
      <c r="U20" s="83" t="str">
        <f>IF(F20&lt;&gt;"",IFERROR(HLOOKUP("prediction_xgb_"&amp;F20,ML_prediction!$D$4:$AP$6,3,0),"No Analysis"),"")</f>
        <v/>
      </c>
      <c r="V20" s="83" t="str">
        <f>IF(F20&lt;&gt;"",IFERROR(HLOOKUP("prediction_LR_"&amp;F20,ML_prediction!$D$4:$AP$6,3,0),"No Analysis"),"")</f>
        <v/>
      </c>
      <c r="W20" s="84"/>
      <c r="X20" s="84"/>
      <c r="Y20" s="84"/>
      <c r="Z20" s="84"/>
      <c r="AA20" s="84"/>
      <c r="AB20" s="84"/>
      <c r="AC20" s="84"/>
      <c r="AD20" s="82"/>
      <c r="AE20" s="82"/>
      <c r="AF20" s="82"/>
      <c r="AG20" s="82"/>
      <c r="AH20" s="82"/>
      <c r="AI20" s="82"/>
      <c r="AJ20" s="82"/>
      <c r="AK20" s="82"/>
      <c r="AL20" s="85"/>
      <c r="AM20" s="82"/>
      <c r="AN20" s="82"/>
      <c r="AO20" s="86"/>
      <c r="AP20" s="87"/>
      <c r="AQ20" s="88"/>
      <c r="AR20" s="89">
        <f t="shared" si="6"/>
        <v>0</v>
      </c>
      <c r="AS20" s="89"/>
      <c r="AT20" s="90"/>
      <c r="AU20" s="85"/>
      <c r="AV20" s="86"/>
      <c r="AW20" s="90"/>
      <c r="AX20" s="88" t="str">
        <f t="shared" si="7"/>
        <v/>
      </c>
      <c r="AY20" s="89"/>
      <c r="AZ20" s="89" t="str">
        <f t="shared" si="8"/>
        <v/>
      </c>
      <c r="BA20" s="91" t="str">
        <f t="shared" si="9"/>
        <v/>
      </c>
      <c r="BB20" s="113" t="str">
        <f t="shared" si="10"/>
        <v/>
      </c>
      <c r="BC20" s="119"/>
      <c r="BD20" s="120"/>
      <c r="BE20" s="89"/>
      <c r="BF20" s="89" t="str">
        <f t="shared" si="11"/>
        <v/>
      </c>
      <c r="BG20" s="91" t="str">
        <f t="shared" si="12"/>
        <v/>
      </c>
      <c r="BH20" s="113" t="str">
        <f t="shared" si="13"/>
        <v/>
      </c>
      <c r="BI20" s="118"/>
      <c r="BJ20" s="118"/>
      <c r="BK20" s="118"/>
      <c r="BL20" s="118"/>
      <c r="BN20" s="76"/>
      <c r="BO20" s="4"/>
    </row>
    <row r="21" spans="1:67">
      <c r="A21" s="75">
        <v>16</v>
      </c>
      <c r="B21" s="76"/>
      <c r="C21" s="75"/>
      <c r="D21" s="75"/>
      <c r="E21" s="75"/>
      <c r="F21" s="75"/>
      <c r="G21" s="77"/>
      <c r="H21" s="77"/>
      <c r="I21" s="78"/>
      <c r="J21" s="81"/>
      <c r="K21" s="80"/>
      <c r="L21" s="80"/>
      <c r="M21" s="79"/>
      <c r="N21" s="79"/>
      <c r="O21" s="79"/>
      <c r="P21" s="79"/>
      <c r="Q21" s="80"/>
      <c r="R21" s="81"/>
      <c r="S21" s="81"/>
      <c r="T21" s="82"/>
      <c r="U21" s="83" t="str">
        <f>IF(F21&lt;&gt;"",IFERROR(HLOOKUP("prediction_xgb_"&amp;F21,ML_prediction!$D$4:$AP$6,3,0),"No Analysis"),"")</f>
        <v/>
      </c>
      <c r="V21" s="83" t="str">
        <f>IF(F21&lt;&gt;"",IFERROR(HLOOKUP("prediction_LR_"&amp;F21,ML_prediction!$D$4:$AP$6,3,0),"No Analysis"),"")</f>
        <v/>
      </c>
      <c r="W21" s="84"/>
      <c r="X21" s="84"/>
      <c r="Y21" s="84"/>
      <c r="Z21" s="84"/>
      <c r="AA21" s="84"/>
      <c r="AB21" s="84"/>
      <c r="AC21" s="84"/>
      <c r="AD21" s="82"/>
      <c r="AE21" s="82"/>
      <c r="AF21" s="82"/>
      <c r="AG21" s="82"/>
      <c r="AH21" s="82"/>
      <c r="AI21" s="82"/>
      <c r="AJ21" s="82"/>
      <c r="AK21" s="82"/>
      <c r="AL21" s="85"/>
      <c r="AM21" s="82"/>
      <c r="AN21" s="82"/>
      <c r="AO21" s="86"/>
      <c r="AP21" s="87"/>
      <c r="AQ21" s="88"/>
      <c r="AR21" s="89">
        <f t="shared" si="6"/>
        <v>0</v>
      </c>
      <c r="AS21" s="89"/>
      <c r="AT21" s="90"/>
      <c r="AU21" s="85"/>
      <c r="AV21" s="86"/>
      <c r="AW21" s="90"/>
      <c r="AX21" s="88" t="str">
        <f t="shared" si="7"/>
        <v/>
      </c>
      <c r="AY21" s="89"/>
      <c r="AZ21" s="89" t="str">
        <f t="shared" si="8"/>
        <v/>
      </c>
      <c r="BA21" s="91" t="str">
        <f t="shared" si="9"/>
        <v/>
      </c>
      <c r="BB21" s="113" t="str">
        <f t="shared" si="10"/>
        <v/>
      </c>
      <c r="BC21" s="119"/>
      <c r="BD21" s="120"/>
      <c r="BE21" s="89"/>
      <c r="BF21" s="89" t="str">
        <f t="shared" si="11"/>
        <v/>
      </c>
      <c r="BG21" s="91" t="str">
        <f t="shared" si="12"/>
        <v/>
      </c>
      <c r="BH21" s="113" t="str">
        <f t="shared" si="13"/>
        <v/>
      </c>
      <c r="BI21" s="118"/>
      <c r="BJ21" s="118"/>
      <c r="BK21" s="118"/>
      <c r="BL21" s="118"/>
      <c r="BN21" s="76"/>
      <c r="BO21" s="4"/>
    </row>
    <row r="22" spans="1:67">
      <c r="A22" s="75">
        <v>16</v>
      </c>
      <c r="B22" s="76"/>
      <c r="C22" s="75"/>
      <c r="D22" s="75"/>
      <c r="E22" s="75"/>
      <c r="F22" s="75"/>
      <c r="G22" s="77"/>
      <c r="H22" s="77"/>
      <c r="I22" s="78"/>
      <c r="J22" s="81"/>
      <c r="K22" s="80"/>
      <c r="L22" s="80"/>
      <c r="M22" s="79"/>
      <c r="N22" s="79"/>
      <c r="O22" s="79"/>
      <c r="P22" s="79"/>
      <c r="Q22" s="80"/>
      <c r="R22" s="81"/>
      <c r="S22" s="81"/>
      <c r="T22" s="82"/>
      <c r="U22" s="83" t="str">
        <f>IF(F22&lt;&gt;"",IFERROR(HLOOKUP("prediction_xgb_"&amp;F22,ML_prediction!$D$4:$AP$6,3,0),"No Analysis"),"")</f>
        <v/>
      </c>
      <c r="V22" s="83" t="str">
        <f>IF(F22&lt;&gt;"",IFERROR(HLOOKUP("prediction_LR_"&amp;F22,ML_prediction!$D$4:$AP$6,3,0),"No Analysis"),"")</f>
        <v/>
      </c>
      <c r="W22" s="84"/>
      <c r="X22" s="84"/>
      <c r="Y22" s="84"/>
      <c r="Z22" s="84"/>
      <c r="AA22" s="84"/>
      <c r="AB22" s="84"/>
      <c r="AC22" s="84"/>
      <c r="AD22" s="82"/>
      <c r="AE22" s="82"/>
      <c r="AF22" s="82"/>
      <c r="AG22" s="82"/>
      <c r="AH22" s="82"/>
      <c r="AI22" s="82"/>
      <c r="AJ22" s="82"/>
      <c r="AK22" s="82"/>
      <c r="AL22" s="85"/>
      <c r="AM22" s="82"/>
      <c r="AN22" s="82"/>
      <c r="AO22" s="86"/>
      <c r="AP22" s="87"/>
      <c r="AQ22" s="88"/>
      <c r="AR22" s="89">
        <f t="shared" si="6"/>
        <v>0</v>
      </c>
      <c r="AS22" s="89"/>
      <c r="AT22" s="90"/>
      <c r="AU22" s="85"/>
      <c r="AV22" s="86"/>
      <c r="AW22" s="90"/>
      <c r="AX22" s="88" t="str">
        <f t="shared" si="7"/>
        <v/>
      </c>
      <c r="AY22" s="89"/>
      <c r="AZ22" s="89" t="str">
        <f t="shared" si="8"/>
        <v/>
      </c>
      <c r="BA22" s="91" t="str">
        <f t="shared" si="9"/>
        <v/>
      </c>
      <c r="BB22" s="113" t="str">
        <f t="shared" si="10"/>
        <v/>
      </c>
      <c r="BC22" s="119"/>
      <c r="BD22" s="120"/>
      <c r="BE22" s="89"/>
      <c r="BF22" s="89" t="str">
        <f t="shared" si="11"/>
        <v/>
      </c>
      <c r="BG22" s="91" t="str">
        <f t="shared" si="12"/>
        <v/>
      </c>
      <c r="BH22" s="113" t="str">
        <f t="shared" si="13"/>
        <v/>
      </c>
      <c r="BI22" s="118"/>
      <c r="BJ22" s="118"/>
      <c r="BK22" s="118"/>
      <c r="BL22" s="118"/>
      <c r="BN22" s="76"/>
      <c r="BO22" s="4"/>
    </row>
    <row r="23" spans="1:67">
      <c r="A23" s="75">
        <v>16</v>
      </c>
      <c r="B23" s="76"/>
      <c r="C23" s="75"/>
      <c r="D23" s="75"/>
      <c r="E23" s="75"/>
      <c r="F23" s="75"/>
      <c r="G23" s="77"/>
      <c r="H23" s="77"/>
      <c r="I23" s="78"/>
      <c r="J23" s="81"/>
      <c r="K23" s="80"/>
      <c r="L23" s="80"/>
      <c r="M23" s="79"/>
      <c r="N23" s="79"/>
      <c r="O23" s="79"/>
      <c r="P23" s="79"/>
      <c r="Q23" s="80"/>
      <c r="R23" s="81"/>
      <c r="S23" s="81"/>
      <c r="T23" s="82"/>
      <c r="U23" s="83" t="str">
        <f>IF(F23&lt;&gt;"",IFERROR(HLOOKUP("prediction_xgb_"&amp;F23,ML_prediction!$D$4:$AP$6,3,0),"No Analysis"),"")</f>
        <v/>
      </c>
      <c r="V23" s="83" t="str">
        <f>IF(F23&lt;&gt;"",IFERROR(HLOOKUP("prediction_LR_"&amp;F23,ML_prediction!$D$4:$AP$6,3,0),"No Analysis"),"")</f>
        <v/>
      </c>
      <c r="W23" s="84"/>
      <c r="X23" s="84"/>
      <c r="Y23" s="84"/>
      <c r="Z23" s="84"/>
      <c r="AA23" s="84"/>
      <c r="AB23" s="84"/>
      <c r="AC23" s="84"/>
      <c r="AD23" s="82"/>
      <c r="AE23" s="82"/>
      <c r="AF23" s="82"/>
      <c r="AG23" s="82"/>
      <c r="AH23" s="82"/>
      <c r="AI23" s="82"/>
      <c r="AJ23" s="82"/>
      <c r="AK23" s="82"/>
      <c r="AL23" s="85"/>
      <c r="AM23" s="82"/>
      <c r="AN23" s="82"/>
      <c r="AO23" s="86"/>
      <c r="AP23" s="87"/>
      <c r="AQ23" s="88"/>
      <c r="AR23" s="89">
        <f t="shared" si="6"/>
        <v>0</v>
      </c>
      <c r="AS23" s="89"/>
      <c r="AT23" s="90"/>
      <c r="AU23" s="85"/>
      <c r="AV23" s="86"/>
      <c r="AW23" s="90"/>
      <c r="AX23" s="88" t="str">
        <f t="shared" si="7"/>
        <v/>
      </c>
      <c r="AY23" s="89"/>
      <c r="AZ23" s="89" t="str">
        <f t="shared" si="8"/>
        <v/>
      </c>
      <c r="BA23" s="91" t="str">
        <f t="shared" si="9"/>
        <v/>
      </c>
      <c r="BB23" s="113" t="str">
        <f t="shared" si="10"/>
        <v/>
      </c>
      <c r="BC23" s="119"/>
      <c r="BD23" s="120"/>
      <c r="BE23" s="89"/>
      <c r="BF23" s="89" t="str">
        <f t="shared" si="11"/>
        <v/>
      </c>
      <c r="BG23" s="91" t="str">
        <f t="shared" si="12"/>
        <v/>
      </c>
      <c r="BH23" s="113" t="str">
        <f t="shared" si="13"/>
        <v/>
      </c>
      <c r="BI23" s="118"/>
      <c r="BJ23" s="118"/>
      <c r="BK23" s="118"/>
      <c r="BL23" s="118"/>
      <c r="BN23" s="76"/>
      <c r="BO23" s="4"/>
    </row>
    <row r="24" spans="1:67">
      <c r="A24" s="75">
        <v>16</v>
      </c>
      <c r="B24" s="76"/>
      <c r="C24" s="75"/>
      <c r="D24" s="75"/>
      <c r="E24" s="75"/>
      <c r="F24" s="75"/>
      <c r="G24" s="77"/>
      <c r="H24" s="77"/>
      <c r="I24" s="78"/>
      <c r="J24" s="81"/>
      <c r="K24" s="80"/>
      <c r="L24" s="80"/>
      <c r="M24" s="79"/>
      <c r="N24" s="79"/>
      <c r="O24" s="79"/>
      <c r="P24" s="79"/>
      <c r="Q24" s="80"/>
      <c r="R24" s="81"/>
      <c r="S24" s="81"/>
      <c r="T24" s="82"/>
      <c r="U24" s="83" t="str">
        <f>IF(F24&lt;&gt;"",IFERROR(HLOOKUP("prediction_xgb_"&amp;F24,ML_prediction!$D$4:$AP$6,3,0),"No Analysis"),"")</f>
        <v/>
      </c>
      <c r="V24" s="83" t="str">
        <f>IF(F24&lt;&gt;"",IFERROR(HLOOKUP("prediction_LR_"&amp;F24,ML_prediction!$D$4:$AP$6,3,0),"No Analysis"),"")</f>
        <v/>
      </c>
      <c r="W24" s="84"/>
      <c r="X24" s="84"/>
      <c r="Y24" s="84"/>
      <c r="Z24" s="84"/>
      <c r="AA24" s="84"/>
      <c r="AB24" s="84"/>
      <c r="AC24" s="84"/>
      <c r="AD24" s="82"/>
      <c r="AE24" s="82"/>
      <c r="AF24" s="82"/>
      <c r="AG24" s="82"/>
      <c r="AH24" s="82"/>
      <c r="AI24" s="82"/>
      <c r="AJ24" s="82"/>
      <c r="AK24" s="82"/>
      <c r="AL24" s="85"/>
      <c r="AM24" s="82"/>
      <c r="AN24" s="82"/>
      <c r="AO24" s="86"/>
      <c r="AP24" s="87"/>
      <c r="AQ24" s="88"/>
      <c r="AR24" s="89">
        <f t="shared" si="6"/>
        <v>0</v>
      </c>
      <c r="AS24" s="89"/>
      <c r="AT24" s="90"/>
      <c r="AU24" s="85"/>
      <c r="AV24" s="86"/>
      <c r="AW24" s="90"/>
      <c r="AX24" s="88" t="str">
        <f t="shared" si="7"/>
        <v/>
      </c>
      <c r="AY24" s="89"/>
      <c r="AZ24" s="89" t="str">
        <f t="shared" si="8"/>
        <v/>
      </c>
      <c r="BA24" s="91" t="str">
        <f t="shared" si="9"/>
        <v/>
      </c>
      <c r="BB24" s="113" t="str">
        <f t="shared" si="10"/>
        <v/>
      </c>
      <c r="BC24" s="119"/>
      <c r="BD24" s="120"/>
      <c r="BE24" s="89"/>
      <c r="BF24" s="89" t="str">
        <f t="shared" si="11"/>
        <v/>
      </c>
      <c r="BG24" s="91" t="str">
        <f t="shared" si="12"/>
        <v/>
      </c>
      <c r="BH24" s="113" t="str">
        <f t="shared" si="13"/>
        <v/>
      </c>
      <c r="BI24" s="118"/>
      <c r="BJ24" s="118"/>
      <c r="BK24" s="118"/>
      <c r="BL24" s="118"/>
      <c r="BN24" s="76"/>
      <c r="BO24" s="4"/>
    </row>
    <row r="25" spans="1:67">
      <c r="A25" s="75">
        <v>16</v>
      </c>
      <c r="B25" s="76"/>
      <c r="C25" s="75"/>
      <c r="D25" s="75"/>
      <c r="E25" s="75"/>
      <c r="F25" s="75"/>
      <c r="G25" s="77"/>
      <c r="H25" s="77"/>
      <c r="I25" s="78"/>
      <c r="J25" s="81"/>
      <c r="K25" s="80"/>
      <c r="L25" s="80"/>
      <c r="M25" s="79"/>
      <c r="N25" s="79"/>
      <c r="O25" s="79"/>
      <c r="P25" s="79"/>
      <c r="Q25" s="80"/>
      <c r="R25" s="81"/>
      <c r="S25" s="81"/>
      <c r="T25" s="82"/>
      <c r="U25" s="83" t="str">
        <f>IF(F25&lt;&gt;"",IFERROR(HLOOKUP("prediction_xgb_"&amp;F25,ML_prediction!$D$4:$AP$6,3,0),"No Analysis"),"")</f>
        <v/>
      </c>
      <c r="V25" s="83" t="str">
        <f>IF(F25&lt;&gt;"",IFERROR(HLOOKUP("prediction_LR_"&amp;F25,ML_prediction!$D$4:$AP$6,3,0),"No Analysis"),"")</f>
        <v/>
      </c>
      <c r="W25" s="84"/>
      <c r="X25" s="84"/>
      <c r="Y25" s="84"/>
      <c r="Z25" s="84"/>
      <c r="AA25" s="84"/>
      <c r="AB25" s="84"/>
      <c r="AC25" s="84"/>
      <c r="AD25" s="82"/>
      <c r="AE25" s="82"/>
      <c r="AF25" s="82"/>
      <c r="AG25" s="82"/>
      <c r="AH25" s="82"/>
      <c r="AI25" s="82"/>
      <c r="AJ25" s="82"/>
      <c r="AK25" s="82"/>
      <c r="AL25" s="85"/>
      <c r="AM25" s="82"/>
      <c r="AN25" s="82"/>
      <c r="AO25" s="86"/>
      <c r="AP25" s="87"/>
      <c r="AQ25" s="88"/>
      <c r="AR25" s="89">
        <f t="shared" si="6"/>
        <v>0</v>
      </c>
      <c r="AS25" s="89"/>
      <c r="AT25" s="90"/>
      <c r="AU25" s="85"/>
      <c r="AV25" s="86"/>
      <c r="AW25" s="90"/>
      <c r="AX25" s="88" t="str">
        <f t="shared" si="7"/>
        <v/>
      </c>
      <c r="AY25" s="89"/>
      <c r="AZ25" s="89" t="str">
        <f t="shared" si="8"/>
        <v/>
      </c>
      <c r="BA25" s="91" t="str">
        <f t="shared" si="9"/>
        <v/>
      </c>
      <c r="BB25" s="113" t="str">
        <f t="shared" si="10"/>
        <v/>
      </c>
      <c r="BC25" s="119"/>
      <c r="BD25" s="120"/>
      <c r="BE25" s="89"/>
      <c r="BF25" s="89" t="str">
        <f t="shared" si="11"/>
        <v/>
      </c>
      <c r="BG25" s="91" t="str">
        <f t="shared" si="12"/>
        <v/>
      </c>
      <c r="BH25" s="113" t="str">
        <f t="shared" si="13"/>
        <v/>
      </c>
      <c r="BI25" s="118"/>
      <c r="BJ25" s="118"/>
      <c r="BK25" s="118"/>
      <c r="BL25" s="118"/>
      <c r="BN25" s="76"/>
      <c r="BO25" s="4"/>
    </row>
    <row r="26" spans="1:67">
      <c r="A26" s="75">
        <v>16</v>
      </c>
      <c r="B26" s="76"/>
      <c r="C26" s="75"/>
      <c r="D26" s="75"/>
      <c r="E26" s="75"/>
      <c r="F26" s="75"/>
      <c r="G26" s="77"/>
      <c r="H26" s="77"/>
      <c r="I26" s="78"/>
      <c r="J26" s="81"/>
      <c r="K26" s="80"/>
      <c r="L26" s="80"/>
      <c r="M26" s="79"/>
      <c r="N26" s="79"/>
      <c r="O26" s="79"/>
      <c r="P26" s="79"/>
      <c r="Q26" s="80"/>
      <c r="R26" s="81"/>
      <c r="S26" s="81"/>
      <c r="T26" s="82"/>
      <c r="U26" s="83" t="str">
        <f>IF(F26&lt;&gt;"",IFERROR(HLOOKUP("prediction_xgb_"&amp;F26,ML_prediction!$D$4:$AP$6,3,0),"No Analysis"),"")</f>
        <v/>
      </c>
      <c r="V26" s="83" t="str">
        <f>IF(F26&lt;&gt;"",IFERROR(HLOOKUP("prediction_LR_"&amp;F26,ML_prediction!$D$4:$AP$6,3,0),"No Analysis"),"")</f>
        <v/>
      </c>
      <c r="W26" s="84"/>
      <c r="X26" s="84"/>
      <c r="Y26" s="84"/>
      <c r="Z26" s="84"/>
      <c r="AA26" s="84"/>
      <c r="AB26" s="84"/>
      <c r="AC26" s="84"/>
      <c r="AD26" s="82"/>
      <c r="AE26" s="82"/>
      <c r="AF26" s="82"/>
      <c r="AG26" s="82"/>
      <c r="AH26" s="82"/>
      <c r="AI26" s="82"/>
      <c r="AJ26" s="82"/>
      <c r="AK26" s="82"/>
      <c r="AL26" s="85"/>
      <c r="AM26" s="82"/>
      <c r="AN26" s="82"/>
      <c r="AO26" s="86"/>
      <c r="AP26" s="87"/>
      <c r="AQ26" s="88"/>
      <c r="AR26" s="89">
        <f t="shared" si="6"/>
        <v>0</v>
      </c>
      <c r="AS26" s="89"/>
      <c r="AT26" s="90"/>
      <c r="AU26" s="85"/>
      <c r="AV26" s="86"/>
      <c r="AW26" s="90"/>
      <c r="AX26" s="88" t="str">
        <f t="shared" si="7"/>
        <v/>
      </c>
      <c r="AY26" s="89"/>
      <c r="AZ26" s="89" t="str">
        <f t="shared" si="8"/>
        <v/>
      </c>
      <c r="BA26" s="91" t="str">
        <f t="shared" si="9"/>
        <v/>
      </c>
      <c r="BB26" s="113" t="str">
        <f t="shared" si="10"/>
        <v/>
      </c>
      <c r="BC26" s="119"/>
      <c r="BD26" s="120"/>
      <c r="BE26" s="89"/>
      <c r="BF26" s="89" t="str">
        <f t="shared" si="11"/>
        <v/>
      </c>
      <c r="BG26" s="91" t="str">
        <f t="shared" si="12"/>
        <v/>
      </c>
      <c r="BH26" s="113" t="str">
        <f t="shared" si="13"/>
        <v/>
      </c>
      <c r="BI26" s="118"/>
      <c r="BJ26" s="118"/>
      <c r="BK26" s="118"/>
      <c r="BL26" s="118"/>
      <c r="BN26" s="76"/>
      <c r="BO26" s="4"/>
    </row>
    <row r="27" spans="1:67">
      <c r="A27" s="75">
        <v>16</v>
      </c>
      <c r="B27" s="76"/>
      <c r="C27" s="75"/>
      <c r="D27" s="75"/>
      <c r="E27" s="75"/>
      <c r="F27" s="75"/>
      <c r="G27" s="77"/>
      <c r="H27" s="77"/>
      <c r="I27" s="78"/>
      <c r="J27" s="81"/>
      <c r="K27" s="80"/>
      <c r="L27" s="80"/>
      <c r="M27" s="79"/>
      <c r="N27" s="79"/>
      <c r="O27" s="79"/>
      <c r="P27" s="79"/>
      <c r="Q27" s="80"/>
      <c r="R27" s="81"/>
      <c r="S27" s="81"/>
      <c r="T27" s="82"/>
      <c r="U27" s="83" t="str">
        <f>IF(F27&lt;&gt;"",IFERROR(HLOOKUP("prediction_xgb_"&amp;F27,ML_prediction!$D$4:$AP$6,3,0),"No Analysis"),"")</f>
        <v/>
      </c>
      <c r="V27" s="83" t="str">
        <f>IF(F27&lt;&gt;"",IFERROR(HLOOKUP("prediction_LR_"&amp;F27,ML_prediction!$D$4:$AP$6,3,0),"No Analysis"),"")</f>
        <v/>
      </c>
      <c r="W27" s="84"/>
      <c r="X27" s="84"/>
      <c r="Y27" s="84"/>
      <c r="Z27" s="84"/>
      <c r="AA27" s="84"/>
      <c r="AB27" s="84"/>
      <c r="AC27" s="84"/>
      <c r="AD27" s="82"/>
      <c r="AE27" s="82"/>
      <c r="AF27" s="82"/>
      <c r="AG27" s="82"/>
      <c r="AH27" s="82"/>
      <c r="AI27" s="82"/>
      <c r="AJ27" s="82"/>
      <c r="AK27" s="82"/>
      <c r="AL27" s="85"/>
      <c r="AM27" s="82"/>
      <c r="AN27" s="82"/>
      <c r="AO27" s="86"/>
      <c r="AP27" s="87"/>
      <c r="AQ27" s="88"/>
      <c r="AR27" s="89">
        <f t="shared" ref="AR27:AR31" si="14">AQ27*AP27*H27</f>
        <v>0</v>
      </c>
      <c r="AS27" s="89"/>
      <c r="AT27" s="90"/>
      <c r="AU27" s="85"/>
      <c r="AV27" s="86"/>
      <c r="AW27" s="90"/>
      <c r="AX27" s="88" t="str">
        <f t="shared" ref="AX27:AX31" si="15">IF(AQ27&lt;&gt;"",AQ27, "")</f>
        <v/>
      </c>
      <c r="AY27" s="89"/>
      <c r="AZ27" s="89" t="str">
        <f t="shared" ref="AZ27:AZ31" si="16">IF(AY27&lt;&gt;"",AY27*AX27*H27,"")</f>
        <v/>
      </c>
      <c r="BA27" s="91" t="str">
        <f t="shared" ref="BA27:BA31" si="17">IF(AO27&lt;&gt;"",IF(AO27="BUY",(AZ27-AR27),-(AZ27-AR27)),"")</f>
        <v/>
      </c>
      <c r="BB27" s="113" t="str">
        <f t="shared" ref="BB27:BB31" si="18">IF(BA27&lt;&gt;"",BA27/(AR27),"")</f>
        <v/>
      </c>
      <c r="BC27" s="119"/>
      <c r="BD27" s="120"/>
      <c r="BE27" s="89"/>
      <c r="BF27" s="89" t="str">
        <f t="shared" ref="BF27:BF31" si="19">IF(BE27&lt;&gt;"",BE27*AX27*H27,"")</f>
        <v/>
      </c>
      <c r="BG27" s="91" t="str">
        <f t="shared" ref="BG27:BG31" si="20">IF(AO27&lt;&gt;"",IF(AO27="BUY",(AZ27-BF27),-(AZ27-BF27)),"")</f>
        <v/>
      </c>
      <c r="BH27" s="113" t="str">
        <f t="shared" ref="BH27:BH31" si="21">IF(BG27&lt;&gt;"",BG27/(AR27),"")</f>
        <v/>
      </c>
      <c r="BI27" s="118"/>
      <c r="BJ27" s="118"/>
      <c r="BK27" s="118"/>
      <c r="BL27" s="118"/>
      <c r="BN27" s="76"/>
      <c r="BO27" s="4"/>
    </row>
    <row r="28" spans="1:67">
      <c r="A28" s="75">
        <v>16</v>
      </c>
      <c r="B28" s="76"/>
      <c r="C28" s="75"/>
      <c r="D28" s="75"/>
      <c r="E28" s="75"/>
      <c r="F28" s="75"/>
      <c r="G28" s="77"/>
      <c r="H28" s="77"/>
      <c r="I28" s="78"/>
      <c r="J28" s="81"/>
      <c r="K28" s="80"/>
      <c r="L28" s="80"/>
      <c r="M28" s="79"/>
      <c r="N28" s="79"/>
      <c r="O28" s="79"/>
      <c r="P28" s="79"/>
      <c r="Q28" s="80"/>
      <c r="R28" s="81"/>
      <c r="S28" s="81"/>
      <c r="T28" s="82"/>
      <c r="U28" s="83" t="str">
        <f>IF(F28&lt;&gt;"",IFERROR(HLOOKUP("prediction_xgb_"&amp;F28,ML_prediction!$D$4:$AP$6,3,0),"No Analysis"),"")</f>
        <v/>
      </c>
      <c r="V28" s="83" t="str">
        <f>IF(F28&lt;&gt;"",IFERROR(HLOOKUP("prediction_LR_"&amp;F28,ML_prediction!$D$4:$AP$6,3,0),"No Analysis"),"")</f>
        <v/>
      </c>
      <c r="W28" s="84"/>
      <c r="X28" s="84"/>
      <c r="Y28" s="84"/>
      <c r="Z28" s="84"/>
      <c r="AA28" s="84"/>
      <c r="AB28" s="84"/>
      <c r="AC28" s="84"/>
      <c r="AD28" s="82"/>
      <c r="AE28" s="82"/>
      <c r="AF28" s="82"/>
      <c r="AG28" s="82"/>
      <c r="AH28" s="82"/>
      <c r="AI28" s="82"/>
      <c r="AJ28" s="82"/>
      <c r="AK28" s="82"/>
      <c r="AL28" s="85"/>
      <c r="AM28" s="82"/>
      <c r="AN28" s="82"/>
      <c r="AO28" s="86"/>
      <c r="AP28" s="87"/>
      <c r="AQ28" s="88"/>
      <c r="AR28" s="89">
        <f t="shared" si="14"/>
        <v>0</v>
      </c>
      <c r="AS28" s="89"/>
      <c r="AT28" s="90"/>
      <c r="AU28" s="85"/>
      <c r="AV28" s="86"/>
      <c r="AW28" s="90"/>
      <c r="AX28" s="88" t="str">
        <f t="shared" si="15"/>
        <v/>
      </c>
      <c r="AY28" s="89"/>
      <c r="AZ28" s="89" t="str">
        <f t="shared" si="16"/>
        <v/>
      </c>
      <c r="BA28" s="91" t="str">
        <f t="shared" si="17"/>
        <v/>
      </c>
      <c r="BB28" s="113" t="str">
        <f t="shared" si="18"/>
        <v/>
      </c>
      <c r="BC28" s="119"/>
      <c r="BD28" s="120"/>
      <c r="BE28" s="89"/>
      <c r="BF28" s="89" t="str">
        <f t="shared" si="19"/>
        <v/>
      </c>
      <c r="BG28" s="91" t="str">
        <f t="shared" si="20"/>
        <v/>
      </c>
      <c r="BH28" s="113" t="str">
        <f t="shared" si="21"/>
        <v/>
      </c>
      <c r="BI28" s="118"/>
      <c r="BJ28" s="118"/>
      <c r="BK28" s="118"/>
      <c r="BL28" s="118"/>
      <c r="BN28" s="76"/>
      <c r="BO28" s="4"/>
    </row>
    <row r="29" spans="1:67">
      <c r="A29" s="75">
        <v>16</v>
      </c>
      <c r="B29" s="76"/>
      <c r="C29" s="75"/>
      <c r="D29" s="75"/>
      <c r="E29" s="75"/>
      <c r="F29" s="75"/>
      <c r="G29" s="77"/>
      <c r="H29" s="77"/>
      <c r="I29" s="78"/>
      <c r="J29" s="81"/>
      <c r="K29" s="80"/>
      <c r="L29" s="80"/>
      <c r="M29" s="79"/>
      <c r="N29" s="79"/>
      <c r="O29" s="79"/>
      <c r="P29" s="79"/>
      <c r="Q29" s="80"/>
      <c r="R29" s="81"/>
      <c r="S29" s="81"/>
      <c r="T29" s="82"/>
      <c r="U29" s="83" t="str">
        <f>IF(F29&lt;&gt;"",IFERROR(HLOOKUP("prediction_xgb_"&amp;F29,ML_prediction!$D$4:$AP$6,3,0),"No Analysis"),"")</f>
        <v/>
      </c>
      <c r="V29" s="83" t="str">
        <f>IF(F29&lt;&gt;"",IFERROR(HLOOKUP("prediction_LR_"&amp;F29,ML_prediction!$D$4:$AP$6,3,0),"No Analysis"),"")</f>
        <v/>
      </c>
      <c r="W29" s="84"/>
      <c r="X29" s="84"/>
      <c r="Y29" s="84"/>
      <c r="Z29" s="84"/>
      <c r="AA29" s="84"/>
      <c r="AB29" s="84"/>
      <c r="AC29" s="84"/>
      <c r="AD29" s="82"/>
      <c r="AE29" s="82"/>
      <c r="AF29" s="82"/>
      <c r="AG29" s="82"/>
      <c r="AH29" s="82"/>
      <c r="AI29" s="82"/>
      <c r="AJ29" s="82"/>
      <c r="AK29" s="82"/>
      <c r="AL29" s="85"/>
      <c r="AM29" s="82"/>
      <c r="AN29" s="82"/>
      <c r="AO29" s="86"/>
      <c r="AP29" s="87"/>
      <c r="AQ29" s="88"/>
      <c r="AR29" s="89">
        <f t="shared" si="14"/>
        <v>0</v>
      </c>
      <c r="AS29" s="89"/>
      <c r="AT29" s="90"/>
      <c r="AU29" s="85"/>
      <c r="AV29" s="86"/>
      <c r="AW29" s="90"/>
      <c r="AX29" s="88" t="str">
        <f t="shared" si="15"/>
        <v/>
      </c>
      <c r="AY29" s="89"/>
      <c r="AZ29" s="89" t="str">
        <f t="shared" si="16"/>
        <v/>
      </c>
      <c r="BA29" s="91" t="str">
        <f t="shared" si="17"/>
        <v/>
      </c>
      <c r="BB29" s="113" t="str">
        <f t="shared" si="18"/>
        <v/>
      </c>
      <c r="BC29" s="119"/>
      <c r="BD29" s="120"/>
      <c r="BE29" s="89"/>
      <c r="BF29" s="89" t="str">
        <f t="shared" si="19"/>
        <v/>
      </c>
      <c r="BG29" s="91" t="str">
        <f t="shared" si="20"/>
        <v/>
      </c>
      <c r="BH29" s="113" t="str">
        <f t="shared" si="21"/>
        <v/>
      </c>
      <c r="BI29" s="118"/>
      <c r="BJ29" s="118"/>
      <c r="BK29" s="118"/>
      <c r="BL29" s="118"/>
      <c r="BN29" s="76"/>
      <c r="BO29" s="4"/>
    </row>
    <row r="30" spans="1:67">
      <c r="A30" s="75">
        <v>16</v>
      </c>
      <c r="B30" s="76"/>
      <c r="C30" s="75"/>
      <c r="D30" s="75"/>
      <c r="E30" s="75"/>
      <c r="F30" s="75"/>
      <c r="G30" s="77"/>
      <c r="H30" s="77"/>
      <c r="I30" s="78"/>
      <c r="J30" s="81"/>
      <c r="K30" s="80"/>
      <c r="L30" s="80"/>
      <c r="M30" s="79"/>
      <c r="N30" s="79"/>
      <c r="O30" s="79"/>
      <c r="P30" s="79"/>
      <c r="Q30" s="80"/>
      <c r="R30" s="81"/>
      <c r="S30" s="81"/>
      <c r="T30" s="82"/>
      <c r="U30" s="83" t="str">
        <f>IF(F30&lt;&gt;"",IFERROR(HLOOKUP("prediction_xgb_"&amp;F30,ML_prediction!$D$4:$AP$6,3,0),"No Analysis"),"")</f>
        <v/>
      </c>
      <c r="V30" s="83" t="str">
        <f>IF(F30&lt;&gt;"",IFERROR(HLOOKUP("prediction_LR_"&amp;F30,ML_prediction!$D$4:$AP$6,3,0),"No Analysis"),"")</f>
        <v/>
      </c>
      <c r="W30" s="84"/>
      <c r="X30" s="84"/>
      <c r="Y30" s="84"/>
      <c r="Z30" s="84"/>
      <c r="AA30" s="84"/>
      <c r="AB30" s="84"/>
      <c r="AC30" s="84"/>
      <c r="AD30" s="82"/>
      <c r="AE30" s="82"/>
      <c r="AF30" s="82"/>
      <c r="AG30" s="82"/>
      <c r="AH30" s="82"/>
      <c r="AI30" s="82"/>
      <c r="AJ30" s="82"/>
      <c r="AK30" s="82"/>
      <c r="AL30" s="85"/>
      <c r="AM30" s="82"/>
      <c r="AN30" s="82"/>
      <c r="AO30" s="86"/>
      <c r="AP30" s="87"/>
      <c r="AQ30" s="88"/>
      <c r="AR30" s="89">
        <f t="shared" si="14"/>
        <v>0</v>
      </c>
      <c r="AS30" s="89"/>
      <c r="AT30" s="90"/>
      <c r="AU30" s="85"/>
      <c r="AV30" s="86"/>
      <c r="AW30" s="90"/>
      <c r="AX30" s="88" t="str">
        <f t="shared" si="15"/>
        <v/>
      </c>
      <c r="AY30" s="89"/>
      <c r="AZ30" s="89" t="str">
        <f t="shared" si="16"/>
        <v/>
      </c>
      <c r="BA30" s="91" t="str">
        <f t="shared" si="17"/>
        <v/>
      </c>
      <c r="BB30" s="113" t="str">
        <f t="shared" si="18"/>
        <v/>
      </c>
      <c r="BC30" s="119"/>
      <c r="BD30" s="120"/>
      <c r="BE30" s="89"/>
      <c r="BF30" s="89" t="str">
        <f t="shared" si="19"/>
        <v/>
      </c>
      <c r="BG30" s="91" t="str">
        <f t="shared" si="20"/>
        <v/>
      </c>
      <c r="BH30" s="113" t="str">
        <f t="shared" si="21"/>
        <v/>
      </c>
      <c r="BI30" s="118"/>
      <c r="BJ30" s="118"/>
      <c r="BK30" s="118"/>
      <c r="BL30" s="118"/>
      <c r="BN30" s="76"/>
      <c r="BO30" s="4"/>
    </row>
    <row r="31" spans="1:67">
      <c r="A31" s="75">
        <v>16</v>
      </c>
      <c r="B31" s="76"/>
      <c r="C31" s="75"/>
      <c r="D31" s="75"/>
      <c r="E31" s="75"/>
      <c r="F31" s="75"/>
      <c r="G31" s="77"/>
      <c r="H31" s="77"/>
      <c r="I31" s="78"/>
      <c r="J31" s="81"/>
      <c r="K31" s="80"/>
      <c r="L31" s="80"/>
      <c r="M31" s="79"/>
      <c r="N31" s="79"/>
      <c r="O31" s="79"/>
      <c r="P31" s="79"/>
      <c r="Q31" s="80"/>
      <c r="R31" s="81"/>
      <c r="S31" s="81"/>
      <c r="T31" s="82"/>
      <c r="U31" s="83" t="str">
        <f>IF(F31&lt;&gt;"",IFERROR(HLOOKUP("prediction_xgb_"&amp;F31,ML_prediction!$D$4:$AP$6,3,0),"No Analysis"),"")</f>
        <v/>
      </c>
      <c r="V31" s="83" t="str">
        <f>IF(F31&lt;&gt;"",IFERROR(HLOOKUP("prediction_LR_"&amp;F31,ML_prediction!$D$4:$AP$6,3,0),"No Analysis"),"")</f>
        <v/>
      </c>
      <c r="W31" s="84"/>
      <c r="X31" s="84"/>
      <c r="Y31" s="84"/>
      <c r="Z31" s="84"/>
      <c r="AA31" s="84"/>
      <c r="AB31" s="84"/>
      <c r="AC31" s="84"/>
      <c r="AD31" s="82"/>
      <c r="AE31" s="82"/>
      <c r="AF31" s="82"/>
      <c r="AG31" s="82"/>
      <c r="AH31" s="82"/>
      <c r="AI31" s="82"/>
      <c r="AJ31" s="82"/>
      <c r="AK31" s="82"/>
      <c r="AL31" s="85"/>
      <c r="AM31" s="82"/>
      <c r="AN31" s="82"/>
      <c r="AO31" s="86"/>
      <c r="AP31" s="87"/>
      <c r="AQ31" s="88"/>
      <c r="AR31" s="89">
        <f t="shared" si="14"/>
        <v>0</v>
      </c>
      <c r="AS31" s="89"/>
      <c r="AT31" s="90"/>
      <c r="AU31" s="85"/>
      <c r="AV31" s="86"/>
      <c r="AW31" s="90"/>
      <c r="AX31" s="88" t="str">
        <f t="shared" si="15"/>
        <v/>
      </c>
      <c r="AY31" s="89"/>
      <c r="AZ31" s="89" t="str">
        <f t="shared" si="16"/>
        <v/>
      </c>
      <c r="BA31" s="91" t="str">
        <f t="shared" si="17"/>
        <v/>
      </c>
      <c r="BB31" s="113" t="str">
        <f t="shared" si="18"/>
        <v/>
      </c>
      <c r="BC31" s="119"/>
      <c r="BD31" s="120"/>
      <c r="BE31" s="89"/>
      <c r="BF31" s="89" t="str">
        <f t="shared" si="19"/>
        <v/>
      </c>
      <c r="BG31" s="91" t="str">
        <f t="shared" si="20"/>
        <v/>
      </c>
      <c r="BH31" s="113" t="str">
        <f t="shared" si="21"/>
        <v/>
      </c>
      <c r="BI31" s="118"/>
      <c r="BJ31" s="118"/>
      <c r="BK31" s="118"/>
      <c r="BL31" s="118"/>
      <c r="BN31" s="76"/>
      <c r="BO31" s="4"/>
    </row>
    <row r="32" spans="1:67">
      <c r="A32" s="75">
        <v>16</v>
      </c>
      <c r="B32" s="76"/>
      <c r="C32" s="75"/>
      <c r="D32" s="75"/>
      <c r="E32" s="75"/>
      <c r="F32" s="75"/>
      <c r="G32" s="77"/>
      <c r="H32" s="77"/>
      <c r="I32" s="78"/>
      <c r="J32" s="81"/>
      <c r="K32" s="80"/>
      <c r="L32" s="80"/>
      <c r="M32" s="79"/>
      <c r="N32" s="79"/>
      <c r="O32" s="79"/>
      <c r="P32" s="79"/>
      <c r="Q32" s="80"/>
      <c r="R32" s="81"/>
      <c r="S32" s="81"/>
      <c r="T32" s="82"/>
      <c r="U32" s="83" t="str">
        <f>IF(F32&lt;&gt;"",IFERROR(HLOOKUP("prediction_xgb_"&amp;F32,ML_prediction!$D$4:$AP$6,3,0),"No Analysis"),"")</f>
        <v/>
      </c>
      <c r="V32" s="83" t="str">
        <f>IF(F32&lt;&gt;"",IFERROR(HLOOKUP("prediction_LR_"&amp;F32,ML_prediction!$D$4:$AP$6,3,0),"No Analysis"),"")</f>
        <v/>
      </c>
      <c r="W32" s="84"/>
      <c r="X32" s="84"/>
      <c r="Y32" s="84"/>
      <c r="Z32" s="84"/>
      <c r="AA32" s="84"/>
      <c r="AB32" s="84"/>
      <c r="AC32" s="84"/>
      <c r="AD32" s="82"/>
      <c r="AE32" s="82"/>
      <c r="AF32" s="82"/>
      <c r="AG32" s="82"/>
      <c r="AH32" s="82"/>
      <c r="AI32" s="82"/>
      <c r="AJ32" s="82"/>
      <c r="AK32" s="82"/>
      <c r="AL32" s="85"/>
      <c r="AM32" s="82"/>
      <c r="AN32" s="82"/>
      <c r="AO32" s="86"/>
      <c r="AP32" s="87"/>
      <c r="AQ32" s="88"/>
      <c r="AR32" s="89">
        <f t="shared" ref="AR32:AR63" si="22">AQ32*AP32*H32</f>
        <v>0</v>
      </c>
      <c r="AS32" s="89"/>
      <c r="AT32" s="90"/>
      <c r="AU32" s="85"/>
      <c r="AV32" s="86"/>
      <c r="AW32" s="90"/>
      <c r="AX32" s="88" t="str">
        <f t="shared" ref="AX32:AX63" si="23">IF(AQ32&lt;&gt;"",AQ32, "")</f>
        <v/>
      </c>
      <c r="AY32" s="89"/>
      <c r="AZ32" s="89" t="str">
        <f t="shared" ref="AZ32:AZ63" si="24">IF(AY32&lt;&gt;"",AY32*AX32*H32,"")</f>
        <v/>
      </c>
      <c r="BA32" s="91" t="str">
        <f t="shared" ref="BA32:BA63" si="25">IF(AO32&lt;&gt;"",IF(AO32="BUY",(AZ32-AR32),-(AZ32-AR32)),"")</f>
        <v/>
      </c>
      <c r="BB32" s="113" t="str">
        <f t="shared" ref="BB32:BB63" si="26">IF(BA32&lt;&gt;"",BA32/(AR32),"")</f>
        <v/>
      </c>
      <c r="BC32" s="119"/>
      <c r="BD32" s="120"/>
      <c r="BE32" s="89"/>
      <c r="BF32" s="89" t="str">
        <f t="shared" ref="BF32:BF63" si="27">IF(BE32&lt;&gt;"",BE32*AX32*H32,"")</f>
        <v/>
      </c>
      <c r="BG32" s="91" t="str">
        <f t="shared" ref="BG32:BG63" si="28">IF(AO32&lt;&gt;"",IF(AO32="BUY",(AZ32-BF32),-(AZ32-BF32)),"")</f>
        <v/>
      </c>
      <c r="BH32" s="113" t="str">
        <f t="shared" ref="BH32:BH63" si="29">IF(BG32&lt;&gt;"",BG32/(AR32),"")</f>
        <v/>
      </c>
      <c r="BI32" s="118"/>
      <c r="BJ32" s="118"/>
      <c r="BK32" s="118"/>
      <c r="BL32" s="118"/>
      <c r="BN32" s="76"/>
      <c r="BO32" s="4"/>
    </row>
    <row r="33" spans="1:67">
      <c r="A33" s="75">
        <v>17</v>
      </c>
      <c r="B33" s="76"/>
      <c r="C33" s="75"/>
      <c r="D33" s="75"/>
      <c r="E33" s="75"/>
      <c r="F33" s="75"/>
      <c r="G33" s="77"/>
      <c r="H33" s="77"/>
      <c r="I33" s="78"/>
      <c r="J33" s="81"/>
      <c r="K33" s="80"/>
      <c r="L33" s="80"/>
      <c r="M33" s="79"/>
      <c r="N33" s="79"/>
      <c r="O33" s="79"/>
      <c r="P33" s="79"/>
      <c r="Q33" s="80"/>
      <c r="R33" s="81"/>
      <c r="S33" s="81"/>
      <c r="T33" s="82"/>
      <c r="U33" s="83" t="str">
        <f>IF(F33&lt;&gt;"",IFERROR(HLOOKUP("prediction_xgb_"&amp;F33,ML_prediction!$D$4:$AP$6,3,0),"No Analysis"),"")</f>
        <v/>
      </c>
      <c r="V33" s="83" t="str">
        <f>IF(F33&lt;&gt;"",IFERROR(HLOOKUP("prediction_LR_"&amp;F33,ML_prediction!$D$4:$AP$6,3,0),"No Analysis"),"")</f>
        <v/>
      </c>
      <c r="W33" s="84"/>
      <c r="X33" s="84"/>
      <c r="Y33" s="84"/>
      <c r="Z33" s="84"/>
      <c r="AA33" s="84"/>
      <c r="AB33" s="84"/>
      <c r="AC33" s="84"/>
      <c r="AD33" s="82"/>
      <c r="AE33" s="82"/>
      <c r="AF33" s="82"/>
      <c r="AG33" s="82"/>
      <c r="AH33" s="82"/>
      <c r="AI33" s="82"/>
      <c r="AJ33" s="82"/>
      <c r="AK33" s="82"/>
      <c r="AL33" s="85"/>
      <c r="AM33" s="82"/>
      <c r="AN33" s="82"/>
      <c r="AO33" s="86"/>
      <c r="AP33" s="87"/>
      <c r="AQ33" s="88"/>
      <c r="AR33" s="89">
        <f t="shared" si="22"/>
        <v>0</v>
      </c>
      <c r="AS33" s="89"/>
      <c r="AT33" s="90"/>
      <c r="AU33" s="85"/>
      <c r="AV33" s="86"/>
      <c r="AW33" s="90"/>
      <c r="AX33" s="88" t="str">
        <f t="shared" si="23"/>
        <v/>
      </c>
      <c r="AY33" s="89"/>
      <c r="AZ33" s="89" t="str">
        <f t="shared" si="24"/>
        <v/>
      </c>
      <c r="BA33" s="91" t="str">
        <f t="shared" si="25"/>
        <v/>
      </c>
      <c r="BB33" s="113" t="str">
        <f t="shared" si="26"/>
        <v/>
      </c>
      <c r="BC33" s="119"/>
      <c r="BD33" s="120"/>
      <c r="BE33" s="89"/>
      <c r="BF33" s="89" t="str">
        <f t="shared" si="27"/>
        <v/>
      </c>
      <c r="BG33" s="91" t="str">
        <f t="shared" si="28"/>
        <v/>
      </c>
      <c r="BH33" s="113" t="str">
        <f t="shared" si="29"/>
        <v/>
      </c>
      <c r="BI33" s="118"/>
      <c r="BJ33" s="118"/>
      <c r="BK33" s="118"/>
      <c r="BL33" s="118"/>
      <c r="BN33" s="76"/>
      <c r="BO33" s="4"/>
    </row>
    <row r="34" spans="1:67">
      <c r="A34" s="75">
        <v>18</v>
      </c>
      <c r="B34" s="76"/>
      <c r="C34" s="75"/>
      <c r="D34" s="75"/>
      <c r="E34" s="75"/>
      <c r="F34" s="75"/>
      <c r="G34" s="77"/>
      <c r="H34" s="77"/>
      <c r="I34" s="78"/>
      <c r="J34" s="81"/>
      <c r="K34" s="80"/>
      <c r="L34" s="80"/>
      <c r="M34" s="79"/>
      <c r="N34" s="79"/>
      <c r="O34" s="79"/>
      <c r="P34" s="79"/>
      <c r="Q34" s="80"/>
      <c r="R34" s="81"/>
      <c r="S34" s="81"/>
      <c r="T34" s="82"/>
      <c r="U34" s="83" t="str">
        <f>IF(F34&lt;&gt;"",IFERROR(HLOOKUP("prediction_xgb_"&amp;F34,ML_prediction!$D$4:$AP$6,3,0),"No Analysis"),"")</f>
        <v/>
      </c>
      <c r="V34" s="83" t="str">
        <f>IF(F34&lt;&gt;"",IFERROR(HLOOKUP("prediction_LR_"&amp;F34,ML_prediction!$D$4:$AP$6,3,0),"No Analysis"),"")</f>
        <v/>
      </c>
      <c r="W34" s="84"/>
      <c r="X34" s="84"/>
      <c r="Y34" s="84"/>
      <c r="Z34" s="84"/>
      <c r="AA34" s="84"/>
      <c r="AB34" s="84"/>
      <c r="AC34" s="84"/>
      <c r="AD34" s="82"/>
      <c r="AE34" s="82"/>
      <c r="AF34" s="82"/>
      <c r="AG34" s="82"/>
      <c r="AH34" s="82"/>
      <c r="AI34" s="82"/>
      <c r="AJ34" s="82"/>
      <c r="AK34" s="82"/>
      <c r="AL34" s="85"/>
      <c r="AM34" s="82"/>
      <c r="AN34" s="82"/>
      <c r="AO34" s="86"/>
      <c r="AP34" s="87"/>
      <c r="AQ34" s="88"/>
      <c r="AR34" s="89">
        <f t="shared" si="22"/>
        <v>0</v>
      </c>
      <c r="AS34" s="89"/>
      <c r="AT34" s="90"/>
      <c r="AU34" s="85"/>
      <c r="AV34" s="86"/>
      <c r="AW34" s="90"/>
      <c r="AX34" s="88" t="str">
        <f t="shared" si="23"/>
        <v/>
      </c>
      <c r="AY34" s="89"/>
      <c r="AZ34" s="89" t="str">
        <f t="shared" si="24"/>
        <v/>
      </c>
      <c r="BA34" s="91" t="str">
        <f t="shared" si="25"/>
        <v/>
      </c>
      <c r="BB34" s="113" t="str">
        <f t="shared" si="26"/>
        <v/>
      </c>
      <c r="BC34" s="119"/>
      <c r="BD34" s="120"/>
      <c r="BE34" s="89"/>
      <c r="BF34" s="89" t="str">
        <f t="shared" si="27"/>
        <v/>
      </c>
      <c r="BG34" s="91" t="str">
        <f t="shared" si="28"/>
        <v/>
      </c>
      <c r="BH34" s="113" t="str">
        <f t="shared" si="29"/>
        <v/>
      </c>
      <c r="BI34" s="118"/>
      <c r="BJ34" s="118"/>
      <c r="BK34" s="118"/>
      <c r="BL34" s="118"/>
      <c r="BN34" s="76"/>
      <c r="BO34" s="4"/>
    </row>
    <row r="35" spans="1:67">
      <c r="A35" s="75">
        <v>19</v>
      </c>
      <c r="B35" s="76"/>
      <c r="C35" s="75"/>
      <c r="D35" s="75"/>
      <c r="E35" s="75"/>
      <c r="F35" s="75"/>
      <c r="G35" s="77"/>
      <c r="H35" s="77"/>
      <c r="I35" s="78"/>
      <c r="J35" s="81"/>
      <c r="K35" s="80"/>
      <c r="L35" s="80"/>
      <c r="M35" s="79"/>
      <c r="N35" s="79"/>
      <c r="O35" s="79"/>
      <c r="P35" s="79"/>
      <c r="Q35" s="80"/>
      <c r="R35" s="81"/>
      <c r="S35" s="81"/>
      <c r="T35" s="82"/>
      <c r="U35" s="83" t="str">
        <f>IF(F35&lt;&gt;"",IFERROR(HLOOKUP("prediction_xgb_"&amp;F35,ML_prediction!$D$4:$AP$6,3,0),"No Analysis"),"")</f>
        <v/>
      </c>
      <c r="V35" s="83" t="str">
        <f>IF(F35&lt;&gt;"",IFERROR(HLOOKUP("prediction_LR_"&amp;F35,ML_prediction!$D$4:$AP$6,3,0),"No Analysis"),"")</f>
        <v/>
      </c>
      <c r="W35" s="84"/>
      <c r="X35" s="84"/>
      <c r="Y35" s="84"/>
      <c r="Z35" s="84"/>
      <c r="AA35" s="84"/>
      <c r="AB35" s="84"/>
      <c r="AC35" s="84"/>
      <c r="AD35" s="82"/>
      <c r="AE35" s="82"/>
      <c r="AF35" s="82"/>
      <c r="AG35" s="82"/>
      <c r="AH35" s="82"/>
      <c r="AI35" s="82"/>
      <c r="AJ35" s="82"/>
      <c r="AK35" s="82"/>
      <c r="AL35" s="85"/>
      <c r="AM35" s="82"/>
      <c r="AN35" s="82"/>
      <c r="AO35" s="86"/>
      <c r="AP35" s="87"/>
      <c r="AQ35" s="88"/>
      <c r="AR35" s="89">
        <f t="shared" si="22"/>
        <v>0</v>
      </c>
      <c r="AS35" s="89"/>
      <c r="AT35" s="90"/>
      <c r="AU35" s="85"/>
      <c r="AV35" s="86"/>
      <c r="AW35" s="90"/>
      <c r="AX35" s="88" t="str">
        <f t="shared" si="23"/>
        <v/>
      </c>
      <c r="AY35" s="89"/>
      <c r="AZ35" s="89" t="str">
        <f t="shared" si="24"/>
        <v/>
      </c>
      <c r="BA35" s="91" t="str">
        <f t="shared" si="25"/>
        <v/>
      </c>
      <c r="BB35" s="113" t="str">
        <f t="shared" si="26"/>
        <v/>
      </c>
      <c r="BC35" s="119"/>
      <c r="BD35" s="120"/>
      <c r="BE35" s="89"/>
      <c r="BF35" s="89" t="str">
        <f t="shared" si="27"/>
        <v/>
      </c>
      <c r="BG35" s="91" t="str">
        <f t="shared" si="28"/>
        <v/>
      </c>
      <c r="BH35" s="113" t="str">
        <f t="shared" si="29"/>
        <v/>
      </c>
      <c r="BI35" s="118"/>
      <c r="BJ35" s="118"/>
      <c r="BK35" s="118"/>
      <c r="BL35" s="118"/>
      <c r="BN35" s="76"/>
      <c r="BO35" s="4"/>
    </row>
    <row r="36" spans="1:67">
      <c r="A36" s="75">
        <v>20</v>
      </c>
      <c r="B36" s="76"/>
      <c r="C36" s="75"/>
      <c r="D36" s="75"/>
      <c r="E36" s="75"/>
      <c r="F36" s="75"/>
      <c r="G36" s="77"/>
      <c r="H36" s="77"/>
      <c r="I36" s="78"/>
      <c r="J36" s="81"/>
      <c r="K36" s="80"/>
      <c r="L36" s="80"/>
      <c r="M36" s="79"/>
      <c r="N36" s="79"/>
      <c r="O36" s="79"/>
      <c r="P36" s="79"/>
      <c r="Q36" s="80"/>
      <c r="R36" s="81"/>
      <c r="S36" s="81"/>
      <c r="T36" s="82"/>
      <c r="U36" s="83" t="str">
        <f>IF(F36&lt;&gt;"",IFERROR(HLOOKUP("prediction_xgb_"&amp;F36,ML_prediction!$D$4:$AP$6,3,0),"No Analysis"),"")</f>
        <v/>
      </c>
      <c r="V36" s="83" t="str">
        <f>IF(F36&lt;&gt;"",IFERROR(HLOOKUP("prediction_LR_"&amp;F36,ML_prediction!$D$4:$AP$6,3,0),"No Analysis"),"")</f>
        <v/>
      </c>
      <c r="W36" s="84"/>
      <c r="X36" s="84"/>
      <c r="Y36" s="84"/>
      <c r="Z36" s="84"/>
      <c r="AA36" s="84"/>
      <c r="AB36" s="84"/>
      <c r="AC36" s="84"/>
      <c r="AD36" s="82"/>
      <c r="AE36" s="82"/>
      <c r="AF36" s="82"/>
      <c r="AG36" s="82"/>
      <c r="AH36" s="82"/>
      <c r="AI36" s="82"/>
      <c r="AJ36" s="82"/>
      <c r="AK36" s="82"/>
      <c r="AL36" s="85"/>
      <c r="AM36" s="82"/>
      <c r="AN36" s="82"/>
      <c r="AO36" s="86"/>
      <c r="AP36" s="87"/>
      <c r="AQ36" s="88"/>
      <c r="AR36" s="89">
        <f t="shared" si="22"/>
        <v>0</v>
      </c>
      <c r="AS36" s="89"/>
      <c r="AT36" s="90"/>
      <c r="AU36" s="85"/>
      <c r="AV36" s="86"/>
      <c r="AW36" s="90"/>
      <c r="AX36" s="88" t="str">
        <f t="shared" si="23"/>
        <v/>
      </c>
      <c r="AY36" s="89"/>
      <c r="AZ36" s="89" t="str">
        <f t="shared" si="24"/>
        <v/>
      </c>
      <c r="BA36" s="91" t="str">
        <f t="shared" si="25"/>
        <v/>
      </c>
      <c r="BB36" s="113" t="str">
        <f t="shared" si="26"/>
        <v/>
      </c>
      <c r="BC36" s="119"/>
      <c r="BD36" s="120"/>
      <c r="BE36" s="89"/>
      <c r="BF36" s="89" t="str">
        <f t="shared" si="27"/>
        <v/>
      </c>
      <c r="BG36" s="91" t="str">
        <f t="shared" si="28"/>
        <v/>
      </c>
      <c r="BH36" s="113" t="str">
        <f t="shared" si="29"/>
        <v/>
      </c>
      <c r="BI36" s="118"/>
      <c r="BJ36" s="118"/>
      <c r="BK36" s="118"/>
      <c r="BL36" s="118"/>
      <c r="BN36" s="76"/>
      <c r="BO36" s="4"/>
    </row>
    <row r="37" spans="1:67">
      <c r="A37" s="75">
        <v>21</v>
      </c>
      <c r="B37" s="76"/>
      <c r="C37" s="75"/>
      <c r="D37" s="75"/>
      <c r="E37" s="75"/>
      <c r="F37" s="75"/>
      <c r="G37" s="77"/>
      <c r="H37" s="77"/>
      <c r="I37" s="78"/>
      <c r="J37" s="81"/>
      <c r="K37" s="80"/>
      <c r="L37" s="80"/>
      <c r="M37" s="79"/>
      <c r="N37" s="79"/>
      <c r="O37" s="79"/>
      <c r="P37" s="79"/>
      <c r="Q37" s="80"/>
      <c r="R37" s="81"/>
      <c r="S37" s="81"/>
      <c r="T37" s="82"/>
      <c r="U37" s="83" t="str">
        <f>IF(F37&lt;&gt;"",IFERROR(HLOOKUP("prediction_xgb_"&amp;F37,ML_prediction!$D$4:$AP$6,3,0),"No Analysis"),"")</f>
        <v/>
      </c>
      <c r="V37" s="83" t="str">
        <f>IF(F37&lt;&gt;"",IFERROR(HLOOKUP("prediction_LR_"&amp;F37,ML_prediction!$D$4:$AP$6,3,0),"No Analysis"),"")</f>
        <v/>
      </c>
      <c r="W37" s="84"/>
      <c r="X37" s="84"/>
      <c r="Y37" s="84"/>
      <c r="Z37" s="84"/>
      <c r="AA37" s="84"/>
      <c r="AB37" s="84"/>
      <c r="AC37" s="84"/>
      <c r="AD37" s="82"/>
      <c r="AE37" s="82"/>
      <c r="AF37" s="82"/>
      <c r="AG37" s="82"/>
      <c r="AH37" s="82"/>
      <c r="AI37" s="82"/>
      <c r="AJ37" s="82"/>
      <c r="AK37" s="82"/>
      <c r="AL37" s="85"/>
      <c r="AM37" s="82"/>
      <c r="AN37" s="82"/>
      <c r="AO37" s="86"/>
      <c r="AP37" s="87"/>
      <c r="AQ37" s="88"/>
      <c r="AR37" s="89">
        <f t="shared" si="22"/>
        <v>0</v>
      </c>
      <c r="AS37" s="89"/>
      <c r="AT37" s="90"/>
      <c r="AU37" s="85"/>
      <c r="AV37" s="86"/>
      <c r="AW37" s="90"/>
      <c r="AX37" s="88" t="str">
        <f t="shared" si="23"/>
        <v/>
      </c>
      <c r="AY37" s="89"/>
      <c r="AZ37" s="89" t="str">
        <f t="shared" si="24"/>
        <v/>
      </c>
      <c r="BA37" s="91" t="str">
        <f t="shared" si="25"/>
        <v/>
      </c>
      <c r="BB37" s="113" t="str">
        <f t="shared" si="26"/>
        <v/>
      </c>
      <c r="BC37" s="119"/>
      <c r="BD37" s="120"/>
      <c r="BE37" s="89"/>
      <c r="BF37" s="89" t="str">
        <f t="shared" si="27"/>
        <v/>
      </c>
      <c r="BG37" s="91" t="str">
        <f t="shared" si="28"/>
        <v/>
      </c>
      <c r="BH37" s="113" t="str">
        <f t="shared" si="29"/>
        <v/>
      </c>
      <c r="BI37" s="118"/>
      <c r="BJ37" s="118"/>
      <c r="BK37" s="118"/>
      <c r="BL37" s="118"/>
      <c r="BN37" s="76"/>
      <c r="BO37" s="4"/>
    </row>
    <row r="38" spans="1:67">
      <c r="A38" s="75">
        <v>22</v>
      </c>
      <c r="B38" s="76"/>
      <c r="C38" s="75"/>
      <c r="D38" s="75"/>
      <c r="E38" s="75"/>
      <c r="F38" s="75"/>
      <c r="G38" s="77"/>
      <c r="H38" s="77"/>
      <c r="I38" s="78"/>
      <c r="J38" s="81"/>
      <c r="K38" s="80"/>
      <c r="L38" s="80"/>
      <c r="M38" s="79"/>
      <c r="N38" s="79"/>
      <c r="O38" s="79"/>
      <c r="P38" s="79"/>
      <c r="Q38" s="80"/>
      <c r="R38" s="81"/>
      <c r="S38" s="81"/>
      <c r="T38" s="82"/>
      <c r="U38" s="83" t="str">
        <f>IF(F38&lt;&gt;"",IFERROR(HLOOKUP("prediction_xgb_"&amp;F38,ML_prediction!$D$4:$AP$6,3,0),"No Analysis"),"")</f>
        <v/>
      </c>
      <c r="V38" s="83" t="str">
        <f>IF(F38&lt;&gt;"",IFERROR(HLOOKUP("prediction_LR_"&amp;F38,ML_prediction!$D$4:$AP$6,3,0),"No Analysis"),"")</f>
        <v/>
      </c>
      <c r="W38" s="84"/>
      <c r="X38" s="84"/>
      <c r="Y38" s="84"/>
      <c r="Z38" s="84"/>
      <c r="AA38" s="84"/>
      <c r="AB38" s="84"/>
      <c r="AC38" s="84"/>
      <c r="AD38" s="82"/>
      <c r="AE38" s="82"/>
      <c r="AF38" s="82"/>
      <c r="AG38" s="82"/>
      <c r="AH38" s="82"/>
      <c r="AI38" s="82"/>
      <c r="AJ38" s="82"/>
      <c r="AK38" s="82"/>
      <c r="AL38" s="85"/>
      <c r="AM38" s="82"/>
      <c r="AN38" s="82"/>
      <c r="AO38" s="86"/>
      <c r="AP38" s="87"/>
      <c r="AQ38" s="88"/>
      <c r="AR38" s="89">
        <f t="shared" si="22"/>
        <v>0</v>
      </c>
      <c r="AS38" s="89"/>
      <c r="AT38" s="90"/>
      <c r="AU38" s="85"/>
      <c r="AV38" s="86"/>
      <c r="AW38" s="90"/>
      <c r="AX38" s="88" t="str">
        <f t="shared" si="23"/>
        <v/>
      </c>
      <c r="AY38" s="89"/>
      <c r="AZ38" s="89" t="str">
        <f t="shared" si="24"/>
        <v/>
      </c>
      <c r="BA38" s="91" t="str">
        <f t="shared" si="25"/>
        <v/>
      </c>
      <c r="BB38" s="113" t="str">
        <f t="shared" si="26"/>
        <v/>
      </c>
      <c r="BC38" s="119"/>
      <c r="BD38" s="120"/>
      <c r="BE38" s="89"/>
      <c r="BF38" s="89" t="str">
        <f t="shared" si="27"/>
        <v/>
      </c>
      <c r="BG38" s="91" t="str">
        <f t="shared" si="28"/>
        <v/>
      </c>
      <c r="BH38" s="113" t="str">
        <f t="shared" si="29"/>
        <v/>
      </c>
      <c r="BI38" s="118"/>
      <c r="BJ38" s="118"/>
      <c r="BK38" s="118"/>
      <c r="BL38" s="118"/>
      <c r="BN38" s="76"/>
      <c r="BO38" s="4"/>
    </row>
    <row r="39" spans="1:67">
      <c r="A39" s="75">
        <v>23</v>
      </c>
      <c r="B39" s="76"/>
      <c r="C39" s="75"/>
      <c r="D39" s="75"/>
      <c r="E39" s="75"/>
      <c r="F39" s="75"/>
      <c r="G39" s="77"/>
      <c r="H39" s="77"/>
      <c r="I39" s="78"/>
      <c r="J39" s="81"/>
      <c r="K39" s="80"/>
      <c r="L39" s="80"/>
      <c r="M39" s="79"/>
      <c r="N39" s="79"/>
      <c r="O39" s="79"/>
      <c r="P39" s="79"/>
      <c r="Q39" s="80"/>
      <c r="R39" s="81"/>
      <c r="S39" s="81"/>
      <c r="T39" s="82"/>
      <c r="U39" s="83" t="str">
        <f>IF(F39&lt;&gt;"",IFERROR(HLOOKUP("prediction_xgb_"&amp;F39,ML_prediction!$D$4:$AP$6,3,0),"No Analysis"),"")</f>
        <v/>
      </c>
      <c r="V39" s="83" t="str">
        <f>IF(F39&lt;&gt;"",IFERROR(HLOOKUP("prediction_LR_"&amp;F39,ML_prediction!$D$4:$AP$6,3,0),"No Analysis"),"")</f>
        <v/>
      </c>
      <c r="W39" s="84"/>
      <c r="X39" s="84"/>
      <c r="Y39" s="84"/>
      <c r="Z39" s="84"/>
      <c r="AA39" s="84"/>
      <c r="AB39" s="84"/>
      <c r="AC39" s="84"/>
      <c r="AD39" s="82"/>
      <c r="AE39" s="82"/>
      <c r="AF39" s="82"/>
      <c r="AG39" s="82"/>
      <c r="AH39" s="82"/>
      <c r="AI39" s="82"/>
      <c r="AJ39" s="82"/>
      <c r="AK39" s="82"/>
      <c r="AL39" s="85"/>
      <c r="AM39" s="82"/>
      <c r="AN39" s="82"/>
      <c r="AO39" s="86"/>
      <c r="AP39" s="87"/>
      <c r="AQ39" s="88"/>
      <c r="AR39" s="89">
        <f t="shared" si="22"/>
        <v>0</v>
      </c>
      <c r="AS39" s="89"/>
      <c r="AT39" s="90"/>
      <c r="AU39" s="85"/>
      <c r="AV39" s="86"/>
      <c r="AW39" s="90"/>
      <c r="AX39" s="88" t="str">
        <f t="shared" si="23"/>
        <v/>
      </c>
      <c r="AY39" s="89"/>
      <c r="AZ39" s="89" t="str">
        <f t="shared" si="24"/>
        <v/>
      </c>
      <c r="BA39" s="91" t="str">
        <f t="shared" si="25"/>
        <v/>
      </c>
      <c r="BB39" s="113" t="str">
        <f t="shared" si="26"/>
        <v/>
      </c>
      <c r="BC39" s="119"/>
      <c r="BD39" s="120"/>
      <c r="BE39" s="89"/>
      <c r="BF39" s="89" t="str">
        <f t="shared" si="27"/>
        <v/>
      </c>
      <c r="BG39" s="91" t="str">
        <f t="shared" si="28"/>
        <v/>
      </c>
      <c r="BH39" s="113" t="str">
        <f t="shared" si="29"/>
        <v/>
      </c>
      <c r="BI39" s="118"/>
      <c r="BJ39" s="118"/>
      <c r="BK39" s="118"/>
      <c r="BL39" s="118"/>
      <c r="BN39" s="76"/>
      <c r="BO39" s="4"/>
    </row>
    <row r="40" spans="1:67">
      <c r="A40" s="75">
        <v>24</v>
      </c>
      <c r="B40" s="76"/>
      <c r="C40" s="75"/>
      <c r="D40" s="75"/>
      <c r="E40" s="75"/>
      <c r="F40" s="75"/>
      <c r="G40" s="77"/>
      <c r="H40" s="77"/>
      <c r="I40" s="78"/>
      <c r="J40" s="81"/>
      <c r="K40" s="80"/>
      <c r="L40" s="80"/>
      <c r="M40" s="79"/>
      <c r="N40" s="79"/>
      <c r="O40" s="79"/>
      <c r="P40" s="79"/>
      <c r="Q40" s="80"/>
      <c r="R40" s="81"/>
      <c r="S40" s="81"/>
      <c r="T40" s="82"/>
      <c r="U40" s="83" t="str">
        <f>IF(F40&lt;&gt;"",IFERROR(HLOOKUP("prediction_xgb_"&amp;F40,ML_prediction!$D$4:$AP$6,3,0),"No Analysis"),"")</f>
        <v/>
      </c>
      <c r="V40" s="83" t="str">
        <f>IF(F40&lt;&gt;"",IFERROR(HLOOKUP("prediction_LR_"&amp;F40,ML_prediction!$D$4:$AP$6,3,0),"No Analysis"),"")</f>
        <v/>
      </c>
      <c r="W40" s="84"/>
      <c r="X40" s="84"/>
      <c r="Y40" s="84"/>
      <c r="Z40" s="84"/>
      <c r="AA40" s="84"/>
      <c r="AB40" s="84"/>
      <c r="AC40" s="84"/>
      <c r="AD40" s="82"/>
      <c r="AE40" s="82"/>
      <c r="AF40" s="82"/>
      <c r="AG40" s="82"/>
      <c r="AH40" s="82"/>
      <c r="AI40" s="82"/>
      <c r="AJ40" s="82"/>
      <c r="AK40" s="82"/>
      <c r="AL40" s="85"/>
      <c r="AM40" s="82"/>
      <c r="AN40" s="82"/>
      <c r="AO40" s="86"/>
      <c r="AP40" s="87"/>
      <c r="AQ40" s="88"/>
      <c r="AR40" s="89">
        <f t="shared" si="22"/>
        <v>0</v>
      </c>
      <c r="AS40" s="89"/>
      <c r="AT40" s="90"/>
      <c r="AU40" s="85"/>
      <c r="AV40" s="86"/>
      <c r="AW40" s="90"/>
      <c r="AX40" s="88" t="str">
        <f t="shared" si="23"/>
        <v/>
      </c>
      <c r="AY40" s="89"/>
      <c r="AZ40" s="89" t="str">
        <f t="shared" si="24"/>
        <v/>
      </c>
      <c r="BA40" s="91" t="str">
        <f t="shared" si="25"/>
        <v/>
      </c>
      <c r="BB40" s="113" t="str">
        <f t="shared" si="26"/>
        <v/>
      </c>
      <c r="BC40" s="119"/>
      <c r="BD40" s="120"/>
      <c r="BE40" s="89"/>
      <c r="BF40" s="89" t="str">
        <f t="shared" si="27"/>
        <v/>
      </c>
      <c r="BG40" s="91" t="str">
        <f t="shared" si="28"/>
        <v/>
      </c>
      <c r="BH40" s="113" t="str">
        <f t="shared" si="29"/>
        <v/>
      </c>
      <c r="BI40" s="118"/>
      <c r="BJ40" s="118"/>
      <c r="BK40" s="118"/>
      <c r="BL40" s="118"/>
      <c r="BN40" s="76"/>
      <c r="BO40" s="4"/>
    </row>
    <row r="41" spans="1:67">
      <c r="A41" s="75">
        <v>25</v>
      </c>
      <c r="B41" s="76"/>
      <c r="C41" s="75"/>
      <c r="D41" s="75"/>
      <c r="E41" s="75"/>
      <c r="F41" s="75"/>
      <c r="G41" s="77"/>
      <c r="H41" s="77"/>
      <c r="I41" s="78"/>
      <c r="J41" s="81"/>
      <c r="K41" s="80"/>
      <c r="L41" s="80"/>
      <c r="M41" s="79"/>
      <c r="N41" s="79"/>
      <c r="O41" s="79"/>
      <c r="P41" s="79"/>
      <c r="Q41" s="80"/>
      <c r="R41" s="81"/>
      <c r="S41" s="81"/>
      <c r="T41" s="82"/>
      <c r="U41" s="83" t="str">
        <f>IF(F41&lt;&gt;"",IFERROR(HLOOKUP("prediction_xgb_"&amp;F41,ML_prediction!$D$4:$AP$6,3,0),"No Analysis"),"")</f>
        <v/>
      </c>
      <c r="V41" s="83" t="str">
        <f>IF(F41&lt;&gt;"",IFERROR(HLOOKUP("prediction_LR_"&amp;F41,ML_prediction!$D$4:$AP$6,3,0),"No Analysis"),"")</f>
        <v/>
      </c>
      <c r="W41" s="84"/>
      <c r="X41" s="84"/>
      <c r="Y41" s="84"/>
      <c r="Z41" s="84"/>
      <c r="AA41" s="84"/>
      <c r="AB41" s="84"/>
      <c r="AC41" s="84"/>
      <c r="AD41" s="82"/>
      <c r="AE41" s="82"/>
      <c r="AF41" s="82"/>
      <c r="AG41" s="82"/>
      <c r="AH41" s="82"/>
      <c r="AI41" s="82"/>
      <c r="AJ41" s="82"/>
      <c r="AK41" s="82"/>
      <c r="AL41" s="85"/>
      <c r="AM41" s="82"/>
      <c r="AN41" s="82"/>
      <c r="AO41" s="86"/>
      <c r="AP41" s="87"/>
      <c r="AQ41" s="88"/>
      <c r="AR41" s="89">
        <f t="shared" si="22"/>
        <v>0</v>
      </c>
      <c r="AS41" s="89"/>
      <c r="AT41" s="90"/>
      <c r="AU41" s="85"/>
      <c r="AV41" s="86"/>
      <c r="AW41" s="90"/>
      <c r="AX41" s="88" t="str">
        <f t="shared" si="23"/>
        <v/>
      </c>
      <c r="AY41" s="89"/>
      <c r="AZ41" s="89" t="str">
        <f t="shared" si="24"/>
        <v/>
      </c>
      <c r="BA41" s="91" t="str">
        <f t="shared" si="25"/>
        <v/>
      </c>
      <c r="BB41" s="113" t="str">
        <f t="shared" si="26"/>
        <v/>
      </c>
      <c r="BC41" s="119"/>
      <c r="BD41" s="120"/>
      <c r="BE41" s="89"/>
      <c r="BF41" s="89" t="str">
        <f t="shared" si="27"/>
        <v/>
      </c>
      <c r="BG41" s="91" t="str">
        <f t="shared" si="28"/>
        <v/>
      </c>
      <c r="BH41" s="113" t="str">
        <f t="shared" si="29"/>
        <v/>
      </c>
      <c r="BI41" s="118"/>
      <c r="BJ41" s="118"/>
      <c r="BK41" s="118"/>
      <c r="BL41" s="118"/>
      <c r="BN41" s="76"/>
      <c r="BO41" s="4"/>
    </row>
    <row r="42" spans="1:67">
      <c r="A42" s="75">
        <v>26</v>
      </c>
      <c r="B42" s="76"/>
      <c r="C42" s="75"/>
      <c r="D42" s="75"/>
      <c r="E42" s="75"/>
      <c r="F42" s="75"/>
      <c r="G42" s="77"/>
      <c r="H42" s="77"/>
      <c r="I42" s="78"/>
      <c r="J42" s="81"/>
      <c r="K42" s="80"/>
      <c r="L42" s="80"/>
      <c r="M42" s="79"/>
      <c r="N42" s="79"/>
      <c r="O42" s="79"/>
      <c r="P42" s="79"/>
      <c r="Q42" s="80"/>
      <c r="R42" s="81"/>
      <c r="S42" s="81"/>
      <c r="T42" s="82"/>
      <c r="U42" s="83" t="str">
        <f>IF(F42&lt;&gt;"",IFERROR(HLOOKUP("prediction_xgb_"&amp;F42,ML_prediction!$D$4:$AP$6,3,0),"No Analysis"),"")</f>
        <v/>
      </c>
      <c r="V42" s="83" t="str">
        <f>IF(F42&lt;&gt;"",IFERROR(HLOOKUP("prediction_LR_"&amp;F42,ML_prediction!$D$4:$AP$6,3,0),"No Analysis"),"")</f>
        <v/>
      </c>
      <c r="W42" s="84"/>
      <c r="X42" s="84"/>
      <c r="Y42" s="84"/>
      <c r="Z42" s="84"/>
      <c r="AA42" s="84"/>
      <c r="AB42" s="84"/>
      <c r="AC42" s="84"/>
      <c r="AD42" s="82"/>
      <c r="AE42" s="82"/>
      <c r="AF42" s="82"/>
      <c r="AG42" s="82"/>
      <c r="AH42" s="82"/>
      <c r="AI42" s="82"/>
      <c r="AJ42" s="82"/>
      <c r="AK42" s="82"/>
      <c r="AL42" s="85"/>
      <c r="AM42" s="82"/>
      <c r="AN42" s="82"/>
      <c r="AO42" s="86"/>
      <c r="AP42" s="87"/>
      <c r="AQ42" s="88"/>
      <c r="AR42" s="89">
        <f t="shared" si="22"/>
        <v>0</v>
      </c>
      <c r="AS42" s="89"/>
      <c r="AT42" s="90"/>
      <c r="AU42" s="85"/>
      <c r="AV42" s="86"/>
      <c r="AW42" s="90"/>
      <c r="AX42" s="88" t="str">
        <f t="shared" si="23"/>
        <v/>
      </c>
      <c r="AY42" s="89"/>
      <c r="AZ42" s="89" t="str">
        <f t="shared" si="24"/>
        <v/>
      </c>
      <c r="BA42" s="91" t="str">
        <f t="shared" si="25"/>
        <v/>
      </c>
      <c r="BB42" s="113" t="str">
        <f t="shared" si="26"/>
        <v/>
      </c>
      <c r="BC42" s="119"/>
      <c r="BD42" s="120"/>
      <c r="BE42" s="89"/>
      <c r="BF42" s="89" t="str">
        <f t="shared" si="27"/>
        <v/>
      </c>
      <c r="BG42" s="91" t="str">
        <f t="shared" si="28"/>
        <v/>
      </c>
      <c r="BH42" s="113" t="str">
        <f t="shared" si="29"/>
        <v/>
      </c>
      <c r="BI42" s="118"/>
      <c r="BJ42" s="118"/>
      <c r="BK42" s="118"/>
      <c r="BL42" s="118"/>
      <c r="BN42" s="76"/>
      <c r="BO42" s="4"/>
    </row>
    <row r="43" spans="1:67">
      <c r="A43" s="75">
        <v>27</v>
      </c>
      <c r="B43" s="76"/>
      <c r="C43" s="75"/>
      <c r="D43" s="75"/>
      <c r="E43" s="75"/>
      <c r="F43" s="75"/>
      <c r="G43" s="77"/>
      <c r="H43" s="77"/>
      <c r="I43" s="78"/>
      <c r="J43" s="81"/>
      <c r="K43" s="80"/>
      <c r="L43" s="80"/>
      <c r="M43" s="79"/>
      <c r="N43" s="79"/>
      <c r="O43" s="79"/>
      <c r="P43" s="79"/>
      <c r="Q43" s="80"/>
      <c r="R43" s="81"/>
      <c r="S43" s="81"/>
      <c r="T43" s="82"/>
      <c r="U43" s="83" t="str">
        <f>IF(F43&lt;&gt;"",IFERROR(HLOOKUP("prediction_xgb_"&amp;F43,ML_prediction!$D$4:$AP$6,3,0),"No Analysis"),"")</f>
        <v/>
      </c>
      <c r="V43" s="83" t="str">
        <f>IF(F43&lt;&gt;"",IFERROR(HLOOKUP("prediction_LR_"&amp;F43,ML_prediction!$D$4:$AP$6,3,0),"No Analysis"),"")</f>
        <v/>
      </c>
      <c r="W43" s="84"/>
      <c r="X43" s="84"/>
      <c r="Y43" s="84"/>
      <c r="Z43" s="84"/>
      <c r="AA43" s="84"/>
      <c r="AB43" s="84"/>
      <c r="AC43" s="84"/>
      <c r="AD43" s="82"/>
      <c r="AE43" s="82"/>
      <c r="AF43" s="82"/>
      <c r="AG43" s="82"/>
      <c r="AH43" s="82"/>
      <c r="AI43" s="82"/>
      <c r="AJ43" s="82"/>
      <c r="AK43" s="82"/>
      <c r="AL43" s="85"/>
      <c r="AM43" s="82"/>
      <c r="AN43" s="82"/>
      <c r="AO43" s="86"/>
      <c r="AP43" s="87"/>
      <c r="AQ43" s="88"/>
      <c r="AR43" s="89">
        <f t="shared" si="22"/>
        <v>0</v>
      </c>
      <c r="AS43" s="89"/>
      <c r="AT43" s="90"/>
      <c r="AU43" s="85"/>
      <c r="AV43" s="86"/>
      <c r="AW43" s="90"/>
      <c r="AX43" s="88" t="str">
        <f t="shared" si="23"/>
        <v/>
      </c>
      <c r="AY43" s="89"/>
      <c r="AZ43" s="89" t="str">
        <f t="shared" si="24"/>
        <v/>
      </c>
      <c r="BA43" s="91" t="str">
        <f t="shared" si="25"/>
        <v/>
      </c>
      <c r="BB43" s="113" t="str">
        <f t="shared" si="26"/>
        <v/>
      </c>
      <c r="BC43" s="119"/>
      <c r="BD43" s="120"/>
      <c r="BE43" s="89"/>
      <c r="BF43" s="89" t="str">
        <f t="shared" si="27"/>
        <v/>
      </c>
      <c r="BG43" s="91" t="str">
        <f t="shared" si="28"/>
        <v/>
      </c>
      <c r="BH43" s="113" t="str">
        <f t="shared" si="29"/>
        <v/>
      </c>
      <c r="BI43" s="118"/>
      <c r="BJ43" s="118"/>
      <c r="BK43" s="118"/>
      <c r="BL43" s="118"/>
      <c r="BN43" s="76"/>
      <c r="BO43" s="4"/>
    </row>
    <row r="44" spans="1:67">
      <c r="A44" s="75">
        <v>28</v>
      </c>
      <c r="B44" s="76"/>
      <c r="C44" s="75"/>
      <c r="D44" s="75"/>
      <c r="E44" s="75"/>
      <c r="F44" s="75"/>
      <c r="G44" s="77"/>
      <c r="H44" s="77"/>
      <c r="I44" s="78"/>
      <c r="J44" s="81"/>
      <c r="K44" s="80"/>
      <c r="L44" s="80"/>
      <c r="M44" s="79"/>
      <c r="N44" s="79"/>
      <c r="O44" s="79"/>
      <c r="P44" s="79"/>
      <c r="Q44" s="80"/>
      <c r="R44" s="81"/>
      <c r="S44" s="81"/>
      <c r="T44" s="82"/>
      <c r="U44" s="83" t="str">
        <f>IF(F44&lt;&gt;"",IFERROR(HLOOKUP("prediction_xgb_"&amp;F44,ML_prediction!$D$4:$AP$6,3,0),"No Analysis"),"")</f>
        <v/>
      </c>
      <c r="V44" s="83" t="str">
        <f>IF(F44&lt;&gt;"",IFERROR(HLOOKUP("prediction_LR_"&amp;F44,ML_prediction!$D$4:$AP$6,3,0),"No Analysis"),"")</f>
        <v/>
      </c>
      <c r="W44" s="84"/>
      <c r="X44" s="84"/>
      <c r="Y44" s="84"/>
      <c r="Z44" s="84"/>
      <c r="AA44" s="84"/>
      <c r="AB44" s="84"/>
      <c r="AC44" s="84"/>
      <c r="AD44" s="82"/>
      <c r="AE44" s="82"/>
      <c r="AF44" s="82"/>
      <c r="AG44" s="82"/>
      <c r="AH44" s="82"/>
      <c r="AI44" s="82"/>
      <c r="AJ44" s="82"/>
      <c r="AK44" s="82"/>
      <c r="AL44" s="85"/>
      <c r="AM44" s="82"/>
      <c r="AN44" s="82"/>
      <c r="AO44" s="86"/>
      <c r="AP44" s="87"/>
      <c r="AQ44" s="88"/>
      <c r="AR44" s="89">
        <f t="shared" si="22"/>
        <v>0</v>
      </c>
      <c r="AS44" s="89"/>
      <c r="AT44" s="90"/>
      <c r="AU44" s="85"/>
      <c r="AV44" s="86"/>
      <c r="AW44" s="90"/>
      <c r="AX44" s="88" t="str">
        <f t="shared" si="23"/>
        <v/>
      </c>
      <c r="AY44" s="89"/>
      <c r="AZ44" s="89" t="str">
        <f t="shared" si="24"/>
        <v/>
      </c>
      <c r="BA44" s="91" t="str">
        <f t="shared" si="25"/>
        <v/>
      </c>
      <c r="BB44" s="113" t="str">
        <f t="shared" si="26"/>
        <v/>
      </c>
      <c r="BC44" s="119"/>
      <c r="BD44" s="120"/>
      <c r="BE44" s="89"/>
      <c r="BF44" s="89" t="str">
        <f t="shared" si="27"/>
        <v/>
      </c>
      <c r="BG44" s="91" t="str">
        <f t="shared" si="28"/>
        <v/>
      </c>
      <c r="BH44" s="113" t="str">
        <f t="shared" si="29"/>
        <v/>
      </c>
      <c r="BI44" s="118"/>
      <c r="BJ44" s="118"/>
      <c r="BK44" s="118"/>
      <c r="BL44" s="118"/>
      <c r="BN44" s="76"/>
      <c r="BO44" s="4"/>
    </row>
    <row r="45" spans="1:67">
      <c r="A45" s="75">
        <v>29</v>
      </c>
      <c r="B45" s="76"/>
      <c r="C45" s="75"/>
      <c r="D45" s="75"/>
      <c r="E45" s="75"/>
      <c r="F45" s="75"/>
      <c r="G45" s="77"/>
      <c r="H45" s="77"/>
      <c r="I45" s="78"/>
      <c r="J45" s="81"/>
      <c r="K45" s="80"/>
      <c r="L45" s="80"/>
      <c r="M45" s="79"/>
      <c r="N45" s="79"/>
      <c r="O45" s="79"/>
      <c r="P45" s="79"/>
      <c r="Q45" s="80"/>
      <c r="R45" s="81"/>
      <c r="S45" s="81"/>
      <c r="T45" s="82"/>
      <c r="U45" s="83" t="str">
        <f>IF(F45&lt;&gt;"",IFERROR(HLOOKUP("prediction_xgb_"&amp;F45,ML_prediction!$D$4:$AP$6,3,0),"No Analysis"),"")</f>
        <v/>
      </c>
      <c r="V45" s="83" t="str">
        <f>IF(F45&lt;&gt;"",IFERROR(HLOOKUP("prediction_LR_"&amp;F45,ML_prediction!$D$4:$AP$6,3,0),"No Analysis"),"")</f>
        <v/>
      </c>
      <c r="W45" s="84"/>
      <c r="X45" s="84"/>
      <c r="Y45" s="84"/>
      <c r="Z45" s="84"/>
      <c r="AA45" s="84"/>
      <c r="AB45" s="84"/>
      <c r="AC45" s="84"/>
      <c r="AD45" s="82"/>
      <c r="AE45" s="82"/>
      <c r="AF45" s="82"/>
      <c r="AG45" s="82"/>
      <c r="AH45" s="82"/>
      <c r="AI45" s="82"/>
      <c r="AJ45" s="82"/>
      <c r="AK45" s="82"/>
      <c r="AL45" s="85"/>
      <c r="AM45" s="82"/>
      <c r="AN45" s="82"/>
      <c r="AO45" s="86"/>
      <c r="AP45" s="87"/>
      <c r="AQ45" s="88"/>
      <c r="AR45" s="89">
        <f t="shared" si="22"/>
        <v>0</v>
      </c>
      <c r="AS45" s="89"/>
      <c r="AT45" s="90"/>
      <c r="AU45" s="85"/>
      <c r="AV45" s="86"/>
      <c r="AW45" s="90"/>
      <c r="AX45" s="88" t="str">
        <f t="shared" si="23"/>
        <v/>
      </c>
      <c r="AY45" s="89"/>
      <c r="AZ45" s="89" t="str">
        <f t="shared" si="24"/>
        <v/>
      </c>
      <c r="BA45" s="91" t="str">
        <f t="shared" si="25"/>
        <v/>
      </c>
      <c r="BB45" s="113" t="str">
        <f t="shared" si="26"/>
        <v/>
      </c>
      <c r="BC45" s="119"/>
      <c r="BD45" s="120"/>
      <c r="BE45" s="89"/>
      <c r="BF45" s="89" t="str">
        <f t="shared" si="27"/>
        <v/>
      </c>
      <c r="BG45" s="91" t="str">
        <f t="shared" si="28"/>
        <v/>
      </c>
      <c r="BH45" s="113" t="str">
        <f t="shared" si="29"/>
        <v/>
      </c>
      <c r="BI45" s="118"/>
      <c r="BJ45" s="118"/>
      <c r="BK45" s="118"/>
      <c r="BL45" s="118"/>
      <c r="BN45" s="76"/>
      <c r="BO45" s="4"/>
    </row>
    <row r="46" spans="1:67">
      <c r="A46" s="75">
        <v>30</v>
      </c>
      <c r="B46" s="76"/>
      <c r="C46" s="75"/>
      <c r="D46" s="75"/>
      <c r="E46" s="75"/>
      <c r="F46" s="75"/>
      <c r="G46" s="77"/>
      <c r="H46" s="77"/>
      <c r="I46" s="78"/>
      <c r="J46" s="81"/>
      <c r="K46" s="80"/>
      <c r="L46" s="80"/>
      <c r="M46" s="79"/>
      <c r="N46" s="79"/>
      <c r="O46" s="79"/>
      <c r="P46" s="79"/>
      <c r="Q46" s="80"/>
      <c r="R46" s="81"/>
      <c r="S46" s="81"/>
      <c r="T46" s="82"/>
      <c r="U46" s="83" t="str">
        <f>IF(F46&lt;&gt;"",IFERROR(HLOOKUP("prediction_xgb_"&amp;F46,ML_prediction!$D$4:$AP$6,3,0),"No Analysis"),"")</f>
        <v/>
      </c>
      <c r="V46" s="83" t="str">
        <f>IF(F46&lt;&gt;"",IFERROR(HLOOKUP("prediction_LR_"&amp;F46,ML_prediction!$D$4:$AP$6,3,0),"No Analysis"),"")</f>
        <v/>
      </c>
      <c r="W46" s="84"/>
      <c r="X46" s="84"/>
      <c r="Y46" s="84"/>
      <c r="Z46" s="84"/>
      <c r="AA46" s="84"/>
      <c r="AB46" s="84"/>
      <c r="AC46" s="84"/>
      <c r="AD46" s="82"/>
      <c r="AE46" s="82"/>
      <c r="AF46" s="82"/>
      <c r="AG46" s="82"/>
      <c r="AH46" s="82"/>
      <c r="AI46" s="82"/>
      <c r="AJ46" s="82"/>
      <c r="AK46" s="82"/>
      <c r="AL46" s="85"/>
      <c r="AM46" s="82"/>
      <c r="AN46" s="82"/>
      <c r="AO46" s="86"/>
      <c r="AP46" s="87"/>
      <c r="AQ46" s="88"/>
      <c r="AR46" s="89">
        <f t="shared" si="22"/>
        <v>0</v>
      </c>
      <c r="AS46" s="89"/>
      <c r="AT46" s="90"/>
      <c r="AU46" s="85"/>
      <c r="AV46" s="86"/>
      <c r="AW46" s="90"/>
      <c r="AX46" s="88" t="str">
        <f t="shared" si="23"/>
        <v/>
      </c>
      <c r="AY46" s="89"/>
      <c r="AZ46" s="89" t="str">
        <f t="shared" si="24"/>
        <v/>
      </c>
      <c r="BA46" s="91" t="str">
        <f t="shared" si="25"/>
        <v/>
      </c>
      <c r="BB46" s="113" t="str">
        <f t="shared" si="26"/>
        <v/>
      </c>
      <c r="BC46" s="119"/>
      <c r="BD46" s="120"/>
      <c r="BE46" s="89"/>
      <c r="BF46" s="89" t="str">
        <f t="shared" si="27"/>
        <v/>
      </c>
      <c r="BG46" s="91" t="str">
        <f t="shared" si="28"/>
        <v/>
      </c>
      <c r="BH46" s="113" t="str">
        <f t="shared" si="29"/>
        <v/>
      </c>
      <c r="BI46" s="118"/>
      <c r="BJ46" s="118"/>
      <c r="BK46" s="118"/>
      <c r="BL46" s="118"/>
      <c r="BN46" s="76"/>
      <c r="BO46" s="4"/>
    </row>
    <row r="47" spans="1:67">
      <c r="A47" s="75">
        <v>31</v>
      </c>
      <c r="B47" s="76"/>
      <c r="C47" s="75"/>
      <c r="D47" s="75"/>
      <c r="E47" s="75"/>
      <c r="F47" s="75"/>
      <c r="G47" s="77"/>
      <c r="H47" s="77"/>
      <c r="I47" s="78"/>
      <c r="J47" s="81"/>
      <c r="K47" s="80"/>
      <c r="L47" s="80"/>
      <c r="M47" s="79"/>
      <c r="N47" s="79"/>
      <c r="O47" s="79"/>
      <c r="P47" s="79"/>
      <c r="Q47" s="80"/>
      <c r="R47" s="81"/>
      <c r="S47" s="81"/>
      <c r="T47" s="82"/>
      <c r="U47" s="83" t="str">
        <f>IF(F47&lt;&gt;"",IFERROR(HLOOKUP("prediction_xgb_"&amp;F47,ML_prediction!$D$4:$AP$6,3,0),"No Analysis"),"")</f>
        <v/>
      </c>
      <c r="V47" s="83" t="str">
        <f>IF(F47&lt;&gt;"",IFERROR(HLOOKUP("prediction_LR_"&amp;F47,ML_prediction!$D$4:$AP$6,3,0),"No Analysis"),"")</f>
        <v/>
      </c>
      <c r="W47" s="84"/>
      <c r="X47" s="84"/>
      <c r="Y47" s="84"/>
      <c r="Z47" s="84"/>
      <c r="AA47" s="84"/>
      <c r="AB47" s="84"/>
      <c r="AC47" s="84"/>
      <c r="AD47" s="82"/>
      <c r="AE47" s="82"/>
      <c r="AF47" s="82"/>
      <c r="AG47" s="82"/>
      <c r="AH47" s="82"/>
      <c r="AI47" s="82"/>
      <c r="AJ47" s="82"/>
      <c r="AK47" s="82"/>
      <c r="AL47" s="85"/>
      <c r="AM47" s="82"/>
      <c r="AN47" s="82"/>
      <c r="AO47" s="86"/>
      <c r="AP47" s="87"/>
      <c r="AQ47" s="88"/>
      <c r="AR47" s="89">
        <f t="shared" si="22"/>
        <v>0</v>
      </c>
      <c r="AS47" s="89"/>
      <c r="AT47" s="90"/>
      <c r="AU47" s="85"/>
      <c r="AV47" s="86"/>
      <c r="AW47" s="90"/>
      <c r="AX47" s="88" t="str">
        <f t="shared" si="23"/>
        <v/>
      </c>
      <c r="AY47" s="89"/>
      <c r="AZ47" s="89" t="str">
        <f t="shared" si="24"/>
        <v/>
      </c>
      <c r="BA47" s="91" t="str">
        <f t="shared" si="25"/>
        <v/>
      </c>
      <c r="BB47" s="113" t="str">
        <f t="shared" si="26"/>
        <v/>
      </c>
      <c r="BC47" s="119"/>
      <c r="BD47" s="120"/>
      <c r="BE47" s="89"/>
      <c r="BF47" s="89" t="str">
        <f t="shared" si="27"/>
        <v/>
      </c>
      <c r="BG47" s="91" t="str">
        <f t="shared" si="28"/>
        <v/>
      </c>
      <c r="BH47" s="113" t="str">
        <f t="shared" si="29"/>
        <v/>
      </c>
      <c r="BI47" s="118"/>
      <c r="BJ47" s="118"/>
      <c r="BK47" s="118"/>
      <c r="BL47" s="118"/>
      <c r="BN47" s="76"/>
      <c r="BO47" s="4"/>
    </row>
    <row r="48" spans="1:67">
      <c r="A48" s="75">
        <v>32</v>
      </c>
      <c r="B48" s="76"/>
      <c r="C48" s="75"/>
      <c r="D48" s="75"/>
      <c r="E48" s="75"/>
      <c r="F48" s="75"/>
      <c r="G48" s="77"/>
      <c r="H48" s="77"/>
      <c r="I48" s="78"/>
      <c r="J48" s="81"/>
      <c r="K48" s="80"/>
      <c r="L48" s="80"/>
      <c r="M48" s="79"/>
      <c r="N48" s="79"/>
      <c r="O48" s="79"/>
      <c r="P48" s="79"/>
      <c r="Q48" s="80"/>
      <c r="R48" s="81"/>
      <c r="S48" s="81"/>
      <c r="T48" s="82"/>
      <c r="U48" s="83" t="str">
        <f>IF(F48&lt;&gt;"",IFERROR(HLOOKUP("prediction_xgb_"&amp;F48,ML_prediction!$D$4:$AP$6,3,0),"No Analysis"),"")</f>
        <v/>
      </c>
      <c r="V48" s="83" t="str">
        <f>IF(F48&lt;&gt;"",IFERROR(HLOOKUP("prediction_LR_"&amp;F48,ML_prediction!$D$4:$AP$6,3,0),"No Analysis"),"")</f>
        <v/>
      </c>
      <c r="W48" s="84"/>
      <c r="X48" s="84"/>
      <c r="Y48" s="84"/>
      <c r="Z48" s="84"/>
      <c r="AA48" s="84"/>
      <c r="AB48" s="84"/>
      <c r="AC48" s="84"/>
      <c r="AD48" s="82"/>
      <c r="AE48" s="82"/>
      <c r="AF48" s="82"/>
      <c r="AG48" s="82"/>
      <c r="AH48" s="82"/>
      <c r="AI48" s="82"/>
      <c r="AJ48" s="82"/>
      <c r="AK48" s="82"/>
      <c r="AL48" s="85"/>
      <c r="AM48" s="82"/>
      <c r="AN48" s="82"/>
      <c r="AO48" s="86"/>
      <c r="AP48" s="87"/>
      <c r="AQ48" s="88"/>
      <c r="AR48" s="89">
        <f t="shared" si="22"/>
        <v>0</v>
      </c>
      <c r="AS48" s="89"/>
      <c r="AT48" s="90"/>
      <c r="AU48" s="85"/>
      <c r="AV48" s="86"/>
      <c r="AW48" s="90"/>
      <c r="AX48" s="88" t="str">
        <f t="shared" si="23"/>
        <v/>
      </c>
      <c r="AY48" s="89"/>
      <c r="AZ48" s="89" t="str">
        <f t="shared" si="24"/>
        <v/>
      </c>
      <c r="BA48" s="91" t="str">
        <f t="shared" si="25"/>
        <v/>
      </c>
      <c r="BB48" s="113" t="str">
        <f t="shared" si="26"/>
        <v/>
      </c>
      <c r="BC48" s="119"/>
      <c r="BD48" s="120"/>
      <c r="BE48" s="89"/>
      <c r="BF48" s="89" t="str">
        <f t="shared" si="27"/>
        <v/>
      </c>
      <c r="BG48" s="91" t="str">
        <f t="shared" si="28"/>
        <v/>
      </c>
      <c r="BH48" s="113" t="str">
        <f t="shared" si="29"/>
        <v/>
      </c>
      <c r="BI48" s="118"/>
      <c r="BJ48" s="118"/>
      <c r="BK48" s="118"/>
      <c r="BL48" s="118"/>
      <c r="BN48" s="76"/>
      <c r="BO48" s="4"/>
    </row>
    <row r="49" spans="1:67">
      <c r="A49" s="75">
        <v>33</v>
      </c>
      <c r="B49" s="76"/>
      <c r="C49" s="75"/>
      <c r="D49" s="75"/>
      <c r="E49" s="75"/>
      <c r="F49" s="75"/>
      <c r="G49" s="77"/>
      <c r="H49" s="77"/>
      <c r="I49" s="78"/>
      <c r="J49" s="81"/>
      <c r="K49" s="80"/>
      <c r="L49" s="80"/>
      <c r="M49" s="79"/>
      <c r="N49" s="79"/>
      <c r="O49" s="79"/>
      <c r="P49" s="79"/>
      <c r="Q49" s="80"/>
      <c r="R49" s="81"/>
      <c r="S49" s="81"/>
      <c r="T49" s="82"/>
      <c r="U49" s="83" t="str">
        <f>IF(F49&lt;&gt;"",IFERROR(HLOOKUP("prediction_xgb_"&amp;F49,ML_prediction!$D$4:$AP$6,3,0),"No Analysis"),"")</f>
        <v/>
      </c>
      <c r="V49" s="83" t="str">
        <f>IF(F49&lt;&gt;"",IFERROR(HLOOKUP("prediction_LR_"&amp;F49,ML_prediction!$D$4:$AP$6,3,0),"No Analysis"),"")</f>
        <v/>
      </c>
      <c r="W49" s="84"/>
      <c r="X49" s="84"/>
      <c r="Y49" s="84"/>
      <c r="Z49" s="84"/>
      <c r="AA49" s="84"/>
      <c r="AB49" s="84"/>
      <c r="AC49" s="84"/>
      <c r="AD49" s="82"/>
      <c r="AE49" s="82"/>
      <c r="AF49" s="82"/>
      <c r="AG49" s="82"/>
      <c r="AH49" s="82"/>
      <c r="AI49" s="82"/>
      <c r="AJ49" s="82"/>
      <c r="AK49" s="82"/>
      <c r="AL49" s="85"/>
      <c r="AM49" s="82"/>
      <c r="AN49" s="82"/>
      <c r="AO49" s="86"/>
      <c r="AP49" s="87"/>
      <c r="AQ49" s="88"/>
      <c r="AR49" s="89">
        <f t="shared" si="22"/>
        <v>0</v>
      </c>
      <c r="AS49" s="89"/>
      <c r="AT49" s="90"/>
      <c r="AU49" s="85"/>
      <c r="AV49" s="86"/>
      <c r="AW49" s="90"/>
      <c r="AX49" s="88" t="str">
        <f t="shared" si="23"/>
        <v/>
      </c>
      <c r="AY49" s="89"/>
      <c r="AZ49" s="89" t="str">
        <f t="shared" si="24"/>
        <v/>
      </c>
      <c r="BA49" s="91" t="str">
        <f t="shared" si="25"/>
        <v/>
      </c>
      <c r="BB49" s="113" t="str">
        <f t="shared" si="26"/>
        <v/>
      </c>
      <c r="BC49" s="119"/>
      <c r="BD49" s="120"/>
      <c r="BE49" s="89"/>
      <c r="BF49" s="89" t="str">
        <f t="shared" si="27"/>
        <v/>
      </c>
      <c r="BG49" s="91" t="str">
        <f t="shared" si="28"/>
        <v/>
      </c>
      <c r="BH49" s="113" t="str">
        <f t="shared" si="29"/>
        <v/>
      </c>
      <c r="BI49" s="118"/>
      <c r="BJ49" s="118"/>
      <c r="BK49" s="118"/>
      <c r="BL49" s="118"/>
      <c r="BN49" s="76"/>
      <c r="BO49" s="4"/>
    </row>
    <row r="50" spans="1:67">
      <c r="A50" s="75">
        <v>34</v>
      </c>
      <c r="B50" s="76"/>
      <c r="C50" s="75"/>
      <c r="D50" s="75"/>
      <c r="E50" s="75"/>
      <c r="F50" s="75"/>
      <c r="G50" s="77"/>
      <c r="H50" s="77"/>
      <c r="I50" s="78"/>
      <c r="J50" s="81"/>
      <c r="K50" s="80"/>
      <c r="L50" s="80"/>
      <c r="M50" s="79"/>
      <c r="N50" s="79"/>
      <c r="O50" s="79"/>
      <c r="P50" s="79"/>
      <c r="Q50" s="80"/>
      <c r="R50" s="81"/>
      <c r="S50" s="81"/>
      <c r="T50" s="82"/>
      <c r="U50" s="83" t="str">
        <f>IF(F50&lt;&gt;"",IFERROR(HLOOKUP("prediction_xgb_"&amp;F50,ML_prediction!$D$4:$AP$6,3,0),"No Analysis"),"")</f>
        <v/>
      </c>
      <c r="V50" s="83" t="str">
        <f>IF(F50&lt;&gt;"",IFERROR(HLOOKUP("prediction_LR_"&amp;F50,ML_prediction!$D$4:$AP$6,3,0),"No Analysis"),"")</f>
        <v/>
      </c>
      <c r="W50" s="84"/>
      <c r="X50" s="84"/>
      <c r="Y50" s="84"/>
      <c r="Z50" s="84"/>
      <c r="AA50" s="84"/>
      <c r="AB50" s="84"/>
      <c r="AC50" s="84"/>
      <c r="AD50" s="82"/>
      <c r="AE50" s="82"/>
      <c r="AF50" s="82"/>
      <c r="AG50" s="82"/>
      <c r="AH50" s="82"/>
      <c r="AI50" s="82"/>
      <c r="AJ50" s="82"/>
      <c r="AK50" s="82"/>
      <c r="AL50" s="85"/>
      <c r="AM50" s="82"/>
      <c r="AN50" s="82"/>
      <c r="AO50" s="86"/>
      <c r="AP50" s="87"/>
      <c r="AQ50" s="88"/>
      <c r="AR50" s="89">
        <f t="shared" si="22"/>
        <v>0</v>
      </c>
      <c r="AS50" s="89"/>
      <c r="AT50" s="90"/>
      <c r="AU50" s="85"/>
      <c r="AV50" s="86"/>
      <c r="AW50" s="90"/>
      <c r="AX50" s="88" t="str">
        <f t="shared" si="23"/>
        <v/>
      </c>
      <c r="AY50" s="89"/>
      <c r="AZ50" s="89" t="str">
        <f t="shared" si="24"/>
        <v/>
      </c>
      <c r="BA50" s="91" t="str">
        <f t="shared" si="25"/>
        <v/>
      </c>
      <c r="BB50" s="113" t="str">
        <f t="shared" si="26"/>
        <v/>
      </c>
      <c r="BC50" s="119"/>
      <c r="BD50" s="120"/>
      <c r="BE50" s="89"/>
      <c r="BF50" s="89" t="str">
        <f t="shared" si="27"/>
        <v/>
      </c>
      <c r="BG50" s="91" t="str">
        <f t="shared" si="28"/>
        <v/>
      </c>
      <c r="BH50" s="113" t="str">
        <f t="shared" si="29"/>
        <v/>
      </c>
      <c r="BI50" s="118"/>
      <c r="BJ50" s="118"/>
      <c r="BK50" s="118"/>
      <c r="BL50" s="118"/>
      <c r="BN50" s="76"/>
      <c r="BO50" s="4"/>
    </row>
    <row r="51" spans="1:67">
      <c r="A51" s="75">
        <v>35</v>
      </c>
      <c r="B51" s="76"/>
      <c r="C51" s="75"/>
      <c r="D51" s="75"/>
      <c r="E51" s="75"/>
      <c r="F51" s="75"/>
      <c r="G51" s="77"/>
      <c r="H51" s="77"/>
      <c r="I51" s="78"/>
      <c r="J51" s="81"/>
      <c r="K51" s="80"/>
      <c r="L51" s="80"/>
      <c r="M51" s="79"/>
      <c r="N51" s="79"/>
      <c r="O51" s="79"/>
      <c r="P51" s="79"/>
      <c r="Q51" s="80"/>
      <c r="R51" s="81"/>
      <c r="S51" s="81"/>
      <c r="T51" s="82"/>
      <c r="U51" s="83" t="str">
        <f>IF(F51&lt;&gt;"",IFERROR(HLOOKUP("prediction_xgb_"&amp;F51,ML_prediction!$D$4:$AP$6,3,0),"No Analysis"),"")</f>
        <v/>
      </c>
      <c r="V51" s="83" t="str">
        <f>IF(F51&lt;&gt;"",IFERROR(HLOOKUP("prediction_LR_"&amp;F51,ML_prediction!$D$4:$AP$6,3,0),"No Analysis"),"")</f>
        <v/>
      </c>
      <c r="W51" s="84"/>
      <c r="X51" s="84"/>
      <c r="Y51" s="84"/>
      <c r="Z51" s="84"/>
      <c r="AA51" s="84"/>
      <c r="AB51" s="84"/>
      <c r="AC51" s="84"/>
      <c r="AD51" s="82"/>
      <c r="AE51" s="82"/>
      <c r="AF51" s="82"/>
      <c r="AG51" s="82"/>
      <c r="AH51" s="82"/>
      <c r="AI51" s="82"/>
      <c r="AJ51" s="82"/>
      <c r="AK51" s="82"/>
      <c r="AL51" s="85"/>
      <c r="AM51" s="82"/>
      <c r="AN51" s="82"/>
      <c r="AO51" s="86"/>
      <c r="AP51" s="87"/>
      <c r="AQ51" s="88"/>
      <c r="AR51" s="89">
        <f t="shared" si="22"/>
        <v>0</v>
      </c>
      <c r="AS51" s="89"/>
      <c r="AT51" s="90"/>
      <c r="AU51" s="85"/>
      <c r="AV51" s="86"/>
      <c r="AW51" s="90"/>
      <c r="AX51" s="88" t="str">
        <f t="shared" si="23"/>
        <v/>
      </c>
      <c r="AY51" s="89"/>
      <c r="AZ51" s="89" t="str">
        <f t="shared" si="24"/>
        <v/>
      </c>
      <c r="BA51" s="91" t="str">
        <f t="shared" si="25"/>
        <v/>
      </c>
      <c r="BB51" s="113" t="str">
        <f t="shared" si="26"/>
        <v/>
      </c>
      <c r="BC51" s="119"/>
      <c r="BD51" s="120"/>
      <c r="BE51" s="89"/>
      <c r="BF51" s="89" t="str">
        <f t="shared" si="27"/>
        <v/>
      </c>
      <c r="BG51" s="91" t="str">
        <f t="shared" si="28"/>
        <v/>
      </c>
      <c r="BH51" s="113" t="str">
        <f t="shared" si="29"/>
        <v/>
      </c>
      <c r="BI51" s="118"/>
      <c r="BJ51" s="118"/>
      <c r="BK51" s="118"/>
      <c r="BL51" s="118"/>
      <c r="BN51" s="76"/>
      <c r="BO51" s="4"/>
    </row>
    <row r="52" spans="1:67">
      <c r="A52" s="75">
        <v>36</v>
      </c>
      <c r="B52" s="76"/>
      <c r="C52" s="75"/>
      <c r="D52" s="75"/>
      <c r="E52" s="75"/>
      <c r="F52" s="75"/>
      <c r="G52" s="77"/>
      <c r="H52" s="77"/>
      <c r="I52" s="78"/>
      <c r="J52" s="81"/>
      <c r="K52" s="80"/>
      <c r="L52" s="80"/>
      <c r="M52" s="79"/>
      <c r="N52" s="79"/>
      <c r="O52" s="79"/>
      <c r="P52" s="79"/>
      <c r="Q52" s="80"/>
      <c r="R52" s="81"/>
      <c r="S52" s="81"/>
      <c r="T52" s="82"/>
      <c r="U52" s="83" t="str">
        <f>IF(F52&lt;&gt;"",IFERROR(HLOOKUP("prediction_xgb_"&amp;F52,ML_prediction!$D$4:$AP$6,3,0),"No Analysis"),"")</f>
        <v/>
      </c>
      <c r="V52" s="83" t="str">
        <f>IF(F52&lt;&gt;"",IFERROR(HLOOKUP("prediction_LR_"&amp;F52,ML_prediction!$D$4:$AP$6,3,0),"No Analysis"),"")</f>
        <v/>
      </c>
      <c r="W52" s="84"/>
      <c r="X52" s="84"/>
      <c r="Y52" s="84"/>
      <c r="Z52" s="84"/>
      <c r="AA52" s="84"/>
      <c r="AB52" s="84"/>
      <c r="AC52" s="84"/>
      <c r="AD52" s="82"/>
      <c r="AE52" s="82"/>
      <c r="AF52" s="82"/>
      <c r="AG52" s="82"/>
      <c r="AH52" s="82"/>
      <c r="AI52" s="82"/>
      <c r="AJ52" s="82"/>
      <c r="AK52" s="82"/>
      <c r="AL52" s="85"/>
      <c r="AM52" s="82"/>
      <c r="AN52" s="82"/>
      <c r="AO52" s="86"/>
      <c r="AP52" s="87"/>
      <c r="AQ52" s="88"/>
      <c r="AR52" s="89">
        <f t="shared" si="22"/>
        <v>0</v>
      </c>
      <c r="AS52" s="89"/>
      <c r="AT52" s="90"/>
      <c r="AU52" s="85"/>
      <c r="AV52" s="86"/>
      <c r="AW52" s="90"/>
      <c r="AX52" s="88" t="str">
        <f t="shared" si="23"/>
        <v/>
      </c>
      <c r="AY52" s="89"/>
      <c r="AZ52" s="89" t="str">
        <f t="shared" si="24"/>
        <v/>
      </c>
      <c r="BA52" s="91" t="str">
        <f t="shared" si="25"/>
        <v/>
      </c>
      <c r="BB52" s="113" t="str">
        <f t="shared" si="26"/>
        <v/>
      </c>
      <c r="BC52" s="119"/>
      <c r="BD52" s="120"/>
      <c r="BE52" s="89"/>
      <c r="BF52" s="89" t="str">
        <f t="shared" si="27"/>
        <v/>
      </c>
      <c r="BG52" s="91" t="str">
        <f t="shared" si="28"/>
        <v/>
      </c>
      <c r="BH52" s="113" t="str">
        <f t="shared" si="29"/>
        <v/>
      </c>
      <c r="BI52" s="118"/>
      <c r="BJ52" s="118"/>
      <c r="BK52" s="118"/>
      <c r="BL52" s="118"/>
      <c r="BN52" s="76"/>
      <c r="BO52" s="4"/>
    </row>
    <row r="53" spans="1:67">
      <c r="A53" s="75">
        <v>37</v>
      </c>
      <c r="B53" s="76"/>
      <c r="C53" s="75"/>
      <c r="D53" s="75"/>
      <c r="E53" s="75"/>
      <c r="F53" s="75"/>
      <c r="G53" s="77"/>
      <c r="H53" s="77"/>
      <c r="I53" s="78"/>
      <c r="J53" s="81"/>
      <c r="K53" s="80"/>
      <c r="L53" s="80"/>
      <c r="M53" s="79"/>
      <c r="N53" s="79"/>
      <c r="O53" s="79"/>
      <c r="P53" s="79"/>
      <c r="Q53" s="80"/>
      <c r="R53" s="81"/>
      <c r="S53" s="81"/>
      <c r="T53" s="82"/>
      <c r="U53" s="83" t="str">
        <f>IF(F53&lt;&gt;"",IFERROR(HLOOKUP("prediction_xgb_"&amp;F53,ML_prediction!$D$4:$AP$6,3,0),"No Analysis"),"")</f>
        <v/>
      </c>
      <c r="V53" s="83" t="str">
        <f>IF(F53&lt;&gt;"",IFERROR(HLOOKUP("prediction_LR_"&amp;F53,ML_prediction!$D$4:$AP$6,3,0),"No Analysis"),"")</f>
        <v/>
      </c>
      <c r="W53" s="84"/>
      <c r="X53" s="84"/>
      <c r="Y53" s="84"/>
      <c r="Z53" s="84"/>
      <c r="AA53" s="84"/>
      <c r="AB53" s="84"/>
      <c r="AC53" s="84"/>
      <c r="AD53" s="82"/>
      <c r="AE53" s="82"/>
      <c r="AF53" s="82"/>
      <c r="AG53" s="82"/>
      <c r="AH53" s="82"/>
      <c r="AI53" s="82"/>
      <c r="AJ53" s="82"/>
      <c r="AK53" s="82"/>
      <c r="AL53" s="85"/>
      <c r="AM53" s="82"/>
      <c r="AN53" s="82"/>
      <c r="AO53" s="86"/>
      <c r="AP53" s="87"/>
      <c r="AQ53" s="88"/>
      <c r="AR53" s="89">
        <f t="shared" si="22"/>
        <v>0</v>
      </c>
      <c r="AS53" s="89"/>
      <c r="AT53" s="90"/>
      <c r="AU53" s="85"/>
      <c r="AV53" s="86"/>
      <c r="AW53" s="90"/>
      <c r="AX53" s="88" t="str">
        <f t="shared" si="23"/>
        <v/>
      </c>
      <c r="AY53" s="89"/>
      <c r="AZ53" s="89" t="str">
        <f t="shared" si="24"/>
        <v/>
      </c>
      <c r="BA53" s="91" t="str">
        <f t="shared" si="25"/>
        <v/>
      </c>
      <c r="BB53" s="113" t="str">
        <f t="shared" si="26"/>
        <v/>
      </c>
      <c r="BC53" s="119"/>
      <c r="BD53" s="120"/>
      <c r="BE53" s="89"/>
      <c r="BF53" s="89" t="str">
        <f t="shared" si="27"/>
        <v/>
      </c>
      <c r="BG53" s="91" t="str">
        <f t="shared" si="28"/>
        <v/>
      </c>
      <c r="BH53" s="113" t="str">
        <f t="shared" si="29"/>
        <v/>
      </c>
      <c r="BI53" s="118"/>
      <c r="BJ53" s="118"/>
      <c r="BK53" s="118"/>
      <c r="BL53" s="118"/>
      <c r="BN53" s="76"/>
      <c r="BO53" s="4"/>
    </row>
    <row r="54" spans="1:67">
      <c r="A54" s="75">
        <v>38</v>
      </c>
      <c r="B54" s="76"/>
      <c r="C54" s="75"/>
      <c r="D54" s="75"/>
      <c r="E54" s="75"/>
      <c r="F54" s="75"/>
      <c r="G54" s="77"/>
      <c r="H54" s="77"/>
      <c r="I54" s="78"/>
      <c r="J54" s="81"/>
      <c r="K54" s="80"/>
      <c r="L54" s="80"/>
      <c r="M54" s="79"/>
      <c r="N54" s="79"/>
      <c r="O54" s="79"/>
      <c r="P54" s="79"/>
      <c r="Q54" s="80"/>
      <c r="R54" s="81"/>
      <c r="S54" s="81"/>
      <c r="T54" s="82"/>
      <c r="U54" s="83" t="str">
        <f>IF(F54&lt;&gt;"",IFERROR(HLOOKUP("prediction_xgb_"&amp;F54,ML_prediction!$D$4:$AP$6,3,0),"No Analysis"),"")</f>
        <v/>
      </c>
      <c r="V54" s="83" t="str">
        <f>IF(F54&lt;&gt;"",IFERROR(HLOOKUP("prediction_LR_"&amp;F54,ML_prediction!$D$4:$AP$6,3,0),"No Analysis"),"")</f>
        <v/>
      </c>
      <c r="W54" s="84"/>
      <c r="X54" s="84"/>
      <c r="Y54" s="84"/>
      <c r="Z54" s="84"/>
      <c r="AA54" s="84"/>
      <c r="AB54" s="84"/>
      <c r="AC54" s="84"/>
      <c r="AD54" s="82"/>
      <c r="AE54" s="82"/>
      <c r="AF54" s="82"/>
      <c r="AG54" s="82"/>
      <c r="AH54" s="82"/>
      <c r="AI54" s="82"/>
      <c r="AJ54" s="82"/>
      <c r="AK54" s="82"/>
      <c r="AL54" s="85"/>
      <c r="AM54" s="82"/>
      <c r="AN54" s="82"/>
      <c r="AO54" s="86"/>
      <c r="AP54" s="87"/>
      <c r="AQ54" s="88"/>
      <c r="AR54" s="89">
        <f t="shared" si="22"/>
        <v>0</v>
      </c>
      <c r="AS54" s="89"/>
      <c r="AT54" s="90"/>
      <c r="AU54" s="85"/>
      <c r="AV54" s="86"/>
      <c r="AW54" s="90"/>
      <c r="AX54" s="88" t="str">
        <f t="shared" si="23"/>
        <v/>
      </c>
      <c r="AY54" s="89"/>
      <c r="AZ54" s="89" t="str">
        <f t="shared" si="24"/>
        <v/>
      </c>
      <c r="BA54" s="91" t="str">
        <f t="shared" si="25"/>
        <v/>
      </c>
      <c r="BB54" s="113" t="str">
        <f t="shared" si="26"/>
        <v/>
      </c>
      <c r="BC54" s="119"/>
      <c r="BD54" s="120"/>
      <c r="BE54" s="89"/>
      <c r="BF54" s="89" t="str">
        <f t="shared" si="27"/>
        <v/>
      </c>
      <c r="BG54" s="91" t="str">
        <f t="shared" si="28"/>
        <v/>
      </c>
      <c r="BH54" s="113" t="str">
        <f t="shared" si="29"/>
        <v/>
      </c>
      <c r="BI54" s="118"/>
      <c r="BJ54" s="118"/>
      <c r="BK54" s="118"/>
      <c r="BL54" s="118"/>
      <c r="BN54" s="76"/>
      <c r="BO54" s="4"/>
    </row>
    <row r="55" spans="1:67">
      <c r="A55" s="75">
        <v>39</v>
      </c>
      <c r="B55" s="76"/>
      <c r="C55" s="75"/>
      <c r="D55" s="75"/>
      <c r="E55" s="75"/>
      <c r="F55" s="75"/>
      <c r="G55" s="77"/>
      <c r="H55" s="77"/>
      <c r="I55" s="78"/>
      <c r="J55" s="81"/>
      <c r="K55" s="80"/>
      <c r="L55" s="80"/>
      <c r="M55" s="79"/>
      <c r="N55" s="79"/>
      <c r="O55" s="79"/>
      <c r="P55" s="79"/>
      <c r="Q55" s="80"/>
      <c r="R55" s="81"/>
      <c r="S55" s="81"/>
      <c r="T55" s="82"/>
      <c r="U55" s="83" t="str">
        <f>IF(F55&lt;&gt;"",IFERROR(HLOOKUP("prediction_xgb_"&amp;F55,ML_prediction!$D$4:$AP$6,3,0),"No Analysis"),"")</f>
        <v/>
      </c>
      <c r="V55" s="83" t="str">
        <f>IF(F55&lt;&gt;"",IFERROR(HLOOKUP("prediction_LR_"&amp;F55,ML_prediction!$D$4:$AP$6,3,0),"No Analysis"),"")</f>
        <v/>
      </c>
      <c r="W55" s="84"/>
      <c r="X55" s="84"/>
      <c r="Y55" s="84"/>
      <c r="Z55" s="84"/>
      <c r="AA55" s="84"/>
      <c r="AB55" s="84"/>
      <c r="AC55" s="84"/>
      <c r="AD55" s="82"/>
      <c r="AE55" s="82"/>
      <c r="AF55" s="82"/>
      <c r="AG55" s="82"/>
      <c r="AH55" s="82"/>
      <c r="AI55" s="82"/>
      <c r="AJ55" s="82"/>
      <c r="AK55" s="82"/>
      <c r="AL55" s="85"/>
      <c r="AM55" s="82"/>
      <c r="AN55" s="82"/>
      <c r="AO55" s="86"/>
      <c r="AP55" s="87"/>
      <c r="AQ55" s="88"/>
      <c r="AR55" s="89">
        <f t="shared" si="22"/>
        <v>0</v>
      </c>
      <c r="AS55" s="89"/>
      <c r="AT55" s="90"/>
      <c r="AU55" s="85"/>
      <c r="AV55" s="86"/>
      <c r="AW55" s="90"/>
      <c r="AX55" s="88" t="str">
        <f t="shared" si="23"/>
        <v/>
      </c>
      <c r="AY55" s="89"/>
      <c r="AZ55" s="89" t="str">
        <f t="shared" si="24"/>
        <v/>
      </c>
      <c r="BA55" s="91" t="str">
        <f t="shared" si="25"/>
        <v/>
      </c>
      <c r="BB55" s="113" t="str">
        <f t="shared" si="26"/>
        <v/>
      </c>
      <c r="BC55" s="119"/>
      <c r="BD55" s="120"/>
      <c r="BE55" s="89"/>
      <c r="BF55" s="89" t="str">
        <f t="shared" si="27"/>
        <v/>
      </c>
      <c r="BG55" s="91" t="str">
        <f t="shared" si="28"/>
        <v/>
      </c>
      <c r="BH55" s="113" t="str">
        <f t="shared" si="29"/>
        <v/>
      </c>
      <c r="BI55" s="118"/>
      <c r="BJ55" s="118"/>
      <c r="BK55" s="118"/>
      <c r="BL55" s="118"/>
      <c r="BN55" s="76"/>
      <c r="BO55" s="4"/>
    </row>
    <row r="56" spans="1:67">
      <c r="A56" s="75">
        <v>40</v>
      </c>
      <c r="B56" s="76"/>
      <c r="C56" s="75"/>
      <c r="D56" s="75"/>
      <c r="E56" s="75"/>
      <c r="F56" s="75"/>
      <c r="G56" s="77"/>
      <c r="H56" s="77"/>
      <c r="I56" s="78"/>
      <c r="J56" s="81"/>
      <c r="K56" s="80"/>
      <c r="L56" s="80"/>
      <c r="M56" s="79"/>
      <c r="N56" s="79"/>
      <c r="O56" s="79"/>
      <c r="P56" s="79"/>
      <c r="Q56" s="80"/>
      <c r="R56" s="81"/>
      <c r="S56" s="81"/>
      <c r="T56" s="82"/>
      <c r="U56" s="83" t="str">
        <f>IF(F56&lt;&gt;"",IFERROR(HLOOKUP("prediction_xgb_"&amp;F56,ML_prediction!$D$4:$AP$6,3,0),"No Analysis"),"")</f>
        <v/>
      </c>
      <c r="V56" s="83" t="str">
        <f>IF(F56&lt;&gt;"",IFERROR(HLOOKUP("prediction_LR_"&amp;F56,ML_prediction!$D$4:$AP$6,3,0),"No Analysis"),"")</f>
        <v/>
      </c>
      <c r="W56" s="84"/>
      <c r="X56" s="84"/>
      <c r="Y56" s="84"/>
      <c r="Z56" s="84"/>
      <c r="AA56" s="84"/>
      <c r="AB56" s="84"/>
      <c r="AC56" s="84"/>
      <c r="AD56" s="82"/>
      <c r="AE56" s="82"/>
      <c r="AF56" s="82"/>
      <c r="AG56" s="82"/>
      <c r="AH56" s="82"/>
      <c r="AI56" s="82"/>
      <c r="AJ56" s="82"/>
      <c r="AK56" s="82"/>
      <c r="AL56" s="85"/>
      <c r="AM56" s="82"/>
      <c r="AN56" s="82"/>
      <c r="AO56" s="86"/>
      <c r="AP56" s="87"/>
      <c r="AQ56" s="88"/>
      <c r="AR56" s="89">
        <f t="shared" si="22"/>
        <v>0</v>
      </c>
      <c r="AS56" s="89"/>
      <c r="AT56" s="90"/>
      <c r="AU56" s="85"/>
      <c r="AV56" s="86"/>
      <c r="AW56" s="90"/>
      <c r="AX56" s="88" t="str">
        <f t="shared" si="23"/>
        <v/>
      </c>
      <c r="AY56" s="89"/>
      <c r="AZ56" s="89" t="str">
        <f t="shared" si="24"/>
        <v/>
      </c>
      <c r="BA56" s="91" t="str">
        <f t="shared" si="25"/>
        <v/>
      </c>
      <c r="BB56" s="113" t="str">
        <f t="shared" si="26"/>
        <v/>
      </c>
      <c r="BC56" s="119"/>
      <c r="BD56" s="120"/>
      <c r="BE56" s="89"/>
      <c r="BF56" s="89" t="str">
        <f t="shared" si="27"/>
        <v/>
      </c>
      <c r="BG56" s="91" t="str">
        <f t="shared" si="28"/>
        <v/>
      </c>
      <c r="BH56" s="113" t="str">
        <f t="shared" si="29"/>
        <v/>
      </c>
      <c r="BI56" s="118"/>
      <c r="BJ56" s="118"/>
      <c r="BK56" s="118"/>
      <c r="BL56" s="118"/>
      <c r="BN56" s="76"/>
      <c r="BO56" s="4"/>
    </row>
    <row r="57" spans="1:67">
      <c r="A57" s="75">
        <v>41</v>
      </c>
      <c r="B57" s="76"/>
      <c r="C57" s="75"/>
      <c r="D57" s="75"/>
      <c r="E57" s="75"/>
      <c r="F57" s="75"/>
      <c r="G57" s="77"/>
      <c r="H57" s="77"/>
      <c r="I57" s="78"/>
      <c r="J57" s="81"/>
      <c r="K57" s="80"/>
      <c r="L57" s="80"/>
      <c r="M57" s="79"/>
      <c r="N57" s="79"/>
      <c r="O57" s="79"/>
      <c r="P57" s="79"/>
      <c r="Q57" s="80"/>
      <c r="R57" s="81"/>
      <c r="S57" s="81"/>
      <c r="T57" s="82"/>
      <c r="U57" s="83" t="str">
        <f>IF(F57&lt;&gt;"",IFERROR(HLOOKUP("prediction_xgb_"&amp;F57,ML_prediction!$D$4:$AP$6,3,0),"No Analysis"),"")</f>
        <v/>
      </c>
      <c r="V57" s="83" t="str">
        <f>IF(F57&lt;&gt;"",IFERROR(HLOOKUP("prediction_LR_"&amp;F57,ML_prediction!$D$4:$AP$6,3,0),"No Analysis"),"")</f>
        <v/>
      </c>
      <c r="W57" s="84"/>
      <c r="X57" s="84"/>
      <c r="Y57" s="84"/>
      <c r="Z57" s="84"/>
      <c r="AA57" s="84"/>
      <c r="AB57" s="84"/>
      <c r="AC57" s="84"/>
      <c r="AD57" s="82"/>
      <c r="AE57" s="82"/>
      <c r="AF57" s="82"/>
      <c r="AG57" s="82"/>
      <c r="AH57" s="82"/>
      <c r="AI57" s="82"/>
      <c r="AJ57" s="82"/>
      <c r="AK57" s="82"/>
      <c r="AL57" s="85"/>
      <c r="AM57" s="82"/>
      <c r="AN57" s="82"/>
      <c r="AO57" s="86"/>
      <c r="AP57" s="87"/>
      <c r="AQ57" s="88"/>
      <c r="AR57" s="89">
        <f t="shared" si="22"/>
        <v>0</v>
      </c>
      <c r="AS57" s="89"/>
      <c r="AT57" s="90"/>
      <c r="AU57" s="85"/>
      <c r="AV57" s="86"/>
      <c r="AW57" s="90"/>
      <c r="AX57" s="88" t="str">
        <f t="shared" si="23"/>
        <v/>
      </c>
      <c r="AY57" s="89"/>
      <c r="AZ57" s="89" t="str">
        <f t="shared" si="24"/>
        <v/>
      </c>
      <c r="BA57" s="91" t="str">
        <f t="shared" si="25"/>
        <v/>
      </c>
      <c r="BB57" s="113" t="str">
        <f t="shared" si="26"/>
        <v/>
      </c>
      <c r="BC57" s="119"/>
      <c r="BD57" s="120"/>
      <c r="BE57" s="89"/>
      <c r="BF57" s="89" t="str">
        <f t="shared" si="27"/>
        <v/>
      </c>
      <c r="BG57" s="91" t="str">
        <f t="shared" si="28"/>
        <v/>
      </c>
      <c r="BH57" s="113" t="str">
        <f t="shared" si="29"/>
        <v/>
      </c>
      <c r="BI57" s="118"/>
      <c r="BJ57" s="118"/>
      <c r="BK57" s="118"/>
      <c r="BL57" s="118"/>
      <c r="BN57" s="76"/>
      <c r="BO57" s="4"/>
    </row>
    <row r="58" spans="1:67">
      <c r="A58" s="75">
        <v>42</v>
      </c>
      <c r="B58" s="76"/>
      <c r="C58" s="75"/>
      <c r="D58" s="75"/>
      <c r="E58" s="75"/>
      <c r="F58" s="75"/>
      <c r="G58" s="77"/>
      <c r="H58" s="77"/>
      <c r="I58" s="78"/>
      <c r="J58" s="81"/>
      <c r="K58" s="80"/>
      <c r="L58" s="80"/>
      <c r="M58" s="79"/>
      <c r="N58" s="79"/>
      <c r="O58" s="79"/>
      <c r="P58" s="79"/>
      <c r="Q58" s="80"/>
      <c r="R58" s="81"/>
      <c r="S58" s="81"/>
      <c r="T58" s="82"/>
      <c r="U58" s="83" t="str">
        <f>IF(F58&lt;&gt;"",IFERROR(HLOOKUP("prediction_xgb_"&amp;F58,ML_prediction!$D$4:$AP$6,3,0),"No Analysis"),"")</f>
        <v/>
      </c>
      <c r="V58" s="83" t="str">
        <f>IF(F58&lt;&gt;"",IFERROR(HLOOKUP("prediction_LR_"&amp;F58,ML_prediction!$D$4:$AP$6,3,0),"No Analysis"),"")</f>
        <v/>
      </c>
      <c r="W58" s="84"/>
      <c r="X58" s="84"/>
      <c r="Y58" s="84"/>
      <c r="Z58" s="84"/>
      <c r="AA58" s="84"/>
      <c r="AB58" s="84"/>
      <c r="AC58" s="84"/>
      <c r="AD58" s="82"/>
      <c r="AE58" s="82"/>
      <c r="AF58" s="82"/>
      <c r="AG58" s="82"/>
      <c r="AH58" s="82"/>
      <c r="AI58" s="82"/>
      <c r="AJ58" s="82"/>
      <c r="AK58" s="82"/>
      <c r="AL58" s="85"/>
      <c r="AM58" s="82"/>
      <c r="AN58" s="82"/>
      <c r="AO58" s="86"/>
      <c r="AP58" s="87"/>
      <c r="AQ58" s="88"/>
      <c r="AR58" s="89">
        <f t="shared" si="22"/>
        <v>0</v>
      </c>
      <c r="AS58" s="89"/>
      <c r="AT58" s="90"/>
      <c r="AU58" s="85"/>
      <c r="AV58" s="86"/>
      <c r="AW58" s="90"/>
      <c r="AX58" s="88" t="str">
        <f t="shared" si="23"/>
        <v/>
      </c>
      <c r="AY58" s="89"/>
      <c r="AZ58" s="89" t="str">
        <f t="shared" si="24"/>
        <v/>
      </c>
      <c r="BA58" s="91" t="str">
        <f t="shared" si="25"/>
        <v/>
      </c>
      <c r="BB58" s="113" t="str">
        <f t="shared" si="26"/>
        <v/>
      </c>
      <c r="BC58" s="119"/>
      <c r="BD58" s="120"/>
      <c r="BE58" s="89"/>
      <c r="BF58" s="89" t="str">
        <f t="shared" si="27"/>
        <v/>
      </c>
      <c r="BG58" s="91" t="str">
        <f t="shared" si="28"/>
        <v/>
      </c>
      <c r="BH58" s="113" t="str">
        <f t="shared" si="29"/>
        <v/>
      </c>
      <c r="BI58" s="118"/>
      <c r="BJ58" s="118"/>
      <c r="BK58" s="118"/>
      <c r="BL58" s="118"/>
      <c r="BN58" s="76"/>
      <c r="BO58" s="4"/>
    </row>
    <row r="59" spans="1:67">
      <c r="A59" s="75">
        <v>43</v>
      </c>
      <c r="B59" s="76"/>
      <c r="C59" s="75"/>
      <c r="D59" s="75"/>
      <c r="E59" s="75"/>
      <c r="F59" s="75"/>
      <c r="G59" s="77"/>
      <c r="H59" s="77"/>
      <c r="I59" s="78"/>
      <c r="J59" s="81"/>
      <c r="K59" s="80"/>
      <c r="L59" s="80"/>
      <c r="M59" s="79"/>
      <c r="N59" s="79"/>
      <c r="O59" s="79"/>
      <c r="P59" s="79"/>
      <c r="Q59" s="80"/>
      <c r="R59" s="81"/>
      <c r="S59" s="81"/>
      <c r="T59" s="82"/>
      <c r="U59" s="83" t="str">
        <f>IF(F59&lt;&gt;"",IFERROR(HLOOKUP("prediction_xgb_"&amp;F59,ML_prediction!$D$4:$AP$6,3,0),"No Analysis"),"")</f>
        <v/>
      </c>
      <c r="V59" s="83" t="str">
        <f>IF(F59&lt;&gt;"",IFERROR(HLOOKUP("prediction_LR_"&amp;F59,ML_prediction!$D$4:$AP$6,3,0),"No Analysis"),"")</f>
        <v/>
      </c>
      <c r="W59" s="84"/>
      <c r="X59" s="84"/>
      <c r="Y59" s="84"/>
      <c r="Z59" s="84"/>
      <c r="AA59" s="84"/>
      <c r="AB59" s="84"/>
      <c r="AC59" s="84"/>
      <c r="AD59" s="82"/>
      <c r="AE59" s="82"/>
      <c r="AF59" s="82"/>
      <c r="AG59" s="82"/>
      <c r="AH59" s="82"/>
      <c r="AI59" s="82"/>
      <c r="AJ59" s="82"/>
      <c r="AK59" s="82"/>
      <c r="AL59" s="85"/>
      <c r="AM59" s="82"/>
      <c r="AN59" s="82"/>
      <c r="AO59" s="86"/>
      <c r="AP59" s="87"/>
      <c r="AQ59" s="88"/>
      <c r="AR59" s="89">
        <f t="shared" si="22"/>
        <v>0</v>
      </c>
      <c r="AS59" s="89"/>
      <c r="AT59" s="90"/>
      <c r="AU59" s="85"/>
      <c r="AV59" s="86"/>
      <c r="AW59" s="90"/>
      <c r="AX59" s="88" t="str">
        <f t="shared" si="23"/>
        <v/>
      </c>
      <c r="AY59" s="89"/>
      <c r="AZ59" s="89" t="str">
        <f t="shared" si="24"/>
        <v/>
      </c>
      <c r="BA59" s="91" t="str">
        <f t="shared" si="25"/>
        <v/>
      </c>
      <c r="BB59" s="113" t="str">
        <f t="shared" si="26"/>
        <v/>
      </c>
      <c r="BC59" s="119"/>
      <c r="BD59" s="120"/>
      <c r="BE59" s="89"/>
      <c r="BF59" s="89" t="str">
        <f t="shared" si="27"/>
        <v/>
      </c>
      <c r="BG59" s="91" t="str">
        <f t="shared" si="28"/>
        <v/>
      </c>
      <c r="BH59" s="113" t="str">
        <f t="shared" si="29"/>
        <v/>
      </c>
      <c r="BI59" s="118"/>
      <c r="BJ59" s="118"/>
      <c r="BK59" s="118"/>
      <c r="BL59" s="118"/>
      <c r="BN59" s="76"/>
      <c r="BO59" s="4"/>
    </row>
    <row r="60" spans="1:67">
      <c r="A60" s="75">
        <v>44</v>
      </c>
      <c r="B60" s="76"/>
      <c r="C60" s="75"/>
      <c r="D60" s="75"/>
      <c r="E60" s="75"/>
      <c r="F60" s="75"/>
      <c r="G60" s="77"/>
      <c r="H60" s="77"/>
      <c r="I60" s="78"/>
      <c r="J60" s="81"/>
      <c r="K60" s="80"/>
      <c r="L60" s="80"/>
      <c r="M60" s="79"/>
      <c r="N60" s="79"/>
      <c r="O60" s="79"/>
      <c r="P60" s="79"/>
      <c r="Q60" s="80"/>
      <c r="R60" s="81"/>
      <c r="S60" s="81"/>
      <c r="T60" s="82"/>
      <c r="U60" s="83" t="str">
        <f>IF(F60&lt;&gt;"",IFERROR(HLOOKUP("prediction_xgb_"&amp;F60,ML_prediction!$D$4:$AP$6,3,0),"No Analysis"),"")</f>
        <v/>
      </c>
      <c r="V60" s="83" t="str">
        <f>IF(F60&lt;&gt;"",IFERROR(HLOOKUP("prediction_LR_"&amp;F60,ML_prediction!$D$4:$AP$6,3,0),"No Analysis"),"")</f>
        <v/>
      </c>
      <c r="W60" s="84"/>
      <c r="X60" s="84"/>
      <c r="Y60" s="84"/>
      <c r="Z60" s="84"/>
      <c r="AA60" s="84"/>
      <c r="AB60" s="84"/>
      <c r="AC60" s="84"/>
      <c r="AD60" s="82"/>
      <c r="AE60" s="82"/>
      <c r="AF60" s="82"/>
      <c r="AG60" s="82"/>
      <c r="AH60" s="82"/>
      <c r="AI60" s="82"/>
      <c r="AJ60" s="82"/>
      <c r="AK60" s="82"/>
      <c r="AL60" s="85"/>
      <c r="AM60" s="82"/>
      <c r="AN60" s="82"/>
      <c r="AO60" s="86"/>
      <c r="AP60" s="87"/>
      <c r="AQ60" s="88"/>
      <c r="AR60" s="89">
        <f t="shared" si="22"/>
        <v>0</v>
      </c>
      <c r="AS60" s="89"/>
      <c r="AT60" s="90"/>
      <c r="AU60" s="85"/>
      <c r="AV60" s="86"/>
      <c r="AW60" s="90"/>
      <c r="AX60" s="88" t="str">
        <f t="shared" si="23"/>
        <v/>
      </c>
      <c r="AY60" s="89"/>
      <c r="AZ60" s="89" t="str">
        <f t="shared" si="24"/>
        <v/>
      </c>
      <c r="BA60" s="91" t="str">
        <f t="shared" si="25"/>
        <v/>
      </c>
      <c r="BB60" s="113" t="str">
        <f t="shared" si="26"/>
        <v/>
      </c>
      <c r="BC60" s="119"/>
      <c r="BD60" s="120"/>
      <c r="BE60" s="89"/>
      <c r="BF60" s="89" t="str">
        <f t="shared" si="27"/>
        <v/>
      </c>
      <c r="BG60" s="91" t="str">
        <f t="shared" si="28"/>
        <v/>
      </c>
      <c r="BH60" s="113" t="str">
        <f t="shared" si="29"/>
        <v/>
      </c>
      <c r="BI60" s="118"/>
      <c r="BJ60" s="118"/>
      <c r="BK60" s="118"/>
      <c r="BL60" s="118"/>
      <c r="BN60" s="76"/>
      <c r="BO60" s="4"/>
    </row>
    <row r="61" spans="1:67">
      <c r="A61" s="75">
        <v>45</v>
      </c>
      <c r="B61" s="76"/>
      <c r="C61" s="75"/>
      <c r="D61" s="75"/>
      <c r="E61" s="75"/>
      <c r="F61" s="75"/>
      <c r="G61" s="77"/>
      <c r="H61" s="77"/>
      <c r="I61" s="78"/>
      <c r="J61" s="81"/>
      <c r="K61" s="80"/>
      <c r="L61" s="80"/>
      <c r="M61" s="79"/>
      <c r="N61" s="79"/>
      <c r="O61" s="79"/>
      <c r="P61" s="79"/>
      <c r="Q61" s="80"/>
      <c r="R61" s="81"/>
      <c r="S61" s="81"/>
      <c r="T61" s="82"/>
      <c r="U61" s="83" t="str">
        <f>IF(F61&lt;&gt;"",IFERROR(HLOOKUP("prediction_xgb_"&amp;F61,ML_prediction!$D$4:$AP$6,3,0),"No Analysis"),"")</f>
        <v/>
      </c>
      <c r="V61" s="83" t="str">
        <f>IF(F61&lt;&gt;"",IFERROR(HLOOKUP("prediction_LR_"&amp;F61,ML_prediction!$D$4:$AP$6,3,0),"No Analysis"),"")</f>
        <v/>
      </c>
      <c r="W61" s="84"/>
      <c r="X61" s="84"/>
      <c r="Y61" s="84"/>
      <c r="Z61" s="84"/>
      <c r="AA61" s="84"/>
      <c r="AB61" s="84"/>
      <c r="AC61" s="84"/>
      <c r="AD61" s="82"/>
      <c r="AE61" s="82"/>
      <c r="AF61" s="82"/>
      <c r="AG61" s="82"/>
      <c r="AH61" s="82"/>
      <c r="AI61" s="82"/>
      <c r="AJ61" s="82"/>
      <c r="AK61" s="82"/>
      <c r="AL61" s="85"/>
      <c r="AM61" s="82"/>
      <c r="AN61" s="82"/>
      <c r="AO61" s="86"/>
      <c r="AP61" s="87"/>
      <c r="AQ61" s="88"/>
      <c r="AR61" s="89">
        <f t="shared" si="22"/>
        <v>0</v>
      </c>
      <c r="AS61" s="89"/>
      <c r="AT61" s="90"/>
      <c r="AU61" s="85"/>
      <c r="AV61" s="86"/>
      <c r="AW61" s="90"/>
      <c r="AX61" s="88" t="str">
        <f t="shared" si="23"/>
        <v/>
      </c>
      <c r="AY61" s="89"/>
      <c r="AZ61" s="89" t="str">
        <f t="shared" si="24"/>
        <v/>
      </c>
      <c r="BA61" s="91" t="str">
        <f t="shared" si="25"/>
        <v/>
      </c>
      <c r="BB61" s="113" t="str">
        <f t="shared" si="26"/>
        <v/>
      </c>
      <c r="BC61" s="119"/>
      <c r="BD61" s="120"/>
      <c r="BE61" s="89"/>
      <c r="BF61" s="89" t="str">
        <f t="shared" si="27"/>
        <v/>
      </c>
      <c r="BG61" s="91" t="str">
        <f t="shared" si="28"/>
        <v/>
      </c>
      <c r="BH61" s="113" t="str">
        <f t="shared" si="29"/>
        <v/>
      </c>
      <c r="BI61" s="118"/>
      <c r="BJ61" s="118"/>
      <c r="BK61" s="118"/>
      <c r="BL61" s="118"/>
      <c r="BN61" s="76"/>
      <c r="BO61" s="4"/>
    </row>
    <row r="62" spans="1:67">
      <c r="A62" s="75">
        <v>46</v>
      </c>
      <c r="B62" s="76"/>
      <c r="C62" s="75"/>
      <c r="D62" s="75"/>
      <c r="E62" s="75"/>
      <c r="F62" s="75"/>
      <c r="G62" s="77"/>
      <c r="H62" s="77"/>
      <c r="I62" s="78"/>
      <c r="J62" s="81"/>
      <c r="K62" s="80"/>
      <c r="L62" s="80"/>
      <c r="M62" s="79"/>
      <c r="N62" s="79"/>
      <c r="O62" s="79"/>
      <c r="P62" s="79"/>
      <c r="Q62" s="80"/>
      <c r="R62" s="81"/>
      <c r="S62" s="81"/>
      <c r="T62" s="82"/>
      <c r="U62" s="83" t="str">
        <f>IF(F62&lt;&gt;"",IFERROR(HLOOKUP("prediction_xgb_"&amp;F62,ML_prediction!$D$4:$AP$6,3,0),"No Analysis"),"")</f>
        <v/>
      </c>
      <c r="V62" s="83" t="str">
        <f>IF(F62&lt;&gt;"",IFERROR(HLOOKUP("prediction_LR_"&amp;F62,ML_prediction!$D$4:$AP$6,3,0),"No Analysis"),"")</f>
        <v/>
      </c>
      <c r="W62" s="84"/>
      <c r="X62" s="84"/>
      <c r="Y62" s="84"/>
      <c r="Z62" s="84"/>
      <c r="AA62" s="84"/>
      <c r="AB62" s="84"/>
      <c r="AC62" s="84"/>
      <c r="AD62" s="82"/>
      <c r="AE62" s="82"/>
      <c r="AF62" s="82"/>
      <c r="AG62" s="82"/>
      <c r="AH62" s="82"/>
      <c r="AI62" s="82"/>
      <c r="AJ62" s="82"/>
      <c r="AK62" s="82"/>
      <c r="AL62" s="85"/>
      <c r="AM62" s="82"/>
      <c r="AN62" s="82"/>
      <c r="AO62" s="86"/>
      <c r="AP62" s="87"/>
      <c r="AQ62" s="88"/>
      <c r="AR62" s="89">
        <f t="shared" si="22"/>
        <v>0</v>
      </c>
      <c r="AS62" s="89"/>
      <c r="AT62" s="90"/>
      <c r="AU62" s="85"/>
      <c r="AV62" s="86"/>
      <c r="AW62" s="90"/>
      <c r="AX62" s="88" t="str">
        <f t="shared" si="23"/>
        <v/>
      </c>
      <c r="AY62" s="89"/>
      <c r="AZ62" s="89" t="str">
        <f t="shared" si="24"/>
        <v/>
      </c>
      <c r="BA62" s="91" t="str">
        <f t="shared" si="25"/>
        <v/>
      </c>
      <c r="BB62" s="113" t="str">
        <f t="shared" si="26"/>
        <v/>
      </c>
      <c r="BC62" s="119"/>
      <c r="BD62" s="120"/>
      <c r="BE62" s="89"/>
      <c r="BF62" s="89" t="str">
        <f t="shared" si="27"/>
        <v/>
      </c>
      <c r="BG62" s="91" t="str">
        <f t="shared" si="28"/>
        <v/>
      </c>
      <c r="BH62" s="113" t="str">
        <f t="shared" si="29"/>
        <v/>
      </c>
      <c r="BI62" s="118"/>
      <c r="BJ62" s="118"/>
      <c r="BK62" s="118"/>
      <c r="BL62" s="118"/>
      <c r="BN62" s="76"/>
      <c r="BO62" s="4"/>
    </row>
    <row r="63" spans="1:67">
      <c r="A63" s="75">
        <v>47</v>
      </c>
      <c r="B63" s="76"/>
      <c r="C63" s="75"/>
      <c r="D63" s="75"/>
      <c r="E63" s="75"/>
      <c r="F63" s="75"/>
      <c r="G63" s="77"/>
      <c r="H63" s="77"/>
      <c r="I63" s="78"/>
      <c r="J63" s="81"/>
      <c r="K63" s="80"/>
      <c r="L63" s="80"/>
      <c r="M63" s="79"/>
      <c r="N63" s="79"/>
      <c r="O63" s="79"/>
      <c r="P63" s="79"/>
      <c r="Q63" s="80"/>
      <c r="R63" s="81"/>
      <c r="S63" s="81"/>
      <c r="T63" s="82"/>
      <c r="U63" s="83" t="str">
        <f>IF(F63&lt;&gt;"",IFERROR(HLOOKUP("prediction_xgb_"&amp;F63,ML_prediction!$D$4:$AP$6,3,0),"No Analysis"),"")</f>
        <v/>
      </c>
      <c r="V63" s="83" t="str">
        <f>IF(F63&lt;&gt;"",IFERROR(HLOOKUP("prediction_LR_"&amp;F63,ML_prediction!$D$4:$AP$6,3,0),"No Analysis"),"")</f>
        <v/>
      </c>
      <c r="W63" s="84"/>
      <c r="X63" s="84"/>
      <c r="Y63" s="84"/>
      <c r="Z63" s="84"/>
      <c r="AA63" s="84"/>
      <c r="AB63" s="84"/>
      <c r="AC63" s="84"/>
      <c r="AD63" s="82"/>
      <c r="AE63" s="82"/>
      <c r="AF63" s="82"/>
      <c r="AG63" s="82"/>
      <c r="AH63" s="82"/>
      <c r="AI63" s="82"/>
      <c r="AJ63" s="82"/>
      <c r="AK63" s="82"/>
      <c r="AL63" s="85"/>
      <c r="AM63" s="82"/>
      <c r="AN63" s="82"/>
      <c r="AO63" s="86"/>
      <c r="AP63" s="87"/>
      <c r="AQ63" s="88"/>
      <c r="AR63" s="89">
        <f t="shared" si="22"/>
        <v>0</v>
      </c>
      <c r="AS63" s="89"/>
      <c r="AT63" s="90"/>
      <c r="AU63" s="85"/>
      <c r="AV63" s="86"/>
      <c r="AW63" s="90"/>
      <c r="AX63" s="88" t="str">
        <f t="shared" si="23"/>
        <v/>
      </c>
      <c r="AY63" s="89"/>
      <c r="AZ63" s="89" t="str">
        <f t="shared" si="24"/>
        <v/>
      </c>
      <c r="BA63" s="91" t="str">
        <f t="shared" si="25"/>
        <v/>
      </c>
      <c r="BB63" s="113" t="str">
        <f t="shared" si="26"/>
        <v/>
      </c>
      <c r="BC63" s="119"/>
      <c r="BD63" s="120"/>
      <c r="BE63" s="89"/>
      <c r="BF63" s="89" t="str">
        <f t="shared" si="27"/>
        <v/>
      </c>
      <c r="BG63" s="91" t="str">
        <f t="shared" si="28"/>
        <v/>
      </c>
      <c r="BH63" s="113" t="str">
        <f t="shared" si="29"/>
        <v/>
      </c>
      <c r="BI63" s="118"/>
      <c r="BJ63" s="118"/>
      <c r="BK63" s="118"/>
      <c r="BL63" s="118"/>
      <c r="BN63" s="76"/>
      <c r="BO63" s="4"/>
    </row>
    <row r="64" spans="1:67">
      <c r="A64" s="92"/>
      <c r="B64" s="93"/>
      <c r="C64" s="92"/>
      <c r="D64" s="92"/>
      <c r="E64" s="92"/>
      <c r="F64" s="92"/>
      <c r="G64" s="92"/>
      <c r="H64" s="92"/>
      <c r="I64" s="94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2"/>
      <c r="BB64" s="92"/>
      <c r="BC64" s="121"/>
      <c r="BD64" s="92"/>
      <c r="BE64" s="92"/>
      <c r="BF64" s="92"/>
      <c r="BG64" s="92"/>
      <c r="BH64" s="92"/>
      <c r="BI64" s="92"/>
      <c r="BJ64" s="92"/>
      <c r="BK64" s="92"/>
      <c r="BL64" s="92"/>
      <c r="BN64" s="76"/>
      <c r="BO64" s="4"/>
    </row>
    <row r="65" spans="1:67">
      <c r="A65" s="92"/>
      <c r="B65" s="93"/>
      <c r="C65" s="92"/>
      <c r="D65" s="92"/>
      <c r="E65" s="92"/>
      <c r="F65" s="92"/>
      <c r="G65" s="92"/>
      <c r="H65" s="92"/>
      <c r="I65" s="94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2"/>
      <c r="BA65" s="92"/>
      <c r="BB65" s="92"/>
      <c r="BC65" s="121"/>
      <c r="BD65" s="92"/>
      <c r="BE65" s="92"/>
      <c r="BF65" s="92"/>
      <c r="BG65" s="92"/>
      <c r="BH65" s="92"/>
      <c r="BI65" s="92"/>
      <c r="BJ65" s="92"/>
      <c r="BK65" s="92"/>
      <c r="BL65" s="92"/>
      <c r="BN65" s="76"/>
      <c r="BO65" s="4"/>
    </row>
    <row r="66" spans="1:67">
      <c r="A66" s="92"/>
      <c r="B66" s="93"/>
      <c r="C66" s="92"/>
      <c r="D66" s="92"/>
      <c r="E66" s="92"/>
      <c r="F66" s="92"/>
      <c r="G66" s="92"/>
      <c r="H66" s="92"/>
      <c r="I66" s="94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2"/>
      <c r="BA66" s="92"/>
      <c r="BB66" s="92"/>
      <c r="BC66" s="121"/>
      <c r="BD66" s="92"/>
      <c r="BE66" s="92"/>
      <c r="BF66" s="92"/>
      <c r="BG66" s="92"/>
      <c r="BH66" s="92"/>
      <c r="BI66" s="92"/>
      <c r="BJ66" s="92"/>
      <c r="BK66" s="92"/>
      <c r="BL66" s="92"/>
      <c r="BN66" s="76"/>
      <c r="BO66" s="4"/>
    </row>
    <row r="67" spans="1:67">
      <c r="A67" s="92"/>
      <c r="B67" s="93"/>
      <c r="C67" s="92"/>
      <c r="D67" s="92"/>
      <c r="E67" s="92"/>
      <c r="F67" s="92"/>
      <c r="G67" s="92"/>
      <c r="H67" s="92"/>
      <c r="I67" s="94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92"/>
      <c r="AW67" s="92"/>
      <c r="AX67" s="92"/>
      <c r="AY67" s="92"/>
      <c r="AZ67" s="92"/>
      <c r="BA67" s="92"/>
      <c r="BB67" s="92"/>
      <c r="BC67" s="121"/>
      <c r="BD67" s="92"/>
      <c r="BE67" s="92"/>
      <c r="BF67" s="92"/>
      <c r="BG67" s="92"/>
      <c r="BH67" s="92"/>
      <c r="BI67" s="92"/>
      <c r="BJ67" s="92"/>
      <c r="BK67" s="92"/>
      <c r="BL67" s="92"/>
      <c r="BN67" s="76"/>
      <c r="BO67" s="4"/>
    </row>
    <row r="68" spans="1:67">
      <c r="A68" s="92"/>
      <c r="B68" s="93"/>
      <c r="C68" s="92"/>
      <c r="D68" s="92"/>
      <c r="E68" s="92"/>
      <c r="F68" s="92"/>
      <c r="G68" s="92"/>
      <c r="H68" s="92"/>
      <c r="I68" s="94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2"/>
      <c r="BA68" s="92"/>
      <c r="BB68" s="92"/>
      <c r="BC68" s="121"/>
      <c r="BD68" s="92"/>
      <c r="BE68" s="92"/>
      <c r="BF68" s="92"/>
      <c r="BG68" s="92"/>
      <c r="BH68" s="92"/>
      <c r="BI68" s="92"/>
      <c r="BJ68" s="92"/>
      <c r="BK68" s="92"/>
      <c r="BL68" s="92"/>
      <c r="BN68" s="76"/>
      <c r="BO68" s="4"/>
    </row>
    <row r="69" spans="1:67">
      <c r="A69" s="92"/>
      <c r="B69" s="93"/>
      <c r="C69" s="92"/>
      <c r="D69" s="92"/>
      <c r="E69" s="92"/>
      <c r="F69" s="92"/>
      <c r="G69" s="92"/>
      <c r="H69" s="92"/>
      <c r="I69" s="94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2"/>
      <c r="BA69" s="92"/>
      <c r="BB69" s="92"/>
      <c r="BC69" s="121"/>
      <c r="BD69" s="92"/>
      <c r="BE69" s="92"/>
      <c r="BF69" s="92"/>
      <c r="BG69" s="92"/>
      <c r="BH69" s="92"/>
      <c r="BI69" s="92"/>
      <c r="BJ69" s="92"/>
      <c r="BK69" s="92"/>
      <c r="BL69" s="92"/>
      <c r="BN69" s="76"/>
      <c r="BO69" s="4"/>
    </row>
    <row r="70" spans="1:67">
      <c r="A70" s="92"/>
      <c r="B70" s="93"/>
      <c r="C70" s="92"/>
      <c r="D70" s="92"/>
      <c r="E70" s="92"/>
      <c r="F70" s="92"/>
      <c r="G70" s="92"/>
      <c r="H70" s="92"/>
      <c r="I70" s="94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121"/>
      <c r="BD70" s="92"/>
      <c r="BE70" s="92"/>
      <c r="BF70" s="92"/>
      <c r="BG70" s="92"/>
      <c r="BH70" s="92"/>
      <c r="BI70" s="92"/>
      <c r="BJ70" s="92"/>
      <c r="BK70" s="92"/>
      <c r="BL70" s="92"/>
      <c r="BN70" s="76"/>
      <c r="BO70" s="4"/>
    </row>
    <row r="71" spans="1:67">
      <c r="A71" s="92"/>
      <c r="B71" s="93"/>
      <c r="C71" s="92"/>
      <c r="D71" s="92"/>
      <c r="E71" s="92"/>
      <c r="F71" s="92"/>
      <c r="G71" s="92"/>
      <c r="H71" s="92"/>
      <c r="I71" s="94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  <c r="AS71" s="92"/>
      <c r="AT71" s="92"/>
      <c r="AU71" s="92"/>
      <c r="AV71" s="92"/>
      <c r="AW71" s="92"/>
      <c r="AX71" s="92"/>
      <c r="AY71" s="92"/>
      <c r="AZ71" s="92"/>
      <c r="BA71" s="92"/>
      <c r="BB71" s="92"/>
      <c r="BC71" s="121"/>
      <c r="BD71" s="92"/>
      <c r="BE71" s="92"/>
      <c r="BF71" s="92"/>
      <c r="BG71" s="92"/>
      <c r="BH71" s="92"/>
      <c r="BI71" s="92"/>
      <c r="BJ71" s="92"/>
      <c r="BK71" s="92"/>
      <c r="BL71" s="92"/>
      <c r="BN71" s="76"/>
      <c r="BO71" s="4"/>
    </row>
    <row r="72" spans="1:67">
      <c r="A72" s="92"/>
      <c r="B72" s="93"/>
      <c r="C72" s="92"/>
      <c r="D72" s="92"/>
      <c r="E72" s="92"/>
      <c r="F72" s="92"/>
      <c r="G72" s="92"/>
      <c r="H72" s="92"/>
      <c r="I72" s="94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2"/>
      <c r="BA72" s="92"/>
      <c r="BB72" s="92"/>
      <c r="BC72" s="121"/>
      <c r="BD72" s="92"/>
      <c r="BE72" s="92"/>
      <c r="BF72" s="92"/>
      <c r="BG72" s="92"/>
      <c r="BH72" s="92"/>
      <c r="BI72" s="92"/>
      <c r="BJ72" s="92"/>
      <c r="BK72" s="92"/>
      <c r="BL72" s="92"/>
      <c r="BN72" s="76"/>
      <c r="BO72" s="4"/>
    </row>
    <row r="73" spans="1:67">
      <c r="A73" s="92"/>
      <c r="B73" s="93"/>
      <c r="C73" s="92"/>
      <c r="D73" s="92"/>
      <c r="E73" s="92"/>
      <c r="F73" s="92"/>
      <c r="G73" s="92"/>
      <c r="H73" s="92"/>
      <c r="I73" s="94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2"/>
      <c r="BA73" s="92"/>
      <c r="BB73" s="92"/>
      <c r="BC73" s="121"/>
      <c r="BD73" s="92"/>
      <c r="BE73" s="92"/>
      <c r="BF73" s="92"/>
      <c r="BG73" s="92"/>
      <c r="BH73" s="92"/>
      <c r="BI73" s="92"/>
      <c r="BJ73" s="92"/>
      <c r="BK73" s="92"/>
      <c r="BL73" s="92"/>
      <c r="BN73" s="76"/>
      <c r="BO73" s="4"/>
    </row>
    <row r="74" spans="1:67">
      <c r="A74" s="92"/>
      <c r="B74" s="93"/>
      <c r="C74" s="92"/>
      <c r="D74" s="92"/>
      <c r="E74" s="92"/>
      <c r="F74" s="92"/>
      <c r="G74" s="92"/>
      <c r="H74" s="92"/>
      <c r="I74" s="94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121"/>
      <c r="BD74" s="92"/>
      <c r="BE74" s="92"/>
      <c r="BF74" s="92"/>
      <c r="BG74" s="92"/>
      <c r="BH74" s="92"/>
      <c r="BI74" s="92"/>
      <c r="BJ74" s="92"/>
      <c r="BK74" s="92"/>
      <c r="BL74" s="92"/>
      <c r="BN74" s="76"/>
      <c r="BO74" s="4"/>
    </row>
    <row r="75" spans="1:67">
      <c r="A75" s="92"/>
      <c r="B75" s="93"/>
      <c r="C75" s="92"/>
      <c r="D75" s="92"/>
      <c r="E75" s="92"/>
      <c r="F75" s="92"/>
      <c r="G75" s="92"/>
      <c r="H75" s="92"/>
      <c r="I75" s="94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121"/>
      <c r="BD75" s="92"/>
      <c r="BE75" s="92"/>
      <c r="BF75" s="92"/>
      <c r="BG75" s="92"/>
      <c r="BH75" s="92"/>
      <c r="BI75" s="92"/>
      <c r="BJ75" s="92"/>
      <c r="BK75" s="92"/>
      <c r="BL75" s="92"/>
      <c r="BN75" s="76"/>
      <c r="BO75" s="4"/>
    </row>
    <row r="76" spans="1:67">
      <c r="A76" s="92"/>
      <c r="B76" s="93"/>
      <c r="C76" s="92"/>
      <c r="D76" s="92"/>
      <c r="E76" s="92"/>
      <c r="F76" s="92"/>
      <c r="G76" s="92"/>
      <c r="H76" s="92"/>
      <c r="I76" s="94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121"/>
      <c r="BD76" s="92"/>
      <c r="BE76" s="92"/>
      <c r="BF76" s="92"/>
      <c r="BG76" s="92"/>
      <c r="BH76" s="92"/>
      <c r="BI76" s="92"/>
      <c r="BJ76" s="92"/>
      <c r="BK76" s="92"/>
      <c r="BL76" s="92"/>
      <c r="BN76" s="76"/>
      <c r="BO76" s="4"/>
    </row>
    <row r="77" spans="1:67">
      <c r="A77" s="92"/>
      <c r="B77" s="93"/>
      <c r="C77" s="92"/>
      <c r="D77" s="92"/>
      <c r="E77" s="92"/>
      <c r="F77" s="92"/>
      <c r="G77" s="92"/>
      <c r="H77" s="92"/>
      <c r="I77" s="94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121"/>
      <c r="BD77" s="92"/>
      <c r="BE77" s="92"/>
      <c r="BF77" s="92"/>
      <c r="BG77" s="92"/>
      <c r="BH77" s="92"/>
      <c r="BI77" s="92"/>
      <c r="BJ77" s="92"/>
      <c r="BK77" s="92"/>
      <c r="BL77" s="92"/>
      <c r="BN77" s="76"/>
      <c r="BO77" s="4"/>
    </row>
    <row r="78" spans="1:67">
      <c r="A78" s="92"/>
      <c r="B78" s="93"/>
      <c r="C78" s="92"/>
      <c r="D78" s="92"/>
      <c r="E78" s="92"/>
      <c r="F78" s="92"/>
      <c r="G78" s="92"/>
      <c r="H78" s="92"/>
      <c r="I78" s="94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121"/>
      <c r="BD78" s="92"/>
      <c r="BE78" s="92"/>
      <c r="BF78" s="92"/>
      <c r="BG78" s="92"/>
      <c r="BH78" s="92"/>
      <c r="BI78" s="92"/>
      <c r="BJ78" s="92"/>
      <c r="BK78" s="92"/>
      <c r="BL78" s="92"/>
      <c r="BN78" s="76"/>
      <c r="BO78" s="4"/>
    </row>
    <row r="79" spans="1:67">
      <c r="A79" s="92"/>
      <c r="B79" s="93"/>
      <c r="C79" s="92"/>
      <c r="D79" s="92"/>
      <c r="E79" s="92"/>
      <c r="F79" s="92"/>
      <c r="G79" s="92"/>
      <c r="H79" s="92"/>
      <c r="I79" s="94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121"/>
      <c r="BD79" s="92"/>
      <c r="BE79" s="92"/>
      <c r="BF79" s="92"/>
      <c r="BG79" s="92"/>
      <c r="BH79" s="92"/>
      <c r="BI79" s="92"/>
      <c r="BJ79" s="92"/>
      <c r="BK79" s="92"/>
      <c r="BL79" s="92"/>
      <c r="BN79" s="76"/>
      <c r="BO79" s="4"/>
    </row>
    <row r="80" spans="1:67">
      <c r="A80" s="92"/>
      <c r="B80" s="93"/>
      <c r="C80" s="92"/>
      <c r="D80" s="92"/>
      <c r="E80" s="92"/>
      <c r="F80" s="92"/>
      <c r="G80" s="92"/>
      <c r="H80" s="92"/>
      <c r="I80" s="94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121"/>
      <c r="BD80" s="92"/>
      <c r="BE80" s="92"/>
      <c r="BF80" s="92"/>
      <c r="BG80" s="92"/>
      <c r="BH80" s="92"/>
      <c r="BI80" s="92"/>
      <c r="BJ80" s="92"/>
      <c r="BK80" s="92"/>
      <c r="BL80" s="92"/>
      <c r="BN80" s="76"/>
      <c r="BO80" s="4"/>
    </row>
    <row r="81" spans="1:67">
      <c r="A81" s="92"/>
      <c r="B81" s="93"/>
      <c r="C81" s="92"/>
      <c r="D81" s="92"/>
      <c r="E81" s="92"/>
      <c r="F81" s="92"/>
      <c r="G81" s="92"/>
      <c r="H81" s="92"/>
      <c r="I81" s="94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121"/>
      <c r="BD81" s="92"/>
      <c r="BE81" s="92"/>
      <c r="BF81" s="92"/>
      <c r="BG81" s="92"/>
      <c r="BH81" s="92"/>
      <c r="BI81" s="92"/>
      <c r="BJ81" s="92"/>
      <c r="BK81" s="92"/>
      <c r="BL81" s="92"/>
      <c r="BN81" s="76"/>
      <c r="BO81" s="4"/>
    </row>
    <row r="82" spans="1:67">
      <c r="A82" s="92"/>
      <c r="B82" s="93"/>
      <c r="C82" s="92"/>
      <c r="D82" s="92"/>
      <c r="E82" s="92"/>
      <c r="F82" s="92"/>
      <c r="G82" s="92"/>
      <c r="H82" s="92"/>
      <c r="I82" s="94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121"/>
      <c r="BD82" s="92"/>
      <c r="BE82" s="92"/>
      <c r="BF82" s="92"/>
      <c r="BG82" s="92"/>
      <c r="BH82" s="92"/>
      <c r="BI82" s="92"/>
      <c r="BJ82" s="92"/>
      <c r="BK82" s="92"/>
      <c r="BL82" s="92"/>
      <c r="BN82" s="76"/>
      <c r="BO82" s="4"/>
    </row>
    <row r="83" spans="1:67">
      <c r="A83" s="92"/>
      <c r="B83" s="93"/>
      <c r="C83" s="92"/>
      <c r="D83" s="92"/>
      <c r="E83" s="92"/>
      <c r="F83" s="92"/>
      <c r="G83" s="92"/>
      <c r="H83" s="92"/>
      <c r="I83" s="94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2"/>
      <c r="BB83" s="92"/>
      <c r="BC83" s="121"/>
      <c r="BD83" s="92"/>
      <c r="BE83" s="92"/>
      <c r="BF83" s="92"/>
      <c r="BG83" s="92"/>
      <c r="BH83" s="92"/>
      <c r="BI83" s="92"/>
      <c r="BJ83" s="92"/>
      <c r="BK83" s="92"/>
      <c r="BL83" s="92"/>
      <c r="BN83" s="76"/>
      <c r="BO83" s="4"/>
    </row>
    <row r="84" spans="1:67">
      <c r="A84" s="92"/>
      <c r="B84" s="93"/>
      <c r="C84" s="92"/>
      <c r="D84" s="92"/>
      <c r="E84" s="92"/>
      <c r="F84" s="92"/>
      <c r="G84" s="92"/>
      <c r="H84" s="92"/>
      <c r="I84" s="94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  <c r="BC84" s="121"/>
      <c r="BD84" s="92"/>
      <c r="BE84" s="92"/>
      <c r="BF84" s="92"/>
      <c r="BG84" s="92"/>
      <c r="BH84" s="92"/>
      <c r="BI84" s="92"/>
      <c r="BJ84" s="92"/>
      <c r="BK84" s="92"/>
      <c r="BL84" s="92"/>
      <c r="BN84" s="76"/>
      <c r="BO84" s="4"/>
    </row>
    <row r="85" spans="1:67">
      <c r="A85" s="92"/>
      <c r="B85" s="93"/>
      <c r="C85" s="92"/>
      <c r="D85" s="92"/>
      <c r="E85" s="92"/>
      <c r="F85" s="92"/>
      <c r="G85" s="92"/>
      <c r="H85" s="92"/>
      <c r="I85" s="94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121"/>
      <c r="BD85" s="92"/>
      <c r="BE85" s="92"/>
      <c r="BF85" s="92"/>
      <c r="BG85" s="92"/>
      <c r="BH85" s="92"/>
      <c r="BI85" s="92"/>
      <c r="BJ85" s="92"/>
      <c r="BK85" s="92"/>
      <c r="BL85" s="92"/>
      <c r="BN85" s="76"/>
      <c r="BO85" s="4"/>
    </row>
    <row r="86" spans="1:67">
      <c r="A86" s="92"/>
      <c r="B86" s="93"/>
      <c r="C86" s="92"/>
      <c r="D86" s="92"/>
      <c r="E86" s="92"/>
      <c r="F86" s="92"/>
      <c r="G86" s="92"/>
      <c r="H86" s="92"/>
      <c r="I86" s="94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  <c r="BC86" s="121"/>
      <c r="BD86" s="92"/>
      <c r="BE86" s="92"/>
      <c r="BF86" s="92"/>
      <c r="BG86" s="92"/>
      <c r="BH86" s="92"/>
      <c r="BI86" s="92"/>
      <c r="BJ86" s="92"/>
      <c r="BK86" s="92"/>
      <c r="BL86" s="92"/>
      <c r="BN86" s="76"/>
      <c r="BO86" s="4"/>
    </row>
    <row r="87" spans="1:67">
      <c r="A87" s="92"/>
      <c r="B87" s="93"/>
      <c r="C87" s="92"/>
      <c r="D87" s="92"/>
      <c r="E87" s="92"/>
      <c r="F87" s="92"/>
      <c r="G87" s="92"/>
      <c r="H87" s="92"/>
      <c r="I87" s="94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121"/>
      <c r="BD87" s="92"/>
      <c r="BE87" s="92"/>
      <c r="BF87" s="92"/>
      <c r="BG87" s="92"/>
      <c r="BH87" s="92"/>
      <c r="BI87" s="92"/>
      <c r="BJ87" s="92"/>
      <c r="BK87" s="92"/>
      <c r="BL87" s="92"/>
      <c r="BN87" s="76"/>
      <c r="BO87" s="4"/>
    </row>
    <row r="88" spans="1:67">
      <c r="A88" s="92"/>
      <c r="B88" s="93"/>
      <c r="C88" s="92"/>
      <c r="D88" s="92"/>
      <c r="E88" s="92"/>
      <c r="F88" s="92"/>
      <c r="G88" s="92"/>
      <c r="H88" s="92"/>
      <c r="I88" s="94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  <c r="BC88" s="121"/>
      <c r="BD88" s="92"/>
      <c r="BE88" s="92"/>
      <c r="BF88" s="92"/>
      <c r="BG88" s="92"/>
      <c r="BH88" s="92"/>
      <c r="BI88" s="92"/>
      <c r="BJ88" s="92"/>
      <c r="BK88" s="92"/>
      <c r="BL88" s="92"/>
      <c r="BN88" s="76"/>
      <c r="BO88" s="4"/>
    </row>
    <row r="89" spans="1:67">
      <c r="A89" s="92"/>
      <c r="B89" s="93"/>
      <c r="C89" s="92"/>
      <c r="D89" s="92"/>
      <c r="E89" s="92"/>
      <c r="F89" s="92"/>
      <c r="G89" s="92"/>
      <c r="H89" s="92"/>
      <c r="I89" s="94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121"/>
      <c r="BD89" s="92"/>
      <c r="BE89" s="92"/>
      <c r="BF89" s="92"/>
      <c r="BG89" s="92"/>
      <c r="BH89" s="92"/>
      <c r="BI89" s="92"/>
      <c r="BJ89" s="92"/>
      <c r="BK89" s="92"/>
      <c r="BL89" s="92"/>
      <c r="BN89" s="76"/>
      <c r="BO89" s="4"/>
    </row>
    <row r="90" spans="1:67">
      <c r="A90" s="92"/>
      <c r="B90" s="93"/>
      <c r="C90" s="92"/>
      <c r="D90" s="92"/>
      <c r="E90" s="92"/>
      <c r="F90" s="92"/>
      <c r="G90" s="92"/>
      <c r="H90" s="92"/>
      <c r="I90" s="94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121"/>
      <c r="BD90" s="92"/>
      <c r="BE90" s="92"/>
      <c r="BF90" s="92"/>
      <c r="BG90" s="92"/>
      <c r="BH90" s="92"/>
      <c r="BI90" s="92"/>
      <c r="BJ90" s="92"/>
      <c r="BK90" s="92"/>
      <c r="BL90" s="92"/>
      <c r="BN90" s="76"/>
      <c r="BO90" s="4"/>
    </row>
    <row r="91" spans="1:67">
      <c r="A91" s="92"/>
      <c r="B91" s="93"/>
      <c r="C91" s="92"/>
      <c r="D91" s="92"/>
      <c r="E91" s="92"/>
      <c r="F91" s="92"/>
      <c r="G91" s="92"/>
      <c r="H91" s="92"/>
      <c r="I91" s="94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121"/>
      <c r="BD91" s="92"/>
      <c r="BE91" s="92"/>
      <c r="BF91" s="92"/>
      <c r="BG91" s="92"/>
      <c r="BH91" s="92"/>
      <c r="BI91" s="92"/>
      <c r="BJ91" s="92"/>
      <c r="BK91" s="92"/>
      <c r="BL91" s="92"/>
      <c r="BN91" s="76"/>
      <c r="BO91" s="4"/>
    </row>
    <row r="92" spans="1:67">
      <c r="A92" s="92"/>
      <c r="B92" s="93"/>
      <c r="C92" s="92"/>
      <c r="D92" s="92"/>
      <c r="E92" s="92"/>
      <c r="F92" s="92"/>
      <c r="G92" s="92"/>
      <c r="H92" s="92"/>
      <c r="I92" s="94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121"/>
      <c r="BD92" s="92"/>
      <c r="BE92" s="92"/>
      <c r="BF92" s="92"/>
      <c r="BG92" s="92"/>
      <c r="BH92" s="92"/>
      <c r="BI92" s="92"/>
      <c r="BJ92" s="92"/>
      <c r="BK92" s="92"/>
      <c r="BL92" s="92"/>
      <c r="BN92" s="76"/>
      <c r="BO92" s="4"/>
    </row>
    <row r="93" spans="1:67">
      <c r="A93" s="92"/>
      <c r="B93" s="93"/>
      <c r="C93" s="92"/>
      <c r="D93" s="92"/>
      <c r="E93" s="92"/>
      <c r="F93" s="92"/>
      <c r="G93" s="92"/>
      <c r="H93" s="92"/>
      <c r="I93" s="94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121"/>
      <c r="BD93" s="92"/>
      <c r="BE93" s="92"/>
      <c r="BF93" s="92"/>
      <c r="BG93" s="92"/>
      <c r="BH93" s="92"/>
      <c r="BI93" s="92"/>
      <c r="BJ93" s="92"/>
      <c r="BK93" s="92"/>
      <c r="BL93" s="92"/>
      <c r="BN93" s="76"/>
      <c r="BO93" s="4"/>
    </row>
    <row r="94" spans="1:67">
      <c r="A94" s="92"/>
      <c r="B94" s="93"/>
      <c r="C94" s="92"/>
      <c r="D94" s="92"/>
      <c r="E94" s="92"/>
      <c r="F94" s="92"/>
      <c r="G94" s="92"/>
      <c r="H94" s="92"/>
      <c r="I94" s="94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121"/>
      <c r="BD94" s="92"/>
      <c r="BE94" s="92"/>
      <c r="BF94" s="92"/>
      <c r="BG94" s="92"/>
      <c r="BH94" s="92"/>
      <c r="BI94" s="92"/>
      <c r="BJ94" s="92"/>
      <c r="BK94" s="92"/>
      <c r="BL94" s="92"/>
      <c r="BN94" s="76"/>
      <c r="BO94" s="4"/>
    </row>
    <row r="95" spans="1:67">
      <c r="A95" s="92"/>
      <c r="B95" s="93"/>
      <c r="C95" s="92"/>
      <c r="D95" s="92"/>
      <c r="E95" s="92"/>
      <c r="F95" s="92"/>
      <c r="G95" s="92"/>
      <c r="H95" s="92"/>
      <c r="I95" s="94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121"/>
      <c r="BD95" s="92"/>
      <c r="BE95" s="92"/>
      <c r="BF95" s="92"/>
      <c r="BG95" s="92"/>
      <c r="BH95" s="92"/>
      <c r="BI95" s="92"/>
      <c r="BJ95" s="92"/>
      <c r="BK95" s="92"/>
      <c r="BL95" s="92"/>
      <c r="BN95" s="76"/>
      <c r="BO95" s="4"/>
    </row>
    <row r="96" spans="1:67">
      <c r="A96" s="92"/>
      <c r="B96" s="93"/>
      <c r="C96" s="92"/>
      <c r="D96" s="92"/>
      <c r="E96" s="92"/>
      <c r="F96" s="92"/>
      <c r="G96" s="92"/>
      <c r="H96" s="92"/>
      <c r="I96" s="94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121"/>
      <c r="BD96" s="92"/>
      <c r="BE96" s="92"/>
      <c r="BF96" s="92"/>
      <c r="BG96" s="92"/>
      <c r="BH96" s="92"/>
      <c r="BI96" s="92"/>
      <c r="BJ96" s="92"/>
      <c r="BK96" s="92"/>
      <c r="BL96" s="92"/>
      <c r="BN96" s="76"/>
      <c r="BO96" s="4"/>
    </row>
    <row r="97" spans="1:67">
      <c r="A97" s="92"/>
      <c r="B97" s="93"/>
      <c r="C97" s="92"/>
      <c r="D97" s="92"/>
      <c r="E97" s="92"/>
      <c r="F97" s="92"/>
      <c r="G97" s="92"/>
      <c r="H97" s="92"/>
      <c r="I97" s="94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121"/>
      <c r="BD97" s="92"/>
      <c r="BE97" s="92"/>
      <c r="BF97" s="92"/>
      <c r="BG97" s="92"/>
      <c r="BH97" s="92"/>
      <c r="BI97" s="92"/>
      <c r="BJ97" s="92"/>
      <c r="BK97" s="92"/>
      <c r="BL97" s="92"/>
      <c r="BN97" s="76"/>
      <c r="BO97" s="4"/>
    </row>
    <row r="98" spans="1:67">
      <c r="A98" s="92"/>
      <c r="B98" s="93"/>
      <c r="C98" s="92"/>
      <c r="D98" s="92"/>
      <c r="E98" s="92"/>
      <c r="F98" s="92"/>
      <c r="G98" s="92"/>
      <c r="H98" s="92"/>
      <c r="I98" s="94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92"/>
      <c r="BB98" s="92"/>
      <c r="BC98" s="121"/>
      <c r="BD98" s="92"/>
      <c r="BE98" s="92"/>
      <c r="BF98" s="92"/>
      <c r="BG98" s="92"/>
      <c r="BH98" s="92"/>
      <c r="BI98" s="92"/>
      <c r="BJ98" s="92"/>
      <c r="BK98" s="92"/>
      <c r="BL98" s="92"/>
      <c r="BN98" s="76"/>
      <c r="BO98" s="4"/>
    </row>
    <row r="99" spans="1:67">
      <c r="A99" s="92"/>
      <c r="B99" s="93"/>
      <c r="C99" s="92"/>
      <c r="D99" s="92"/>
      <c r="E99" s="92"/>
      <c r="F99" s="92"/>
      <c r="G99" s="92"/>
      <c r="H99" s="92"/>
      <c r="I99" s="94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121"/>
      <c r="BD99" s="92"/>
      <c r="BE99" s="92"/>
      <c r="BF99" s="92"/>
      <c r="BG99" s="92"/>
      <c r="BH99" s="92"/>
      <c r="BI99" s="92"/>
      <c r="BJ99" s="92"/>
      <c r="BK99" s="92"/>
      <c r="BL99" s="92"/>
      <c r="BN99" s="76"/>
      <c r="BO99" s="4"/>
    </row>
    <row r="100" spans="1:67">
      <c r="A100" s="92"/>
      <c r="B100" s="93"/>
      <c r="C100" s="92"/>
      <c r="D100" s="92"/>
      <c r="E100" s="92"/>
      <c r="F100" s="92"/>
      <c r="G100" s="92"/>
      <c r="H100" s="92"/>
      <c r="I100" s="94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2"/>
      <c r="BA100" s="92"/>
      <c r="BB100" s="92"/>
      <c r="BC100" s="121"/>
      <c r="BD100" s="92"/>
      <c r="BE100" s="92"/>
      <c r="BF100" s="92"/>
      <c r="BG100" s="92"/>
      <c r="BH100" s="92"/>
      <c r="BI100" s="92"/>
      <c r="BJ100" s="92"/>
      <c r="BK100" s="92"/>
      <c r="BL100" s="92"/>
      <c r="BN100" s="76"/>
      <c r="BO100" s="4"/>
    </row>
    <row r="101" spans="1:67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2"/>
      <c r="BB101" s="92"/>
      <c r="BC101" s="121"/>
      <c r="BD101" s="92"/>
      <c r="BE101" s="92"/>
      <c r="BF101" s="92"/>
      <c r="BG101" s="92"/>
      <c r="BH101" s="92"/>
      <c r="BI101" s="92"/>
      <c r="BJ101" s="92"/>
      <c r="BK101" s="92"/>
      <c r="BL101" s="92"/>
      <c r="BN101" s="76"/>
      <c r="BO101" s="4"/>
    </row>
    <row r="102" spans="1:67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  <c r="AZ102" s="92"/>
      <c r="BA102" s="92"/>
      <c r="BB102" s="92"/>
      <c r="BC102" s="121"/>
      <c r="BD102" s="92"/>
      <c r="BE102" s="92"/>
      <c r="BF102" s="92"/>
      <c r="BG102" s="92"/>
      <c r="BH102" s="92"/>
      <c r="BI102" s="92"/>
      <c r="BJ102" s="92"/>
      <c r="BK102" s="92"/>
      <c r="BL102" s="92"/>
      <c r="BN102" s="76"/>
      <c r="BO102" s="4"/>
    </row>
    <row r="103" spans="1:67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2"/>
      <c r="BA103" s="92"/>
      <c r="BB103" s="92"/>
      <c r="BC103" s="121"/>
      <c r="BD103" s="92"/>
      <c r="BE103" s="92"/>
      <c r="BF103" s="92"/>
      <c r="BG103" s="92"/>
      <c r="BH103" s="92"/>
      <c r="BI103" s="92"/>
      <c r="BJ103" s="92"/>
      <c r="BK103" s="92"/>
      <c r="BL103" s="92"/>
      <c r="BN103" s="76"/>
      <c r="BO103" s="4"/>
    </row>
    <row r="104" spans="1:67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2"/>
      <c r="BA104" s="92"/>
      <c r="BB104" s="92"/>
      <c r="BC104" s="121"/>
      <c r="BD104" s="92"/>
      <c r="BE104" s="92"/>
      <c r="BF104" s="92"/>
      <c r="BG104" s="92"/>
      <c r="BH104" s="92"/>
      <c r="BI104" s="92"/>
      <c r="BJ104" s="92"/>
      <c r="BK104" s="92"/>
      <c r="BL104" s="92"/>
      <c r="BN104" s="76"/>
      <c r="BO104" s="4"/>
    </row>
    <row r="105" spans="1:67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  <c r="BA105" s="92"/>
      <c r="BB105" s="92"/>
      <c r="BC105" s="121"/>
      <c r="BD105" s="92"/>
      <c r="BE105" s="92"/>
      <c r="BF105" s="92"/>
      <c r="BG105" s="92"/>
      <c r="BH105" s="92"/>
      <c r="BI105" s="92"/>
      <c r="BJ105" s="92"/>
      <c r="BK105" s="92"/>
      <c r="BL105" s="92"/>
      <c r="BN105" s="76"/>
      <c r="BO105" s="4"/>
    </row>
    <row r="106" spans="1:67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  <c r="AZ106" s="92"/>
      <c r="BA106" s="92"/>
      <c r="BB106" s="92"/>
      <c r="BC106" s="121"/>
      <c r="BD106" s="92"/>
      <c r="BE106" s="92"/>
      <c r="BF106" s="92"/>
      <c r="BG106" s="92"/>
      <c r="BH106" s="92"/>
      <c r="BI106" s="92"/>
      <c r="BJ106" s="92"/>
      <c r="BK106" s="92"/>
      <c r="BL106" s="92"/>
      <c r="BN106" s="76"/>
      <c r="BO106" s="4"/>
    </row>
    <row r="107" spans="1:67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2"/>
      <c r="BA107" s="92"/>
      <c r="BB107" s="92"/>
      <c r="BC107" s="121"/>
      <c r="BD107" s="92"/>
      <c r="BE107" s="92"/>
      <c r="BF107" s="92"/>
      <c r="BG107" s="92"/>
      <c r="BH107" s="92"/>
      <c r="BI107" s="92"/>
      <c r="BJ107" s="92"/>
      <c r="BK107" s="92"/>
      <c r="BL107" s="92"/>
      <c r="BN107" s="76"/>
      <c r="BO107" s="4"/>
    </row>
    <row r="108" spans="1:67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92"/>
      <c r="AV108" s="92"/>
      <c r="AW108" s="92"/>
      <c r="AX108" s="92"/>
      <c r="AY108" s="92"/>
      <c r="AZ108" s="92"/>
      <c r="BA108" s="92"/>
      <c r="BB108" s="92"/>
      <c r="BC108" s="121"/>
      <c r="BD108" s="92"/>
      <c r="BE108" s="92"/>
      <c r="BF108" s="92"/>
      <c r="BG108" s="92"/>
      <c r="BH108" s="92"/>
      <c r="BI108" s="92"/>
      <c r="BJ108" s="92"/>
      <c r="BK108" s="92"/>
      <c r="BL108" s="92"/>
      <c r="BN108" s="76"/>
      <c r="BO108" s="4"/>
    </row>
    <row r="109" spans="1:67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2"/>
      <c r="BA109" s="92"/>
      <c r="BB109" s="92"/>
      <c r="BC109" s="121"/>
      <c r="BD109" s="92"/>
      <c r="BE109" s="92"/>
      <c r="BF109" s="92"/>
      <c r="BG109" s="92"/>
      <c r="BH109" s="92"/>
      <c r="BI109" s="92"/>
      <c r="BJ109" s="92"/>
      <c r="BK109" s="92"/>
      <c r="BL109" s="92"/>
      <c r="BN109" s="76"/>
      <c r="BO109" s="4"/>
    </row>
    <row r="110" spans="1:67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  <c r="AO110" s="92"/>
      <c r="AP110" s="92"/>
      <c r="AQ110" s="92"/>
      <c r="AR110" s="92"/>
      <c r="AS110" s="92"/>
      <c r="AT110" s="92"/>
      <c r="AU110" s="92"/>
      <c r="AV110" s="92"/>
      <c r="AW110" s="92"/>
      <c r="AX110" s="92"/>
      <c r="AY110" s="92"/>
      <c r="AZ110" s="92"/>
      <c r="BA110" s="92"/>
      <c r="BB110" s="92"/>
      <c r="BC110" s="121"/>
      <c r="BD110" s="92"/>
      <c r="BE110" s="92"/>
      <c r="BF110" s="92"/>
      <c r="BG110" s="92"/>
      <c r="BH110" s="92"/>
      <c r="BI110" s="92"/>
      <c r="BJ110" s="92"/>
      <c r="BK110" s="92"/>
      <c r="BL110" s="92"/>
      <c r="BN110" s="76"/>
      <c r="BO110" s="4"/>
    </row>
    <row r="111" spans="1:67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  <c r="AN111" s="92"/>
      <c r="AO111" s="92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2"/>
      <c r="BA111" s="92"/>
      <c r="BB111" s="92"/>
      <c r="BC111" s="121"/>
      <c r="BD111" s="92"/>
      <c r="BE111" s="92"/>
      <c r="BF111" s="92"/>
      <c r="BG111" s="92"/>
      <c r="BH111" s="92"/>
      <c r="BI111" s="92"/>
      <c r="BJ111" s="92"/>
      <c r="BK111" s="92"/>
      <c r="BL111" s="92"/>
      <c r="BN111" s="76"/>
      <c r="BO111" s="4"/>
    </row>
    <row r="112" spans="1:67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2"/>
      <c r="BA112" s="92"/>
      <c r="BB112" s="92"/>
      <c r="BC112" s="121"/>
      <c r="BD112" s="92"/>
      <c r="BE112" s="92"/>
      <c r="BF112" s="92"/>
      <c r="BG112" s="92"/>
      <c r="BH112" s="92"/>
      <c r="BI112" s="92"/>
      <c r="BJ112" s="92"/>
      <c r="BK112" s="92"/>
      <c r="BL112" s="92"/>
      <c r="BN112" s="76"/>
      <c r="BO112" s="4"/>
    </row>
    <row r="113" spans="1:67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2"/>
      <c r="AO113" s="92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2"/>
      <c r="BA113" s="92"/>
      <c r="BB113" s="92"/>
      <c r="BC113" s="121"/>
      <c r="BD113" s="92"/>
      <c r="BE113" s="92"/>
      <c r="BF113" s="92"/>
      <c r="BG113" s="92"/>
      <c r="BH113" s="92"/>
      <c r="BI113" s="92"/>
      <c r="BJ113" s="92"/>
      <c r="BK113" s="92"/>
      <c r="BL113" s="92"/>
      <c r="BN113" s="76"/>
      <c r="BO113" s="4"/>
    </row>
    <row r="114" spans="1:67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2"/>
      <c r="BA114" s="92"/>
      <c r="BB114" s="92"/>
      <c r="BC114" s="121"/>
      <c r="BD114" s="92"/>
      <c r="BE114" s="92"/>
      <c r="BF114" s="92"/>
      <c r="BG114" s="92"/>
      <c r="BH114" s="92"/>
      <c r="BI114" s="92"/>
      <c r="BJ114" s="92"/>
      <c r="BK114" s="92"/>
      <c r="BL114" s="92"/>
      <c r="BN114" s="76"/>
      <c r="BO114" s="4"/>
    </row>
    <row r="115" spans="1:67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2"/>
      <c r="BA115" s="92"/>
      <c r="BB115" s="92"/>
      <c r="BC115" s="121"/>
      <c r="BD115" s="92"/>
      <c r="BE115" s="92"/>
      <c r="BF115" s="92"/>
      <c r="BG115" s="92"/>
      <c r="BH115" s="92"/>
      <c r="BI115" s="92"/>
      <c r="BJ115" s="92"/>
      <c r="BK115" s="92"/>
      <c r="BL115" s="92"/>
      <c r="BN115" s="76"/>
      <c r="BO115" s="4"/>
    </row>
    <row r="116" spans="1:67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2"/>
      <c r="BA116" s="92"/>
      <c r="BB116" s="92"/>
      <c r="BC116" s="121"/>
      <c r="BD116" s="92"/>
      <c r="BE116" s="92"/>
      <c r="BF116" s="92"/>
      <c r="BG116" s="92"/>
      <c r="BH116" s="92"/>
      <c r="BI116" s="92"/>
      <c r="BJ116" s="92"/>
      <c r="BK116" s="92"/>
      <c r="BL116" s="92"/>
      <c r="BN116" s="76"/>
      <c r="BO116" s="4"/>
    </row>
    <row r="117" spans="1:67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2"/>
      <c r="BB117" s="92"/>
      <c r="BC117" s="121"/>
      <c r="BD117" s="92"/>
      <c r="BE117" s="92"/>
      <c r="BF117" s="92"/>
      <c r="BG117" s="92"/>
      <c r="BH117" s="92"/>
      <c r="BI117" s="92"/>
      <c r="BJ117" s="92"/>
      <c r="BK117" s="92"/>
      <c r="BL117" s="92"/>
      <c r="BN117" s="76"/>
      <c r="BO117" s="4"/>
    </row>
    <row r="118" spans="1:67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2"/>
      <c r="BB118" s="92"/>
      <c r="BC118" s="121"/>
      <c r="BD118" s="92"/>
      <c r="BE118" s="92"/>
      <c r="BF118" s="92"/>
      <c r="BG118" s="92"/>
      <c r="BH118" s="92"/>
      <c r="BI118" s="92"/>
      <c r="BJ118" s="92"/>
      <c r="BK118" s="92"/>
      <c r="BL118" s="92"/>
      <c r="BN118" s="76"/>
      <c r="BO118" s="4"/>
    </row>
    <row r="119" spans="1:67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2"/>
      <c r="BA119" s="92"/>
      <c r="BB119" s="92"/>
      <c r="BC119" s="121"/>
      <c r="BD119" s="92"/>
      <c r="BE119" s="92"/>
      <c r="BF119" s="92"/>
      <c r="BG119" s="92"/>
      <c r="BH119" s="92"/>
      <c r="BI119" s="92"/>
      <c r="BJ119" s="92"/>
      <c r="BK119" s="92"/>
      <c r="BL119" s="92"/>
      <c r="BN119" s="76"/>
      <c r="BO119" s="4"/>
    </row>
    <row r="120" spans="1:67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2"/>
      <c r="BB120" s="92"/>
      <c r="BC120" s="121"/>
      <c r="BD120" s="92"/>
      <c r="BE120" s="92"/>
      <c r="BF120" s="92"/>
      <c r="BG120" s="92"/>
      <c r="BH120" s="92"/>
      <c r="BI120" s="92"/>
      <c r="BJ120" s="92"/>
      <c r="BK120" s="92"/>
      <c r="BL120" s="92"/>
      <c r="BN120" s="76"/>
      <c r="BO120" s="4"/>
    </row>
    <row r="121" spans="1:67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  <c r="BC121" s="121"/>
      <c r="BD121" s="92"/>
      <c r="BE121" s="92"/>
      <c r="BF121" s="92"/>
      <c r="BG121" s="92"/>
      <c r="BH121" s="92"/>
      <c r="BI121" s="92"/>
      <c r="BJ121" s="92"/>
      <c r="BK121" s="92"/>
      <c r="BL121" s="92"/>
      <c r="BN121" s="76"/>
      <c r="BO121" s="4"/>
    </row>
    <row r="122" spans="1:67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2"/>
      <c r="BA122" s="92"/>
      <c r="BB122" s="92"/>
      <c r="BC122" s="121"/>
      <c r="BD122" s="92"/>
      <c r="BE122" s="92"/>
      <c r="BF122" s="92"/>
      <c r="BG122" s="92"/>
      <c r="BH122" s="92"/>
      <c r="BI122" s="92"/>
      <c r="BJ122" s="92"/>
      <c r="BK122" s="92"/>
      <c r="BL122" s="92"/>
      <c r="BN122" s="76"/>
      <c r="BO122" s="4"/>
    </row>
    <row r="123" spans="1:67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92"/>
      <c r="BC123" s="121"/>
      <c r="BD123" s="92"/>
      <c r="BE123" s="92"/>
      <c r="BF123" s="92"/>
      <c r="BG123" s="92"/>
      <c r="BH123" s="92"/>
      <c r="BI123" s="92"/>
      <c r="BJ123" s="92"/>
      <c r="BK123" s="92"/>
      <c r="BL123" s="92"/>
      <c r="BN123" s="76"/>
      <c r="BO123" s="4"/>
    </row>
    <row r="124" spans="1:67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2"/>
      <c r="BB124" s="92"/>
      <c r="BC124" s="121"/>
      <c r="BD124" s="92"/>
      <c r="BE124" s="92"/>
      <c r="BF124" s="92"/>
      <c r="BG124" s="92"/>
      <c r="BH124" s="92"/>
      <c r="BI124" s="92"/>
      <c r="BJ124" s="92"/>
      <c r="BK124" s="92"/>
      <c r="BL124" s="92"/>
      <c r="BN124" s="76"/>
      <c r="BO124" s="4"/>
    </row>
    <row r="125" spans="1:67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  <c r="AL125" s="92"/>
      <c r="AM125" s="92"/>
      <c r="AN125" s="92"/>
      <c r="AO125" s="92"/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2"/>
      <c r="BA125" s="92"/>
      <c r="BB125" s="92"/>
      <c r="BC125" s="121"/>
      <c r="BD125" s="92"/>
      <c r="BE125" s="92"/>
      <c r="BF125" s="92"/>
      <c r="BG125" s="92"/>
      <c r="BH125" s="92"/>
      <c r="BI125" s="92"/>
      <c r="BJ125" s="92"/>
      <c r="BK125" s="92"/>
      <c r="BL125" s="92"/>
      <c r="BN125" s="76"/>
      <c r="BO125" s="4"/>
    </row>
    <row r="126" spans="1:67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92"/>
      <c r="BC126" s="121"/>
      <c r="BD126" s="92"/>
      <c r="BE126" s="92"/>
      <c r="BF126" s="92"/>
      <c r="BG126" s="92"/>
      <c r="BH126" s="92"/>
      <c r="BI126" s="92"/>
      <c r="BJ126" s="92"/>
      <c r="BK126" s="92"/>
      <c r="BL126" s="92"/>
      <c r="BN126" s="76"/>
      <c r="BO126" s="4"/>
    </row>
    <row r="127" spans="1:67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2"/>
      <c r="BA127" s="92"/>
      <c r="BB127" s="92"/>
      <c r="BC127" s="121"/>
      <c r="BD127" s="92"/>
      <c r="BE127" s="92"/>
      <c r="BF127" s="92"/>
      <c r="BG127" s="92"/>
      <c r="BH127" s="92"/>
      <c r="BI127" s="92"/>
      <c r="BJ127" s="92"/>
      <c r="BK127" s="92"/>
      <c r="BL127" s="92"/>
      <c r="BN127" s="76"/>
      <c r="BO127" s="4"/>
    </row>
    <row r="128" spans="1:67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2"/>
      <c r="AO128" s="92"/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2"/>
      <c r="BA128" s="92"/>
      <c r="BB128" s="92"/>
      <c r="BC128" s="121"/>
      <c r="BD128" s="92"/>
      <c r="BE128" s="92"/>
      <c r="BF128" s="92"/>
      <c r="BG128" s="92"/>
      <c r="BH128" s="92"/>
      <c r="BI128" s="92"/>
      <c r="BJ128" s="92"/>
      <c r="BK128" s="92"/>
      <c r="BL128" s="92"/>
      <c r="BN128" s="76"/>
      <c r="BO128" s="4"/>
    </row>
    <row r="129" spans="1:67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121"/>
      <c r="BD129" s="92"/>
      <c r="BE129" s="92"/>
      <c r="BF129" s="92"/>
      <c r="BG129" s="92"/>
      <c r="BH129" s="92"/>
      <c r="BI129" s="92"/>
      <c r="BJ129" s="92"/>
      <c r="BK129" s="92"/>
      <c r="BL129" s="92"/>
      <c r="BN129" s="76"/>
      <c r="BO129" s="4"/>
    </row>
    <row r="130" spans="1:67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  <c r="AN130" s="92"/>
      <c r="AO130" s="92"/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2"/>
      <c r="BA130" s="92"/>
      <c r="BB130" s="92"/>
      <c r="BC130" s="121"/>
      <c r="BD130" s="92"/>
      <c r="BE130" s="92"/>
      <c r="BF130" s="92"/>
      <c r="BG130" s="92"/>
      <c r="BH130" s="92"/>
      <c r="BI130" s="92"/>
      <c r="BJ130" s="92"/>
      <c r="BK130" s="92"/>
      <c r="BL130" s="92"/>
      <c r="BN130" s="76"/>
      <c r="BO130" s="4"/>
    </row>
    <row r="131" spans="1:67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  <c r="BC131" s="121"/>
      <c r="BD131" s="92"/>
      <c r="BE131" s="92"/>
      <c r="BF131" s="92"/>
      <c r="BG131" s="92"/>
      <c r="BH131" s="92"/>
      <c r="BI131" s="92"/>
      <c r="BJ131" s="92"/>
      <c r="BK131" s="92"/>
      <c r="BL131" s="92"/>
      <c r="BN131" s="76"/>
      <c r="BO131" s="4"/>
    </row>
    <row r="132" spans="1:67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2"/>
      <c r="BA132" s="92"/>
      <c r="BB132" s="92"/>
      <c r="BC132" s="121"/>
      <c r="BD132" s="92"/>
      <c r="BE132" s="92"/>
      <c r="BF132" s="92"/>
      <c r="BG132" s="92"/>
      <c r="BH132" s="92"/>
      <c r="BI132" s="92"/>
      <c r="BJ132" s="92"/>
      <c r="BK132" s="92"/>
      <c r="BL132" s="92"/>
      <c r="BN132" s="76"/>
      <c r="BO132" s="4"/>
    </row>
    <row r="133" spans="1:67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2"/>
      <c r="BB133" s="92"/>
      <c r="BC133" s="121"/>
      <c r="BD133" s="92"/>
      <c r="BE133" s="92"/>
      <c r="BF133" s="92"/>
      <c r="BG133" s="92"/>
      <c r="BH133" s="92"/>
      <c r="BI133" s="92"/>
      <c r="BJ133" s="92"/>
      <c r="BK133" s="92"/>
      <c r="BL133" s="92"/>
      <c r="BN133" s="76"/>
      <c r="BO133" s="4"/>
    </row>
    <row r="134" spans="1:67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2"/>
      <c r="AO134" s="92"/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2"/>
      <c r="BA134" s="92"/>
      <c r="BB134" s="92"/>
      <c r="BC134" s="121"/>
      <c r="BD134" s="92"/>
      <c r="BE134" s="92"/>
      <c r="BF134" s="92"/>
      <c r="BG134" s="92"/>
      <c r="BH134" s="92"/>
      <c r="BI134" s="92"/>
      <c r="BJ134" s="92"/>
      <c r="BK134" s="92"/>
      <c r="BL134" s="92"/>
      <c r="BN134" s="76"/>
      <c r="BO134" s="4"/>
    </row>
    <row r="135" spans="1:67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  <c r="AN135" s="92"/>
      <c r="AO135" s="92"/>
      <c r="AP135" s="92"/>
      <c r="AQ135" s="92"/>
      <c r="AR135" s="92"/>
      <c r="AS135" s="92"/>
      <c r="AT135" s="92"/>
      <c r="AU135" s="92"/>
      <c r="AV135" s="92"/>
      <c r="AW135" s="92"/>
      <c r="AX135" s="92"/>
      <c r="AY135" s="92"/>
      <c r="AZ135" s="92"/>
      <c r="BA135" s="92"/>
      <c r="BB135" s="92"/>
      <c r="BC135" s="121"/>
      <c r="BD135" s="92"/>
      <c r="BE135" s="92"/>
      <c r="BF135" s="92"/>
      <c r="BG135" s="92"/>
      <c r="BH135" s="92"/>
      <c r="BI135" s="92"/>
      <c r="BJ135" s="92"/>
      <c r="BK135" s="92"/>
      <c r="BL135" s="92"/>
      <c r="BN135" s="76"/>
      <c r="BO135" s="4"/>
    </row>
    <row r="136" spans="1:67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  <c r="AO136" s="92"/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2"/>
      <c r="BA136" s="92"/>
      <c r="BB136" s="92"/>
      <c r="BC136" s="121"/>
      <c r="BD136" s="92"/>
      <c r="BE136" s="92"/>
      <c r="BF136" s="92"/>
      <c r="BG136" s="92"/>
      <c r="BH136" s="92"/>
      <c r="BI136" s="92"/>
      <c r="BJ136" s="92"/>
      <c r="BK136" s="92"/>
      <c r="BL136" s="92"/>
      <c r="BN136" s="76"/>
      <c r="BO136" s="4"/>
    </row>
    <row r="137" spans="1:67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2"/>
      <c r="AO137" s="92"/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2"/>
      <c r="BA137" s="92"/>
      <c r="BB137" s="92"/>
      <c r="BC137" s="121"/>
      <c r="BD137" s="92"/>
      <c r="BE137" s="92"/>
      <c r="BF137" s="92"/>
      <c r="BG137" s="92"/>
      <c r="BH137" s="92"/>
      <c r="BI137" s="92"/>
      <c r="BJ137" s="92"/>
      <c r="BK137" s="92"/>
      <c r="BL137" s="92"/>
      <c r="BN137" s="76"/>
      <c r="BO137" s="4"/>
    </row>
    <row r="138" spans="1:67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2"/>
      <c r="AO138" s="92"/>
      <c r="AP138" s="92"/>
      <c r="AQ138" s="92"/>
      <c r="AR138" s="92"/>
      <c r="AS138" s="92"/>
      <c r="AT138" s="92"/>
      <c r="AU138" s="92"/>
      <c r="AV138" s="92"/>
      <c r="AW138" s="92"/>
      <c r="AX138" s="92"/>
      <c r="AY138" s="92"/>
      <c r="AZ138" s="92"/>
      <c r="BA138" s="92"/>
      <c r="BB138" s="92"/>
      <c r="BC138" s="121"/>
      <c r="BD138" s="92"/>
      <c r="BE138" s="92"/>
      <c r="BF138" s="92"/>
      <c r="BG138" s="92"/>
      <c r="BH138" s="92"/>
      <c r="BI138" s="92"/>
      <c r="BJ138" s="92"/>
      <c r="BK138" s="92"/>
      <c r="BL138" s="92"/>
      <c r="BN138" s="76"/>
      <c r="BO138" s="4"/>
    </row>
    <row r="139" spans="1:67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2"/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  <c r="BC139" s="121"/>
      <c r="BD139" s="92"/>
      <c r="BE139" s="92"/>
      <c r="BF139" s="92"/>
      <c r="BG139" s="92"/>
      <c r="BH139" s="92"/>
      <c r="BI139" s="92"/>
      <c r="BJ139" s="92"/>
      <c r="BK139" s="92"/>
      <c r="BL139" s="92"/>
      <c r="BN139" s="76"/>
      <c r="BO139" s="4"/>
    </row>
    <row r="140" spans="1:67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2"/>
      <c r="AP140" s="92"/>
      <c r="AQ140" s="92"/>
      <c r="AR140" s="92"/>
      <c r="AS140" s="92"/>
      <c r="AT140" s="92"/>
      <c r="AU140" s="92"/>
      <c r="AV140" s="92"/>
      <c r="AW140" s="92"/>
      <c r="AX140" s="92"/>
      <c r="AY140" s="92"/>
      <c r="AZ140" s="92"/>
      <c r="BA140" s="92"/>
      <c r="BB140" s="92"/>
      <c r="BC140" s="121"/>
      <c r="BD140" s="92"/>
      <c r="BE140" s="92"/>
      <c r="BF140" s="92"/>
      <c r="BG140" s="92"/>
      <c r="BH140" s="92"/>
      <c r="BI140" s="92"/>
      <c r="BJ140" s="92"/>
      <c r="BK140" s="92"/>
      <c r="BL140" s="92"/>
      <c r="BN140" s="76"/>
      <c r="BO140" s="4"/>
    </row>
    <row r="141" spans="1:67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L141" s="92"/>
      <c r="AM141" s="92"/>
      <c r="AN141" s="92"/>
      <c r="AO141" s="92"/>
      <c r="AP141" s="92"/>
      <c r="AQ141" s="92"/>
      <c r="AR141" s="92"/>
      <c r="AS141" s="92"/>
      <c r="AT141" s="92"/>
      <c r="AU141" s="92"/>
      <c r="AV141" s="92"/>
      <c r="AW141" s="92"/>
      <c r="AX141" s="92"/>
      <c r="AY141" s="92"/>
      <c r="AZ141" s="92"/>
      <c r="BA141" s="92"/>
      <c r="BB141" s="92"/>
      <c r="BC141" s="121"/>
      <c r="BD141" s="92"/>
      <c r="BE141" s="92"/>
      <c r="BF141" s="92"/>
      <c r="BG141" s="92"/>
      <c r="BH141" s="92"/>
      <c r="BI141" s="92"/>
      <c r="BJ141" s="92"/>
      <c r="BK141" s="92"/>
      <c r="BL141" s="92"/>
      <c r="BN141" s="76"/>
      <c r="BO141" s="4"/>
    </row>
    <row r="142" spans="1:67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2"/>
      <c r="AO142" s="92"/>
      <c r="AP142" s="92"/>
      <c r="AQ142" s="92"/>
      <c r="AR142" s="92"/>
      <c r="AS142" s="92"/>
      <c r="AT142" s="92"/>
      <c r="AU142" s="92"/>
      <c r="AV142" s="92"/>
      <c r="AW142" s="92"/>
      <c r="AX142" s="92"/>
      <c r="AY142" s="92"/>
      <c r="AZ142" s="92"/>
      <c r="BA142" s="92"/>
      <c r="BB142" s="92"/>
      <c r="BC142" s="121"/>
      <c r="BD142" s="92"/>
      <c r="BE142" s="92"/>
      <c r="BF142" s="92"/>
      <c r="BG142" s="92"/>
      <c r="BH142" s="92"/>
      <c r="BI142" s="92"/>
      <c r="BJ142" s="92"/>
      <c r="BK142" s="92"/>
      <c r="BL142" s="92"/>
      <c r="BN142" s="76"/>
      <c r="BO142" s="4"/>
    </row>
    <row r="143" spans="1:67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2"/>
      <c r="AO143" s="92"/>
      <c r="AP143" s="92"/>
      <c r="AQ143" s="92"/>
      <c r="AR143" s="92"/>
      <c r="AS143" s="92"/>
      <c r="AT143" s="92"/>
      <c r="AU143" s="92"/>
      <c r="AV143" s="92"/>
      <c r="AW143" s="92"/>
      <c r="AX143" s="92"/>
      <c r="AY143" s="92"/>
      <c r="AZ143" s="92"/>
      <c r="BA143" s="92"/>
      <c r="BB143" s="92"/>
      <c r="BC143" s="121"/>
      <c r="BD143" s="92"/>
      <c r="BE143" s="92"/>
      <c r="BF143" s="92"/>
      <c r="BG143" s="92"/>
      <c r="BH143" s="92"/>
      <c r="BI143" s="92"/>
      <c r="BJ143" s="92"/>
      <c r="BK143" s="92"/>
      <c r="BL143" s="92"/>
      <c r="BN143" s="76"/>
      <c r="BO143" s="4"/>
    </row>
    <row r="144" spans="1:67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L144" s="92"/>
      <c r="AM144" s="92"/>
      <c r="AN144" s="92"/>
      <c r="AO144" s="92"/>
      <c r="AP144" s="92"/>
      <c r="AQ144" s="92"/>
      <c r="AR144" s="92"/>
      <c r="AS144" s="92"/>
      <c r="AT144" s="92"/>
      <c r="AU144" s="92"/>
      <c r="AV144" s="92"/>
      <c r="AW144" s="92"/>
      <c r="AX144" s="92"/>
      <c r="AY144" s="92"/>
      <c r="AZ144" s="92"/>
      <c r="BA144" s="92"/>
      <c r="BB144" s="92"/>
      <c r="BC144" s="121"/>
      <c r="BD144" s="92"/>
      <c r="BE144" s="92"/>
      <c r="BF144" s="92"/>
      <c r="BG144" s="92"/>
      <c r="BH144" s="92"/>
      <c r="BI144" s="92"/>
      <c r="BJ144" s="92"/>
      <c r="BK144" s="92"/>
      <c r="BL144" s="92"/>
      <c r="BN144" s="76"/>
      <c r="BO144" s="4"/>
    </row>
    <row r="145" spans="1:67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2"/>
      <c r="AO145" s="92"/>
      <c r="AP145" s="92"/>
      <c r="AQ145" s="92"/>
      <c r="AR145" s="92"/>
      <c r="AS145" s="92"/>
      <c r="AT145" s="92"/>
      <c r="AU145" s="92"/>
      <c r="AV145" s="92"/>
      <c r="AW145" s="92"/>
      <c r="AX145" s="92"/>
      <c r="AY145" s="92"/>
      <c r="AZ145" s="92"/>
      <c r="BA145" s="92"/>
      <c r="BB145" s="92"/>
      <c r="BC145" s="121"/>
      <c r="BD145" s="92"/>
      <c r="BE145" s="92"/>
      <c r="BF145" s="92"/>
      <c r="BG145" s="92"/>
      <c r="BH145" s="92"/>
      <c r="BI145" s="92"/>
      <c r="BJ145" s="92"/>
      <c r="BK145" s="92"/>
      <c r="BL145" s="92"/>
      <c r="BN145" s="76"/>
      <c r="BO145" s="4"/>
    </row>
    <row r="146" spans="1:67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2"/>
      <c r="AT146" s="92"/>
      <c r="AU146" s="92"/>
      <c r="AV146" s="92"/>
      <c r="AW146" s="92"/>
      <c r="AX146" s="92"/>
      <c r="AY146" s="92"/>
      <c r="AZ146" s="92"/>
      <c r="BA146" s="92"/>
      <c r="BB146" s="92"/>
      <c r="BC146" s="121"/>
      <c r="BD146" s="92"/>
      <c r="BE146" s="92"/>
      <c r="BF146" s="92"/>
      <c r="BG146" s="92"/>
      <c r="BH146" s="92"/>
      <c r="BI146" s="92"/>
      <c r="BJ146" s="92"/>
      <c r="BK146" s="92"/>
      <c r="BL146" s="92"/>
      <c r="BN146" s="76"/>
      <c r="BO146" s="4"/>
    </row>
    <row r="147" spans="1:67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2"/>
      <c r="BA147" s="92"/>
      <c r="BB147" s="92"/>
      <c r="BC147" s="121"/>
      <c r="BD147" s="92"/>
      <c r="BE147" s="92"/>
      <c r="BF147" s="92"/>
      <c r="BG147" s="92"/>
      <c r="BH147" s="92"/>
      <c r="BI147" s="92"/>
      <c r="BJ147" s="92"/>
      <c r="BK147" s="92"/>
      <c r="BL147" s="92"/>
      <c r="BN147" s="76"/>
      <c r="BO147" s="4"/>
    </row>
    <row r="148" spans="1:67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2"/>
      <c r="AT148" s="92"/>
      <c r="AU148" s="92"/>
      <c r="AV148" s="92"/>
      <c r="AW148" s="92"/>
      <c r="AX148" s="92"/>
      <c r="AY148" s="92"/>
      <c r="AZ148" s="92"/>
      <c r="BA148" s="92"/>
      <c r="BB148" s="92"/>
      <c r="BC148" s="121"/>
      <c r="BD148" s="92"/>
      <c r="BE148" s="92"/>
      <c r="BF148" s="92"/>
      <c r="BG148" s="92"/>
      <c r="BH148" s="92"/>
      <c r="BI148" s="92"/>
      <c r="BJ148" s="92"/>
      <c r="BK148" s="92"/>
      <c r="BL148" s="92"/>
      <c r="BN148" s="76"/>
      <c r="BO148" s="4"/>
    </row>
    <row r="149" spans="1:67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2"/>
      <c r="AT149" s="92"/>
      <c r="AU149" s="92"/>
      <c r="AV149" s="92"/>
      <c r="AW149" s="92"/>
      <c r="AX149" s="92"/>
      <c r="AY149" s="92"/>
      <c r="AZ149" s="92"/>
      <c r="BA149" s="92"/>
      <c r="BB149" s="92"/>
      <c r="BC149" s="121"/>
      <c r="BD149" s="92"/>
      <c r="BE149" s="92"/>
      <c r="BF149" s="92"/>
      <c r="BG149" s="92"/>
      <c r="BH149" s="92"/>
      <c r="BI149" s="92"/>
      <c r="BJ149" s="92"/>
      <c r="BK149" s="92"/>
      <c r="BL149" s="92"/>
      <c r="BN149" s="76"/>
      <c r="BO149" s="4"/>
    </row>
    <row r="150" spans="1:67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2"/>
      <c r="BA150" s="92"/>
      <c r="BB150" s="92"/>
      <c r="BC150" s="121"/>
      <c r="BD150" s="92"/>
      <c r="BE150" s="92"/>
      <c r="BF150" s="92"/>
      <c r="BG150" s="92"/>
      <c r="BH150" s="92"/>
      <c r="BI150" s="92"/>
      <c r="BJ150" s="92"/>
      <c r="BK150" s="92"/>
      <c r="BL150" s="92"/>
      <c r="BN150" s="76"/>
      <c r="BO150" s="4"/>
    </row>
    <row r="151" spans="1:67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2"/>
      <c r="AO151" s="92"/>
      <c r="AP151" s="92"/>
      <c r="AQ151" s="92"/>
      <c r="AR151" s="92"/>
      <c r="AS151" s="92"/>
      <c r="AT151" s="92"/>
      <c r="AU151" s="92"/>
      <c r="AV151" s="92"/>
      <c r="AW151" s="92"/>
      <c r="AX151" s="92"/>
      <c r="AY151" s="92"/>
      <c r="AZ151" s="92"/>
      <c r="BA151" s="92"/>
      <c r="BB151" s="92"/>
      <c r="BC151" s="121"/>
      <c r="BD151" s="92"/>
      <c r="BE151" s="92"/>
      <c r="BF151" s="92"/>
      <c r="BG151" s="92"/>
      <c r="BH151" s="92"/>
      <c r="BI151" s="92"/>
      <c r="BJ151" s="92"/>
      <c r="BK151" s="92"/>
      <c r="BL151" s="92"/>
      <c r="BN151" s="76"/>
      <c r="BO151" s="4"/>
    </row>
    <row r="152" spans="1:67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2"/>
      <c r="AO152" s="92"/>
      <c r="AP152" s="92"/>
      <c r="AQ152" s="92"/>
      <c r="AR152" s="92"/>
      <c r="AS152" s="92"/>
      <c r="AT152" s="92"/>
      <c r="AU152" s="92"/>
      <c r="AV152" s="92"/>
      <c r="AW152" s="92"/>
      <c r="AX152" s="92"/>
      <c r="AY152" s="92"/>
      <c r="AZ152" s="92"/>
      <c r="BA152" s="92"/>
      <c r="BB152" s="92"/>
      <c r="BC152" s="121"/>
      <c r="BD152" s="92"/>
      <c r="BE152" s="92"/>
      <c r="BF152" s="92"/>
      <c r="BG152" s="92"/>
      <c r="BH152" s="92"/>
      <c r="BI152" s="92"/>
      <c r="BJ152" s="92"/>
      <c r="BK152" s="92"/>
      <c r="BL152" s="92"/>
      <c r="BN152" s="76"/>
      <c r="BO152" s="4"/>
    </row>
    <row r="153" spans="1:67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  <c r="AL153" s="92"/>
      <c r="AM153" s="92"/>
      <c r="AN153" s="92"/>
      <c r="AO153" s="92"/>
      <c r="AP153" s="92"/>
      <c r="AQ153" s="92"/>
      <c r="AR153" s="92"/>
      <c r="AS153" s="92"/>
      <c r="AT153" s="92"/>
      <c r="AU153" s="92"/>
      <c r="AV153" s="92"/>
      <c r="AW153" s="92"/>
      <c r="AX153" s="92"/>
      <c r="AY153" s="92"/>
      <c r="AZ153" s="92"/>
      <c r="BA153" s="92"/>
      <c r="BB153" s="92"/>
      <c r="BC153" s="121"/>
      <c r="BD153" s="92"/>
      <c r="BE153" s="92"/>
      <c r="BF153" s="92"/>
      <c r="BG153" s="92"/>
      <c r="BH153" s="92"/>
      <c r="BI153" s="92"/>
      <c r="BJ153" s="92"/>
      <c r="BK153" s="92"/>
      <c r="BL153" s="92"/>
      <c r="BN153" s="76"/>
      <c r="BO153" s="4"/>
    </row>
    <row r="154" spans="1:67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AN154" s="92"/>
      <c r="AO154" s="92"/>
      <c r="AP154" s="92"/>
      <c r="AQ154" s="92"/>
      <c r="AR154" s="92"/>
      <c r="AS154" s="92"/>
      <c r="AT154" s="92"/>
      <c r="AU154" s="92"/>
      <c r="AV154" s="92"/>
      <c r="AW154" s="92"/>
      <c r="AX154" s="92"/>
      <c r="AY154" s="92"/>
      <c r="AZ154" s="92"/>
      <c r="BA154" s="92"/>
      <c r="BB154" s="92"/>
      <c r="BC154" s="121"/>
      <c r="BD154" s="92"/>
      <c r="BE154" s="92"/>
      <c r="BF154" s="92"/>
      <c r="BG154" s="92"/>
      <c r="BH154" s="92"/>
      <c r="BI154" s="92"/>
      <c r="BJ154" s="92"/>
      <c r="BK154" s="92"/>
      <c r="BL154" s="92"/>
      <c r="BN154" s="76"/>
      <c r="BO154" s="4"/>
    </row>
    <row r="155" spans="1:67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2"/>
      <c r="AO155" s="92"/>
      <c r="AP155" s="92"/>
      <c r="AQ155" s="92"/>
      <c r="AR155" s="92"/>
      <c r="AS155" s="92"/>
      <c r="AT155" s="92"/>
      <c r="AU155" s="92"/>
      <c r="AV155" s="92"/>
      <c r="AW155" s="92"/>
      <c r="AX155" s="92"/>
      <c r="AY155" s="92"/>
      <c r="AZ155" s="92"/>
      <c r="BA155" s="92"/>
      <c r="BB155" s="92"/>
      <c r="BC155" s="121"/>
      <c r="BD155" s="92"/>
      <c r="BE155" s="92"/>
      <c r="BF155" s="92"/>
      <c r="BG155" s="92"/>
      <c r="BH155" s="92"/>
      <c r="BI155" s="92"/>
      <c r="BJ155" s="92"/>
      <c r="BK155" s="92"/>
      <c r="BL155" s="92"/>
      <c r="BN155" s="76"/>
      <c r="BO155" s="4"/>
    </row>
    <row r="156" spans="1:67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2"/>
      <c r="AO156" s="92"/>
      <c r="AP156" s="92"/>
      <c r="AQ156" s="92"/>
      <c r="AR156" s="92"/>
      <c r="AS156" s="92"/>
      <c r="AT156" s="92"/>
      <c r="AU156" s="92"/>
      <c r="AV156" s="92"/>
      <c r="AW156" s="92"/>
      <c r="AX156" s="92"/>
      <c r="AY156" s="92"/>
      <c r="AZ156" s="92"/>
      <c r="BA156" s="92"/>
      <c r="BB156" s="92"/>
      <c r="BC156" s="121"/>
      <c r="BD156" s="92"/>
      <c r="BE156" s="92"/>
      <c r="BF156" s="92"/>
      <c r="BG156" s="92"/>
      <c r="BH156" s="92"/>
      <c r="BI156" s="92"/>
      <c r="BJ156" s="92"/>
      <c r="BK156" s="92"/>
      <c r="BL156" s="92"/>
      <c r="BN156" s="76"/>
      <c r="BO156" s="4"/>
    </row>
    <row r="157" spans="1:67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2"/>
      <c r="AO157" s="92"/>
      <c r="AP157" s="92"/>
      <c r="AQ157" s="92"/>
      <c r="AR157" s="92"/>
      <c r="AS157" s="92"/>
      <c r="AT157" s="92"/>
      <c r="AU157" s="92"/>
      <c r="AV157" s="92"/>
      <c r="AW157" s="92"/>
      <c r="AX157" s="92"/>
      <c r="AY157" s="92"/>
      <c r="AZ157" s="92"/>
      <c r="BA157" s="92"/>
      <c r="BB157" s="92"/>
      <c r="BC157" s="121"/>
      <c r="BD157" s="92"/>
      <c r="BE157" s="92"/>
      <c r="BF157" s="92"/>
      <c r="BG157" s="92"/>
      <c r="BH157" s="92"/>
      <c r="BI157" s="92"/>
      <c r="BJ157" s="92"/>
      <c r="BK157" s="92"/>
      <c r="BL157" s="92"/>
      <c r="BN157" s="76"/>
      <c r="BO157" s="4"/>
    </row>
    <row r="158" spans="1:67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  <c r="AL158" s="92"/>
      <c r="AM158" s="92"/>
      <c r="AN158" s="92"/>
      <c r="AO158" s="92"/>
      <c r="AP158" s="92"/>
      <c r="AQ158" s="92"/>
      <c r="AR158" s="92"/>
      <c r="AS158" s="92"/>
      <c r="AT158" s="92"/>
      <c r="AU158" s="92"/>
      <c r="AV158" s="92"/>
      <c r="AW158" s="92"/>
      <c r="AX158" s="92"/>
      <c r="AY158" s="92"/>
      <c r="AZ158" s="92"/>
      <c r="BA158" s="92"/>
      <c r="BB158" s="92"/>
      <c r="BC158" s="121"/>
      <c r="BD158" s="92"/>
      <c r="BE158" s="92"/>
      <c r="BF158" s="92"/>
      <c r="BG158" s="92"/>
      <c r="BH158" s="92"/>
      <c r="BI158" s="92"/>
      <c r="BJ158" s="92"/>
      <c r="BK158" s="92"/>
      <c r="BL158" s="92"/>
      <c r="BN158" s="76"/>
      <c r="BO158" s="4"/>
    </row>
    <row r="159" spans="1:67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  <c r="AL159" s="92"/>
      <c r="AM159" s="92"/>
      <c r="AN159" s="92"/>
      <c r="AO159" s="92"/>
      <c r="AP159" s="92"/>
      <c r="AQ159" s="92"/>
      <c r="AR159" s="92"/>
      <c r="AS159" s="92"/>
      <c r="AT159" s="92"/>
      <c r="AU159" s="92"/>
      <c r="AV159" s="92"/>
      <c r="AW159" s="92"/>
      <c r="AX159" s="92"/>
      <c r="AY159" s="92"/>
      <c r="AZ159" s="92"/>
      <c r="BA159" s="92"/>
      <c r="BB159" s="92"/>
      <c r="BC159" s="121"/>
      <c r="BD159" s="92"/>
      <c r="BE159" s="92"/>
      <c r="BF159" s="92"/>
      <c r="BG159" s="92"/>
      <c r="BH159" s="92"/>
      <c r="BI159" s="92"/>
      <c r="BJ159" s="92"/>
      <c r="BK159" s="92"/>
      <c r="BL159" s="92"/>
      <c r="BN159" s="76"/>
      <c r="BO159" s="4"/>
    </row>
    <row r="160" spans="1:67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2"/>
      <c r="AO160" s="92"/>
      <c r="AP160" s="92"/>
      <c r="AQ160" s="92"/>
      <c r="AR160" s="92"/>
      <c r="AS160" s="92"/>
      <c r="AT160" s="92"/>
      <c r="AU160" s="92"/>
      <c r="AV160" s="92"/>
      <c r="AW160" s="92"/>
      <c r="AX160" s="92"/>
      <c r="AY160" s="92"/>
      <c r="AZ160" s="92"/>
      <c r="BA160" s="92"/>
      <c r="BB160" s="92"/>
      <c r="BC160" s="121"/>
      <c r="BD160" s="92"/>
      <c r="BE160" s="92"/>
      <c r="BF160" s="92"/>
      <c r="BG160" s="92"/>
      <c r="BH160" s="92"/>
      <c r="BI160" s="92"/>
      <c r="BJ160" s="92"/>
      <c r="BK160" s="92"/>
      <c r="BL160" s="92"/>
      <c r="BN160" s="76"/>
      <c r="BO160" s="4"/>
    </row>
    <row r="161" spans="1:67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AN161" s="92"/>
      <c r="AO161" s="92"/>
      <c r="AP161" s="92"/>
      <c r="AQ161" s="92"/>
      <c r="AR161" s="92"/>
      <c r="AS161" s="92"/>
      <c r="AT161" s="92"/>
      <c r="AU161" s="92"/>
      <c r="AV161" s="92"/>
      <c r="AW161" s="92"/>
      <c r="AX161" s="92"/>
      <c r="AY161" s="92"/>
      <c r="AZ161" s="92"/>
      <c r="BA161" s="92"/>
      <c r="BB161" s="92"/>
      <c r="BC161" s="121"/>
      <c r="BD161" s="92"/>
      <c r="BE161" s="92"/>
      <c r="BF161" s="92"/>
      <c r="BG161" s="92"/>
      <c r="BH161" s="92"/>
      <c r="BI161" s="92"/>
      <c r="BJ161" s="92"/>
      <c r="BK161" s="92"/>
      <c r="BL161" s="92"/>
      <c r="BN161" s="76"/>
      <c r="BO161" s="4"/>
    </row>
    <row r="162" spans="1:67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AN162" s="92"/>
      <c r="AO162" s="92"/>
      <c r="AP162" s="92"/>
      <c r="AQ162" s="92"/>
      <c r="AR162" s="92"/>
      <c r="AS162" s="92"/>
      <c r="AT162" s="92"/>
      <c r="AU162" s="92"/>
      <c r="AV162" s="92"/>
      <c r="AW162" s="92"/>
      <c r="AX162" s="92"/>
      <c r="AY162" s="92"/>
      <c r="AZ162" s="92"/>
      <c r="BA162" s="92"/>
      <c r="BB162" s="92"/>
      <c r="BC162" s="121"/>
      <c r="BD162" s="92"/>
      <c r="BE162" s="92"/>
      <c r="BF162" s="92"/>
      <c r="BG162" s="92"/>
      <c r="BH162" s="92"/>
      <c r="BI162" s="92"/>
      <c r="BJ162" s="92"/>
      <c r="BK162" s="92"/>
      <c r="BL162" s="92"/>
      <c r="BN162" s="76"/>
      <c r="BO162" s="4"/>
    </row>
    <row r="163" spans="1:67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2"/>
      <c r="AO163" s="92"/>
      <c r="AP163" s="92"/>
      <c r="AQ163" s="92"/>
      <c r="AR163" s="92"/>
      <c r="AS163" s="92"/>
      <c r="AT163" s="92"/>
      <c r="AU163" s="92"/>
      <c r="AV163" s="92"/>
      <c r="AW163" s="92"/>
      <c r="AX163" s="92"/>
      <c r="AY163" s="92"/>
      <c r="AZ163" s="92"/>
      <c r="BA163" s="92"/>
      <c r="BB163" s="92"/>
      <c r="BC163" s="121"/>
      <c r="BD163" s="92"/>
      <c r="BE163" s="92"/>
      <c r="BF163" s="92"/>
      <c r="BG163" s="92"/>
      <c r="BH163" s="92"/>
      <c r="BI163" s="92"/>
      <c r="BJ163" s="92"/>
      <c r="BK163" s="92"/>
      <c r="BL163" s="92"/>
      <c r="BN163" s="76"/>
      <c r="BO163" s="4"/>
    </row>
    <row r="164" spans="1:67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2"/>
      <c r="BB164" s="92"/>
      <c r="BC164" s="121"/>
      <c r="BD164" s="92"/>
      <c r="BE164" s="92"/>
      <c r="BF164" s="92"/>
      <c r="BG164" s="92"/>
      <c r="BH164" s="92"/>
      <c r="BI164" s="92"/>
      <c r="BJ164" s="92"/>
      <c r="BK164" s="92"/>
      <c r="BL164" s="92"/>
      <c r="BN164" s="76"/>
      <c r="BO164" s="4"/>
    </row>
    <row r="165" spans="1:67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  <c r="AL165" s="92"/>
      <c r="AM165" s="92"/>
      <c r="AN165" s="92"/>
      <c r="AO165" s="92"/>
      <c r="AP165" s="92"/>
      <c r="AQ165" s="92"/>
      <c r="AR165" s="92"/>
      <c r="AS165" s="92"/>
      <c r="AT165" s="92"/>
      <c r="AU165" s="92"/>
      <c r="AV165" s="92"/>
      <c r="AW165" s="92"/>
      <c r="AX165" s="92"/>
      <c r="AY165" s="92"/>
      <c r="AZ165" s="92"/>
      <c r="BA165" s="92"/>
      <c r="BB165" s="92"/>
      <c r="BC165" s="121"/>
      <c r="BD165" s="92"/>
      <c r="BE165" s="92"/>
      <c r="BF165" s="92"/>
      <c r="BG165" s="92"/>
      <c r="BH165" s="92"/>
      <c r="BI165" s="92"/>
      <c r="BJ165" s="92"/>
      <c r="BK165" s="92"/>
      <c r="BL165" s="92"/>
      <c r="BN165" s="76"/>
      <c r="BO165" s="4"/>
    </row>
    <row r="166" spans="1:67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  <c r="AL166" s="92"/>
      <c r="AM166" s="92"/>
      <c r="AN166" s="92"/>
      <c r="AO166" s="92"/>
      <c r="AP166" s="92"/>
      <c r="AQ166" s="92"/>
      <c r="AR166" s="92"/>
      <c r="AS166" s="92"/>
      <c r="AT166" s="92"/>
      <c r="AU166" s="92"/>
      <c r="AV166" s="92"/>
      <c r="AW166" s="92"/>
      <c r="AX166" s="92"/>
      <c r="AY166" s="92"/>
      <c r="AZ166" s="92"/>
      <c r="BA166" s="92"/>
      <c r="BB166" s="92"/>
      <c r="BC166" s="121"/>
      <c r="BD166" s="92"/>
      <c r="BE166" s="92"/>
      <c r="BF166" s="92"/>
      <c r="BG166" s="92"/>
      <c r="BH166" s="92"/>
      <c r="BI166" s="92"/>
      <c r="BJ166" s="92"/>
      <c r="BK166" s="92"/>
      <c r="BL166" s="92"/>
      <c r="BN166" s="76"/>
      <c r="BO166" s="4"/>
    </row>
    <row r="167" spans="1:67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2"/>
      <c r="BB167" s="92"/>
      <c r="BC167" s="121"/>
      <c r="BD167" s="92"/>
      <c r="BE167" s="92"/>
      <c r="BF167" s="92"/>
      <c r="BG167" s="92"/>
      <c r="BH167" s="92"/>
      <c r="BI167" s="92"/>
      <c r="BJ167" s="92"/>
      <c r="BK167" s="92"/>
      <c r="BL167" s="92"/>
      <c r="BN167" s="76"/>
      <c r="BO167" s="4"/>
    </row>
    <row r="168" spans="1:67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  <c r="AZ168" s="92"/>
      <c r="BA168" s="92"/>
      <c r="BB168" s="92"/>
      <c r="BC168" s="121"/>
      <c r="BD168" s="92"/>
      <c r="BE168" s="92"/>
      <c r="BF168" s="92"/>
      <c r="BG168" s="92"/>
      <c r="BH168" s="92"/>
      <c r="BI168" s="92"/>
      <c r="BJ168" s="92"/>
      <c r="BK168" s="92"/>
      <c r="BL168" s="92"/>
      <c r="BN168" s="76"/>
      <c r="BO168" s="4"/>
    </row>
    <row r="169" spans="1:67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  <c r="AL169" s="92"/>
      <c r="AM169" s="92"/>
      <c r="AN169" s="92"/>
      <c r="AO169" s="92"/>
      <c r="AP169" s="92"/>
      <c r="AQ169" s="92"/>
      <c r="AR169" s="92"/>
      <c r="AS169" s="92"/>
      <c r="AT169" s="92"/>
      <c r="AU169" s="92"/>
      <c r="AV169" s="92"/>
      <c r="AW169" s="92"/>
      <c r="AX169" s="92"/>
      <c r="AY169" s="92"/>
      <c r="AZ169" s="92"/>
      <c r="BA169" s="92"/>
      <c r="BB169" s="92"/>
      <c r="BC169" s="121"/>
      <c r="BD169" s="92"/>
      <c r="BE169" s="92"/>
      <c r="BF169" s="92"/>
      <c r="BG169" s="92"/>
      <c r="BH169" s="92"/>
      <c r="BI169" s="92"/>
      <c r="BJ169" s="92"/>
      <c r="BK169" s="92"/>
      <c r="BL169" s="92"/>
      <c r="BN169" s="76"/>
      <c r="BO169" s="4"/>
    </row>
    <row r="170" spans="1:67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  <c r="AL170" s="92"/>
      <c r="AM170" s="92"/>
      <c r="AN170" s="92"/>
      <c r="AO170" s="92"/>
      <c r="AP170" s="92"/>
      <c r="AQ170" s="92"/>
      <c r="AR170" s="92"/>
      <c r="AS170" s="92"/>
      <c r="AT170" s="92"/>
      <c r="AU170" s="92"/>
      <c r="AV170" s="92"/>
      <c r="AW170" s="92"/>
      <c r="AX170" s="92"/>
      <c r="AY170" s="92"/>
      <c r="AZ170" s="92"/>
      <c r="BA170" s="92"/>
      <c r="BB170" s="92"/>
      <c r="BC170" s="121"/>
      <c r="BD170" s="92"/>
      <c r="BE170" s="92"/>
      <c r="BF170" s="92"/>
      <c r="BG170" s="92"/>
      <c r="BH170" s="92"/>
      <c r="BI170" s="92"/>
      <c r="BJ170" s="92"/>
      <c r="BK170" s="92"/>
      <c r="BL170" s="92"/>
      <c r="BN170" s="76"/>
      <c r="BO170" s="4"/>
    </row>
    <row r="171" spans="1:67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  <c r="AL171" s="92"/>
      <c r="AM171" s="92"/>
      <c r="AN171" s="92"/>
      <c r="AO171" s="92"/>
      <c r="AP171" s="92"/>
      <c r="AQ171" s="92"/>
      <c r="AR171" s="92"/>
      <c r="AS171" s="92"/>
      <c r="AT171" s="92"/>
      <c r="AU171" s="92"/>
      <c r="AV171" s="92"/>
      <c r="AW171" s="92"/>
      <c r="AX171" s="92"/>
      <c r="AY171" s="92"/>
      <c r="AZ171" s="92"/>
      <c r="BA171" s="92"/>
      <c r="BB171" s="92"/>
      <c r="BC171" s="121"/>
      <c r="BD171" s="92"/>
      <c r="BE171" s="92"/>
      <c r="BF171" s="92"/>
      <c r="BG171" s="92"/>
      <c r="BH171" s="92"/>
      <c r="BI171" s="92"/>
      <c r="BJ171" s="92"/>
      <c r="BK171" s="92"/>
      <c r="BL171" s="92"/>
      <c r="BN171" s="76"/>
      <c r="BO171" s="4"/>
    </row>
    <row r="172" spans="1:67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  <c r="AL172" s="92"/>
      <c r="AM172" s="92"/>
      <c r="AN172" s="92"/>
      <c r="AO172" s="92"/>
      <c r="AP172" s="92"/>
      <c r="AQ172" s="92"/>
      <c r="AR172" s="92"/>
      <c r="AS172" s="92"/>
      <c r="AT172" s="92"/>
      <c r="AU172" s="92"/>
      <c r="AV172" s="92"/>
      <c r="AW172" s="92"/>
      <c r="AX172" s="92"/>
      <c r="AY172" s="92"/>
      <c r="AZ172" s="92"/>
      <c r="BA172" s="92"/>
      <c r="BB172" s="92"/>
      <c r="BC172" s="121"/>
      <c r="BD172" s="92"/>
      <c r="BE172" s="92"/>
      <c r="BF172" s="92"/>
      <c r="BG172" s="92"/>
      <c r="BH172" s="92"/>
      <c r="BI172" s="92"/>
      <c r="BJ172" s="92"/>
      <c r="BK172" s="92"/>
      <c r="BL172" s="92"/>
      <c r="BN172" s="76"/>
      <c r="BO172" s="4"/>
    </row>
    <row r="173" spans="1:67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  <c r="AL173" s="92"/>
      <c r="AM173" s="92"/>
      <c r="AN173" s="92"/>
      <c r="AO173" s="92"/>
      <c r="AP173" s="92"/>
      <c r="AQ173" s="92"/>
      <c r="AR173" s="92"/>
      <c r="AS173" s="92"/>
      <c r="AT173" s="92"/>
      <c r="AU173" s="92"/>
      <c r="AV173" s="92"/>
      <c r="AW173" s="92"/>
      <c r="AX173" s="92"/>
      <c r="AY173" s="92"/>
      <c r="AZ173" s="92"/>
      <c r="BA173" s="92"/>
      <c r="BB173" s="92"/>
      <c r="BC173" s="121"/>
      <c r="BD173" s="92"/>
      <c r="BE173" s="92"/>
      <c r="BF173" s="92"/>
      <c r="BG173" s="92"/>
      <c r="BH173" s="92"/>
      <c r="BI173" s="92"/>
      <c r="BJ173" s="92"/>
      <c r="BK173" s="92"/>
      <c r="BL173" s="92"/>
      <c r="BN173" s="76"/>
      <c r="BO173" s="4"/>
    </row>
    <row r="174" spans="1:67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  <c r="AR174" s="92"/>
      <c r="AS174" s="92"/>
      <c r="AT174" s="92"/>
      <c r="AU174" s="92"/>
      <c r="AV174" s="92"/>
      <c r="AW174" s="92"/>
      <c r="AX174" s="92"/>
      <c r="AY174" s="92"/>
      <c r="AZ174" s="92"/>
      <c r="BA174" s="92"/>
      <c r="BB174" s="92"/>
      <c r="BC174" s="121"/>
      <c r="BD174" s="92"/>
      <c r="BE174" s="92"/>
      <c r="BF174" s="92"/>
      <c r="BG174" s="92"/>
      <c r="BH174" s="92"/>
      <c r="BI174" s="92"/>
      <c r="BJ174" s="92"/>
      <c r="BK174" s="92"/>
      <c r="BL174" s="92"/>
      <c r="BN174" s="76"/>
      <c r="BO174" s="4"/>
    </row>
    <row r="175" spans="1:67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2"/>
      <c r="AQ175" s="92"/>
      <c r="AR175" s="92"/>
      <c r="AS175" s="92"/>
      <c r="AT175" s="92"/>
      <c r="AU175" s="92"/>
      <c r="AV175" s="92"/>
      <c r="AW175" s="92"/>
      <c r="AX175" s="92"/>
      <c r="AY175" s="92"/>
      <c r="AZ175" s="92"/>
      <c r="BA175" s="92"/>
      <c r="BB175" s="92"/>
      <c r="BC175" s="121"/>
      <c r="BD175" s="92"/>
      <c r="BE175" s="92"/>
      <c r="BF175" s="92"/>
      <c r="BG175" s="92"/>
      <c r="BH175" s="92"/>
      <c r="BI175" s="92"/>
      <c r="BJ175" s="92"/>
      <c r="BK175" s="92"/>
      <c r="BL175" s="92"/>
      <c r="BN175" s="76"/>
      <c r="BO175" s="4"/>
    </row>
    <row r="176" spans="1:67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2"/>
      <c r="AO176" s="92"/>
      <c r="AP176" s="92"/>
      <c r="AQ176" s="92"/>
      <c r="AR176" s="92"/>
      <c r="AS176" s="92"/>
      <c r="AT176" s="92"/>
      <c r="AU176" s="92"/>
      <c r="AV176" s="92"/>
      <c r="AW176" s="92"/>
      <c r="AX176" s="92"/>
      <c r="AY176" s="92"/>
      <c r="AZ176" s="92"/>
      <c r="BA176" s="92"/>
      <c r="BB176" s="92"/>
      <c r="BC176" s="121"/>
      <c r="BD176" s="92"/>
      <c r="BE176" s="92"/>
      <c r="BF176" s="92"/>
      <c r="BG176" s="92"/>
      <c r="BH176" s="92"/>
      <c r="BI176" s="92"/>
      <c r="BJ176" s="92"/>
      <c r="BK176" s="92"/>
      <c r="BL176" s="92"/>
      <c r="BN176" s="76"/>
      <c r="BO176" s="4"/>
    </row>
    <row r="177" spans="1:67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2"/>
      <c r="AO177" s="92"/>
      <c r="AP177" s="92"/>
      <c r="AQ177" s="92"/>
      <c r="AR177" s="92"/>
      <c r="AS177" s="92"/>
      <c r="AT177" s="92"/>
      <c r="AU177" s="92"/>
      <c r="AV177" s="92"/>
      <c r="AW177" s="92"/>
      <c r="AX177" s="92"/>
      <c r="AY177" s="92"/>
      <c r="AZ177" s="92"/>
      <c r="BA177" s="92"/>
      <c r="BB177" s="92"/>
      <c r="BC177" s="121"/>
      <c r="BD177" s="92"/>
      <c r="BE177" s="92"/>
      <c r="BF177" s="92"/>
      <c r="BG177" s="92"/>
      <c r="BH177" s="92"/>
      <c r="BI177" s="92"/>
      <c r="BJ177" s="92"/>
      <c r="BK177" s="92"/>
      <c r="BL177" s="92"/>
      <c r="BN177" s="76"/>
      <c r="BO177" s="4"/>
    </row>
    <row r="178" spans="1:67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2"/>
      <c r="AT178" s="92"/>
      <c r="AU178" s="92"/>
      <c r="AV178" s="92"/>
      <c r="AW178" s="92"/>
      <c r="AX178" s="92"/>
      <c r="AY178" s="92"/>
      <c r="AZ178" s="92"/>
      <c r="BA178" s="92"/>
      <c r="BB178" s="92"/>
      <c r="BC178" s="121"/>
      <c r="BD178" s="92"/>
      <c r="BE178" s="92"/>
      <c r="BF178" s="92"/>
      <c r="BG178" s="92"/>
      <c r="BH178" s="92"/>
      <c r="BI178" s="92"/>
      <c r="BJ178" s="92"/>
      <c r="BK178" s="92"/>
      <c r="BL178" s="92"/>
      <c r="BN178" s="76"/>
      <c r="BO178" s="4"/>
    </row>
    <row r="179" spans="1:67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  <c r="AL179" s="92"/>
      <c r="AM179" s="92"/>
      <c r="AN179" s="92"/>
      <c r="AO179" s="92"/>
      <c r="AP179" s="92"/>
      <c r="AQ179" s="92"/>
      <c r="AR179" s="92"/>
      <c r="AS179" s="92"/>
      <c r="AT179" s="92"/>
      <c r="AU179" s="92"/>
      <c r="AV179" s="92"/>
      <c r="AW179" s="92"/>
      <c r="AX179" s="92"/>
      <c r="AY179" s="92"/>
      <c r="AZ179" s="92"/>
      <c r="BA179" s="92"/>
      <c r="BB179" s="92"/>
      <c r="BC179" s="121"/>
      <c r="BD179" s="92"/>
      <c r="BE179" s="92"/>
      <c r="BF179" s="92"/>
      <c r="BG179" s="92"/>
      <c r="BH179" s="92"/>
      <c r="BI179" s="92"/>
      <c r="BJ179" s="92"/>
      <c r="BK179" s="92"/>
      <c r="BL179" s="92"/>
      <c r="BN179" s="76"/>
      <c r="BO179" s="4"/>
    </row>
    <row r="180" spans="1:67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92"/>
      <c r="BC180" s="121"/>
      <c r="BD180" s="92"/>
      <c r="BE180" s="92"/>
      <c r="BF180" s="92"/>
      <c r="BG180" s="92"/>
      <c r="BH180" s="92"/>
      <c r="BI180" s="92"/>
      <c r="BJ180" s="92"/>
      <c r="BK180" s="92"/>
      <c r="BL180" s="92"/>
      <c r="BN180" s="76"/>
      <c r="BO180" s="4"/>
    </row>
    <row r="181" spans="1:67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  <c r="AL181" s="92"/>
      <c r="AM181" s="92"/>
      <c r="AN181" s="92"/>
      <c r="AO181" s="92"/>
      <c r="AP181" s="92"/>
      <c r="AQ181" s="92"/>
      <c r="AR181" s="92"/>
      <c r="AS181" s="92"/>
      <c r="AT181" s="92"/>
      <c r="AU181" s="92"/>
      <c r="AV181" s="92"/>
      <c r="AW181" s="92"/>
      <c r="AX181" s="92"/>
      <c r="AY181" s="92"/>
      <c r="AZ181" s="92"/>
      <c r="BA181" s="92"/>
      <c r="BB181" s="92"/>
      <c r="BC181" s="121"/>
      <c r="BD181" s="92"/>
      <c r="BE181" s="92"/>
      <c r="BF181" s="92"/>
      <c r="BG181" s="92"/>
      <c r="BH181" s="92"/>
      <c r="BI181" s="92"/>
      <c r="BJ181" s="92"/>
      <c r="BK181" s="92"/>
      <c r="BL181" s="92"/>
      <c r="BN181" s="76"/>
      <c r="BO181" s="4"/>
    </row>
    <row r="182" spans="1:67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  <c r="AL182" s="92"/>
      <c r="AM182" s="92"/>
      <c r="AN182" s="92"/>
      <c r="AO182" s="92"/>
      <c r="AP182" s="92"/>
      <c r="AQ182" s="92"/>
      <c r="AR182" s="92"/>
      <c r="AS182" s="92"/>
      <c r="AT182" s="92"/>
      <c r="AU182" s="92"/>
      <c r="AV182" s="92"/>
      <c r="AW182" s="92"/>
      <c r="AX182" s="92"/>
      <c r="AY182" s="92"/>
      <c r="AZ182" s="92"/>
      <c r="BA182" s="92"/>
      <c r="BB182" s="92"/>
      <c r="BC182" s="121"/>
      <c r="BD182" s="92"/>
      <c r="BE182" s="92"/>
      <c r="BF182" s="92"/>
      <c r="BG182" s="92"/>
      <c r="BH182" s="92"/>
      <c r="BI182" s="92"/>
      <c r="BJ182" s="92"/>
      <c r="BK182" s="92"/>
      <c r="BL182" s="92"/>
      <c r="BN182" s="76"/>
      <c r="BO182" s="4"/>
    </row>
    <row r="183" spans="1:67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  <c r="AL183" s="92"/>
      <c r="AM183" s="92"/>
      <c r="AN183" s="92"/>
      <c r="AO183" s="92"/>
      <c r="AP183" s="92"/>
      <c r="AQ183" s="92"/>
      <c r="AR183" s="92"/>
      <c r="AS183" s="92"/>
      <c r="AT183" s="92"/>
      <c r="AU183" s="92"/>
      <c r="AV183" s="92"/>
      <c r="AW183" s="92"/>
      <c r="AX183" s="92"/>
      <c r="AY183" s="92"/>
      <c r="AZ183" s="92"/>
      <c r="BA183" s="92"/>
      <c r="BB183" s="92"/>
      <c r="BC183" s="121"/>
      <c r="BD183" s="92"/>
      <c r="BE183" s="92"/>
      <c r="BF183" s="92"/>
      <c r="BG183" s="92"/>
      <c r="BH183" s="92"/>
      <c r="BI183" s="92"/>
      <c r="BJ183" s="92"/>
      <c r="BK183" s="92"/>
      <c r="BL183" s="92"/>
      <c r="BN183" s="76"/>
      <c r="BO183" s="4"/>
    </row>
    <row r="184" spans="1:67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  <c r="AL184" s="92"/>
      <c r="AM184" s="92"/>
      <c r="AN184" s="92"/>
      <c r="AO184" s="92"/>
      <c r="AP184" s="92"/>
      <c r="AQ184" s="92"/>
      <c r="AR184" s="92"/>
      <c r="AS184" s="92"/>
      <c r="AT184" s="92"/>
      <c r="AU184" s="92"/>
      <c r="AV184" s="92"/>
      <c r="AW184" s="92"/>
      <c r="AX184" s="92"/>
      <c r="AY184" s="92"/>
      <c r="AZ184" s="92"/>
      <c r="BA184" s="92"/>
      <c r="BB184" s="92"/>
      <c r="BC184" s="121"/>
      <c r="BD184" s="92"/>
      <c r="BE184" s="92"/>
      <c r="BF184" s="92"/>
      <c r="BG184" s="92"/>
      <c r="BH184" s="92"/>
      <c r="BI184" s="92"/>
      <c r="BJ184" s="92"/>
      <c r="BK184" s="92"/>
      <c r="BL184" s="92"/>
      <c r="BN184" s="76"/>
      <c r="BO184" s="4"/>
    </row>
    <row r="185" spans="1:67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  <c r="AL185" s="92"/>
      <c r="AM185" s="92"/>
      <c r="AN185" s="92"/>
      <c r="AO185" s="92"/>
      <c r="AP185" s="92"/>
      <c r="AQ185" s="92"/>
      <c r="AR185" s="92"/>
      <c r="AS185" s="92"/>
      <c r="AT185" s="92"/>
      <c r="AU185" s="92"/>
      <c r="AV185" s="92"/>
      <c r="AW185" s="92"/>
      <c r="AX185" s="92"/>
      <c r="AY185" s="92"/>
      <c r="AZ185" s="92"/>
      <c r="BA185" s="92"/>
      <c r="BB185" s="92"/>
      <c r="BC185" s="121"/>
      <c r="BD185" s="92"/>
      <c r="BE185" s="92"/>
      <c r="BF185" s="92"/>
      <c r="BG185" s="92"/>
      <c r="BH185" s="92"/>
      <c r="BI185" s="92"/>
      <c r="BJ185" s="92"/>
      <c r="BK185" s="92"/>
      <c r="BL185" s="92"/>
      <c r="BN185" s="76"/>
      <c r="BO185" s="4"/>
    </row>
    <row r="186" spans="1:67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  <c r="AL186" s="92"/>
      <c r="AM186" s="92"/>
      <c r="AN186" s="92"/>
      <c r="AO186" s="92"/>
      <c r="AP186" s="92"/>
      <c r="AQ186" s="92"/>
      <c r="AR186" s="92"/>
      <c r="AS186" s="92"/>
      <c r="AT186" s="92"/>
      <c r="AU186" s="92"/>
      <c r="AV186" s="92"/>
      <c r="AW186" s="92"/>
      <c r="AX186" s="92"/>
      <c r="AY186" s="92"/>
      <c r="AZ186" s="92"/>
      <c r="BA186" s="92"/>
      <c r="BB186" s="92"/>
      <c r="BC186" s="121"/>
      <c r="BD186" s="92"/>
      <c r="BE186" s="92"/>
      <c r="BF186" s="92"/>
      <c r="BG186" s="92"/>
      <c r="BH186" s="92"/>
      <c r="BI186" s="92"/>
      <c r="BJ186" s="92"/>
      <c r="BK186" s="92"/>
      <c r="BL186" s="92"/>
      <c r="BN186" s="76"/>
      <c r="BO186" s="4"/>
    </row>
    <row r="187" spans="1:67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  <c r="AL187" s="92"/>
      <c r="AM187" s="92"/>
      <c r="AN187" s="92"/>
      <c r="AO187" s="92"/>
      <c r="AP187" s="92"/>
      <c r="AQ187" s="92"/>
      <c r="AR187" s="92"/>
      <c r="AS187" s="92"/>
      <c r="AT187" s="92"/>
      <c r="AU187" s="92"/>
      <c r="AV187" s="92"/>
      <c r="AW187" s="92"/>
      <c r="AX187" s="92"/>
      <c r="AY187" s="92"/>
      <c r="AZ187" s="92"/>
      <c r="BA187" s="92"/>
      <c r="BB187" s="92"/>
      <c r="BC187" s="121"/>
      <c r="BD187" s="92"/>
      <c r="BE187" s="92"/>
      <c r="BF187" s="92"/>
      <c r="BG187" s="92"/>
      <c r="BH187" s="92"/>
      <c r="BI187" s="92"/>
      <c r="BJ187" s="92"/>
      <c r="BK187" s="92"/>
      <c r="BL187" s="92"/>
      <c r="BN187" s="76"/>
      <c r="BO187" s="4"/>
    </row>
    <row r="188" spans="1:67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2"/>
      <c r="AT188" s="92"/>
      <c r="AU188" s="92"/>
      <c r="AV188" s="92"/>
      <c r="AW188" s="92"/>
      <c r="AX188" s="92"/>
      <c r="AY188" s="92"/>
      <c r="AZ188" s="92"/>
      <c r="BA188" s="92"/>
      <c r="BB188" s="92"/>
      <c r="BC188" s="121"/>
      <c r="BD188" s="92"/>
      <c r="BE188" s="92"/>
      <c r="BF188" s="92"/>
      <c r="BG188" s="92"/>
      <c r="BH188" s="92"/>
      <c r="BI188" s="92"/>
      <c r="BJ188" s="92"/>
      <c r="BK188" s="92"/>
      <c r="BL188" s="92"/>
      <c r="BN188" s="76"/>
      <c r="BO188" s="4"/>
    </row>
    <row r="189" spans="1:67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2"/>
      <c r="AT189" s="92"/>
      <c r="AU189" s="92"/>
      <c r="AV189" s="92"/>
      <c r="AW189" s="92"/>
      <c r="AX189" s="92"/>
      <c r="AY189" s="92"/>
      <c r="AZ189" s="92"/>
      <c r="BA189" s="92"/>
      <c r="BB189" s="92"/>
      <c r="BC189" s="121"/>
      <c r="BD189" s="92"/>
      <c r="BE189" s="92"/>
      <c r="BF189" s="92"/>
      <c r="BG189" s="92"/>
      <c r="BH189" s="92"/>
      <c r="BI189" s="92"/>
      <c r="BJ189" s="92"/>
      <c r="BK189" s="92"/>
      <c r="BL189" s="92"/>
      <c r="BN189" s="76"/>
      <c r="BO189" s="4"/>
    </row>
    <row r="190" spans="1:67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2"/>
      <c r="AT190" s="92"/>
      <c r="AU190" s="92"/>
      <c r="AV190" s="92"/>
      <c r="AW190" s="92"/>
      <c r="AX190" s="92"/>
      <c r="AY190" s="92"/>
      <c r="AZ190" s="92"/>
      <c r="BA190" s="92"/>
      <c r="BB190" s="92"/>
      <c r="BC190" s="121"/>
      <c r="BD190" s="92"/>
      <c r="BE190" s="92"/>
      <c r="BF190" s="92"/>
      <c r="BG190" s="92"/>
      <c r="BH190" s="92"/>
      <c r="BI190" s="92"/>
      <c r="BJ190" s="92"/>
      <c r="BK190" s="92"/>
      <c r="BL190" s="92"/>
      <c r="BN190" s="76"/>
      <c r="BO190" s="4"/>
    </row>
    <row r="191" spans="1:67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2"/>
      <c r="AT191" s="92"/>
      <c r="AU191" s="92"/>
      <c r="AV191" s="92"/>
      <c r="AW191" s="92"/>
      <c r="AX191" s="92"/>
      <c r="AY191" s="92"/>
      <c r="AZ191" s="92"/>
      <c r="BA191" s="92"/>
      <c r="BB191" s="92"/>
      <c r="BC191" s="121"/>
      <c r="BD191" s="92"/>
      <c r="BE191" s="92"/>
      <c r="BF191" s="92"/>
      <c r="BG191" s="92"/>
      <c r="BH191" s="92"/>
      <c r="BI191" s="92"/>
      <c r="BJ191" s="92"/>
      <c r="BK191" s="92"/>
      <c r="BL191" s="92"/>
      <c r="BN191" s="76"/>
      <c r="BO191" s="4"/>
    </row>
    <row r="192" spans="1:67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2"/>
      <c r="AT192" s="92"/>
      <c r="AU192" s="92"/>
      <c r="AV192" s="92"/>
      <c r="AW192" s="92"/>
      <c r="AX192" s="92"/>
      <c r="AY192" s="92"/>
      <c r="AZ192" s="92"/>
      <c r="BA192" s="92"/>
      <c r="BB192" s="92"/>
      <c r="BC192" s="121"/>
      <c r="BD192" s="92"/>
      <c r="BE192" s="92"/>
      <c r="BF192" s="92"/>
      <c r="BG192" s="92"/>
      <c r="BH192" s="92"/>
      <c r="BI192" s="92"/>
      <c r="BJ192" s="92"/>
      <c r="BK192" s="92"/>
      <c r="BL192" s="92"/>
      <c r="BN192" s="76"/>
      <c r="BO192" s="4"/>
    </row>
    <row r="193" spans="1:67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  <c r="AL193" s="92"/>
      <c r="AM193" s="92"/>
      <c r="AN193" s="92"/>
      <c r="AO193" s="92"/>
      <c r="AP193" s="92"/>
      <c r="AQ193" s="92"/>
      <c r="AR193" s="92"/>
      <c r="AS193" s="92"/>
      <c r="AT193" s="92"/>
      <c r="AU193" s="92"/>
      <c r="AV193" s="92"/>
      <c r="AW193" s="92"/>
      <c r="AX193" s="92"/>
      <c r="AY193" s="92"/>
      <c r="AZ193" s="92"/>
      <c r="BA193" s="92"/>
      <c r="BB193" s="92"/>
      <c r="BC193" s="121"/>
      <c r="BD193" s="92"/>
      <c r="BE193" s="92"/>
      <c r="BF193" s="92"/>
      <c r="BG193" s="92"/>
      <c r="BH193" s="92"/>
      <c r="BI193" s="92"/>
      <c r="BJ193" s="92"/>
      <c r="BK193" s="92"/>
      <c r="BL193" s="92"/>
      <c r="BN193" s="76"/>
      <c r="BO193" s="4"/>
    </row>
    <row r="194" spans="1:67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  <c r="AL194" s="92"/>
      <c r="AM194" s="92"/>
      <c r="AN194" s="92"/>
      <c r="AO194" s="92"/>
      <c r="AP194" s="92"/>
      <c r="AQ194" s="92"/>
      <c r="AR194" s="92"/>
      <c r="AS194" s="92"/>
      <c r="AT194" s="92"/>
      <c r="AU194" s="92"/>
      <c r="AV194" s="92"/>
      <c r="AW194" s="92"/>
      <c r="AX194" s="92"/>
      <c r="AY194" s="92"/>
      <c r="AZ194" s="92"/>
      <c r="BA194" s="92"/>
      <c r="BB194" s="92"/>
      <c r="BC194" s="121"/>
      <c r="BD194" s="92"/>
      <c r="BE194" s="92"/>
      <c r="BF194" s="92"/>
      <c r="BG194" s="92"/>
      <c r="BH194" s="92"/>
      <c r="BI194" s="92"/>
      <c r="BJ194" s="92"/>
      <c r="BK194" s="92"/>
      <c r="BL194" s="92"/>
      <c r="BN194" s="76"/>
      <c r="BO194" s="4"/>
    </row>
    <row r="195" spans="1:67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  <c r="AL195" s="92"/>
      <c r="AM195" s="92"/>
      <c r="AN195" s="92"/>
      <c r="AO195" s="92"/>
      <c r="AP195" s="92"/>
      <c r="AQ195" s="92"/>
      <c r="AR195" s="92"/>
      <c r="AS195" s="92"/>
      <c r="AT195" s="92"/>
      <c r="AU195" s="92"/>
      <c r="AV195" s="92"/>
      <c r="AW195" s="92"/>
      <c r="AX195" s="92"/>
      <c r="AY195" s="92"/>
      <c r="AZ195" s="92"/>
      <c r="BA195" s="92"/>
      <c r="BB195" s="92"/>
      <c r="BC195" s="121"/>
      <c r="BD195" s="92"/>
      <c r="BE195" s="92"/>
      <c r="BF195" s="92"/>
      <c r="BG195" s="92"/>
      <c r="BH195" s="92"/>
      <c r="BI195" s="92"/>
      <c r="BJ195" s="92"/>
      <c r="BK195" s="92"/>
      <c r="BL195" s="92"/>
      <c r="BN195" s="76"/>
      <c r="BO195" s="4"/>
    </row>
    <row r="196" spans="1:67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  <c r="AL196" s="92"/>
      <c r="AM196" s="92"/>
      <c r="AN196" s="92"/>
      <c r="AO196" s="92"/>
      <c r="AP196" s="92"/>
      <c r="AQ196" s="92"/>
      <c r="AR196" s="92"/>
      <c r="AS196" s="92"/>
      <c r="AT196" s="92"/>
      <c r="AU196" s="92"/>
      <c r="AV196" s="92"/>
      <c r="AW196" s="92"/>
      <c r="AX196" s="92"/>
      <c r="AY196" s="92"/>
      <c r="AZ196" s="92"/>
      <c r="BA196" s="92"/>
      <c r="BB196" s="92"/>
      <c r="BC196" s="121"/>
      <c r="BD196" s="92"/>
      <c r="BE196" s="92"/>
      <c r="BF196" s="92"/>
      <c r="BG196" s="92"/>
      <c r="BH196" s="92"/>
      <c r="BI196" s="92"/>
      <c r="BJ196" s="92"/>
      <c r="BK196" s="92"/>
      <c r="BL196" s="92"/>
      <c r="BN196" s="76"/>
      <c r="BO196" s="4"/>
    </row>
    <row r="197" spans="1:67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  <c r="AL197" s="92"/>
      <c r="AM197" s="92"/>
      <c r="AN197" s="92"/>
      <c r="AO197" s="92"/>
      <c r="AP197" s="92"/>
      <c r="AQ197" s="92"/>
      <c r="AR197" s="92"/>
      <c r="AS197" s="92"/>
      <c r="AT197" s="92"/>
      <c r="AU197" s="92"/>
      <c r="AV197" s="92"/>
      <c r="AW197" s="92"/>
      <c r="AX197" s="92"/>
      <c r="AY197" s="92"/>
      <c r="AZ197" s="92"/>
      <c r="BA197" s="92"/>
      <c r="BB197" s="92"/>
      <c r="BC197" s="121"/>
      <c r="BD197" s="92"/>
      <c r="BE197" s="92"/>
      <c r="BF197" s="92"/>
      <c r="BG197" s="92"/>
      <c r="BH197" s="92"/>
      <c r="BI197" s="92"/>
      <c r="BJ197" s="92"/>
      <c r="BK197" s="92"/>
      <c r="BL197" s="92"/>
      <c r="BN197" s="76"/>
      <c r="BO197" s="4"/>
    </row>
    <row r="198" spans="1:67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  <c r="AL198" s="92"/>
      <c r="AM198" s="92"/>
      <c r="AN198" s="92"/>
      <c r="AO198" s="92"/>
      <c r="AP198" s="92"/>
      <c r="AQ198" s="92"/>
      <c r="AR198" s="92"/>
      <c r="AS198" s="92"/>
      <c r="AT198" s="92"/>
      <c r="AU198" s="92"/>
      <c r="AV198" s="92"/>
      <c r="AW198" s="92"/>
      <c r="AX198" s="92"/>
      <c r="AY198" s="92"/>
      <c r="AZ198" s="92"/>
      <c r="BA198" s="92"/>
      <c r="BB198" s="92"/>
      <c r="BC198" s="121"/>
      <c r="BD198" s="92"/>
      <c r="BE198" s="92"/>
      <c r="BF198" s="92"/>
      <c r="BG198" s="92"/>
      <c r="BH198" s="92"/>
      <c r="BI198" s="92"/>
      <c r="BJ198" s="92"/>
      <c r="BK198" s="92"/>
      <c r="BL198" s="92"/>
      <c r="BN198" s="76"/>
      <c r="BO198" s="4"/>
    </row>
    <row r="199" spans="1:67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  <c r="AL199" s="92"/>
      <c r="AM199" s="92"/>
      <c r="AN199" s="92"/>
      <c r="AO199" s="92"/>
      <c r="AP199" s="92"/>
      <c r="AQ199" s="92"/>
      <c r="AR199" s="92"/>
      <c r="AS199" s="92"/>
      <c r="AT199" s="92"/>
      <c r="AU199" s="92"/>
      <c r="AV199" s="92"/>
      <c r="AW199" s="92"/>
      <c r="AX199" s="92"/>
      <c r="AY199" s="92"/>
      <c r="AZ199" s="92"/>
      <c r="BA199" s="92"/>
      <c r="BB199" s="92"/>
      <c r="BC199" s="121"/>
      <c r="BD199" s="92"/>
      <c r="BE199" s="92"/>
      <c r="BF199" s="92"/>
      <c r="BG199" s="92"/>
      <c r="BH199" s="92"/>
      <c r="BI199" s="92"/>
      <c r="BJ199" s="92"/>
      <c r="BK199" s="92"/>
      <c r="BL199" s="92"/>
      <c r="BN199" s="76"/>
      <c r="BO199" s="4"/>
    </row>
    <row r="200" spans="1:67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  <c r="AL200" s="92"/>
      <c r="AM200" s="92"/>
      <c r="AN200" s="92"/>
      <c r="AO200" s="92"/>
      <c r="AP200" s="92"/>
      <c r="AQ200" s="92"/>
      <c r="AR200" s="92"/>
      <c r="AS200" s="92"/>
      <c r="AT200" s="92"/>
      <c r="AU200" s="92"/>
      <c r="AV200" s="92"/>
      <c r="AW200" s="92"/>
      <c r="AX200" s="92"/>
      <c r="AY200" s="92"/>
      <c r="AZ200" s="92"/>
      <c r="BA200" s="92"/>
      <c r="BB200" s="92"/>
      <c r="BC200" s="121"/>
      <c r="BD200" s="92"/>
      <c r="BE200" s="92"/>
      <c r="BF200" s="92"/>
      <c r="BG200" s="92"/>
      <c r="BH200" s="92"/>
      <c r="BI200" s="92"/>
      <c r="BJ200" s="92"/>
      <c r="BK200" s="92"/>
      <c r="BL200" s="92"/>
      <c r="BN200" s="76"/>
      <c r="BO200" s="4"/>
    </row>
    <row r="201" spans="1:67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  <c r="AL201" s="92"/>
      <c r="AM201" s="92"/>
      <c r="AN201" s="92"/>
      <c r="AO201" s="92"/>
      <c r="AP201" s="92"/>
      <c r="AQ201" s="92"/>
      <c r="AR201" s="92"/>
      <c r="AS201" s="92"/>
      <c r="AT201" s="92"/>
      <c r="AU201" s="92"/>
      <c r="AV201" s="92"/>
      <c r="AW201" s="92"/>
      <c r="AX201" s="92"/>
      <c r="AY201" s="92"/>
      <c r="AZ201" s="92"/>
      <c r="BA201" s="92"/>
      <c r="BB201" s="92"/>
      <c r="BC201" s="121"/>
      <c r="BD201" s="92"/>
      <c r="BE201" s="92"/>
      <c r="BF201" s="92"/>
      <c r="BG201" s="92"/>
      <c r="BH201" s="92"/>
      <c r="BI201" s="92"/>
      <c r="BJ201" s="92"/>
      <c r="BK201" s="92"/>
      <c r="BL201" s="92"/>
      <c r="BN201" s="76"/>
      <c r="BO201" s="4"/>
    </row>
    <row r="202" spans="1:67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2"/>
      <c r="AT202" s="92"/>
      <c r="AU202" s="92"/>
      <c r="AV202" s="92"/>
      <c r="AW202" s="92"/>
      <c r="AX202" s="92"/>
      <c r="AY202" s="92"/>
      <c r="AZ202" s="92"/>
      <c r="BA202" s="92"/>
      <c r="BB202" s="92"/>
      <c r="BC202" s="121"/>
      <c r="BD202" s="92"/>
      <c r="BE202" s="92"/>
      <c r="BF202" s="92"/>
      <c r="BG202" s="92"/>
      <c r="BH202" s="92"/>
      <c r="BI202" s="92"/>
      <c r="BJ202" s="92"/>
      <c r="BK202" s="92"/>
      <c r="BL202" s="92"/>
      <c r="BN202" s="76"/>
      <c r="BO202" s="4"/>
    </row>
    <row r="203" spans="1:67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2"/>
      <c r="AT203" s="92"/>
      <c r="AU203" s="92"/>
      <c r="AV203" s="92"/>
      <c r="AW203" s="92"/>
      <c r="AX203" s="92"/>
      <c r="AY203" s="92"/>
      <c r="AZ203" s="92"/>
      <c r="BA203" s="92"/>
      <c r="BB203" s="92"/>
      <c r="BC203" s="121"/>
      <c r="BD203" s="92"/>
      <c r="BE203" s="92"/>
      <c r="BF203" s="92"/>
      <c r="BG203" s="92"/>
      <c r="BH203" s="92"/>
      <c r="BI203" s="92"/>
      <c r="BJ203" s="92"/>
      <c r="BK203" s="92"/>
      <c r="BL203" s="92"/>
      <c r="BN203" s="76"/>
      <c r="BO203" s="4"/>
    </row>
    <row r="204" spans="1:67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2"/>
      <c r="AO204" s="92"/>
      <c r="AP204" s="92"/>
      <c r="AQ204" s="92"/>
      <c r="AR204" s="92"/>
      <c r="AS204" s="92"/>
      <c r="AT204" s="92"/>
      <c r="AU204" s="92"/>
      <c r="AV204" s="92"/>
      <c r="AW204" s="92"/>
      <c r="AX204" s="92"/>
      <c r="AY204" s="92"/>
      <c r="AZ204" s="92"/>
      <c r="BA204" s="92"/>
      <c r="BB204" s="92"/>
      <c r="BC204" s="121"/>
      <c r="BD204" s="92"/>
      <c r="BE204" s="92"/>
      <c r="BF204" s="92"/>
      <c r="BG204" s="92"/>
      <c r="BH204" s="92"/>
      <c r="BI204" s="92"/>
      <c r="BJ204" s="92"/>
      <c r="BK204" s="92"/>
      <c r="BL204" s="92"/>
      <c r="BN204" s="76"/>
      <c r="BO204" s="4"/>
    </row>
    <row r="205" spans="1:67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2"/>
      <c r="AP205" s="92"/>
      <c r="AQ205" s="92"/>
      <c r="AR205" s="92"/>
      <c r="AS205" s="92"/>
      <c r="AT205" s="92"/>
      <c r="AU205" s="92"/>
      <c r="AV205" s="92"/>
      <c r="AW205" s="92"/>
      <c r="AX205" s="92"/>
      <c r="AY205" s="92"/>
      <c r="AZ205" s="92"/>
      <c r="BA205" s="92"/>
      <c r="BB205" s="92"/>
      <c r="BC205" s="121"/>
      <c r="BD205" s="92"/>
      <c r="BE205" s="92"/>
      <c r="BF205" s="92"/>
      <c r="BG205" s="92"/>
      <c r="BH205" s="92"/>
      <c r="BI205" s="92"/>
      <c r="BJ205" s="92"/>
      <c r="BK205" s="92"/>
      <c r="BL205" s="92"/>
      <c r="BN205" s="76"/>
      <c r="BO205" s="4"/>
    </row>
    <row r="206" spans="1:67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2"/>
      <c r="AT206" s="92"/>
      <c r="AU206" s="92"/>
      <c r="AV206" s="92"/>
      <c r="AW206" s="92"/>
      <c r="AX206" s="92"/>
      <c r="AY206" s="92"/>
      <c r="AZ206" s="92"/>
      <c r="BA206" s="92"/>
      <c r="BB206" s="92"/>
      <c r="BC206" s="121"/>
      <c r="BD206" s="92"/>
      <c r="BE206" s="92"/>
      <c r="BF206" s="92"/>
      <c r="BG206" s="92"/>
      <c r="BH206" s="92"/>
      <c r="BI206" s="92"/>
      <c r="BJ206" s="92"/>
      <c r="BK206" s="92"/>
      <c r="BL206" s="92"/>
      <c r="BN206" s="76"/>
      <c r="BO206" s="4"/>
    </row>
    <row r="207" spans="1:67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  <c r="AL207" s="92"/>
      <c r="AM207" s="92"/>
      <c r="AN207" s="92"/>
      <c r="AO207" s="92"/>
      <c r="AP207" s="92"/>
      <c r="AQ207" s="92"/>
      <c r="AR207" s="92"/>
      <c r="AS207" s="92"/>
      <c r="AT207" s="92"/>
      <c r="AU207" s="92"/>
      <c r="AV207" s="92"/>
      <c r="AW207" s="92"/>
      <c r="AX207" s="92"/>
      <c r="AY207" s="92"/>
      <c r="AZ207" s="92"/>
      <c r="BA207" s="92"/>
      <c r="BB207" s="92"/>
      <c r="BC207" s="121"/>
      <c r="BD207" s="92"/>
      <c r="BE207" s="92"/>
      <c r="BF207" s="92"/>
      <c r="BG207" s="92"/>
      <c r="BH207" s="92"/>
      <c r="BI207" s="92"/>
      <c r="BJ207" s="92"/>
      <c r="BK207" s="92"/>
      <c r="BL207" s="92"/>
      <c r="BN207" s="76"/>
      <c r="BO207" s="4"/>
    </row>
    <row r="208" spans="1:67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  <c r="AL208" s="92"/>
      <c r="AM208" s="92"/>
      <c r="AN208" s="92"/>
      <c r="AO208" s="92"/>
      <c r="AP208" s="92"/>
      <c r="AQ208" s="92"/>
      <c r="AR208" s="92"/>
      <c r="AS208" s="92"/>
      <c r="AT208" s="92"/>
      <c r="AU208" s="92"/>
      <c r="AV208" s="92"/>
      <c r="AW208" s="92"/>
      <c r="AX208" s="92"/>
      <c r="AY208" s="92"/>
      <c r="AZ208" s="92"/>
      <c r="BA208" s="92"/>
      <c r="BB208" s="92"/>
      <c r="BC208" s="121"/>
      <c r="BD208" s="92"/>
      <c r="BE208" s="92"/>
      <c r="BF208" s="92"/>
      <c r="BG208" s="92"/>
      <c r="BH208" s="92"/>
      <c r="BI208" s="92"/>
      <c r="BJ208" s="92"/>
      <c r="BK208" s="92"/>
      <c r="BL208" s="92"/>
      <c r="BN208" s="76"/>
      <c r="BO208" s="4"/>
    </row>
    <row r="209" spans="1:67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  <c r="AL209" s="92"/>
      <c r="AM209" s="92"/>
      <c r="AN209" s="92"/>
      <c r="AO209" s="92"/>
      <c r="AP209" s="92"/>
      <c r="AQ209" s="92"/>
      <c r="AR209" s="92"/>
      <c r="AS209" s="92"/>
      <c r="AT209" s="92"/>
      <c r="AU209" s="92"/>
      <c r="AV209" s="92"/>
      <c r="AW209" s="92"/>
      <c r="AX209" s="92"/>
      <c r="AY209" s="92"/>
      <c r="AZ209" s="92"/>
      <c r="BA209" s="92"/>
      <c r="BB209" s="92"/>
      <c r="BC209" s="121"/>
      <c r="BD209" s="92"/>
      <c r="BE209" s="92"/>
      <c r="BF209" s="92"/>
      <c r="BG209" s="92"/>
      <c r="BH209" s="92"/>
      <c r="BI209" s="92"/>
      <c r="BJ209" s="92"/>
      <c r="BK209" s="92"/>
      <c r="BL209" s="92"/>
      <c r="BN209" s="76"/>
      <c r="BO209" s="4"/>
    </row>
    <row r="210" spans="1:67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  <c r="AL210" s="92"/>
      <c r="AM210" s="92"/>
      <c r="AN210" s="92"/>
      <c r="AO210" s="92"/>
      <c r="AP210" s="92"/>
      <c r="AQ210" s="92"/>
      <c r="AR210" s="92"/>
      <c r="AS210" s="92"/>
      <c r="AT210" s="92"/>
      <c r="AU210" s="92"/>
      <c r="AV210" s="92"/>
      <c r="AW210" s="92"/>
      <c r="AX210" s="92"/>
      <c r="AY210" s="92"/>
      <c r="AZ210" s="92"/>
      <c r="BA210" s="92"/>
      <c r="BB210" s="92"/>
      <c r="BC210" s="121"/>
      <c r="BD210" s="92"/>
      <c r="BE210" s="92"/>
      <c r="BF210" s="92"/>
      <c r="BG210" s="92"/>
      <c r="BH210" s="92"/>
      <c r="BI210" s="92"/>
      <c r="BJ210" s="92"/>
      <c r="BK210" s="92"/>
      <c r="BL210" s="92"/>
      <c r="BN210" s="76"/>
      <c r="BO210" s="4"/>
    </row>
    <row r="211" spans="1:67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  <c r="AL211" s="92"/>
      <c r="AM211" s="92"/>
      <c r="AN211" s="92"/>
      <c r="AO211" s="92"/>
      <c r="AP211" s="92"/>
      <c r="AQ211" s="92"/>
      <c r="AR211" s="92"/>
      <c r="AS211" s="92"/>
      <c r="AT211" s="92"/>
      <c r="AU211" s="92"/>
      <c r="AV211" s="92"/>
      <c r="AW211" s="92"/>
      <c r="AX211" s="92"/>
      <c r="AY211" s="92"/>
      <c r="AZ211" s="92"/>
      <c r="BA211" s="92"/>
      <c r="BB211" s="92"/>
      <c r="BC211" s="121"/>
      <c r="BD211" s="92"/>
      <c r="BE211" s="92"/>
      <c r="BF211" s="92"/>
      <c r="BG211" s="92"/>
      <c r="BH211" s="92"/>
      <c r="BI211" s="92"/>
      <c r="BJ211" s="92"/>
      <c r="BK211" s="92"/>
      <c r="BL211" s="92"/>
      <c r="BN211" s="76"/>
      <c r="BO211" s="4"/>
    </row>
    <row r="212" spans="1:67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  <c r="AH212" s="92"/>
      <c r="AI212" s="92"/>
      <c r="AJ212" s="92"/>
      <c r="AK212" s="92"/>
      <c r="AL212" s="92"/>
      <c r="AM212" s="92"/>
      <c r="AN212" s="92"/>
      <c r="AO212" s="92"/>
      <c r="AP212" s="92"/>
      <c r="AQ212" s="92"/>
      <c r="AR212" s="92"/>
      <c r="AS212" s="92"/>
      <c r="AT212" s="92"/>
      <c r="AU212" s="92"/>
      <c r="AV212" s="92"/>
      <c r="AW212" s="92"/>
      <c r="AX212" s="92"/>
      <c r="AY212" s="92"/>
      <c r="AZ212" s="92"/>
      <c r="BA212" s="92"/>
      <c r="BB212" s="92"/>
      <c r="BC212" s="121"/>
      <c r="BD212" s="92"/>
      <c r="BE212" s="92"/>
      <c r="BF212" s="92"/>
      <c r="BG212" s="92"/>
      <c r="BH212" s="92"/>
      <c r="BI212" s="92"/>
      <c r="BJ212" s="92"/>
      <c r="BK212" s="92"/>
      <c r="BL212" s="92"/>
      <c r="BN212" s="76"/>
      <c r="BO212" s="4"/>
    </row>
    <row r="213" spans="1:67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  <c r="AL213" s="92"/>
      <c r="AM213" s="92"/>
      <c r="AN213" s="92"/>
      <c r="AO213" s="92"/>
      <c r="AP213" s="92"/>
      <c r="AQ213" s="92"/>
      <c r="AR213" s="92"/>
      <c r="AS213" s="92"/>
      <c r="AT213" s="92"/>
      <c r="AU213" s="92"/>
      <c r="AV213" s="92"/>
      <c r="AW213" s="92"/>
      <c r="AX213" s="92"/>
      <c r="AY213" s="92"/>
      <c r="AZ213" s="92"/>
      <c r="BA213" s="92"/>
      <c r="BB213" s="92"/>
      <c r="BC213" s="121"/>
      <c r="BD213" s="92"/>
      <c r="BE213" s="92"/>
      <c r="BF213" s="92"/>
      <c r="BG213" s="92"/>
      <c r="BH213" s="92"/>
      <c r="BI213" s="92"/>
      <c r="BJ213" s="92"/>
      <c r="BK213" s="92"/>
      <c r="BL213" s="92"/>
      <c r="BN213" s="76"/>
      <c r="BO213" s="4"/>
    </row>
    <row r="214" spans="1:67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  <c r="AI214" s="92"/>
      <c r="AJ214" s="92"/>
      <c r="AK214" s="92"/>
      <c r="AL214" s="92"/>
      <c r="AM214" s="92"/>
      <c r="AN214" s="92"/>
      <c r="AO214" s="92"/>
      <c r="AP214" s="92"/>
      <c r="AQ214" s="92"/>
      <c r="AR214" s="92"/>
      <c r="AS214" s="92"/>
      <c r="AT214" s="92"/>
      <c r="AU214" s="92"/>
      <c r="AV214" s="92"/>
      <c r="AW214" s="92"/>
      <c r="AX214" s="92"/>
      <c r="AY214" s="92"/>
      <c r="AZ214" s="92"/>
      <c r="BA214" s="92"/>
      <c r="BB214" s="92"/>
      <c r="BC214" s="121"/>
      <c r="BD214" s="92"/>
      <c r="BE214" s="92"/>
      <c r="BF214" s="92"/>
      <c r="BG214" s="92"/>
      <c r="BH214" s="92"/>
      <c r="BI214" s="92"/>
      <c r="BJ214" s="92"/>
      <c r="BK214" s="92"/>
      <c r="BL214" s="92"/>
      <c r="BN214" s="76"/>
      <c r="BO214" s="4"/>
    </row>
    <row r="215" spans="1:67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  <c r="AL215" s="92"/>
      <c r="AM215" s="92"/>
      <c r="AN215" s="92"/>
      <c r="AO215" s="92"/>
      <c r="AP215" s="92"/>
      <c r="AQ215" s="92"/>
      <c r="AR215" s="92"/>
      <c r="AS215" s="92"/>
      <c r="AT215" s="92"/>
      <c r="AU215" s="92"/>
      <c r="AV215" s="92"/>
      <c r="AW215" s="92"/>
      <c r="AX215" s="92"/>
      <c r="AY215" s="92"/>
      <c r="AZ215" s="92"/>
      <c r="BA215" s="92"/>
      <c r="BB215" s="92"/>
      <c r="BC215" s="121"/>
      <c r="BD215" s="92"/>
      <c r="BE215" s="92"/>
      <c r="BF215" s="92"/>
      <c r="BG215" s="92"/>
      <c r="BH215" s="92"/>
      <c r="BI215" s="92"/>
      <c r="BJ215" s="92"/>
      <c r="BK215" s="92"/>
      <c r="BL215" s="92"/>
      <c r="BN215" s="76"/>
      <c r="BO215" s="4"/>
    </row>
    <row r="216" spans="1:67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  <c r="AL216" s="92"/>
      <c r="AM216" s="92"/>
      <c r="AN216" s="92"/>
      <c r="AO216" s="92"/>
      <c r="AP216" s="92"/>
      <c r="AQ216" s="92"/>
      <c r="AR216" s="92"/>
      <c r="AS216" s="92"/>
      <c r="AT216" s="92"/>
      <c r="AU216" s="92"/>
      <c r="AV216" s="92"/>
      <c r="AW216" s="92"/>
      <c r="AX216" s="92"/>
      <c r="AY216" s="92"/>
      <c r="AZ216" s="92"/>
      <c r="BA216" s="92"/>
      <c r="BB216" s="92"/>
      <c r="BC216" s="121"/>
      <c r="BD216" s="92"/>
      <c r="BE216" s="92"/>
      <c r="BF216" s="92"/>
      <c r="BG216" s="92"/>
      <c r="BH216" s="92"/>
      <c r="BI216" s="92"/>
      <c r="BJ216" s="92"/>
      <c r="BK216" s="92"/>
      <c r="BL216" s="92"/>
      <c r="BN216" s="76"/>
      <c r="BO216" s="4"/>
    </row>
    <row r="217" spans="1:67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  <c r="AL217" s="92"/>
      <c r="AM217" s="92"/>
      <c r="AN217" s="92"/>
      <c r="AO217" s="92"/>
      <c r="AP217" s="92"/>
      <c r="AQ217" s="92"/>
      <c r="AR217" s="92"/>
      <c r="AS217" s="92"/>
      <c r="AT217" s="92"/>
      <c r="AU217" s="92"/>
      <c r="AV217" s="92"/>
      <c r="AW217" s="92"/>
      <c r="AX217" s="92"/>
      <c r="AY217" s="92"/>
      <c r="AZ217" s="92"/>
      <c r="BA217" s="92"/>
      <c r="BB217" s="92"/>
      <c r="BC217" s="121"/>
      <c r="BD217" s="92"/>
      <c r="BE217" s="92"/>
      <c r="BF217" s="92"/>
      <c r="BG217" s="92"/>
      <c r="BH217" s="92"/>
      <c r="BI217" s="92"/>
      <c r="BJ217" s="92"/>
      <c r="BK217" s="92"/>
      <c r="BL217" s="92"/>
      <c r="BN217" s="76"/>
      <c r="BO217" s="4"/>
    </row>
    <row r="218" spans="1:67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  <c r="AL218" s="92"/>
      <c r="AM218" s="92"/>
      <c r="AN218" s="92"/>
      <c r="AO218" s="92"/>
      <c r="AP218" s="92"/>
      <c r="AQ218" s="92"/>
      <c r="AR218" s="92"/>
      <c r="AS218" s="92"/>
      <c r="AT218" s="92"/>
      <c r="AU218" s="92"/>
      <c r="AV218" s="92"/>
      <c r="AW218" s="92"/>
      <c r="AX218" s="92"/>
      <c r="AY218" s="92"/>
      <c r="AZ218" s="92"/>
      <c r="BA218" s="92"/>
      <c r="BB218" s="92"/>
      <c r="BC218" s="121"/>
      <c r="BD218" s="92"/>
      <c r="BE218" s="92"/>
      <c r="BF218" s="92"/>
      <c r="BG218" s="92"/>
      <c r="BH218" s="92"/>
      <c r="BI218" s="92"/>
      <c r="BJ218" s="92"/>
      <c r="BK218" s="92"/>
      <c r="BL218" s="92"/>
      <c r="BN218" s="76"/>
      <c r="BO218" s="4"/>
    </row>
    <row r="219" spans="1:67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  <c r="AL219" s="92"/>
      <c r="AM219" s="92"/>
      <c r="AN219" s="92"/>
      <c r="AO219" s="92"/>
      <c r="AP219" s="92"/>
      <c r="AQ219" s="92"/>
      <c r="AR219" s="92"/>
      <c r="AS219" s="92"/>
      <c r="AT219" s="92"/>
      <c r="AU219" s="92"/>
      <c r="AV219" s="92"/>
      <c r="AW219" s="92"/>
      <c r="AX219" s="92"/>
      <c r="AY219" s="92"/>
      <c r="AZ219" s="92"/>
      <c r="BA219" s="92"/>
      <c r="BB219" s="92"/>
      <c r="BC219" s="121"/>
      <c r="BD219" s="92"/>
      <c r="BE219" s="92"/>
      <c r="BF219" s="92"/>
      <c r="BG219" s="92"/>
      <c r="BH219" s="92"/>
      <c r="BI219" s="92"/>
      <c r="BJ219" s="92"/>
      <c r="BK219" s="92"/>
      <c r="BL219" s="92"/>
      <c r="BN219" s="76"/>
      <c r="BO219" s="4"/>
    </row>
    <row r="220" spans="1:67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  <c r="AI220" s="92"/>
      <c r="AJ220" s="92"/>
      <c r="AK220" s="92"/>
      <c r="AL220" s="92"/>
      <c r="AM220" s="92"/>
      <c r="AN220" s="92"/>
      <c r="AO220" s="92"/>
      <c r="AP220" s="92"/>
      <c r="AQ220" s="92"/>
      <c r="AR220" s="92"/>
      <c r="AS220" s="92"/>
      <c r="AT220" s="92"/>
      <c r="AU220" s="92"/>
      <c r="AV220" s="92"/>
      <c r="AW220" s="92"/>
      <c r="AX220" s="92"/>
      <c r="AY220" s="92"/>
      <c r="AZ220" s="92"/>
      <c r="BA220" s="92"/>
      <c r="BB220" s="92"/>
      <c r="BC220" s="121"/>
      <c r="BD220" s="92"/>
      <c r="BE220" s="92"/>
      <c r="BF220" s="92"/>
      <c r="BG220" s="92"/>
      <c r="BH220" s="92"/>
      <c r="BI220" s="92"/>
      <c r="BJ220" s="92"/>
      <c r="BK220" s="92"/>
      <c r="BL220" s="92"/>
      <c r="BN220" s="76"/>
      <c r="BO220" s="4"/>
    </row>
    <row r="221" spans="1:67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  <c r="AL221" s="92"/>
      <c r="AM221" s="92"/>
      <c r="AN221" s="92"/>
      <c r="AO221" s="92"/>
      <c r="AP221" s="92"/>
      <c r="AQ221" s="92"/>
      <c r="AR221" s="92"/>
      <c r="AS221" s="92"/>
      <c r="AT221" s="92"/>
      <c r="AU221" s="92"/>
      <c r="AV221" s="92"/>
      <c r="AW221" s="92"/>
      <c r="AX221" s="92"/>
      <c r="AY221" s="92"/>
      <c r="AZ221" s="92"/>
      <c r="BA221" s="92"/>
      <c r="BB221" s="92"/>
      <c r="BC221" s="121"/>
      <c r="BD221" s="92"/>
      <c r="BE221" s="92"/>
      <c r="BF221" s="92"/>
      <c r="BG221" s="92"/>
      <c r="BH221" s="92"/>
      <c r="BI221" s="92"/>
      <c r="BJ221" s="92"/>
      <c r="BK221" s="92"/>
      <c r="BL221" s="92"/>
      <c r="BN221" s="76"/>
      <c r="BO221" s="4"/>
    </row>
    <row r="222" spans="1:67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  <c r="AL222" s="92"/>
      <c r="AM222" s="92"/>
      <c r="AN222" s="92"/>
      <c r="AO222" s="92"/>
      <c r="AP222" s="92"/>
      <c r="AQ222" s="92"/>
      <c r="AR222" s="92"/>
      <c r="AS222" s="92"/>
      <c r="AT222" s="92"/>
      <c r="AU222" s="92"/>
      <c r="AV222" s="92"/>
      <c r="AW222" s="92"/>
      <c r="AX222" s="92"/>
      <c r="AY222" s="92"/>
      <c r="AZ222" s="92"/>
      <c r="BA222" s="92"/>
      <c r="BB222" s="92"/>
      <c r="BC222" s="121"/>
      <c r="BD222" s="92"/>
      <c r="BE222" s="92"/>
      <c r="BF222" s="92"/>
      <c r="BG222" s="92"/>
      <c r="BH222" s="92"/>
      <c r="BI222" s="92"/>
      <c r="BJ222" s="92"/>
      <c r="BK222" s="92"/>
      <c r="BL222" s="92"/>
      <c r="BN222" s="76"/>
      <c r="BO222" s="4"/>
    </row>
    <row r="223" spans="1:67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  <c r="AL223" s="92"/>
      <c r="AM223" s="92"/>
      <c r="AN223" s="92"/>
      <c r="AO223" s="92"/>
      <c r="AP223" s="92"/>
      <c r="AQ223" s="92"/>
      <c r="AR223" s="92"/>
      <c r="AS223" s="92"/>
      <c r="AT223" s="92"/>
      <c r="AU223" s="92"/>
      <c r="AV223" s="92"/>
      <c r="AW223" s="92"/>
      <c r="AX223" s="92"/>
      <c r="AY223" s="92"/>
      <c r="AZ223" s="92"/>
      <c r="BA223" s="92"/>
      <c r="BB223" s="92"/>
      <c r="BC223" s="121"/>
      <c r="BD223" s="92"/>
      <c r="BE223" s="92"/>
      <c r="BF223" s="92"/>
      <c r="BG223" s="92"/>
      <c r="BH223" s="92"/>
      <c r="BI223" s="92"/>
      <c r="BJ223" s="92"/>
      <c r="BK223" s="92"/>
      <c r="BL223" s="92"/>
      <c r="BN223" s="76"/>
      <c r="BO223" s="4"/>
    </row>
    <row r="224" spans="1:67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  <c r="AK224" s="92"/>
      <c r="AL224" s="92"/>
      <c r="AM224" s="92"/>
      <c r="AN224" s="92"/>
      <c r="AO224" s="92"/>
      <c r="AP224" s="92"/>
      <c r="AQ224" s="92"/>
      <c r="AR224" s="92"/>
      <c r="AS224" s="92"/>
      <c r="AT224" s="92"/>
      <c r="AU224" s="92"/>
      <c r="AV224" s="92"/>
      <c r="AW224" s="92"/>
      <c r="AX224" s="92"/>
      <c r="AY224" s="92"/>
      <c r="AZ224" s="92"/>
      <c r="BA224" s="92"/>
      <c r="BB224" s="92"/>
      <c r="BC224" s="121"/>
      <c r="BD224" s="92"/>
      <c r="BE224" s="92"/>
      <c r="BF224" s="92"/>
      <c r="BG224" s="92"/>
      <c r="BH224" s="92"/>
      <c r="BI224" s="92"/>
      <c r="BJ224" s="92"/>
      <c r="BK224" s="92"/>
      <c r="BL224" s="92"/>
      <c r="BN224" s="76"/>
      <c r="BO224" s="4"/>
    </row>
    <row r="225" spans="1:67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  <c r="AK225" s="92"/>
      <c r="AL225" s="92"/>
      <c r="AM225" s="92"/>
      <c r="AN225" s="92"/>
      <c r="AO225" s="92"/>
      <c r="AP225" s="92"/>
      <c r="AQ225" s="92"/>
      <c r="AR225" s="92"/>
      <c r="AS225" s="92"/>
      <c r="AT225" s="92"/>
      <c r="AU225" s="92"/>
      <c r="AV225" s="92"/>
      <c r="AW225" s="92"/>
      <c r="AX225" s="92"/>
      <c r="AY225" s="92"/>
      <c r="AZ225" s="92"/>
      <c r="BA225" s="92"/>
      <c r="BB225" s="92"/>
      <c r="BC225" s="121"/>
      <c r="BD225" s="92"/>
      <c r="BE225" s="92"/>
      <c r="BF225" s="92"/>
      <c r="BG225" s="92"/>
      <c r="BH225" s="92"/>
      <c r="BI225" s="92"/>
      <c r="BJ225" s="92"/>
      <c r="BK225" s="92"/>
      <c r="BL225" s="92"/>
      <c r="BN225" s="76"/>
      <c r="BO225" s="4"/>
    </row>
    <row r="226" spans="1:67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  <c r="AL226" s="92"/>
      <c r="AM226" s="92"/>
      <c r="AN226" s="92"/>
      <c r="AO226" s="92"/>
      <c r="AP226" s="92"/>
      <c r="AQ226" s="92"/>
      <c r="AR226" s="92"/>
      <c r="AS226" s="92"/>
      <c r="AT226" s="92"/>
      <c r="AU226" s="92"/>
      <c r="AV226" s="92"/>
      <c r="AW226" s="92"/>
      <c r="AX226" s="92"/>
      <c r="AY226" s="92"/>
      <c r="AZ226" s="92"/>
      <c r="BA226" s="92"/>
      <c r="BB226" s="92"/>
      <c r="BC226" s="121"/>
      <c r="BD226" s="92"/>
      <c r="BE226" s="92"/>
      <c r="BF226" s="92"/>
      <c r="BG226" s="92"/>
      <c r="BH226" s="92"/>
      <c r="BI226" s="92"/>
      <c r="BJ226" s="92"/>
      <c r="BK226" s="92"/>
      <c r="BL226" s="92"/>
      <c r="BN226" s="76"/>
      <c r="BO226" s="4"/>
    </row>
    <row r="227" spans="1:67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  <c r="AL227" s="92"/>
      <c r="AM227" s="92"/>
      <c r="AN227" s="92"/>
      <c r="AO227" s="92"/>
      <c r="AP227" s="92"/>
      <c r="AQ227" s="92"/>
      <c r="AR227" s="92"/>
      <c r="AS227" s="92"/>
      <c r="AT227" s="92"/>
      <c r="AU227" s="92"/>
      <c r="AV227" s="92"/>
      <c r="AW227" s="92"/>
      <c r="AX227" s="92"/>
      <c r="AY227" s="92"/>
      <c r="AZ227" s="92"/>
      <c r="BA227" s="92"/>
      <c r="BB227" s="92"/>
      <c r="BC227" s="121"/>
      <c r="BD227" s="92"/>
      <c r="BE227" s="92"/>
      <c r="BF227" s="92"/>
      <c r="BG227" s="92"/>
      <c r="BH227" s="92"/>
      <c r="BI227" s="92"/>
      <c r="BJ227" s="92"/>
      <c r="BK227" s="92"/>
      <c r="BL227" s="92"/>
      <c r="BN227" s="76"/>
      <c r="BO227" s="4"/>
    </row>
    <row r="228" spans="1:67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2"/>
      <c r="AO228" s="92"/>
      <c r="AP228" s="92"/>
      <c r="AQ228" s="92"/>
      <c r="AR228" s="92"/>
      <c r="AS228" s="92"/>
      <c r="AT228" s="92"/>
      <c r="AU228" s="92"/>
      <c r="AV228" s="92"/>
      <c r="AW228" s="92"/>
      <c r="AX228" s="92"/>
      <c r="AY228" s="92"/>
      <c r="AZ228" s="92"/>
      <c r="BA228" s="92"/>
      <c r="BB228" s="92"/>
      <c r="BC228" s="121"/>
      <c r="BD228" s="92"/>
      <c r="BE228" s="92"/>
      <c r="BF228" s="92"/>
      <c r="BG228" s="92"/>
      <c r="BH228" s="92"/>
      <c r="BI228" s="92"/>
      <c r="BJ228" s="92"/>
      <c r="BK228" s="92"/>
      <c r="BL228" s="92"/>
      <c r="BN228" s="76"/>
      <c r="BO228" s="4"/>
    </row>
    <row r="229" spans="1:67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2"/>
      <c r="AP229" s="92"/>
      <c r="AQ229" s="92"/>
      <c r="AR229" s="92"/>
      <c r="AS229" s="92"/>
      <c r="AT229" s="92"/>
      <c r="AU229" s="92"/>
      <c r="AV229" s="92"/>
      <c r="AW229" s="92"/>
      <c r="AX229" s="92"/>
      <c r="AY229" s="92"/>
      <c r="AZ229" s="92"/>
      <c r="BA229" s="92"/>
      <c r="BB229" s="92"/>
      <c r="BC229" s="121"/>
      <c r="BD229" s="92"/>
      <c r="BE229" s="92"/>
      <c r="BF229" s="92"/>
      <c r="BG229" s="92"/>
      <c r="BH229" s="92"/>
      <c r="BI229" s="92"/>
      <c r="BJ229" s="92"/>
      <c r="BK229" s="92"/>
      <c r="BL229" s="92"/>
      <c r="BN229" s="76"/>
      <c r="BO229" s="4"/>
    </row>
    <row r="230" spans="1:67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2"/>
      <c r="AT230" s="92"/>
      <c r="AU230" s="92"/>
      <c r="AV230" s="92"/>
      <c r="AW230" s="92"/>
      <c r="AX230" s="92"/>
      <c r="AY230" s="92"/>
      <c r="AZ230" s="92"/>
      <c r="BA230" s="92"/>
      <c r="BB230" s="92"/>
      <c r="BC230" s="121"/>
      <c r="BD230" s="92"/>
      <c r="BE230" s="92"/>
      <c r="BF230" s="92"/>
      <c r="BG230" s="92"/>
      <c r="BH230" s="92"/>
      <c r="BI230" s="92"/>
      <c r="BJ230" s="92"/>
      <c r="BK230" s="92"/>
      <c r="BL230" s="92"/>
      <c r="BN230" s="76"/>
      <c r="BO230" s="4"/>
    </row>
    <row r="231" spans="1:67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2"/>
      <c r="AT231" s="92"/>
      <c r="AU231" s="92"/>
      <c r="AV231" s="92"/>
      <c r="AW231" s="92"/>
      <c r="AX231" s="92"/>
      <c r="AY231" s="92"/>
      <c r="AZ231" s="92"/>
      <c r="BA231" s="92"/>
      <c r="BB231" s="92"/>
      <c r="BC231" s="121"/>
      <c r="BD231" s="92"/>
      <c r="BE231" s="92"/>
      <c r="BF231" s="92"/>
      <c r="BG231" s="92"/>
      <c r="BH231" s="92"/>
      <c r="BI231" s="92"/>
      <c r="BJ231" s="92"/>
      <c r="BK231" s="92"/>
      <c r="BL231" s="92"/>
      <c r="BN231" s="76"/>
      <c r="BO231" s="4"/>
    </row>
    <row r="232" spans="1:67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2"/>
      <c r="AT232" s="92"/>
      <c r="AU232" s="92"/>
      <c r="AV232" s="92"/>
      <c r="AW232" s="92"/>
      <c r="AX232" s="92"/>
      <c r="AY232" s="92"/>
      <c r="AZ232" s="92"/>
      <c r="BA232" s="92"/>
      <c r="BB232" s="92"/>
      <c r="BC232" s="121"/>
      <c r="BD232" s="92"/>
      <c r="BE232" s="92"/>
      <c r="BF232" s="92"/>
      <c r="BG232" s="92"/>
      <c r="BH232" s="92"/>
      <c r="BI232" s="92"/>
      <c r="BJ232" s="92"/>
      <c r="BK232" s="92"/>
      <c r="BL232" s="92"/>
      <c r="BN232" s="76"/>
      <c r="BO232" s="4"/>
    </row>
    <row r="233" spans="1:67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2"/>
      <c r="AT233" s="92"/>
      <c r="AU233" s="92"/>
      <c r="AV233" s="92"/>
      <c r="AW233" s="92"/>
      <c r="AX233" s="92"/>
      <c r="AY233" s="92"/>
      <c r="AZ233" s="92"/>
      <c r="BA233" s="92"/>
      <c r="BB233" s="92"/>
      <c r="BC233" s="121"/>
      <c r="BD233" s="92"/>
      <c r="BE233" s="92"/>
      <c r="BF233" s="92"/>
      <c r="BG233" s="92"/>
      <c r="BH233" s="92"/>
      <c r="BI233" s="92"/>
      <c r="BJ233" s="92"/>
      <c r="BK233" s="92"/>
      <c r="BL233" s="92"/>
      <c r="BN233" s="76"/>
      <c r="BO233" s="4"/>
    </row>
    <row r="234" spans="1:67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2"/>
      <c r="AT234" s="92"/>
      <c r="AU234" s="92"/>
      <c r="AV234" s="92"/>
      <c r="AW234" s="92"/>
      <c r="AX234" s="92"/>
      <c r="AY234" s="92"/>
      <c r="AZ234" s="92"/>
      <c r="BA234" s="92"/>
      <c r="BB234" s="92"/>
      <c r="BC234" s="121"/>
      <c r="BD234" s="92"/>
      <c r="BE234" s="92"/>
      <c r="BF234" s="92"/>
      <c r="BG234" s="92"/>
      <c r="BH234" s="92"/>
      <c r="BI234" s="92"/>
      <c r="BJ234" s="92"/>
      <c r="BK234" s="92"/>
      <c r="BL234" s="92"/>
      <c r="BN234" s="76"/>
      <c r="BO234" s="4"/>
    </row>
    <row r="235" spans="1:67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  <c r="AL235" s="92"/>
      <c r="AM235" s="92"/>
      <c r="AN235" s="92"/>
      <c r="AO235" s="92"/>
      <c r="AP235" s="92"/>
      <c r="AQ235" s="92"/>
      <c r="AR235" s="92"/>
      <c r="AS235" s="92"/>
      <c r="AT235" s="92"/>
      <c r="AU235" s="92"/>
      <c r="AV235" s="92"/>
      <c r="AW235" s="92"/>
      <c r="AX235" s="92"/>
      <c r="AY235" s="92"/>
      <c r="AZ235" s="92"/>
      <c r="BA235" s="92"/>
      <c r="BB235" s="92"/>
      <c r="BC235" s="121"/>
      <c r="BD235" s="92"/>
      <c r="BE235" s="92"/>
      <c r="BF235" s="92"/>
      <c r="BG235" s="92"/>
      <c r="BH235" s="92"/>
      <c r="BI235" s="92"/>
      <c r="BJ235" s="92"/>
      <c r="BK235" s="92"/>
      <c r="BL235" s="92"/>
      <c r="BN235" s="76"/>
      <c r="BO235" s="4"/>
    </row>
    <row r="236" spans="1:67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  <c r="AL236" s="92"/>
      <c r="AM236" s="92"/>
      <c r="AN236" s="92"/>
      <c r="AO236" s="92"/>
      <c r="AP236" s="92"/>
      <c r="AQ236" s="92"/>
      <c r="AR236" s="92"/>
      <c r="AS236" s="92"/>
      <c r="AT236" s="92"/>
      <c r="AU236" s="92"/>
      <c r="AV236" s="92"/>
      <c r="AW236" s="92"/>
      <c r="AX236" s="92"/>
      <c r="AY236" s="92"/>
      <c r="AZ236" s="92"/>
      <c r="BA236" s="92"/>
      <c r="BB236" s="92"/>
      <c r="BC236" s="121"/>
      <c r="BD236" s="92"/>
      <c r="BE236" s="92"/>
      <c r="BF236" s="92"/>
      <c r="BG236" s="92"/>
      <c r="BH236" s="92"/>
      <c r="BI236" s="92"/>
      <c r="BJ236" s="92"/>
      <c r="BK236" s="92"/>
      <c r="BL236" s="92"/>
      <c r="BN236" s="76"/>
      <c r="BO236" s="4"/>
    </row>
    <row r="237" spans="1:67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  <c r="AL237" s="92"/>
      <c r="AM237" s="92"/>
      <c r="AN237" s="92"/>
      <c r="AO237" s="92"/>
      <c r="AP237" s="92"/>
      <c r="AQ237" s="92"/>
      <c r="AR237" s="92"/>
      <c r="AS237" s="92"/>
      <c r="AT237" s="92"/>
      <c r="AU237" s="92"/>
      <c r="AV237" s="92"/>
      <c r="AW237" s="92"/>
      <c r="AX237" s="92"/>
      <c r="AY237" s="92"/>
      <c r="AZ237" s="92"/>
      <c r="BA237" s="92"/>
      <c r="BB237" s="92"/>
      <c r="BC237" s="121"/>
      <c r="BD237" s="92"/>
      <c r="BE237" s="92"/>
      <c r="BF237" s="92"/>
      <c r="BG237" s="92"/>
      <c r="BH237" s="92"/>
      <c r="BI237" s="92"/>
      <c r="BJ237" s="92"/>
      <c r="BK237" s="92"/>
      <c r="BL237" s="92"/>
      <c r="BN237" s="76"/>
      <c r="BO237" s="4"/>
    </row>
    <row r="238" spans="1:67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  <c r="AL238" s="92"/>
      <c r="AM238" s="92"/>
      <c r="AN238" s="92"/>
      <c r="AO238" s="92"/>
      <c r="AP238" s="92"/>
      <c r="AQ238" s="92"/>
      <c r="AR238" s="92"/>
      <c r="AS238" s="92"/>
      <c r="AT238" s="92"/>
      <c r="AU238" s="92"/>
      <c r="AV238" s="92"/>
      <c r="AW238" s="92"/>
      <c r="AX238" s="92"/>
      <c r="AY238" s="92"/>
      <c r="AZ238" s="92"/>
      <c r="BA238" s="92"/>
      <c r="BB238" s="92"/>
      <c r="BC238" s="121"/>
      <c r="BD238" s="92"/>
      <c r="BE238" s="92"/>
      <c r="BF238" s="92"/>
      <c r="BG238" s="92"/>
      <c r="BH238" s="92"/>
      <c r="BI238" s="92"/>
      <c r="BJ238" s="92"/>
      <c r="BK238" s="92"/>
      <c r="BL238" s="92"/>
      <c r="BN238" s="76"/>
      <c r="BO238" s="4"/>
    </row>
    <row r="239" spans="1:67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  <c r="AL239" s="92"/>
      <c r="AM239" s="92"/>
      <c r="AN239" s="92"/>
      <c r="AO239" s="92"/>
      <c r="AP239" s="92"/>
      <c r="AQ239" s="92"/>
      <c r="AR239" s="92"/>
      <c r="AS239" s="92"/>
      <c r="AT239" s="92"/>
      <c r="AU239" s="92"/>
      <c r="AV239" s="92"/>
      <c r="AW239" s="92"/>
      <c r="AX239" s="92"/>
      <c r="AY239" s="92"/>
      <c r="AZ239" s="92"/>
      <c r="BA239" s="92"/>
      <c r="BB239" s="92"/>
      <c r="BC239" s="121"/>
      <c r="BD239" s="92"/>
      <c r="BE239" s="92"/>
      <c r="BF239" s="92"/>
      <c r="BG239" s="92"/>
      <c r="BH239" s="92"/>
      <c r="BI239" s="92"/>
      <c r="BJ239" s="92"/>
      <c r="BK239" s="92"/>
      <c r="BL239" s="92"/>
      <c r="BN239" s="76"/>
      <c r="BO239" s="4"/>
    </row>
    <row r="240" spans="1:67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  <c r="AL240" s="92"/>
      <c r="AM240" s="92"/>
      <c r="AN240" s="92"/>
      <c r="AO240" s="92"/>
      <c r="AP240" s="92"/>
      <c r="AQ240" s="92"/>
      <c r="AR240" s="92"/>
      <c r="AS240" s="92"/>
      <c r="AT240" s="92"/>
      <c r="AU240" s="92"/>
      <c r="AV240" s="92"/>
      <c r="AW240" s="92"/>
      <c r="AX240" s="92"/>
      <c r="AY240" s="92"/>
      <c r="AZ240" s="92"/>
      <c r="BA240" s="92"/>
      <c r="BB240" s="92"/>
      <c r="BC240" s="121"/>
      <c r="BD240" s="92"/>
      <c r="BE240" s="92"/>
      <c r="BF240" s="92"/>
      <c r="BG240" s="92"/>
      <c r="BH240" s="92"/>
      <c r="BI240" s="92"/>
      <c r="BJ240" s="92"/>
      <c r="BK240" s="92"/>
      <c r="BL240" s="92"/>
      <c r="BN240" s="76"/>
      <c r="BO240" s="4"/>
    </row>
    <row r="241" spans="1:67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  <c r="AL241" s="92"/>
      <c r="AM241" s="92"/>
      <c r="AN241" s="92"/>
      <c r="AO241" s="92"/>
      <c r="AP241" s="92"/>
      <c r="AQ241" s="92"/>
      <c r="AR241" s="92"/>
      <c r="AS241" s="92"/>
      <c r="AT241" s="92"/>
      <c r="AU241" s="92"/>
      <c r="AV241" s="92"/>
      <c r="AW241" s="92"/>
      <c r="AX241" s="92"/>
      <c r="AY241" s="92"/>
      <c r="AZ241" s="92"/>
      <c r="BA241" s="92"/>
      <c r="BB241" s="92"/>
      <c r="BC241" s="121"/>
      <c r="BD241" s="92"/>
      <c r="BE241" s="92"/>
      <c r="BF241" s="92"/>
      <c r="BG241" s="92"/>
      <c r="BH241" s="92"/>
      <c r="BI241" s="92"/>
      <c r="BJ241" s="92"/>
      <c r="BK241" s="92"/>
      <c r="BL241" s="92"/>
      <c r="BN241" s="76"/>
      <c r="BO241" s="4"/>
    </row>
    <row r="242" spans="1:67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  <c r="AL242" s="92"/>
      <c r="AM242" s="92"/>
      <c r="AN242" s="92"/>
      <c r="AO242" s="92"/>
      <c r="AP242" s="92"/>
      <c r="AQ242" s="92"/>
      <c r="AR242" s="92"/>
      <c r="AS242" s="92"/>
      <c r="AT242" s="92"/>
      <c r="AU242" s="92"/>
      <c r="AV242" s="92"/>
      <c r="AW242" s="92"/>
      <c r="AX242" s="92"/>
      <c r="AY242" s="92"/>
      <c r="AZ242" s="92"/>
      <c r="BA242" s="92"/>
      <c r="BB242" s="92"/>
      <c r="BC242" s="121"/>
      <c r="BD242" s="92"/>
      <c r="BE242" s="92"/>
      <c r="BF242" s="92"/>
      <c r="BG242" s="92"/>
      <c r="BH242" s="92"/>
      <c r="BI242" s="92"/>
      <c r="BJ242" s="92"/>
      <c r="BK242" s="92"/>
      <c r="BL242" s="92"/>
      <c r="BN242" s="76"/>
      <c r="BO242" s="4"/>
    </row>
    <row r="243" spans="1:67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  <c r="AL243" s="92"/>
      <c r="AM243" s="92"/>
      <c r="AN243" s="92"/>
      <c r="AO243" s="92"/>
      <c r="AP243" s="92"/>
      <c r="AQ243" s="92"/>
      <c r="AR243" s="92"/>
      <c r="AS243" s="92"/>
      <c r="AT243" s="92"/>
      <c r="AU243" s="92"/>
      <c r="AV243" s="92"/>
      <c r="AW243" s="92"/>
      <c r="AX243" s="92"/>
      <c r="AY243" s="92"/>
      <c r="AZ243" s="92"/>
      <c r="BA243" s="92"/>
      <c r="BB243" s="92"/>
      <c r="BC243" s="121"/>
      <c r="BD243" s="92"/>
      <c r="BE243" s="92"/>
      <c r="BF243" s="92"/>
      <c r="BG243" s="92"/>
      <c r="BH243" s="92"/>
      <c r="BI243" s="92"/>
      <c r="BJ243" s="92"/>
      <c r="BK243" s="92"/>
      <c r="BL243" s="92"/>
      <c r="BN243" s="76"/>
      <c r="BO243" s="4"/>
    </row>
    <row r="244" spans="1:67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2"/>
      <c r="AT244" s="92"/>
      <c r="AU244" s="92"/>
      <c r="AV244" s="92"/>
      <c r="AW244" s="92"/>
      <c r="AX244" s="92"/>
      <c r="AY244" s="92"/>
      <c r="AZ244" s="92"/>
      <c r="BA244" s="92"/>
      <c r="BB244" s="92"/>
      <c r="BC244" s="121"/>
      <c r="BD244" s="92"/>
      <c r="BE244" s="92"/>
      <c r="BF244" s="92"/>
      <c r="BG244" s="92"/>
      <c r="BH244" s="92"/>
      <c r="BI244" s="92"/>
      <c r="BJ244" s="92"/>
      <c r="BK244" s="92"/>
      <c r="BL244" s="92"/>
      <c r="BN244" s="76"/>
      <c r="BO244" s="4"/>
    </row>
    <row r="245" spans="1:67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2"/>
      <c r="AT245" s="92"/>
      <c r="AU245" s="92"/>
      <c r="AV245" s="92"/>
      <c r="AW245" s="92"/>
      <c r="AX245" s="92"/>
      <c r="AY245" s="92"/>
      <c r="AZ245" s="92"/>
      <c r="BA245" s="92"/>
      <c r="BB245" s="92"/>
      <c r="BC245" s="121"/>
      <c r="BD245" s="92"/>
      <c r="BE245" s="92"/>
      <c r="BF245" s="92"/>
      <c r="BG245" s="92"/>
      <c r="BH245" s="92"/>
      <c r="BI245" s="92"/>
      <c r="BJ245" s="92"/>
      <c r="BK245" s="92"/>
      <c r="BL245" s="92"/>
      <c r="BN245" s="76"/>
      <c r="BO245" s="4"/>
    </row>
    <row r="246" spans="1:67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2"/>
      <c r="AT246" s="92"/>
      <c r="AU246" s="92"/>
      <c r="AV246" s="92"/>
      <c r="AW246" s="92"/>
      <c r="AX246" s="92"/>
      <c r="AY246" s="92"/>
      <c r="AZ246" s="92"/>
      <c r="BA246" s="92"/>
      <c r="BB246" s="92"/>
      <c r="BC246" s="121"/>
      <c r="BD246" s="92"/>
      <c r="BE246" s="92"/>
      <c r="BF246" s="92"/>
      <c r="BG246" s="92"/>
      <c r="BH246" s="92"/>
      <c r="BI246" s="92"/>
      <c r="BJ246" s="92"/>
      <c r="BK246" s="92"/>
      <c r="BL246" s="92"/>
      <c r="BN246" s="76"/>
      <c r="BO246" s="4"/>
    </row>
    <row r="247" spans="1:67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2"/>
      <c r="AT247" s="92"/>
      <c r="AU247" s="92"/>
      <c r="AV247" s="92"/>
      <c r="AW247" s="92"/>
      <c r="AX247" s="92"/>
      <c r="AY247" s="92"/>
      <c r="AZ247" s="92"/>
      <c r="BA247" s="92"/>
      <c r="BB247" s="92"/>
      <c r="BC247" s="121"/>
      <c r="BD247" s="92"/>
      <c r="BE247" s="92"/>
      <c r="BF247" s="92"/>
      <c r="BG247" s="92"/>
      <c r="BH247" s="92"/>
      <c r="BI247" s="92"/>
      <c r="BJ247" s="92"/>
      <c r="BK247" s="92"/>
      <c r="BL247" s="92"/>
      <c r="BN247" s="76"/>
      <c r="BO247" s="4"/>
    </row>
    <row r="248" spans="1:67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2"/>
      <c r="AT248" s="92"/>
      <c r="AU248" s="92"/>
      <c r="AV248" s="92"/>
      <c r="AW248" s="92"/>
      <c r="AX248" s="92"/>
      <c r="AY248" s="92"/>
      <c r="AZ248" s="92"/>
      <c r="BA248" s="92"/>
      <c r="BB248" s="92"/>
      <c r="BC248" s="121"/>
      <c r="BD248" s="92"/>
      <c r="BE248" s="92"/>
      <c r="BF248" s="92"/>
      <c r="BG248" s="92"/>
      <c r="BH248" s="92"/>
      <c r="BI248" s="92"/>
      <c r="BJ248" s="92"/>
      <c r="BK248" s="92"/>
      <c r="BL248" s="92"/>
      <c r="BN248" s="76"/>
      <c r="BO248" s="4"/>
    </row>
    <row r="249" spans="1:67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  <c r="AK249" s="92"/>
      <c r="AL249" s="92"/>
      <c r="AM249" s="92"/>
      <c r="AN249" s="92"/>
      <c r="AO249" s="92"/>
      <c r="AP249" s="92"/>
      <c r="AQ249" s="92"/>
      <c r="AR249" s="92"/>
      <c r="AS249" s="92"/>
      <c r="AT249" s="92"/>
      <c r="AU249" s="92"/>
      <c r="AV249" s="92"/>
      <c r="AW249" s="92"/>
      <c r="AX249" s="92"/>
      <c r="AY249" s="92"/>
      <c r="AZ249" s="92"/>
      <c r="BA249" s="92"/>
      <c r="BB249" s="92"/>
      <c r="BC249" s="121"/>
      <c r="BD249" s="92"/>
      <c r="BE249" s="92"/>
      <c r="BF249" s="92"/>
      <c r="BG249" s="92"/>
      <c r="BH249" s="92"/>
      <c r="BI249" s="92"/>
      <c r="BJ249" s="92"/>
      <c r="BK249" s="92"/>
      <c r="BL249" s="92"/>
      <c r="BN249" s="76"/>
      <c r="BO249" s="4"/>
    </row>
    <row r="250" spans="1:67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  <c r="AL250" s="92"/>
      <c r="AM250" s="92"/>
      <c r="AN250" s="92"/>
      <c r="AO250" s="92"/>
      <c r="AP250" s="92"/>
      <c r="AQ250" s="92"/>
      <c r="AR250" s="92"/>
      <c r="AS250" s="92"/>
      <c r="AT250" s="92"/>
      <c r="AU250" s="92"/>
      <c r="AV250" s="92"/>
      <c r="AW250" s="92"/>
      <c r="AX250" s="92"/>
      <c r="AY250" s="92"/>
      <c r="AZ250" s="92"/>
      <c r="BA250" s="92"/>
      <c r="BB250" s="92"/>
      <c r="BC250" s="121"/>
      <c r="BD250" s="92"/>
      <c r="BE250" s="92"/>
      <c r="BF250" s="92"/>
      <c r="BG250" s="92"/>
      <c r="BH250" s="92"/>
      <c r="BI250" s="92"/>
      <c r="BJ250" s="92"/>
      <c r="BK250" s="92"/>
      <c r="BL250" s="92"/>
      <c r="BN250" s="76"/>
      <c r="BO250" s="4"/>
    </row>
    <row r="251" spans="1:67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  <c r="AK251" s="92"/>
      <c r="AL251" s="92"/>
      <c r="AM251" s="92"/>
      <c r="AN251" s="92"/>
      <c r="AO251" s="92"/>
      <c r="AP251" s="92"/>
      <c r="AQ251" s="92"/>
      <c r="AR251" s="92"/>
      <c r="AS251" s="92"/>
      <c r="AT251" s="92"/>
      <c r="AU251" s="92"/>
      <c r="AV251" s="92"/>
      <c r="AW251" s="92"/>
      <c r="AX251" s="92"/>
      <c r="AY251" s="92"/>
      <c r="AZ251" s="92"/>
      <c r="BA251" s="92"/>
      <c r="BB251" s="92"/>
      <c r="BC251" s="121"/>
      <c r="BD251" s="92"/>
      <c r="BE251" s="92"/>
      <c r="BF251" s="92"/>
      <c r="BG251" s="92"/>
      <c r="BH251" s="92"/>
      <c r="BI251" s="92"/>
      <c r="BJ251" s="92"/>
      <c r="BK251" s="92"/>
      <c r="BL251" s="92"/>
      <c r="BN251" s="76"/>
      <c r="BO251" s="4"/>
    </row>
    <row r="252" spans="1:67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  <c r="AI252" s="92"/>
      <c r="AJ252" s="92"/>
      <c r="AK252" s="92"/>
      <c r="AL252" s="92"/>
      <c r="AM252" s="92"/>
      <c r="AN252" s="92"/>
      <c r="AO252" s="92"/>
      <c r="AP252" s="92"/>
      <c r="AQ252" s="92"/>
      <c r="AR252" s="92"/>
      <c r="AS252" s="92"/>
      <c r="AT252" s="92"/>
      <c r="AU252" s="92"/>
      <c r="AV252" s="92"/>
      <c r="AW252" s="92"/>
      <c r="AX252" s="92"/>
      <c r="AY252" s="92"/>
      <c r="AZ252" s="92"/>
      <c r="BA252" s="92"/>
      <c r="BB252" s="92"/>
      <c r="BC252" s="121"/>
      <c r="BD252" s="92"/>
      <c r="BE252" s="92"/>
      <c r="BF252" s="92"/>
      <c r="BG252" s="92"/>
      <c r="BH252" s="92"/>
      <c r="BI252" s="92"/>
      <c r="BJ252" s="92"/>
      <c r="BK252" s="92"/>
      <c r="BL252" s="92"/>
      <c r="BN252" s="76"/>
      <c r="BO252" s="4"/>
    </row>
    <row r="253" spans="1:67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  <c r="AI253" s="92"/>
      <c r="AJ253" s="92"/>
      <c r="AK253" s="92"/>
      <c r="AL253" s="92"/>
      <c r="AM253" s="92"/>
      <c r="AN253" s="92"/>
      <c r="AO253" s="92"/>
      <c r="AP253" s="92"/>
      <c r="AQ253" s="92"/>
      <c r="AR253" s="92"/>
      <c r="AS253" s="92"/>
      <c r="AT253" s="92"/>
      <c r="AU253" s="92"/>
      <c r="AV253" s="92"/>
      <c r="AW253" s="92"/>
      <c r="AX253" s="92"/>
      <c r="AY253" s="92"/>
      <c r="AZ253" s="92"/>
      <c r="BA253" s="92"/>
      <c r="BB253" s="92"/>
      <c r="BC253" s="121"/>
      <c r="BD253" s="92"/>
      <c r="BE253" s="92"/>
      <c r="BF253" s="92"/>
      <c r="BG253" s="92"/>
      <c r="BH253" s="92"/>
      <c r="BI253" s="92"/>
      <c r="BJ253" s="92"/>
      <c r="BK253" s="92"/>
      <c r="BL253" s="92"/>
      <c r="BN253" s="76"/>
      <c r="BO253" s="4"/>
    </row>
    <row r="254" spans="1:67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  <c r="AK254" s="92"/>
      <c r="AL254" s="92"/>
      <c r="AM254" s="92"/>
      <c r="AN254" s="92"/>
      <c r="AO254" s="92"/>
      <c r="AP254" s="92"/>
      <c r="AQ254" s="92"/>
      <c r="AR254" s="92"/>
      <c r="AS254" s="92"/>
      <c r="AT254" s="92"/>
      <c r="AU254" s="92"/>
      <c r="AV254" s="92"/>
      <c r="AW254" s="92"/>
      <c r="AX254" s="92"/>
      <c r="AY254" s="92"/>
      <c r="AZ254" s="92"/>
      <c r="BA254" s="92"/>
      <c r="BB254" s="92"/>
      <c r="BC254" s="121"/>
      <c r="BD254" s="92"/>
      <c r="BE254" s="92"/>
      <c r="BF254" s="92"/>
      <c r="BG254" s="92"/>
      <c r="BH254" s="92"/>
      <c r="BI254" s="92"/>
      <c r="BJ254" s="92"/>
      <c r="BK254" s="92"/>
      <c r="BL254" s="92"/>
      <c r="BN254" s="76"/>
      <c r="BO254" s="4"/>
    </row>
    <row r="255" spans="1:67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  <c r="AI255" s="92"/>
      <c r="AJ255" s="92"/>
      <c r="AK255" s="92"/>
      <c r="AL255" s="92"/>
      <c r="AM255" s="92"/>
      <c r="AN255" s="92"/>
      <c r="AO255" s="92"/>
      <c r="AP255" s="92"/>
      <c r="AQ255" s="92"/>
      <c r="AR255" s="92"/>
      <c r="AS255" s="92"/>
      <c r="AT255" s="92"/>
      <c r="AU255" s="92"/>
      <c r="AV255" s="92"/>
      <c r="AW255" s="92"/>
      <c r="AX255" s="92"/>
      <c r="AY255" s="92"/>
      <c r="AZ255" s="92"/>
      <c r="BA255" s="92"/>
      <c r="BB255" s="92"/>
      <c r="BC255" s="121"/>
      <c r="BD255" s="92"/>
      <c r="BE255" s="92"/>
      <c r="BF255" s="92"/>
      <c r="BG255" s="92"/>
      <c r="BH255" s="92"/>
      <c r="BI255" s="92"/>
      <c r="BJ255" s="92"/>
      <c r="BK255" s="92"/>
      <c r="BL255" s="92"/>
      <c r="BN255" s="76"/>
      <c r="BO255" s="4"/>
    </row>
    <row r="256" spans="1:67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  <c r="AI256" s="92"/>
      <c r="AJ256" s="92"/>
      <c r="AK256" s="92"/>
      <c r="AL256" s="92"/>
      <c r="AM256" s="92"/>
      <c r="AN256" s="92"/>
      <c r="AO256" s="92"/>
      <c r="AP256" s="92"/>
      <c r="AQ256" s="92"/>
      <c r="AR256" s="92"/>
      <c r="AS256" s="92"/>
      <c r="AT256" s="92"/>
      <c r="AU256" s="92"/>
      <c r="AV256" s="92"/>
      <c r="AW256" s="92"/>
      <c r="AX256" s="92"/>
      <c r="AY256" s="92"/>
      <c r="AZ256" s="92"/>
      <c r="BA256" s="92"/>
      <c r="BB256" s="92"/>
      <c r="BC256" s="121"/>
      <c r="BD256" s="92"/>
      <c r="BE256" s="92"/>
      <c r="BF256" s="92"/>
      <c r="BG256" s="92"/>
      <c r="BH256" s="92"/>
      <c r="BI256" s="92"/>
      <c r="BJ256" s="92"/>
      <c r="BK256" s="92"/>
      <c r="BL256" s="92"/>
      <c r="BN256" s="76"/>
      <c r="BO256" s="4"/>
    </row>
    <row r="257" spans="1:67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  <c r="AI257" s="92"/>
      <c r="AJ257" s="92"/>
      <c r="AK257" s="92"/>
      <c r="AL257" s="92"/>
      <c r="AM257" s="92"/>
      <c r="AN257" s="92"/>
      <c r="AO257" s="92"/>
      <c r="AP257" s="92"/>
      <c r="AQ257" s="92"/>
      <c r="AR257" s="92"/>
      <c r="AS257" s="92"/>
      <c r="AT257" s="92"/>
      <c r="AU257" s="92"/>
      <c r="AV257" s="92"/>
      <c r="AW257" s="92"/>
      <c r="AX257" s="92"/>
      <c r="AY257" s="92"/>
      <c r="AZ257" s="92"/>
      <c r="BA257" s="92"/>
      <c r="BB257" s="92"/>
      <c r="BC257" s="121"/>
      <c r="BD257" s="92"/>
      <c r="BE257" s="92"/>
      <c r="BF257" s="92"/>
      <c r="BG257" s="92"/>
      <c r="BH257" s="92"/>
      <c r="BI257" s="92"/>
      <c r="BJ257" s="92"/>
      <c r="BK257" s="92"/>
      <c r="BL257" s="92"/>
      <c r="BN257" s="76"/>
      <c r="BO257" s="4"/>
    </row>
    <row r="258" spans="1:67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2"/>
      <c r="AT258" s="92"/>
      <c r="AU258" s="92"/>
      <c r="AV258" s="92"/>
      <c r="AW258" s="92"/>
      <c r="AX258" s="92"/>
      <c r="AY258" s="92"/>
      <c r="AZ258" s="92"/>
      <c r="BA258" s="92"/>
      <c r="BB258" s="92"/>
      <c r="BC258" s="121"/>
      <c r="BD258" s="92"/>
      <c r="BE258" s="92"/>
      <c r="BF258" s="92"/>
      <c r="BG258" s="92"/>
      <c r="BH258" s="92"/>
      <c r="BI258" s="92"/>
      <c r="BJ258" s="92"/>
      <c r="BK258" s="92"/>
      <c r="BL258" s="92"/>
      <c r="BN258" s="76"/>
      <c r="BO258" s="4"/>
    </row>
    <row r="259" spans="1:67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2"/>
      <c r="AT259" s="92"/>
      <c r="AU259" s="92"/>
      <c r="AV259" s="92"/>
      <c r="AW259" s="92"/>
      <c r="AX259" s="92"/>
      <c r="AY259" s="92"/>
      <c r="AZ259" s="92"/>
      <c r="BA259" s="92"/>
      <c r="BB259" s="92"/>
      <c r="BC259" s="121"/>
      <c r="BD259" s="92"/>
      <c r="BE259" s="92"/>
      <c r="BF259" s="92"/>
      <c r="BG259" s="92"/>
      <c r="BH259" s="92"/>
      <c r="BI259" s="92"/>
      <c r="BJ259" s="92"/>
      <c r="BK259" s="92"/>
      <c r="BL259" s="92"/>
      <c r="BN259" s="76"/>
      <c r="BO259" s="4"/>
    </row>
    <row r="260" spans="1:67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2"/>
      <c r="AT260" s="92"/>
      <c r="AU260" s="92"/>
      <c r="AV260" s="92"/>
      <c r="AW260" s="92"/>
      <c r="AX260" s="92"/>
      <c r="AY260" s="92"/>
      <c r="AZ260" s="92"/>
      <c r="BA260" s="92"/>
      <c r="BB260" s="92"/>
      <c r="BC260" s="121"/>
      <c r="BD260" s="92"/>
      <c r="BE260" s="92"/>
      <c r="BF260" s="92"/>
      <c r="BG260" s="92"/>
      <c r="BH260" s="92"/>
      <c r="BI260" s="92"/>
      <c r="BJ260" s="92"/>
      <c r="BK260" s="92"/>
      <c r="BL260" s="92"/>
      <c r="BN260" s="76"/>
      <c r="BO260" s="4"/>
    </row>
    <row r="261" spans="1:67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2"/>
      <c r="AT261" s="92"/>
      <c r="AU261" s="92"/>
      <c r="AV261" s="92"/>
      <c r="AW261" s="92"/>
      <c r="AX261" s="92"/>
      <c r="AY261" s="92"/>
      <c r="AZ261" s="92"/>
      <c r="BA261" s="92"/>
      <c r="BB261" s="92"/>
      <c r="BC261" s="121"/>
      <c r="BD261" s="92"/>
      <c r="BE261" s="92"/>
      <c r="BF261" s="92"/>
      <c r="BG261" s="92"/>
      <c r="BH261" s="92"/>
      <c r="BI261" s="92"/>
      <c r="BJ261" s="92"/>
      <c r="BK261" s="92"/>
      <c r="BL261" s="92"/>
      <c r="BN261" s="76"/>
      <c r="BO261" s="4"/>
    </row>
    <row r="262" spans="1:67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2"/>
      <c r="AT262" s="92"/>
      <c r="AU262" s="92"/>
      <c r="AV262" s="92"/>
      <c r="AW262" s="92"/>
      <c r="AX262" s="92"/>
      <c r="AY262" s="92"/>
      <c r="AZ262" s="92"/>
      <c r="BA262" s="92"/>
      <c r="BB262" s="92"/>
      <c r="BC262" s="121"/>
      <c r="BD262" s="92"/>
      <c r="BE262" s="92"/>
      <c r="BF262" s="92"/>
      <c r="BG262" s="92"/>
      <c r="BH262" s="92"/>
      <c r="BI262" s="92"/>
      <c r="BJ262" s="92"/>
      <c r="BK262" s="92"/>
      <c r="BL262" s="92"/>
      <c r="BN262" s="76"/>
      <c r="BO262" s="4"/>
    </row>
    <row r="263" spans="1:67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121"/>
      <c r="BD263" s="92"/>
      <c r="BE263" s="92"/>
      <c r="BF263" s="92"/>
      <c r="BG263" s="92"/>
      <c r="BH263" s="92"/>
      <c r="BI263" s="92"/>
      <c r="BJ263" s="92"/>
      <c r="BK263" s="92"/>
      <c r="BL263" s="92"/>
      <c r="BN263" s="76"/>
      <c r="BO263" s="4"/>
    </row>
    <row r="264" spans="1:67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  <c r="AK264" s="92"/>
      <c r="AL264" s="92"/>
      <c r="AM264" s="92"/>
      <c r="AN264" s="92"/>
      <c r="AO264" s="92"/>
      <c r="AP264" s="92"/>
      <c r="AQ264" s="92"/>
      <c r="AR264" s="92"/>
      <c r="AS264" s="92"/>
      <c r="AT264" s="92"/>
      <c r="AU264" s="92"/>
      <c r="AV264" s="92"/>
      <c r="AW264" s="92"/>
      <c r="AX264" s="92"/>
      <c r="AY264" s="92"/>
      <c r="AZ264" s="92"/>
      <c r="BA264" s="92"/>
      <c r="BB264" s="92"/>
      <c r="BC264" s="121"/>
      <c r="BD264" s="92"/>
      <c r="BE264" s="92"/>
      <c r="BF264" s="92"/>
      <c r="BG264" s="92"/>
      <c r="BH264" s="92"/>
      <c r="BI264" s="92"/>
      <c r="BJ264" s="92"/>
      <c r="BK264" s="92"/>
      <c r="BL264" s="92"/>
      <c r="BN264" s="76"/>
      <c r="BO264" s="4"/>
    </row>
    <row r="265" spans="1:67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  <c r="AI265" s="92"/>
      <c r="AJ265" s="92"/>
      <c r="AK265" s="92"/>
      <c r="AL265" s="92"/>
      <c r="AM265" s="92"/>
      <c r="AN265" s="92"/>
      <c r="AO265" s="92"/>
      <c r="AP265" s="92"/>
      <c r="AQ265" s="92"/>
      <c r="AR265" s="92"/>
      <c r="AS265" s="92"/>
      <c r="AT265" s="92"/>
      <c r="AU265" s="92"/>
      <c r="AV265" s="92"/>
      <c r="AW265" s="92"/>
      <c r="AX265" s="92"/>
      <c r="AY265" s="92"/>
      <c r="AZ265" s="92"/>
      <c r="BA265" s="92"/>
      <c r="BB265" s="92"/>
      <c r="BC265" s="121"/>
      <c r="BD265" s="92"/>
      <c r="BE265" s="92"/>
      <c r="BF265" s="92"/>
      <c r="BG265" s="92"/>
      <c r="BH265" s="92"/>
      <c r="BI265" s="92"/>
      <c r="BJ265" s="92"/>
      <c r="BK265" s="92"/>
      <c r="BL265" s="92"/>
      <c r="BN265" s="76"/>
      <c r="BO265" s="4"/>
    </row>
    <row r="266" spans="1:67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  <c r="AI266" s="92"/>
      <c r="AJ266" s="92"/>
      <c r="AK266" s="92"/>
      <c r="AL266" s="92"/>
      <c r="AM266" s="92"/>
      <c r="AN266" s="92"/>
      <c r="AO266" s="92"/>
      <c r="AP266" s="92"/>
      <c r="AQ266" s="92"/>
      <c r="AR266" s="92"/>
      <c r="AS266" s="92"/>
      <c r="AT266" s="92"/>
      <c r="AU266" s="92"/>
      <c r="AV266" s="92"/>
      <c r="AW266" s="92"/>
      <c r="AX266" s="92"/>
      <c r="AY266" s="92"/>
      <c r="AZ266" s="92"/>
      <c r="BA266" s="92"/>
      <c r="BB266" s="92"/>
      <c r="BC266" s="121"/>
      <c r="BD266" s="92"/>
      <c r="BE266" s="92"/>
      <c r="BF266" s="92"/>
      <c r="BG266" s="92"/>
      <c r="BH266" s="92"/>
      <c r="BI266" s="92"/>
      <c r="BJ266" s="92"/>
      <c r="BK266" s="92"/>
      <c r="BL266" s="92"/>
      <c r="BN266" s="76"/>
      <c r="BO266" s="4"/>
    </row>
    <row r="267" spans="1:67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92"/>
      <c r="AL267" s="92"/>
      <c r="AM267" s="92"/>
      <c r="AN267" s="92"/>
      <c r="AO267" s="92"/>
      <c r="AP267" s="92"/>
      <c r="AQ267" s="92"/>
      <c r="AR267" s="92"/>
      <c r="AS267" s="92"/>
      <c r="AT267" s="92"/>
      <c r="AU267" s="92"/>
      <c r="AV267" s="92"/>
      <c r="AW267" s="92"/>
      <c r="AX267" s="92"/>
      <c r="AY267" s="92"/>
      <c r="AZ267" s="92"/>
      <c r="BA267" s="92"/>
      <c r="BB267" s="92"/>
      <c r="BC267" s="121"/>
      <c r="BD267" s="92"/>
      <c r="BE267" s="92"/>
      <c r="BF267" s="92"/>
      <c r="BG267" s="92"/>
      <c r="BH267" s="92"/>
      <c r="BI267" s="92"/>
      <c r="BJ267" s="92"/>
      <c r="BK267" s="92"/>
      <c r="BL267" s="92"/>
      <c r="BN267" s="76"/>
      <c r="BO267" s="4"/>
    </row>
    <row r="268" spans="1:67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  <c r="AI268" s="92"/>
      <c r="AJ268" s="92"/>
      <c r="AK268" s="92"/>
      <c r="AL268" s="92"/>
      <c r="AM268" s="92"/>
      <c r="AN268" s="92"/>
      <c r="AO268" s="92"/>
      <c r="AP268" s="92"/>
      <c r="AQ268" s="92"/>
      <c r="AR268" s="92"/>
      <c r="AS268" s="92"/>
      <c r="AT268" s="92"/>
      <c r="AU268" s="92"/>
      <c r="AV268" s="92"/>
      <c r="AW268" s="92"/>
      <c r="AX268" s="92"/>
      <c r="AY268" s="92"/>
      <c r="AZ268" s="92"/>
      <c r="BA268" s="92"/>
      <c r="BB268" s="92"/>
      <c r="BC268" s="121"/>
      <c r="BD268" s="92"/>
      <c r="BE268" s="92"/>
      <c r="BF268" s="92"/>
      <c r="BG268" s="92"/>
      <c r="BH268" s="92"/>
      <c r="BI268" s="92"/>
      <c r="BJ268" s="92"/>
      <c r="BK268" s="92"/>
      <c r="BL268" s="92"/>
      <c r="BN268" s="76"/>
      <c r="BO268" s="4"/>
    </row>
    <row r="269" spans="1:67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  <c r="AK269" s="92"/>
      <c r="AL269" s="92"/>
      <c r="AM269" s="92"/>
      <c r="AN269" s="92"/>
      <c r="AO269" s="92"/>
      <c r="AP269" s="92"/>
      <c r="AQ269" s="92"/>
      <c r="AR269" s="92"/>
      <c r="AS269" s="92"/>
      <c r="AT269" s="92"/>
      <c r="AU269" s="92"/>
      <c r="AV269" s="92"/>
      <c r="AW269" s="92"/>
      <c r="AX269" s="92"/>
      <c r="AY269" s="92"/>
      <c r="AZ269" s="92"/>
      <c r="BA269" s="92"/>
      <c r="BB269" s="92"/>
      <c r="BC269" s="121"/>
      <c r="BD269" s="92"/>
      <c r="BE269" s="92"/>
      <c r="BF269" s="92"/>
      <c r="BG269" s="92"/>
      <c r="BH269" s="92"/>
      <c r="BI269" s="92"/>
      <c r="BJ269" s="92"/>
      <c r="BK269" s="92"/>
      <c r="BL269" s="92"/>
      <c r="BN269" s="76"/>
      <c r="BO269" s="4"/>
    </row>
    <row r="270" spans="1:67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  <c r="AL270" s="92"/>
      <c r="AM270" s="92"/>
      <c r="AN270" s="92"/>
      <c r="AO270" s="92"/>
      <c r="AP270" s="92"/>
      <c r="AQ270" s="92"/>
      <c r="AR270" s="92"/>
      <c r="AS270" s="92"/>
      <c r="AT270" s="92"/>
      <c r="AU270" s="92"/>
      <c r="AV270" s="92"/>
      <c r="AW270" s="92"/>
      <c r="AX270" s="92"/>
      <c r="AY270" s="92"/>
      <c r="AZ270" s="92"/>
      <c r="BA270" s="92"/>
      <c r="BB270" s="92"/>
      <c r="BC270" s="121"/>
      <c r="BD270" s="92"/>
      <c r="BE270" s="92"/>
      <c r="BF270" s="92"/>
      <c r="BG270" s="92"/>
      <c r="BH270" s="92"/>
      <c r="BI270" s="92"/>
      <c r="BJ270" s="92"/>
      <c r="BK270" s="92"/>
      <c r="BL270" s="92"/>
      <c r="BN270" s="76"/>
      <c r="BO270" s="4"/>
    </row>
    <row r="271" spans="1:67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  <c r="AK271" s="92"/>
      <c r="AL271" s="92"/>
      <c r="AM271" s="92"/>
      <c r="AN271" s="92"/>
      <c r="AO271" s="92"/>
      <c r="AP271" s="92"/>
      <c r="AQ271" s="92"/>
      <c r="AR271" s="92"/>
      <c r="AS271" s="92"/>
      <c r="AT271" s="92"/>
      <c r="AU271" s="92"/>
      <c r="AV271" s="92"/>
      <c r="AW271" s="92"/>
      <c r="AX271" s="92"/>
      <c r="AY271" s="92"/>
      <c r="AZ271" s="92"/>
      <c r="BA271" s="92"/>
      <c r="BB271" s="92"/>
      <c r="BC271" s="121"/>
      <c r="BD271" s="92"/>
      <c r="BE271" s="92"/>
      <c r="BF271" s="92"/>
      <c r="BG271" s="92"/>
      <c r="BH271" s="92"/>
      <c r="BI271" s="92"/>
      <c r="BJ271" s="92"/>
      <c r="BK271" s="92"/>
      <c r="BL271" s="92"/>
      <c r="BN271" s="76"/>
      <c r="BO271" s="4"/>
    </row>
    <row r="272" spans="1:67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  <c r="AL272" s="92"/>
      <c r="AM272" s="92"/>
      <c r="AN272" s="92"/>
      <c r="AO272" s="92"/>
      <c r="AP272" s="92"/>
      <c r="AQ272" s="92"/>
      <c r="AR272" s="92"/>
      <c r="AS272" s="92"/>
      <c r="AT272" s="92"/>
      <c r="AU272" s="92"/>
      <c r="AV272" s="92"/>
      <c r="AW272" s="92"/>
      <c r="AX272" s="92"/>
      <c r="AY272" s="92"/>
      <c r="AZ272" s="92"/>
      <c r="BA272" s="92"/>
      <c r="BB272" s="92"/>
      <c r="BC272" s="121"/>
      <c r="BD272" s="92"/>
      <c r="BE272" s="92"/>
      <c r="BF272" s="92"/>
      <c r="BG272" s="92"/>
      <c r="BH272" s="92"/>
      <c r="BI272" s="92"/>
      <c r="BJ272" s="92"/>
      <c r="BK272" s="92"/>
      <c r="BL272" s="92"/>
      <c r="BN272" s="76"/>
      <c r="BO272" s="4"/>
    </row>
    <row r="273" spans="1:67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  <c r="AL273" s="92"/>
      <c r="AM273" s="92"/>
      <c r="AN273" s="92"/>
      <c r="AO273" s="92"/>
      <c r="AP273" s="92"/>
      <c r="AQ273" s="92"/>
      <c r="AR273" s="92"/>
      <c r="AS273" s="92"/>
      <c r="AT273" s="92"/>
      <c r="AU273" s="92"/>
      <c r="AV273" s="92"/>
      <c r="AW273" s="92"/>
      <c r="AX273" s="92"/>
      <c r="AY273" s="92"/>
      <c r="AZ273" s="92"/>
      <c r="BA273" s="92"/>
      <c r="BB273" s="92"/>
      <c r="BC273" s="121"/>
      <c r="BD273" s="92"/>
      <c r="BE273" s="92"/>
      <c r="BF273" s="92"/>
      <c r="BG273" s="92"/>
      <c r="BH273" s="92"/>
      <c r="BI273" s="92"/>
      <c r="BJ273" s="92"/>
      <c r="BK273" s="92"/>
      <c r="BL273" s="92"/>
      <c r="BN273" s="76"/>
      <c r="BO273" s="4"/>
    </row>
    <row r="274" spans="1:67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  <c r="AL274" s="92"/>
      <c r="AM274" s="92"/>
      <c r="AN274" s="92"/>
      <c r="AO274" s="92"/>
      <c r="AP274" s="92"/>
      <c r="AQ274" s="92"/>
      <c r="AR274" s="92"/>
      <c r="AS274" s="92"/>
      <c r="AT274" s="92"/>
      <c r="AU274" s="92"/>
      <c r="AV274" s="92"/>
      <c r="AW274" s="92"/>
      <c r="AX274" s="92"/>
      <c r="AY274" s="92"/>
      <c r="AZ274" s="92"/>
      <c r="BA274" s="92"/>
      <c r="BB274" s="92"/>
      <c r="BC274" s="121"/>
      <c r="BD274" s="92"/>
      <c r="BE274" s="92"/>
      <c r="BF274" s="92"/>
      <c r="BG274" s="92"/>
      <c r="BH274" s="92"/>
      <c r="BI274" s="92"/>
      <c r="BJ274" s="92"/>
      <c r="BK274" s="92"/>
      <c r="BL274" s="92"/>
      <c r="BN274" s="76"/>
      <c r="BO274" s="4"/>
    </row>
    <row r="275" spans="1:67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  <c r="AL275" s="92"/>
      <c r="AM275" s="92"/>
      <c r="AN275" s="92"/>
      <c r="AO275" s="92"/>
      <c r="AP275" s="92"/>
      <c r="AQ275" s="92"/>
      <c r="AR275" s="92"/>
      <c r="AS275" s="92"/>
      <c r="AT275" s="92"/>
      <c r="AU275" s="92"/>
      <c r="AV275" s="92"/>
      <c r="AW275" s="92"/>
      <c r="AX275" s="92"/>
      <c r="AY275" s="92"/>
      <c r="AZ275" s="92"/>
      <c r="BA275" s="92"/>
      <c r="BB275" s="92"/>
      <c r="BC275" s="121"/>
      <c r="BD275" s="92"/>
      <c r="BE275" s="92"/>
      <c r="BF275" s="92"/>
      <c r="BG275" s="92"/>
      <c r="BH275" s="92"/>
      <c r="BI275" s="92"/>
      <c r="BJ275" s="92"/>
      <c r="BK275" s="92"/>
      <c r="BL275" s="92"/>
      <c r="BN275" s="76"/>
      <c r="BO275" s="4"/>
    </row>
    <row r="276" spans="1:67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  <c r="AL276" s="92"/>
      <c r="AM276" s="92"/>
      <c r="AN276" s="92"/>
      <c r="AO276" s="92"/>
      <c r="AP276" s="92"/>
      <c r="AQ276" s="92"/>
      <c r="AR276" s="92"/>
      <c r="AS276" s="92"/>
      <c r="AT276" s="92"/>
      <c r="AU276" s="92"/>
      <c r="AV276" s="92"/>
      <c r="AW276" s="92"/>
      <c r="AX276" s="92"/>
      <c r="AY276" s="92"/>
      <c r="AZ276" s="92"/>
      <c r="BA276" s="92"/>
      <c r="BB276" s="92"/>
      <c r="BC276" s="121"/>
      <c r="BD276" s="92"/>
      <c r="BE276" s="92"/>
      <c r="BF276" s="92"/>
      <c r="BG276" s="92"/>
      <c r="BH276" s="92"/>
      <c r="BI276" s="92"/>
      <c r="BJ276" s="92"/>
      <c r="BK276" s="92"/>
      <c r="BL276" s="92"/>
      <c r="BN276" s="76"/>
      <c r="BO276" s="4"/>
    </row>
    <row r="277" spans="1:67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  <c r="AL277" s="92"/>
      <c r="AM277" s="92"/>
      <c r="AN277" s="92"/>
      <c r="AO277" s="92"/>
      <c r="AP277" s="92"/>
      <c r="AQ277" s="92"/>
      <c r="AR277" s="92"/>
      <c r="AS277" s="92"/>
      <c r="AT277" s="92"/>
      <c r="AU277" s="92"/>
      <c r="AV277" s="92"/>
      <c r="AW277" s="92"/>
      <c r="AX277" s="92"/>
      <c r="AY277" s="92"/>
      <c r="AZ277" s="92"/>
      <c r="BA277" s="92"/>
      <c r="BB277" s="92"/>
      <c r="BC277" s="121"/>
      <c r="BD277" s="92"/>
      <c r="BE277" s="92"/>
      <c r="BF277" s="92"/>
      <c r="BG277" s="92"/>
      <c r="BH277" s="92"/>
      <c r="BI277" s="92"/>
      <c r="BJ277" s="92"/>
      <c r="BK277" s="92"/>
      <c r="BL277" s="92"/>
      <c r="BN277" s="76"/>
      <c r="BO277" s="4"/>
    </row>
    <row r="278" spans="1:67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  <c r="AL278" s="92"/>
      <c r="AM278" s="92"/>
      <c r="AN278" s="92"/>
      <c r="AO278" s="92"/>
      <c r="AP278" s="92"/>
      <c r="AQ278" s="92"/>
      <c r="AR278" s="92"/>
      <c r="AS278" s="92"/>
      <c r="AT278" s="92"/>
      <c r="AU278" s="92"/>
      <c r="AV278" s="92"/>
      <c r="AW278" s="92"/>
      <c r="AX278" s="92"/>
      <c r="AY278" s="92"/>
      <c r="AZ278" s="92"/>
      <c r="BA278" s="92"/>
      <c r="BB278" s="92"/>
      <c r="BC278" s="121"/>
      <c r="BD278" s="92"/>
      <c r="BE278" s="92"/>
      <c r="BF278" s="92"/>
      <c r="BG278" s="92"/>
      <c r="BH278" s="92"/>
      <c r="BI278" s="92"/>
      <c r="BJ278" s="92"/>
      <c r="BK278" s="92"/>
      <c r="BL278" s="92"/>
      <c r="BN278" s="76"/>
      <c r="BO278" s="4"/>
    </row>
    <row r="279" spans="1:67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  <c r="AL279" s="92"/>
      <c r="AM279" s="92"/>
      <c r="AN279" s="92"/>
      <c r="AO279" s="92"/>
      <c r="AP279" s="92"/>
      <c r="AQ279" s="92"/>
      <c r="AR279" s="92"/>
      <c r="AS279" s="92"/>
      <c r="AT279" s="92"/>
      <c r="AU279" s="92"/>
      <c r="AV279" s="92"/>
      <c r="AW279" s="92"/>
      <c r="AX279" s="92"/>
      <c r="AY279" s="92"/>
      <c r="AZ279" s="92"/>
      <c r="BA279" s="92"/>
      <c r="BB279" s="92"/>
      <c r="BC279" s="121"/>
      <c r="BD279" s="92"/>
      <c r="BE279" s="92"/>
      <c r="BF279" s="92"/>
      <c r="BG279" s="92"/>
      <c r="BH279" s="92"/>
      <c r="BI279" s="92"/>
      <c r="BJ279" s="92"/>
      <c r="BK279" s="92"/>
      <c r="BL279" s="92"/>
      <c r="BN279" s="76"/>
      <c r="BO279" s="4"/>
    </row>
    <row r="280" spans="1:67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  <c r="AL280" s="92"/>
      <c r="AM280" s="92"/>
      <c r="AN280" s="92"/>
      <c r="AO280" s="92"/>
      <c r="AP280" s="92"/>
      <c r="AQ280" s="92"/>
      <c r="AR280" s="92"/>
      <c r="AS280" s="92"/>
      <c r="AT280" s="92"/>
      <c r="AU280" s="92"/>
      <c r="AV280" s="92"/>
      <c r="AW280" s="92"/>
      <c r="AX280" s="92"/>
      <c r="AY280" s="92"/>
      <c r="AZ280" s="92"/>
      <c r="BA280" s="92"/>
      <c r="BB280" s="92"/>
      <c r="BC280" s="121"/>
      <c r="BD280" s="92"/>
      <c r="BE280" s="92"/>
      <c r="BF280" s="92"/>
      <c r="BG280" s="92"/>
      <c r="BH280" s="92"/>
      <c r="BI280" s="92"/>
      <c r="BJ280" s="92"/>
      <c r="BK280" s="92"/>
      <c r="BL280" s="92"/>
      <c r="BN280" s="76"/>
      <c r="BO280" s="4"/>
    </row>
    <row r="281" spans="1:67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  <c r="AL281" s="92"/>
      <c r="AM281" s="92"/>
      <c r="AN281" s="92"/>
      <c r="AO281" s="92"/>
      <c r="AP281" s="92"/>
      <c r="AQ281" s="92"/>
      <c r="AR281" s="92"/>
      <c r="AS281" s="92"/>
      <c r="AT281" s="92"/>
      <c r="AU281" s="92"/>
      <c r="AV281" s="92"/>
      <c r="AW281" s="92"/>
      <c r="AX281" s="92"/>
      <c r="AY281" s="92"/>
      <c r="AZ281" s="92"/>
      <c r="BA281" s="92"/>
      <c r="BB281" s="92"/>
      <c r="BC281" s="121"/>
      <c r="BD281" s="92"/>
      <c r="BE281" s="92"/>
      <c r="BF281" s="92"/>
      <c r="BG281" s="92"/>
      <c r="BH281" s="92"/>
      <c r="BI281" s="92"/>
      <c r="BJ281" s="92"/>
      <c r="BK281" s="92"/>
      <c r="BL281" s="92"/>
      <c r="BN281" s="76"/>
      <c r="BO281" s="4"/>
    </row>
    <row r="282" spans="1:67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  <c r="AK282" s="92"/>
      <c r="AL282" s="92"/>
      <c r="AM282" s="92"/>
      <c r="AN282" s="92"/>
      <c r="AO282" s="92"/>
      <c r="AP282" s="92"/>
      <c r="AQ282" s="92"/>
      <c r="AR282" s="92"/>
      <c r="AS282" s="92"/>
      <c r="AT282" s="92"/>
      <c r="AU282" s="92"/>
      <c r="AV282" s="92"/>
      <c r="AW282" s="92"/>
      <c r="AX282" s="92"/>
      <c r="AY282" s="92"/>
      <c r="AZ282" s="92"/>
      <c r="BA282" s="92"/>
      <c r="BB282" s="92"/>
      <c r="BC282" s="121"/>
      <c r="BD282" s="92"/>
      <c r="BE282" s="92"/>
      <c r="BF282" s="92"/>
      <c r="BG282" s="92"/>
      <c r="BH282" s="92"/>
      <c r="BI282" s="92"/>
      <c r="BJ282" s="92"/>
      <c r="BK282" s="92"/>
      <c r="BL282" s="92"/>
      <c r="BN282" s="76"/>
      <c r="BO282" s="4"/>
    </row>
    <row r="283" spans="1:67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  <c r="AL283" s="92"/>
      <c r="AM283" s="92"/>
      <c r="AN283" s="92"/>
      <c r="AO283" s="92"/>
      <c r="AP283" s="92"/>
      <c r="AQ283" s="92"/>
      <c r="AR283" s="92"/>
      <c r="AS283" s="92"/>
      <c r="AT283" s="92"/>
      <c r="AU283" s="92"/>
      <c r="AV283" s="92"/>
      <c r="AW283" s="92"/>
      <c r="AX283" s="92"/>
      <c r="AY283" s="92"/>
      <c r="AZ283" s="92"/>
      <c r="BA283" s="92"/>
      <c r="BB283" s="92"/>
      <c r="BC283" s="121"/>
      <c r="BD283" s="92"/>
      <c r="BE283" s="92"/>
      <c r="BF283" s="92"/>
      <c r="BG283" s="92"/>
      <c r="BH283" s="92"/>
      <c r="BI283" s="92"/>
      <c r="BJ283" s="92"/>
      <c r="BK283" s="92"/>
      <c r="BL283" s="92"/>
      <c r="BN283" s="76"/>
      <c r="BO283" s="4"/>
    </row>
    <row r="284" spans="1:67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  <c r="AL284" s="92"/>
      <c r="AM284" s="92"/>
      <c r="AN284" s="92"/>
      <c r="AO284" s="92"/>
      <c r="AP284" s="92"/>
      <c r="AQ284" s="92"/>
      <c r="AR284" s="92"/>
      <c r="AS284" s="92"/>
      <c r="AT284" s="92"/>
      <c r="AU284" s="92"/>
      <c r="AV284" s="92"/>
      <c r="AW284" s="92"/>
      <c r="AX284" s="92"/>
      <c r="AY284" s="92"/>
      <c r="AZ284" s="92"/>
      <c r="BA284" s="92"/>
      <c r="BB284" s="92"/>
      <c r="BC284" s="121"/>
      <c r="BD284" s="92"/>
      <c r="BE284" s="92"/>
      <c r="BF284" s="92"/>
      <c r="BG284" s="92"/>
      <c r="BH284" s="92"/>
      <c r="BI284" s="92"/>
      <c r="BJ284" s="92"/>
      <c r="BK284" s="92"/>
      <c r="BL284" s="92"/>
      <c r="BN284" s="76"/>
      <c r="BO284" s="4"/>
    </row>
    <row r="285" spans="1:67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  <c r="AL285" s="92"/>
      <c r="AM285" s="92"/>
      <c r="AN285" s="92"/>
      <c r="AO285" s="92"/>
      <c r="AP285" s="92"/>
      <c r="AQ285" s="92"/>
      <c r="AR285" s="92"/>
      <c r="AS285" s="92"/>
      <c r="AT285" s="92"/>
      <c r="AU285" s="92"/>
      <c r="AV285" s="92"/>
      <c r="AW285" s="92"/>
      <c r="AX285" s="92"/>
      <c r="AY285" s="92"/>
      <c r="AZ285" s="92"/>
      <c r="BA285" s="92"/>
      <c r="BB285" s="92"/>
      <c r="BC285" s="121"/>
      <c r="BD285" s="92"/>
      <c r="BE285" s="92"/>
      <c r="BF285" s="92"/>
      <c r="BG285" s="92"/>
      <c r="BH285" s="92"/>
      <c r="BI285" s="92"/>
      <c r="BJ285" s="92"/>
      <c r="BK285" s="92"/>
      <c r="BL285" s="92"/>
      <c r="BN285" s="76"/>
      <c r="BO285" s="4"/>
    </row>
    <row r="286" spans="1:67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92"/>
      <c r="AQ286" s="92"/>
      <c r="AR286" s="92"/>
      <c r="AS286" s="92"/>
      <c r="AT286" s="92"/>
      <c r="AU286" s="92"/>
      <c r="AV286" s="92"/>
      <c r="AW286" s="92"/>
      <c r="AX286" s="92"/>
      <c r="AY286" s="92"/>
      <c r="AZ286" s="92"/>
      <c r="BA286" s="92"/>
      <c r="BB286" s="92"/>
      <c r="BC286" s="121"/>
      <c r="BD286" s="92"/>
      <c r="BE286" s="92"/>
      <c r="BF286" s="92"/>
      <c r="BG286" s="92"/>
      <c r="BH286" s="92"/>
      <c r="BI286" s="92"/>
      <c r="BJ286" s="92"/>
      <c r="BK286" s="92"/>
      <c r="BL286" s="92"/>
      <c r="BN286" s="76"/>
      <c r="BO286" s="4"/>
    </row>
    <row r="287" spans="1:67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92"/>
      <c r="AQ287" s="92"/>
      <c r="AR287" s="92"/>
      <c r="AS287" s="92"/>
      <c r="AT287" s="92"/>
      <c r="AU287" s="92"/>
      <c r="AV287" s="92"/>
      <c r="AW287" s="92"/>
      <c r="AX287" s="92"/>
      <c r="AY287" s="92"/>
      <c r="AZ287" s="92"/>
      <c r="BA287" s="92"/>
      <c r="BB287" s="92"/>
      <c r="BC287" s="121"/>
      <c r="BD287" s="92"/>
      <c r="BE287" s="92"/>
      <c r="BF287" s="92"/>
      <c r="BG287" s="92"/>
      <c r="BH287" s="92"/>
      <c r="BI287" s="92"/>
      <c r="BJ287" s="92"/>
      <c r="BK287" s="92"/>
      <c r="BL287" s="92"/>
      <c r="BN287" s="76"/>
      <c r="BO287" s="4"/>
    </row>
    <row r="288" spans="1:67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92"/>
      <c r="AQ288" s="92"/>
      <c r="AR288" s="92"/>
      <c r="AS288" s="92"/>
      <c r="AT288" s="92"/>
      <c r="AU288" s="92"/>
      <c r="AV288" s="92"/>
      <c r="AW288" s="92"/>
      <c r="AX288" s="92"/>
      <c r="AY288" s="92"/>
      <c r="AZ288" s="92"/>
      <c r="BA288" s="92"/>
      <c r="BB288" s="92"/>
      <c r="BC288" s="121"/>
      <c r="BD288" s="92"/>
      <c r="BE288" s="92"/>
      <c r="BF288" s="92"/>
      <c r="BG288" s="92"/>
      <c r="BH288" s="92"/>
      <c r="BI288" s="92"/>
      <c r="BJ288" s="92"/>
      <c r="BK288" s="92"/>
      <c r="BL288" s="92"/>
      <c r="BN288" s="76"/>
      <c r="BO288" s="4"/>
    </row>
    <row r="289" spans="1:67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2"/>
      <c r="AT289" s="92"/>
      <c r="AU289" s="92"/>
      <c r="AV289" s="92"/>
      <c r="AW289" s="92"/>
      <c r="AX289" s="92"/>
      <c r="AY289" s="92"/>
      <c r="AZ289" s="92"/>
      <c r="BA289" s="92"/>
      <c r="BB289" s="92"/>
      <c r="BC289" s="121"/>
      <c r="BD289" s="92"/>
      <c r="BE289" s="92"/>
      <c r="BF289" s="92"/>
      <c r="BG289" s="92"/>
      <c r="BH289" s="92"/>
      <c r="BI289" s="92"/>
      <c r="BJ289" s="92"/>
      <c r="BK289" s="92"/>
      <c r="BL289" s="92"/>
      <c r="BN289" s="76"/>
      <c r="BO289" s="4"/>
    </row>
    <row r="290" spans="1:67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  <c r="AL290" s="92"/>
      <c r="AM290" s="92"/>
      <c r="AN290" s="92"/>
      <c r="AO290" s="92"/>
      <c r="AP290" s="92"/>
      <c r="AQ290" s="92"/>
      <c r="AR290" s="92"/>
      <c r="AS290" s="92"/>
      <c r="AT290" s="92"/>
      <c r="AU290" s="92"/>
      <c r="AV290" s="92"/>
      <c r="AW290" s="92"/>
      <c r="AX290" s="92"/>
      <c r="AY290" s="92"/>
      <c r="AZ290" s="92"/>
      <c r="BA290" s="92"/>
      <c r="BB290" s="92"/>
      <c r="BC290" s="121"/>
      <c r="BD290" s="92"/>
      <c r="BE290" s="92"/>
      <c r="BF290" s="92"/>
      <c r="BG290" s="92"/>
      <c r="BH290" s="92"/>
      <c r="BI290" s="92"/>
      <c r="BJ290" s="92"/>
      <c r="BK290" s="92"/>
      <c r="BL290" s="92"/>
      <c r="BN290" s="76"/>
      <c r="BO290" s="4"/>
    </row>
    <row r="291" spans="1:67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  <c r="AI291" s="92"/>
      <c r="AJ291" s="92"/>
      <c r="AK291" s="92"/>
      <c r="AL291" s="92"/>
      <c r="AM291" s="92"/>
      <c r="AN291" s="92"/>
      <c r="AO291" s="92"/>
      <c r="AP291" s="92"/>
      <c r="AQ291" s="92"/>
      <c r="AR291" s="92"/>
      <c r="AS291" s="92"/>
      <c r="AT291" s="92"/>
      <c r="AU291" s="92"/>
      <c r="AV291" s="92"/>
      <c r="AW291" s="92"/>
      <c r="AX291" s="92"/>
      <c r="AY291" s="92"/>
      <c r="AZ291" s="92"/>
      <c r="BA291" s="92"/>
      <c r="BB291" s="92"/>
      <c r="BC291" s="121"/>
      <c r="BD291" s="92"/>
      <c r="BE291" s="92"/>
      <c r="BF291" s="92"/>
      <c r="BG291" s="92"/>
      <c r="BH291" s="92"/>
      <c r="BI291" s="92"/>
      <c r="BJ291" s="92"/>
      <c r="BK291" s="92"/>
      <c r="BL291" s="92"/>
      <c r="BN291" s="76"/>
      <c r="BO291" s="4"/>
    </row>
    <row r="292" spans="1:67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  <c r="AI292" s="92"/>
      <c r="AJ292" s="92"/>
      <c r="AK292" s="92"/>
      <c r="AL292" s="92"/>
      <c r="AM292" s="92"/>
      <c r="AN292" s="92"/>
      <c r="AO292" s="92"/>
      <c r="AP292" s="92"/>
      <c r="AQ292" s="92"/>
      <c r="AR292" s="92"/>
      <c r="AS292" s="92"/>
      <c r="AT292" s="92"/>
      <c r="AU292" s="92"/>
      <c r="AV292" s="92"/>
      <c r="AW292" s="92"/>
      <c r="AX292" s="92"/>
      <c r="AY292" s="92"/>
      <c r="AZ292" s="92"/>
      <c r="BA292" s="92"/>
      <c r="BB292" s="92"/>
      <c r="BC292" s="121"/>
      <c r="BD292" s="92"/>
      <c r="BE292" s="92"/>
      <c r="BF292" s="92"/>
      <c r="BG292" s="92"/>
      <c r="BH292" s="92"/>
      <c r="BI292" s="92"/>
      <c r="BJ292" s="92"/>
      <c r="BK292" s="92"/>
      <c r="BL292" s="92"/>
      <c r="BN292" s="76"/>
      <c r="BO292" s="4"/>
    </row>
    <row r="293" spans="1:67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  <c r="AH293" s="92"/>
      <c r="AI293" s="92"/>
      <c r="AJ293" s="92"/>
      <c r="AK293" s="92"/>
      <c r="AL293" s="92"/>
      <c r="AM293" s="92"/>
      <c r="AN293" s="92"/>
      <c r="AO293" s="92"/>
      <c r="AP293" s="92"/>
      <c r="AQ293" s="92"/>
      <c r="AR293" s="92"/>
      <c r="AS293" s="92"/>
      <c r="AT293" s="92"/>
      <c r="AU293" s="92"/>
      <c r="AV293" s="92"/>
      <c r="AW293" s="92"/>
      <c r="AX293" s="92"/>
      <c r="AY293" s="92"/>
      <c r="AZ293" s="92"/>
      <c r="BA293" s="92"/>
      <c r="BB293" s="92"/>
      <c r="BC293" s="121"/>
      <c r="BD293" s="92"/>
      <c r="BE293" s="92"/>
      <c r="BF293" s="92"/>
      <c r="BG293" s="92"/>
      <c r="BH293" s="92"/>
      <c r="BI293" s="92"/>
      <c r="BJ293" s="92"/>
      <c r="BK293" s="92"/>
      <c r="BL293" s="92"/>
      <c r="BN293" s="76"/>
      <c r="BO293" s="4"/>
    </row>
    <row r="294" spans="1:67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  <c r="AH294" s="92"/>
      <c r="AI294" s="92"/>
      <c r="AJ294" s="92"/>
      <c r="AK294" s="92"/>
      <c r="AL294" s="92"/>
      <c r="AM294" s="92"/>
      <c r="AN294" s="92"/>
      <c r="AO294" s="92"/>
      <c r="AP294" s="92"/>
      <c r="AQ294" s="92"/>
      <c r="AR294" s="92"/>
      <c r="AS294" s="92"/>
      <c r="AT294" s="92"/>
      <c r="AU294" s="92"/>
      <c r="AV294" s="92"/>
      <c r="AW294" s="92"/>
      <c r="AX294" s="92"/>
      <c r="AY294" s="92"/>
      <c r="AZ294" s="92"/>
      <c r="BA294" s="92"/>
      <c r="BB294" s="92"/>
      <c r="BC294" s="121"/>
      <c r="BD294" s="92"/>
      <c r="BE294" s="92"/>
      <c r="BF294" s="92"/>
      <c r="BG294" s="92"/>
      <c r="BH294" s="92"/>
      <c r="BI294" s="92"/>
      <c r="BJ294" s="92"/>
      <c r="BK294" s="92"/>
      <c r="BL294" s="92"/>
      <c r="BN294" s="76"/>
      <c r="BO294" s="4"/>
    </row>
    <row r="295" spans="1:67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  <c r="AH295" s="92"/>
      <c r="AI295" s="92"/>
      <c r="AJ295" s="92"/>
      <c r="AK295" s="92"/>
      <c r="AL295" s="92"/>
      <c r="AM295" s="92"/>
      <c r="AN295" s="92"/>
      <c r="AO295" s="92"/>
      <c r="AP295" s="92"/>
      <c r="AQ295" s="92"/>
      <c r="AR295" s="92"/>
      <c r="AS295" s="92"/>
      <c r="AT295" s="92"/>
      <c r="AU295" s="92"/>
      <c r="AV295" s="92"/>
      <c r="AW295" s="92"/>
      <c r="AX295" s="92"/>
      <c r="AY295" s="92"/>
      <c r="AZ295" s="92"/>
      <c r="BA295" s="92"/>
      <c r="BB295" s="92"/>
      <c r="BC295" s="121"/>
      <c r="BD295" s="92"/>
      <c r="BE295" s="92"/>
      <c r="BF295" s="92"/>
      <c r="BG295" s="92"/>
      <c r="BH295" s="92"/>
      <c r="BI295" s="92"/>
      <c r="BJ295" s="92"/>
      <c r="BK295" s="92"/>
      <c r="BL295" s="92"/>
      <c r="BN295" s="76"/>
      <c r="BO295" s="4"/>
    </row>
    <row r="296" spans="1:67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92"/>
      <c r="AK296" s="92"/>
      <c r="AL296" s="92"/>
      <c r="AM296" s="92"/>
      <c r="AN296" s="92"/>
      <c r="AO296" s="92"/>
      <c r="AP296" s="92"/>
      <c r="AQ296" s="92"/>
      <c r="AR296" s="92"/>
      <c r="AS296" s="92"/>
      <c r="AT296" s="92"/>
      <c r="AU296" s="92"/>
      <c r="AV296" s="92"/>
      <c r="AW296" s="92"/>
      <c r="AX296" s="92"/>
      <c r="AY296" s="92"/>
      <c r="AZ296" s="92"/>
      <c r="BA296" s="92"/>
      <c r="BB296" s="92"/>
      <c r="BC296" s="121"/>
      <c r="BD296" s="92"/>
      <c r="BE296" s="92"/>
      <c r="BF296" s="92"/>
      <c r="BG296" s="92"/>
      <c r="BH296" s="92"/>
      <c r="BI296" s="92"/>
      <c r="BJ296" s="92"/>
      <c r="BK296" s="92"/>
      <c r="BL296" s="92"/>
      <c r="BN296" s="76"/>
      <c r="BO296" s="4"/>
    </row>
    <row r="297" spans="1:67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  <c r="AL297" s="92"/>
      <c r="AM297" s="92"/>
      <c r="AN297" s="92"/>
      <c r="AO297" s="92"/>
      <c r="AP297" s="92"/>
      <c r="AQ297" s="92"/>
      <c r="AR297" s="92"/>
      <c r="AS297" s="92"/>
      <c r="AT297" s="92"/>
      <c r="AU297" s="92"/>
      <c r="AV297" s="92"/>
      <c r="AW297" s="92"/>
      <c r="AX297" s="92"/>
      <c r="AY297" s="92"/>
      <c r="AZ297" s="92"/>
      <c r="BA297" s="92"/>
      <c r="BB297" s="92"/>
      <c r="BC297" s="121"/>
      <c r="BD297" s="92"/>
      <c r="BE297" s="92"/>
      <c r="BF297" s="92"/>
      <c r="BG297" s="92"/>
      <c r="BH297" s="92"/>
      <c r="BI297" s="92"/>
      <c r="BJ297" s="92"/>
      <c r="BK297" s="92"/>
      <c r="BL297" s="92"/>
      <c r="BN297" s="76"/>
      <c r="BO297" s="4"/>
    </row>
    <row r="298" spans="1:67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  <c r="AI298" s="92"/>
      <c r="AJ298" s="92"/>
      <c r="AK298" s="92"/>
      <c r="AL298" s="92"/>
      <c r="AM298" s="92"/>
      <c r="AN298" s="92"/>
      <c r="AO298" s="92"/>
      <c r="AP298" s="92"/>
      <c r="AQ298" s="92"/>
      <c r="AR298" s="92"/>
      <c r="AS298" s="92"/>
      <c r="AT298" s="92"/>
      <c r="AU298" s="92"/>
      <c r="AV298" s="92"/>
      <c r="AW298" s="92"/>
      <c r="AX298" s="92"/>
      <c r="AY298" s="92"/>
      <c r="AZ298" s="92"/>
      <c r="BA298" s="92"/>
      <c r="BB298" s="92"/>
      <c r="BC298" s="121"/>
      <c r="BD298" s="92"/>
      <c r="BE298" s="92"/>
      <c r="BF298" s="92"/>
      <c r="BG298" s="92"/>
      <c r="BH298" s="92"/>
      <c r="BI298" s="92"/>
      <c r="BJ298" s="92"/>
      <c r="BK298" s="92"/>
      <c r="BL298" s="92"/>
      <c r="BN298" s="76"/>
      <c r="BO298" s="4"/>
    </row>
    <row r="299" spans="1:67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  <c r="AH299" s="92"/>
      <c r="AI299" s="92"/>
      <c r="AJ299" s="92"/>
      <c r="AK299" s="92"/>
      <c r="AL299" s="92"/>
      <c r="AM299" s="92"/>
      <c r="AN299" s="92"/>
      <c r="AO299" s="92"/>
      <c r="AP299" s="92"/>
      <c r="AQ299" s="92"/>
      <c r="AR299" s="92"/>
      <c r="AS299" s="92"/>
      <c r="AT299" s="92"/>
      <c r="AU299" s="92"/>
      <c r="AV299" s="92"/>
      <c r="AW299" s="92"/>
      <c r="AX299" s="92"/>
      <c r="AY299" s="92"/>
      <c r="AZ299" s="92"/>
      <c r="BA299" s="92"/>
      <c r="BB299" s="92"/>
      <c r="BC299" s="121"/>
      <c r="BD299" s="92"/>
      <c r="BE299" s="92"/>
      <c r="BF299" s="92"/>
      <c r="BG299" s="92"/>
      <c r="BH299" s="92"/>
      <c r="BI299" s="92"/>
      <c r="BJ299" s="92"/>
      <c r="BK299" s="92"/>
      <c r="BL299" s="92"/>
      <c r="BN299" s="76"/>
      <c r="BO299" s="4"/>
    </row>
    <row r="300" spans="1:67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2"/>
      <c r="AT300" s="92"/>
      <c r="AU300" s="92"/>
      <c r="AV300" s="92"/>
      <c r="AW300" s="92"/>
      <c r="AX300" s="92"/>
      <c r="AY300" s="92"/>
      <c r="AZ300" s="92"/>
      <c r="BA300" s="92"/>
      <c r="BB300" s="92"/>
      <c r="BC300" s="121"/>
      <c r="BD300" s="92"/>
      <c r="BE300" s="92"/>
      <c r="BF300" s="92"/>
      <c r="BG300" s="92"/>
      <c r="BH300" s="92"/>
      <c r="BI300" s="92"/>
      <c r="BJ300" s="92"/>
      <c r="BK300" s="92"/>
      <c r="BL300" s="92"/>
      <c r="BN300" s="76"/>
      <c r="BO300" s="4"/>
    </row>
    <row r="301" spans="1:67">
      <c r="BN301" s="76"/>
      <c r="BO301" s="4"/>
    </row>
    <row r="302" spans="1:67">
      <c r="BN302" s="76"/>
      <c r="BO302" s="4"/>
    </row>
    <row r="303" spans="1:67">
      <c r="BN303" s="76"/>
      <c r="BO303" s="4"/>
    </row>
    <row r="304" spans="1:67">
      <c r="BN304" s="76"/>
      <c r="BO304" s="4"/>
    </row>
    <row r="305" spans="66:67">
      <c r="BN305" s="76"/>
      <c r="BO305" s="4"/>
    </row>
    <row r="306" spans="66:67">
      <c r="BN306" s="76"/>
      <c r="BO306" s="4"/>
    </row>
    <row r="307" spans="66:67">
      <c r="BN307" s="76"/>
      <c r="BO307" s="4"/>
    </row>
    <row r="308" spans="66:67">
      <c r="BN308" s="76"/>
      <c r="BO308" s="4"/>
    </row>
    <row r="309" spans="66:67">
      <c r="BN309" s="76"/>
      <c r="BO309" s="4"/>
    </row>
    <row r="310" spans="66:67">
      <c r="BN310" s="76"/>
      <c r="BO310" s="4"/>
    </row>
    <row r="311" spans="66:67">
      <c r="BN311" s="76"/>
      <c r="BO311" s="4"/>
    </row>
    <row r="312" spans="66:67">
      <c r="BN312" s="76"/>
      <c r="BO312" s="4"/>
    </row>
    <row r="313" spans="66:67">
      <c r="BN313" s="76"/>
      <c r="BO313" s="4"/>
    </row>
    <row r="314" spans="66:67">
      <c r="BN314" s="76"/>
      <c r="BO314" s="4"/>
    </row>
    <row r="315" spans="66:67">
      <c r="BN315" s="76"/>
      <c r="BO315" s="4"/>
    </row>
    <row r="316" spans="66:67">
      <c r="BN316" s="76"/>
      <c r="BO316" s="4"/>
    </row>
    <row r="317" spans="66:67">
      <c r="BN317" s="76"/>
      <c r="BO317" s="4"/>
    </row>
    <row r="318" spans="66:67">
      <c r="BN318" s="76"/>
      <c r="BO318" s="4"/>
    </row>
    <row r="319" spans="66:67">
      <c r="BN319" s="76"/>
      <c r="BO319" s="4"/>
    </row>
    <row r="320" spans="66:67">
      <c r="BN320" s="76"/>
      <c r="BO320" s="4"/>
    </row>
    <row r="321" spans="66:67">
      <c r="BN321" s="76"/>
      <c r="BO321" s="4"/>
    </row>
    <row r="322" spans="66:67">
      <c r="BN322" s="76"/>
      <c r="BO322" s="4"/>
    </row>
    <row r="323" spans="66:67">
      <c r="BN323" s="76"/>
      <c r="BO323" s="4"/>
    </row>
    <row r="324" spans="66:67">
      <c r="BN324" s="76"/>
      <c r="BO324" s="4"/>
    </row>
    <row r="325" spans="66:67">
      <c r="BN325" s="76"/>
      <c r="BO325" s="4"/>
    </row>
    <row r="326" spans="66:67">
      <c r="BN326" s="76"/>
      <c r="BO326" s="4"/>
    </row>
    <row r="327" spans="66:67">
      <c r="BN327" s="76"/>
      <c r="BO327" s="4"/>
    </row>
    <row r="328" spans="66:67">
      <c r="BN328" s="76"/>
      <c r="BO328" s="4"/>
    </row>
    <row r="329" spans="66:67">
      <c r="BN329" s="76"/>
      <c r="BO329" s="4"/>
    </row>
    <row r="330" spans="66:67">
      <c r="BN330" s="76"/>
      <c r="BO330" s="4"/>
    </row>
    <row r="331" spans="66:67">
      <c r="BN331" s="76"/>
      <c r="BO331" s="4"/>
    </row>
    <row r="332" spans="66:67">
      <c r="BN332" s="76"/>
      <c r="BO332" s="4"/>
    </row>
    <row r="333" spans="66:67">
      <c r="BN333" s="76"/>
      <c r="BO333" s="4"/>
    </row>
    <row r="334" spans="66:67">
      <c r="BN334" s="76"/>
      <c r="BO334" s="4"/>
    </row>
    <row r="335" spans="66:67">
      <c r="BN335" s="76"/>
      <c r="BO335" s="4"/>
    </row>
    <row r="336" spans="66:67">
      <c r="BN336" s="76"/>
      <c r="BO336" s="4"/>
    </row>
    <row r="337" spans="66:67">
      <c r="BN337" s="76"/>
      <c r="BO337" s="4"/>
    </row>
    <row r="338" spans="66:67">
      <c r="BN338" s="76"/>
      <c r="BO338" s="4"/>
    </row>
    <row r="339" spans="66:67">
      <c r="BN339" s="76"/>
      <c r="BO339" s="4"/>
    </row>
    <row r="340" spans="66:67">
      <c r="BN340" s="76"/>
      <c r="BO340" s="4"/>
    </row>
    <row r="341" spans="66:67">
      <c r="BN341" s="76"/>
      <c r="BO341" s="4"/>
    </row>
    <row r="342" spans="66:67">
      <c r="BN342" s="76"/>
      <c r="BO342" s="4"/>
    </row>
    <row r="343" spans="66:67">
      <c r="BN343" s="76"/>
      <c r="BO343" s="4"/>
    </row>
    <row r="344" spans="66:67">
      <c r="BN344" s="76"/>
      <c r="BO344" s="4"/>
    </row>
    <row r="345" spans="66:67">
      <c r="BN345" s="76"/>
      <c r="BO345" s="4"/>
    </row>
    <row r="346" spans="66:67">
      <c r="BN346" s="76"/>
      <c r="BO346" s="4"/>
    </row>
    <row r="347" spans="66:67">
      <c r="BN347" s="76"/>
      <c r="BO347" s="4"/>
    </row>
    <row r="348" spans="66:67">
      <c r="BN348" s="76"/>
      <c r="BO348" s="4"/>
    </row>
    <row r="349" spans="66:67">
      <c r="BN349" s="76"/>
      <c r="BO349" s="4"/>
    </row>
    <row r="350" spans="66:67">
      <c r="BN350" s="76"/>
      <c r="BO350" s="4"/>
    </row>
    <row r="351" spans="66:67">
      <c r="BN351" s="76"/>
      <c r="BO351" s="4"/>
    </row>
    <row r="352" spans="66:67">
      <c r="BN352" s="76"/>
      <c r="BO352" s="4"/>
    </row>
    <row r="353" spans="66:67">
      <c r="BN353" s="76"/>
      <c r="BO353" s="4"/>
    </row>
    <row r="354" spans="66:67">
      <c r="BN354" s="76"/>
      <c r="BO354" s="4"/>
    </row>
    <row r="355" spans="66:67">
      <c r="BN355" s="76"/>
      <c r="BO355" s="4"/>
    </row>
    <row r="356" spans="66:67">
      <c r="BN356" s="76"/>
      <c r="BO356" s="4"/>
    </row>
    <row r="357" spans="66:67">
      <c r="BN357" s="76"/>
      <c r="BO357" s="4"/>
    </row>
    <row r="358" spans="66:67">
      <c r="BN358" s="76"/>
      <c r="BO358" s="4"/>
    </row>
    <row r="359" spans="66:67">
      <c r="BN359" s="76"/>
      <c r="BO359" s="4"/>
    </row>
    <row r="360" spans="66:67">
      <c r="BN360" s="76"/>
      <c r="BO360" s="4"/>
    </row>
    <row r="361" spans="66:67">
      <c r="BN361" s="76"/>
      <c r="BO361" s="4"/>
    </row>
    <row r="362" spans="66:67">
      <c r="BN362" s="76"/>
      <c r="BO362" s="4"/>
    </row>
    <row r="363" spans="66:67">
      <c r="BN363" s="76"/>
      <c r="BO363" s="4"/>
    </row>
    <row r="364" spans="66:67">
      <c r="BN364" s="76"/>
      <c r="BO364" s="4"/>
    </row>
    <row r="365" spans="66:67">
      <c r="BN365" s="76"/>
      <c r="BO365" s="4"/>
    </row>
    <row r="366" spans="66:67">
      <c r="BN366" s="76"/>
      <c r="BO366" s="4"/>
    </row>
    <row r="367" spans="66:67">
      <c r="BN367" s="76"/>
      <c r="BO367" s="4"/>
    </row>
    <row r="368" spans="66:67">
      <c r="BN368" s="76"/>
      <c r="BO368" s="4"/>
    </row>
    <row r="369" spans="66:67">
      <c r="BN369" s="76"/>
      <c r="BO369" s="4"/>
    </row>
    <row r="370" spans="66:67">
      <c r="BN370" s="76"/>
      <c r="BO370" s="4"/>
    </row>
    <row r="371" spans="66:67">
      <c r="BN371" s="76"/>
      <c r="BO371" s="4"/>
    </row>
    <row r="372" spans="66:67">
      <c r="BN372" s="76"/>
      <c r="BO372" s="4"/>
    </row>
    <row r="373" spans="66:67">
      <c r="BN373" s="76"/>
      <c r="BO373" s="4"/>
    </row>
    <row r="374" spans="66:67">
      <c r="BN374" s="76"/>
      <c r="BO374" s="4"/>
    </row>
    <row r="375" spans="66:67">
      <c r="BN375" s="76"/>
      <c r="BO375" s="4"/>
    </row>
    <row r="376" spans="66:67">
      <c r="BN376" s="76"/>
      <c r="BO376" s="4"/>
    </row>
    <row r="377" spans="66:67">
      <c r="BN377" s="76"/>
      <c r="BO377" s="4"/>
    </row>
    <row r="378" spans="66:67">
      <c r="BN378" s="76"/>
      <c r="BO378" s="4"/>
    </row>
    <row r="379" spans="66:67">
      <c r="BN379" s="76"/>
      <c r="BO379" s="4"/>
    </row>
    <row r="380" spans="66:67">
      <c r="BN380" s="76"/>
      <c r="BO380" s="4"/>
    </row>
    <row r="381" spans="66:67">
      <c r="BN381" s="76"/>
      <c r="BO381" s="4"/>
    </row>
    <row r="382" spans="66:67">
      <c r="BN382" s="76"/>
      <c r="BO382" s="4"/>
    </row>
    <row r="383" spans="66:67">
      <c r="BN383" s="76"/>
      <c r="BO383" s="4"/>
    </row>
    <row r="384" spans="66:67">
      <c r="BN384" s="76"/>
      <c r="BO384" s="4"/>
    </row>
    <row r="385" spans="66:67">
      <c r="BN385" s="76"/>
      <c r="BO385" s="4"/>
    </row>
    <row r="386" spans="66:67">
      <c r="BN386" s="76"/>
      <c r="BO386" s="4"/>
    </row>
    <row r="387" spans="66:67">
      <c r="BN387" s="76"/>
      <c r="BO387" s="4"/>
    </row>
    <row r="388" spans="66:67">
      <c r="BN388" s="76"/>
      <c r="BO388" s="4"/>
    </row>
    <row r="389" spans="66:67">
      <c r="BN389" s="76"/>
      <c r="BO389" s="4"/>
    </row>
    <row r="390" spans="66:67">
      <c r="BN390" s="76"/>
      <c r="BO390" s="4"/>
    </row>
    <row r="391" spans="66:67">
      <c r="BN391" s="76"/>
      <c r="BO391" s="4"/>
    </row>
    <row r="392" spans="66:67">
      <c r="BN392" s="76"/>
      <c r="BO392" s="4"/>
    </row>
    <row r="393" spans="66:67">
      <c r="BN393" s="76"/>
      <c r="BO393" s="4"/>
    </row>
    <row r="394" spans="66:67">
      <c r="BN394" s="76"/>
      <c r="BO394" s="4"/>
    </row>
    <row r="395" spans="66:67">
      <c r="BN395" s="76"/>
      <c r="BO395" s="4"/>
    </row>
    <row r="396" spans="66:67">
      <c r="BN396" s="76"/>
      <c r="BO396" s="4"/>
    </row>
    <row r="397" spans="66:67">
      <c r="BN397" s="76"/>
      <c r="BO397" s="4"/>
    </row>
    <row r="398" spans="66:67">
      <c r="BN398" s="76"/>
      <c r="BO398" s="4"/>
    </row>
    <row r="399" spans="66:67">
      <c r="BN399" s="76"/>
      <c r="BO399" s="4"/>
    </row>
    <row r="400" spans="66:67">
      <c r="BN400" s="76"/>
      <c r="BO400" s="4"/>
    </row>
    <row r="401" spans="66:67">
      <c r="BN401" s="76"/>
      <c r="BO401" s="4"/>
    </row>
    <row r="402" spans="66:67">
      <c r="BN402" s="76"/>
      <c r="BO402" s="4"/>
    </row>
    <row r="403" spans="66:67">
      <c r="BN403" s="76"/>
      <c r="BO403" s="4"/>
    </row>
    <row r="404" spans="66:67">
      <c r="BN404" s="76"/>
      <c r="BO404" s="4"/>
    </row>
    <row r="405" spans="66:67">
      <c r="BN405" s="76"/>
      <c r="BO405" s="4"/>
    </row>
    <row r="406" spans="66:67">
      <c r="BN406" s="76"/>
      <c r="BO406" s="4"/>
    </row>
    <row r="407" spans="66:67">
      <c r="BN407" s="76"/>
      <c r="BO407" s="4"/>
    </row>
    <row r="408" spans="66:67">
      <c r="BN408" s="76"/>
      <c r="BO408" s="4"/>
    </row>
    <row r="409" spans="66:67">
      <c r="BN409" s="76"/>
      <c r="BO409" s="4"/>
    </row>
    <row r="410" spans="66:67">
      <c r="BN410" s="76"/>
      <c r="BO410" s="4"/>
    </row>
    <row r="411" spans="66:67">
      <c r="BN411" s="76"/>
      <c r="BO411" s="4"/>
    </row>
    <row r="412" spans="66:67">
      <c r="BN412" s="76"/>
      <c r="BO412" s="4"/>
    </row>
    <row r="413" spans="66:67">
      <c r="BN413" s="76"/>
      <c r="BO413" s="4"/>
    </row>
    <row r="414" spans="66:67">
      <c r="BN414" s="76"/>
      <c r="BO414" s="4"/>
    </row>
    <row r="415" spans="66:67">
      <c r="BN415" s="76"/>
      <c r="BO415" s="4"/>
    </row>
    <row r="416" spans="66:67">
      <c r="BN416" s="76"/>
      <c r="BO416" s="4"/>
    </row>
    <row r="417" spans="66:67">
      <c r="BN417" s="76"/>
      <c r="BO417" s="4"/>
    </row>
    <row r="418" spans="66:67">
      <c r="BN418" s="76"/>
      <c r="BO418" s="4"/>
    </row>
    <row r="419" spans="66:67">
      <c r="BN419" s="76"/>
      <c r="BO419" s="4"/>
    </row>
    <row r="420" spans="66:67">
      <c r="BN420" s="76"/>
      <c r="BO420" s="4"/>
    </row>
    <row r="421" spans="66:67">
      <c r="BN421" s="76"/>
      <c r="BO421" s="4"/>
    </row>
    <row r="422" spans="66:67">
      <c r="BN422" s="76"/>
      <c r="BO422" s="4"/>
    </row>
    <row r="423" spans="66:67">
      <c r="BN423" s="76"/>
      <c r="BO423" s="4"/>
    </row>
    <row r="424" spans="66:67">
      <c r="BN424" s="76"/>
      <c r="BO424" s="4"/>
    </row>
    <row r="425" spans="66:67">
      <c r="BN425" s="76"/>
      <c r="BO425" s="4"/>
    </row>
    <row r="426" spans="66:67">
      <c r="BN426" s="76"/>
      <c r="BO426" s="4"/>
    </row>
    <row r="427" spans="66:67">
      <c r="BN427" s="76"/>
      <c r="BO427" s="4"/>
    </row>
    <row r="428" spans="66:67">
      <c r="BN428" s="76"/>
      <c r="BO428" s="4"/>
    </row>
    <row r="429" spans="66:67">
      <c r="BN429" s="76"/>
      <c r="BO429" s="4"/>
    </row>
    <row r="430" spans="66:67">
      <c r="BN430" s="76"/>
      <c r="BO430" s="4"/>
    </row>
    <row r="431" spans="66:67">
      <c r="BN431" s="76"/>
      <c r="BO431" s="4"/>
    </row>
    <row r="432" spans="66:67">
      <c r="BN432" s="76"/>
      <c r="BO432" s="4"/>
    </row>
    <row r="433" spans="66:67">
      <c r="BN433" s="76"/>
      <c r="BO433" s="4"/>
    </row>
    <row r="434" spans="66:67">
      <c r="BN434" s="76"/>
      <c r="BO434" s="4"/>
    </row>
    <row r="435" spans="66:67">
      <c r="BN435" s="76"/>
      <c r="BO435" s="4"/>
    </row>
    <row r="436" spans="66:67">
      <c r="BN436" s="76"/>
      <c r="BO436" s="4"/>
    </row>
    <row r="437" spans="66:67">
      <c r="BN437" s="76"/>
      <c r="BO437" s="4"/>
    </row>
    <row r="438" spans="66:67">
      <c r="BN438" s="76"/>
      <c r="BO438" s="4"/>
    </row>
    <row r="439" spans="66:67">
      <c r="BN439" s="76"/>
      <c r="BO439" s="4"/>
    </row>
    <row r="440" spans="66:67">
      <c r="BN440" s="76"/>
      <c r="BO440" s="4"/>
    </row>
    <row r="441" spans="66:67">
      <c r="BN441" s="76"/>
      <c r="BO441" s="4"/>
    </row>
    <row r="442" spans="66:67">
      <c r="BN442" s="76"/>
      <c r="BO442" s="4"/>
    </row>
    <row r="443" spans="66:67">
      <c r="BN443" s="76"/>
      <c r="BO443" s="4"/>
    </row>
    <row r="444" spans="66:67">
      <c r="BN444" s="76"/>
      <c r="BO444" s="4"/>
    </row>
    <row r="445" spans="66:67">
      <c r="BN445" s="76"/>
      <c r="BO445" s="4"/>
    </row>
    <row r="446" spans="66:67">
      <c r="BN446" s="76"/>
      <c r="BO446" s="4"/>
    </row>
    <row r="447" spans="66:67">
      <c r="BN447" s="76"/>
      <c r="BO447" s="4"/>
    </row>
    <row r="448" spans="66:67">
      <c r="BN448" s="76"/>
      <c r="BO448" s="4"/>
    </row>
    <row r="449" spans="66:67">
      <c r="BN449" s="76"/>
      <c r="BO449" s="4"/>
    </row>
    <row r="450" spans="66:67">
      <c r="BN450" s="76"/>
      <c r="BO450" s="4"/>
    </row>
    <row r="451" spans="66:67">
      <c r="BN451" s="76"/>
      <c r="BO451" s="4"/>
    </row>
    <row r="452" spans="66:67">
      <c r="BN452" s="76"/>
      <c r="BO452" s="4"/>
    </row>
    <row r="453" spans="66:67">
      <c r="BN453" s="76"/>
      <c r="BO453" s="4"/>
    </row>
    <row r="454" spans="66:67">
      <c r="BN454" s="76"/>
      <c r="BO454" s="4"/>
    </row>
    <row r="455" spans="66:67">
      <c r="BN455" s="76"/>
      <c r="BO455" s="4"/>
    </row>
    <row r="456" spans="66:67">
      <c r="BN456" s="76"/>
      <c r="BO456" s="4"/>
    </row>
    <row r="457" spans="66:67">
      <c r="BN457" s="76"/>
      <c r="BO457" s="4"/>
    </row>
    <row r="458" spans="66:67">
      <c r="BN458" s="76"/>
      <c r="BO458" s="4"/>
    </row>
    <row r="459" spans="66:67">
      <c r="BN459" s="76"/>
      <c r="BO459" s="4"/>
    </row>
    <row r="460" spans="66:67">
      <c r="BN460" s="76"/>
      <c r="BO460" s="4"/>
    </row>
    <row r="461" spans="66:67">
      <c r="BN461" s="76"/>
      <c r="BO461" s="4"/>
    </row>
    <row r="462" spans="66:67">
      <c r="BN462" s="76"/>
      <c r="BO462" s="4"/>
    </row>
    <row r="463" spans="66:67">
      <c r="BN463" s="76"/>
      <c r="BO463" s="4"/>
    </row>
    <row r="464" spans="66:67">
      <c r="BN464" s="76"/>
      <c r="BO464" s="4"/>
    </row>
    <row r="465" spans="66:67">
      <c r="BN465" s="76"/>
      <c r="BO465" s="4"/>
    </row>
    <row r="466" spans="66:67">
      <c r="BN466" s="76"/>
      <c r="BO466" s="4"/>
    </row>
    <row r="467" spans="66:67">
      <c r="BN467" s="76"/>
      <c r="BO467" s="4"/>
    </row>
    <row r="468" spans="66:67">
      <c r="BN468" s="76"/>
      <c r="BO468" s="4"/>
    </row>
    <row r="469" spans="66:67">
      <c r="BN469" s="76"/>
      <c r="BO469" s="4"/>
    </row>
    <row r="470" spans="66:67">
      <c r="BN470" s="76"/>
      <c r="BO470" s="4"/>
    </row>
    <row r="471" spans="66:67">
      <c r="BN471" s="76"/>
      <c r="BO471" s="4"/>
    </row>
    <row r="472" spans="66:67">
      <c r="BN472" s="76"/>
      <c r="BO472" s="4"/>
    </row>
    <row r="473" spans="66:67">
      <c r="BN473" s="76"/>
      <c r="BO473" s="4"/>
    </row>
    <row r="474" spans="66:67">
      <c r="BN474" s="76"/>
      <c r="BO474" s="4"/>
    </row>
    <row r="475" spans="66:67">
      <c r="BN475" s="76"/>
      <c r="BO475" s="4"/>
    </row>
    <row r="476" spans="66:67">
      <c r="BN476" s="76"/>
      <c r="BO476" s="4"/>
    </row>
    <row r="477" spans="66:67">
      <c r="BN477" s="76"/>
      <c r="BO477" s="4"/>
    </row>
    <row r="478" spans="66:67">
      <c r="BN478" s="76"/>
      <c r="BO478" s="4"/>
    </row>
    <row r="479" spans="66:67">
      <c r="BN479" s="76"/>
      <c r="BO479" s="4"/>
    </row>
    <row r="480" spans="66:67">
      <c r="BN480" s="76"/>
      <c r="BO480" s="4"/>
    </row>
    <row r="481" spans="66:67">
      <c r="BN481" s="76"/>
      <c r="BO481" s="4"/>
    </row>
    <row r="482" spans="66:67">
      <c r="BN482" s="76"/>
      <c r="BO482" s="4"/>
    </row>
    <row r="483" spans="66:67">
      <c r="BN483" s="76"/>
      <c r="BO483" s="4"/>
    </row>
    <row r="484" spans="66:67">
      <c r="BN484" s="76"/>
      <c r="BO484" s="4"/>
    </row>
    <row r="485" spans="66:67">
      <c r="BN485" s="76"/>
      <c r="BO485" s="4"/>
    </row>
    <row r="486" spans="66:67">
      <c r="BN486" s="76"/>
      <c r="BO486" s="4"/>
    </row>
    <row r="487" spans="66:67">
      <c r="BN487" s="76"/>
      <c r="BO487" s="4"/>
    </row>
    <row r="488" spans="66:67">
      <c r="BN488" s="76"/>
      <c r="BO488" s="4"/>
    </row>
    <row r="489" spans="66:67">
      <c r="BN489" s="76"/>
      <c r="BO489" s="4"/>
    </row>
    <row r="490" spans="66:67">
      <c r="BN490" s="76"/>
      <c r="BO490" s="4"/>
    </row>
    <row r="491" spans="66:67">
      <c r="BN491" s="76"/>
      <c r="BO491" s="4"/>
    </row>
    <row r="492" spans="66:67">
      <c r="BN492" s="76"/>
      <c r="BO492" s="4"/>
    </row>
    <row r="493" spans="66:67">
      <c r="BN493" s="76"/>
      <c r="BO493" s="4"/>
    </row>
    <row r="494" spans="66:67">
      <c r="BN494" s="76"/>
      <c r="BO494" s="4"/>
    </row>
    <row r="495" spans="66:67">
      <c r="BN495" s="76"/>
      <c r="BO495" s="4"/>
    </row>
    <row r="496" spans="66:67">
      <c r="BN496" s="76"/>
      <c r="BO496" s="4"/>
    </row>
    <row r="497" spans="66:67">
      <c r="BN497" s="76"/>
      <c r="BO497" s="4"/>
    </row>
    <row r="498" spans="66:67">
      <c r="BN498" s="76"/>
      <c r="BO498" s="4"/>
    </row>
    <row r="499" spans="66:67">
      <c r="BN499" s="76"/>
      <c r="BO499" s="4"/>
    </row>
    <row r="500" spans="66:67">
      <c r="BN500" s="76"/>
      <c r="BO500" s="4"/>
    </row>
    <row r="501" spans="66:67">
      <c r="BN501" s="76"/>
      <c r="BO501" s="4"/>
    </row>
    <row r="502" spans="66:67">
      <c r="BN502" s="76"/>
      <c r="BO502" s="4"/>
    </row>
    <row r="503" spans="66:67">
      <c r="BN503" s="76"/>
      <c r="BO503" s="4"/>
    </row>
    <row r="504" spans="66:67">
      <c r="BN504" s="76"/>
      <c r="BO504" s="4"/>
    </row>
    <row r="505" spans="66:67">
      <c r="BN505" s="76"/>
      <c r="BO505" s="4"/>
    </row>
    <row r="506" spans="66:67">
      <c r="BN506" s="76"/>
      <c r="BO506" s="4"/>
    </row>
    <row r="507" spans="66:67">
      <c r="BN507" s="76"/>
      <c r="BO507" s="4"/>
    </row>
    <row r="508" spans="66:67">
      <c r="BN508" s="76"/>
      <c r="BO508" s="4"/>
    </row>
    <row r="509" spans="66:67">
      <c r="BN509" s="76"/>
      <c r="BO509" s="4"/>
    </row>
    <row r="510" spans="66:67">
      <c r="BN510" s="76"/>
      <c r="BO510" s="4"/>
    </row>
    <row r="511" spans="66:67">
      <c r="BN511" s="76"/>
      <c r="BO511" s="4"/>
    </row>
    <row r="512" spans="66:67">
      <c r="BN512" s="76"/>
      <c r="BO512" s="4"/>
    </row>
    <row r="513" spans="66:67">
      <c r="BN513" s="76"/>
      <c r="BO513" s="4"/>
    </row>
    <row r="514" spans="66:67">
      <c r="BN514" s="76"/>
      <c r="BO514" s="4"/>
    </row>
    <row r="515" spans="66:67">
      <c r="BN515" s="76"/>
      <c r="BO515" s="4"/>
    </row>
    <row r="516" spans="66:67">
      <c r="BN516" s="76"/>
      <c r="BO516" s="4"/>
    </row>
    <row r="517" spans="66:67">
      <c r="BN517" s="76"/>
      <c r="BO517" s="4"/>
    </row>
    <row r="518" spans="66:67">
      <c r="BN518" s="76"/>
      <c r="BO518" s="4"/>
    </row>
    <row r="519" spans="66:67">
      <c r="BN519" s="76"/>
      <c r="BO519" s="4"/>
    </row>
    <row r="520" spans="66:67">
      <c r="BN520" s="76"/>
      <c r="BO520" s="4"/>
    </row>
    <row r="521" spans="66:67">
      <c r="BN521" s="76"/>
      <c r="BO521" s="4"/>
    </row>
    <row r="522" spans="66:67">
      <c r="BN522" s="76"/>
      <c r="BO522" s="4"/>
    </row>
    <row r="523" spans="66:67">
      <c r="BN523" s="76"/>
      <c r="BO523" s="4"/>
    </row>
    <row r="524" spans="66:67">
      <c r="BN524" s="76"/>
      <c r="BO524" s="4"/>
    </row>
    <row r="525" spans="66:67">
      <c r="BN525" s="76"/>
      <c r="BO525" s="4"/>
    </row>
    <row r="526" spans="66:67">
      <c r="BN526" s="76"/>
      <c r="BO526" s="4"/>
    </row>
    <row r="527" spans="66:67">
      <c r="BN527" s="76"/>
      <c r="BO527" s="4"/>
    </row>
    <row r="528" spans="66:67">
      <c r="BN528" s="76"/>
      <c r="BO528" s="4"/>
    </row>
    <row r="529" spans="66:67">
      <c r="BN529" s="76"/>
      <c r="BO529" s="4"/>
    </row>
    <row r="530" spans="66:67">
      <c r="BN530" s="76"/>
      <c r="BO530" s="4"/>
    </row>
    <row r="531" spans="66:67">
      <c r="BN531" s="76"/>
      <c r="BO531" s="4"/>
    </row>
    <row r="532" spans="66:67">
      <c r="BN532" s="76"/>
      <c r="BO532" s="4"/>
    </row>
    <row r="533" spans="66:67">
      <c r="BN533" s="76"/>
      <c r="BO533" s="4"/>
    </row>
    <row r="534" spans="66:67">
      <c r="BN534" s="76"/>
      <c r="BO534" s="4"/>
    </row>
    <row r="535" spans="66:67">
      <c r="BN535" s="76"/>
      <c r="BO535" s="4"/>
    </row>
    <row r="536" spans="66:67">
      <c r="BN536" s="76"/>
      <c r="BO536" s="4"/>
    </row>
    <row r="537" spans="66:67">
      <c r="BN537" s="76"/>
      <c r="BO537" s="4"/>
    </row>
    <row r="538" spans="66:67">
      <c r="BN538" s="76"/>
      <c r="BO538" s="4"/>
    </row>
    <row r="539" spans="66:67">
      <c r="BN539" s="76"/>
      <c r="BO539" s="4"/>
    </row>
    <row r="540" spans="66:67">
      <c r="BN540" s="76"/>
      <c r="BO540" s="4"/>
    </row>
    <row r="541" spans="66:67">
      <c r="BN541" s="76"/>
      <c r="BO541" s="4"/>
    </row>
    <row r="542" spans="66:67">
      <c r="BN542" s="76"/>
      <c r="BO542" s="4"/>
    </row>
    <row r="543" spans="66:67">
      <c r="BN543" s="76"/>
      <c r="BO543" s="4"/>
    </row>
    <row r="544" spans="66:67">
      <c r="BN544" s="76"/>
      <c r="BO544" s="4"/>
    </row>
    <row r="545" spans="66:67">
      <c r="BN545" s="76"/>
      <c r="BO545" s="4"/>
    </row>
    <row r="546" spans="66:67">
      <c r="BN546" s="76"/>
      <c r="BO546" s="4"/>
    </row>
    <row r="547" spans="66:67">
      <c r="BN547" s="76"/>
      <c r="BO547" s="4"/>
    </row>
    <row r="548" spans="66:67">
      <c r="BN548" s="76"/>
      <c r="BO548" s="4"/>
    </row>
    <row r="549" spans="66:67">
      <c r="BN549" s="76"/>
      <c r="BO549" s="4"/>
    </row>
    <row r="550" spans="66:67">
      <c r="BN550" s="76"/>
      <c r="BO550" s="4"/>
    </row>
    <row r="551" spans="66:67">
      <c r="BN551" s="76"/>
      <c r="BO551" s="4"/>
    </row>
    <row r="552" spans="66:67">
      <c r="BN552" s="76"/>
      <c r="BO552" s="4"/>
    </row>
    <row r="553" spans="66:67">
      <c r="BN553" s="76"/>
      <c r="BO553" s="4"/>
    </row>
    <row r="554" spans="66:67">
      <c r="BN554" s="76"/>
      <c r="BO554" s="4"/>
    </row>
    <row r="555" spans="66:67">
      <c r="BN555" s="76"/>
      <c r="BO555" s="4"/>
    </row>
    <row r="556" spans="66:67">
      <c r="BN556" s="76"/>
      <c r="BO556" s="4"/>
    </row>
    <row r="557" spans="66:67">
      <c r="BN557" s="76"/>
      <c r="BO557" s="4"/>
    </row>
    <row r="558" spans="66:67">
      <c r="BN558" s="76"/>
      <c r="BO558" s="4"/>
    </row>
    <row r="559" spans="66:67">
      <c r="BN559" s="76"/>
      <c r="BO559" s="4"/>
    </row>
    <row r="560" spans="66:67">
      <c r="BN560" s="76"/>
      <c r="BO560" s="4"/>
    </row>
    <row r="561" spans="66:67">
      <c r="BN561" s="76"/>
      <c r="BO561" s="4"/>
    </row>
    <row r="562" spans="66:67">
      <c r="BN562" s="76"/>
      <c r="BO562" s="4"/>
    </row>
    <row r="563" spans="66:67">
      <c r="BN563" s="76"/>
      <c r="BO563" s="4"/>
    </row>
    <row r="564" spans="66:67">
      <c r="BN564" s="76"/>
      <c r="BO564" s="4"/>
    </row>
    <row r="565" spans="66:67">
      <c r="BN565" s="76"/>
      <c r="BO565" s="4"/>
    </row>
    <row r="566" spans="66:67">
      <c r="BN566" s="76"/>
      <c r="BO566" s="4"/>
    </row>
    <row r="567" spans="66:67">
      <c r="BN567" s="76"/>
      <c r="BO567" s="4"/>
    </row>
    <row r="568" spans="66:67">
      <c r="BN568" s="76"/>
      <c r="BO568" s="4"/>
    </row>
    <row r="569" spans="66:67">
      <c r="BN569" s="76"/>
      <c r="BO569" s="4"/>
    </row>
    <row r="570" spans="66:67">
      <c r="BN570" s="76"/>
      <c r="BO570" s="4"/>
    </row>
    <row r="571" spans="66:67">
      <c r="BN571" s="76"/>
      <c r="BO571" s="4"/>
    </row>
    <row r="572" spans="66:67">
      <c r="BN572" s="76"/>
      <c r="BO572" s="4"/>
    </row>
    <row r="573" spans="66:67">
      <c r="BN573" s="76"/>
      <c r="BO573" s="4"/>
    </row>
    <row r="574" spans="66:67">
      <c r="BN574" s="76"/>
      <c r="BO574" s="4"/>
    </row>
    <row r="575" spans="66:67">
      <c r="BN575" s="76"/>
      <c r="BO575" s="4"/>
    </row>
    <row r="576" spans="66:67">
      <c r="BN576" s="76"/>
      <c r="BO576" s="4"/>
    </row>
    <row r="577" spans="66:67">
      <c r="BN577" s="76"/>
      <c r="BO577" s="4"/>
    </row>
    <row r="578" spans="66:67">
      <c r="BN578" s="76"/>
      <c r="BO578" s="4"/>
    </row>
    <row r="579" spans="66:67">
      <c r="BN579" s="76"/>
      <c r="BO579" s="4"/>
    </row>
    <row r="580" spans="66:67">
      <c r="BN580" s="76"/>
      <c r="BO580" s="4"/>
    </row>
    <row r="581" spans="66:67">
      <c r="BN581" s="76"/>
      <c r="BO581" s="4"/>
    </row>
    <row r="582" spans="66:67">
      <c r="BN582" s="76"/>
      <c r="BO582" s="4"/>
    </row>
    <row r="583" spans="66:67">
      <c r="BN583" s="76"/>
      <c r="BO583" s="4"/>
    </row>
    <row r="584" spans="66:67">
      <c r="BN584" s="76"/>
      <c r="BO584" s="4"/>
    </row>
    <row r="585" spans="66:67">
      <c r="BN585" s="76"/>
      <c r="BO585" s="4"/>
    </row>
    <row r="586" spans="66:67">
      <c r="BN586" s="76"/>
      <c r="BO586" s="4"/>
    </row>
    <row r="587" spans="66:67">
      <c r="BN587" s="76"/>
      <c r="BO587" s="4"/>
    </row>
    <row r="588" spans="66:67">
      <c r="BN588" s="76"/>
      <c r="BO588" s="4"/>
    </row>
    <row r="589" spans="66:67">
      <c r="BN589" s="76"/>
      <c r="BO589" s="4"/>
    </row>
    <row r="590" spans="66:67">
      <c r="BN590" s="76"/>
      <c r="BO590" s="4"/>
    </row>
    <row r="591" spans="66:67">
      <c r="BN591" s="76"/>
      <c r="BO591" s="4"/>
    </row>
    <row r="592" spans="66:67">
      <c r="BN592" s="76"/>
      <c r="BO592" s="4"/>
    </row>
    <row r="593" spans="66:67">
      <c r="BN593" s="76"/>
      <c r="BO593" s="4"/>
    </row>
    <row r="594" spans="66:67">
      <c r="BN594" s="76"/>
      <c r="BO594" s="4"/>
    </row>
    <row r="595" spans="66:67">
      <c r="BN595" s="76"/>
      <c r="BO595" s="4"/>
    </row>
    <row r="596" spans="66:67">
      <c r="BN596" s="76"/>
      <c r="BO596" s="4"/>
    </row>
    <row r="597" spans="66:67">
      <c r="BN597" s="76"/>
      <c r="BO597" s="4"/>
    </row>
    <row r="598" spans="66:67">
      <c r="BN598" s="76"/>
      <c r="BO598" s="4"/>
    </row>
    <row r="599" spans="66:67">
      <c r="BN599" s="76"/>
      <c r="BO599" s="4"/>
    </row>
    <row r="600" spans="66:67">
      <c r="BN600" s="76"/>
      <c r="BO600" s="4"/>
    </row>
    <row r="601" spans="66:67">
      <c r="BN601" s="127"/>
    </row>
    <row r="602" spans="66:67">
      <c r="BN602" s="127"/>
    </row>
    <row r="603" spans="66:67">
      <c r="BN603" s="127"/>
    </row>
    <row r="604" spans="66:67">
      <c r="BN604" s="127"/>
    </row>
    <row r="605" spans="66:67">
      <c r="BN605" s="127"/>
    </row>
    <row r="606" spans="66:67">
      <c r="BN606" s="127"/>
    </row>
    <row r="607" spans="66:67">
      <c r="BN607" s="127"/>
    </row>
    <row r="608" spans="66:67">
      <c r="BN608" s="127"/>
    </row>
    <row r="609" spans="66:66">
      <c r="BN609" s="127"/>
    </row>
    <row r="610" spans="66:66">
      <c r="BN610" s="127"/>
    </row>
    <row r="611" spans="66:66">
      <c r="BN611" s="127"/>
    </row>
    <row r="612" spans="66:66">
      <c r="BN612" s="127"/>
    </row>
    <row r="613" spans="66:66">
      <c r="BN613" s="127"/>
    </row>
    <row r="614" spans="66:66">
      <c r="BN614" s="127"/>
    </row>
    <row r="615" spans="66:66">
      <c r="BN615" s="127"/>
    </row>
    <row r="616" spans="66:66">
      <c r="BN616" s="127"/>
    </row>
    <row r="617" spans="66:66">
      <c r="BN617" s="127"/>
    </row>
    <row r="618" spans="66:66">
      <c r="BN618" s="127"/>
    </row>
    <row r="619" spans="66:66">
      <c r="BN619" s="127"/>
    </row>
    <row r="620" spans="66:66">
      <c r="BN620" s="127"/>
    </row>
    <row r="621" spans="66:66">
      <c r="BN621" s="127"/>
    </row>
    <row r="622" spans="66:66">
      <c r="BN622" s="127"/>
    </row>
    <row r="623" spans="66:66">
      <c r="BN623" s="127"/>
    </row>
    <row r="624" spans="66:66">
      <c r="BN624" s="127"/>
    </row>
    <row r="625" spans="66:66">
      <c r="BN625" s="127"/>
    </row>
    <row r="626" spans="66:66">
      <c r="BN626" s="127"/>
    </row>
    <row r="627" spans="66:66">
      <c r="BN627" s="127"/>
    </row>
    <row r="628" spans="66:66">
      <c r="BN628" s="127"/>
    </row>
    <row r="629" spans="66:66">
      <c r="BN629" s="127"/>
    </row>
    <row r="630" spans="66:66">
      <c r="BN630" s="127"/>
    </row>
    <row r="631" spans="66:66">
      <c r="BN631" s="127"/>
    </row>
    <row r="632" spans="66:66">
      <c r="BN632" s="127"/>
    </row>
    <row r="633" spans="66:66">
      <c r="BN633" s="127"/>
    </row>
    <row r="634" spans="66:66">
      <c r="BN634" s="127"/>
    </row>
    <row r="635" spans="66:66">
      <c r="BN635" s="127"/>
    </row>
    <row r="636" spans="66:66">
      <c r="BN636" s="127"/>
    </row>
    <row r="637" spans="66:66">
      <c r="BN637" s="127"/>
    </row>
    <row r="638" spans="66:66">
      <c r="BN638" s="127"/>
    </row>
    <row r="639" spans="66:66">
      <c r="BN639" s="127"/>
    </row>
    <row r="640" spans="66:66">
      <c r="BN640" s="127"/>
    </row>
    <row r="641" spans="66:66">
      <c r="BN641" s="127"/>
    </row>
    <row r="642" spans="66:66">
      <c r="BN642" s="127"/>
    </row>
    <row r="643" spans="66:66">
      <c r="BN643" s="127"/>
    </row>
    <row r="644" spans="66:66">
      <c r="BN644" s="127"/>
    </row>
    <row r="645" spans="66:66">
      <c r="BN645" s="127"/>
    </row>
    <row r="646" spans="66:66">
      <c r="BN646" s="127"/>
    </row>
    <row r="647" spans="66:66">
      <c r="BN647" s="127"/>
    </row>
    <row r="648" spans="66:66">
      <c r="BN648" s="127"/>
    </row>
    <row r="649" spans="66:66">
      <c r="BN649" s="127"/>
    </row>
    <row r="650" spans="66:66">
      <c r="BN650" s="127"/>
    </row>
    <row r="651" spans="66:66">
      <c r="BN651" s="127"/>
    </row>
    <row r="652" spans="66:66">
      <c r="BN652" s="127"/>
    </row>
    <row r="653" spans="66:66">
      <c r="BN653" s="127"/>
    </row>
    <row r="654" spans="66:66">
      <c r="BN654" s="127"/>
    </row>
    <row r="655" spans="66:66">
      <c r="BN655" s="127"/>
    </row>
    <row r="656" spans="66:66">
      <c r="BN656" s="127"/>
    </row>
    <row r="657" spans="66:66">
      <c r="BN657" s="127"/>
    </row>
    <row r="658" spans="66:66">
      <c r="BN658" s="127"/>
    </row>
    <row r="659" spans="66:66">
      <c r="BN659" s="127"/>
    </row>
    <row r="660" spans="66:66">
      <c r="BN660" s="127"/>
    </row>
    <row r="661" spans="66:66">
      <c r="BN661" s="127"/>
    </row>
    <row r="662" spans="66:66">
      <c r="BN662" s="127"/>
    </row>
    <row r="663" spans="66:66">
      <c r="BN663" s="127"/>
    </row>
    <row r="664" spans="66:66">
      <c r="BN664" s="127"/>
    </row>
    <row r="665" spans="66:66">
      <c r="BN665" s="127"/>
    </row>
    <row r="666" spans="66:66">
      <c r="BN666" s="127"/>
    </row>
    <row r="667" spans="66:66">
      <c r="BN667" s="127"/>
    </row>
    <row r="668" spans="66:66">
      <c r="BN668" s="127"/>
    </row>
    <row r="669" spans="66:66">
      <c r="BN669" s="127"/>
    </row>
    <row r="670" spans="66:66">
      <c r="BN670" s="127"/>
    </row>
    <row r="671" spans="66:66">
      <c r="BN671" s="127"/>
    </row>
    <row r="672" spans="66:66">
      <c r="BN672" s="127"/>
    </row>
    <row r="673" spans="66:66">
      <c r="BN673" s="127"/>
    </row>
    <row r="674" spans="66:66">
      <c r="BN674" s="127"/>
    </row>
    <row r="675" spans="66:66">
      <c r="BN675" s="127"/>
    </row>
    <row r="676" spans="66:66">
      <c r="BN676" s="127"/>
    </row>
    <row r="677" spans="66:66">
      <c r="BN677" s="127"/>
    </row>
    <row r="678" spans="66:66">
      <c r="BN678" s="127"/>
    </row>
    <row r="679" spans="66:66">
      <c r="BN679" s="127"/>
    </row>
    <row r="680" spans="66:66">
      <c r="BN680" s="127"/>
    </row>
    <row r="681" spans="66:66">
      <c r="BN681" s="127"/>
    </row>
    <row r="682" spans="66:66">
      <c r="BN682" s="127"/>
    </row>
    <row r="683" spans="66:66">
      <c r="BN683" s="127"/>
    </row>
    <row r="684" spans="66:66">
      <c r="BN684" s="127"/>
    </row>
    <row r="685" spans="66:66">
      <c r="BN685" s="127"/>
    </row>
    <row r="686" spans="66:66">
      <c r="BN686" s="127"/>
    </row>
    <row r="687" spans="66:66">
      <c r="BN687" s="127"/>
    </row>
    <row r="688" spans="66:66">
      <c r="BN688" s="127"/>
    </row>
    <row r="689" spans="66:66">
      <c r="BN689" s="127"/>
    </row>
    <row r="690" spans="66:66">
      <c r="BN690" s="127"/>
    </row>
    <row r="691" spans="66:66">
      <c r="BN691" s="127"/>
    </row>
    <row r="692" spans="66:66">
      <c r="BN692" s="127"/>
    </row>
    <row r="693" spans="66:66">
      <c r="BN693" s="127"/>
    </row>
    <row r="694" spans="66:66">
      <c r="BN694" s="127"/>
    </row>
    <row r="695" spans="66:66">
      <c r="BN695" s="127"/>
    </row>
    <row r="696" spans="66:66">
      <c r="BN696" s="127"/>
    </row>
    <row r="697" spans="66:66">
      <c r="BN697" s="127"/>
    </row>
    <row r="698" spans="66:66">
      <c r="BN698" s="127"/>
    </row>
    <row r="699" spans="66:66">
      <c r="BN699" s="127"/>
    </row>
    <row r="700" spans="66:66">
      <c r="BN700" s="127"/>
    </row>
    <row r="701" spans="66:66">
      <c r="BN701" s="127"/>
    </row>
    <row r="702" spans="66:66">
      <c r="BN702" s="127"/>
    </row>
    <row r="703" spans="66:66">
      <c r="BN703" s="127"/>
    </row>
    <row r="704" spans="66:66">
      <c r="BN704" s="127"/>
    </row>
    <row r="705" spans="66:66">
      <c r="BN705" s="127"/>
    </row>
    <row r="706" spans="66:66">
      <c r="BN706" s="127"/>
    </row>
    <row r="707" spans="66:66">
      <c r="BN707" s="127"/>
    </row>
    <row r="708" spans="66:66">
      <c r="BN708" s="127"/>
    </row>
    <row r="709" spans="66:66">
      <c r="BN709" s="127"/>
    </row>
    <row r="710" spans="66:66">
      <c r="BN710" s="127"/>
    </row>
    <row r="711" spans="66:66">
      <c r="BN711" s="127"/>
    </row>
    <row r="712" spans="66:66">
      <c r="BN712" s="127"/>
    </row>
    <row r="713" spans="66:66">
      <c r="BN713" s="127"/>
    </row>
    <row r="714" spans="66:66">
      <c r="BN714" s="127"/>
    </row>
    <row r="715" spans="66:66">
      <c r="BN715" s="127"/>
    </row>
    <row r="716" spans="66:66">
      <c r="BN716" s="127"/>
    </row>
    <row r="717" spans="66:66">
      <c r="BN717" s="127"/>
    </row>
    <row r="718" spans="66:66">
      <c r="BN718" s="127"/>
    </row>
    <row r="719" spans="66:66">
      <c r="BN719" s="127"/>
    </row>
    <row r="720" spans="66:66">
      <c r="BN720" s="127"/>
    </row>
    <row r="721" spans="66:66">
      <c r="BN721" s="127"/>
    </row>
    <row r="722" spans="66:66">
      <c r="BN722" s="127"/>
    </row>
    <row r="723" spans="66:66">
      <c r="BN723" s="127"/>
    </row>
    <row r="724" spans="66:66">
      <c r="BN724" s="127"/>
    </row>
    <row r="725" spans="66:66">
      <c r="BN725" s="127"/>
    </row>
    <row r="726" spans="66:66">
      <c r="BN726" s="127"/>
    </row>
    <row r="727" spans="66:66">
      <c r="BN727" s="127"/>
    </row>
    <row r="728" spans="66:66">
      <c r="BN728" s="127"/>
    </row>
    <row r="729" spans="66:66">
      <c r="BN729" s="127"/>
    </row>
    <row r="730" spans="66:66">
      <c r="BN730" s="127"/>
    </row>
  </sheetData>
  <protectedRanges>
    <protectedRange sqref="AX15:BB15 M15:AV15 BD15:BL15" name="text_1"/>
    <protectedRange sqref="BE16:BL16 BE15 BI15:BL15 BD12:BL12 BD17:BL63" name="log"/>
    <protectedRange sqref="BE15 BI15 BE16:BF16 BD12:BF12 BD17:BF63" name="Range4"/>
  </protectedRanges>
  <mergeCells count="6">
    <mergeCell ref="BD14:BL14"/>
    <mergeCell ref="G14:T14"/>
    <mergeCell ref="U14:AB14"/>
    <mergeCell ref="AC14:AK14"/>
    <mergeCell ref="AL14:AS14"/>
    <mergeCell ref="AU14:BB14"/>
  </mergeCells>
  <conditionalFormatting sqref="U16:AC17 G16:I17">
    <cfRule type="expression" dxfId="498" priority="260">
      <formula>OR(G16="SELL",G16="SHORT")</formula>
    </cfRule>
  </conditionalFormatting>
  <conditionalFormatting sqref="BA1:BB1 BA17:BB63">
    <cfRule type="cellIs" dxfId="497" priority="259" operator="lessThan">
      <formula>0</formula>
    </cfRule>
  </conditionalFormatting>
  <conditionalFormatting sqref="BA1:BB1 BD17:BD63 AV17:AV63 BA17:BB63 G17:AQ63">
    <cfRule type="containsText" dxfId="496" priority="258" operator="containsText" text="SELL">
      <formula>NOT(ISERROR(SEARCH("SELL",G1)))</formula>
    </cfRule>
  </conditionalFormatting>
  <conditionalFormatting sqref="AO17:AO63 AV17:AV63">
    <cfRule type="containsText" dxfId="495" priority="257" operator="containsText" text="BUY">
      <formula>NOT(ISERROR(SEARCH("BUY",AO17)))</formula>
    </cfRule>
  </conditionalFormatting>
  <conditionalFormatting sqref="AU17:AU63">
    <cfRule type="cellIs" dxfId="494" priority="256" operator="equal">
      <formula>0</formula>
    </cfRule>
  </conditionalFormatting>
  <conditionalFormatting sqref="U17:V63">
    <cfRule type="expression" dxfId="493" priority="255">
      <formula>OR(U17="SELL",U17="SHORT")</formula>
    </cfRule>
  </conditionalFormatting>
  <conditionalFormatting sqref="U17:V63">
    <cfRule type="expression" dxfId="492" priority="254">
      <formula>OR(U17="SELL",U17="SHORT")</formula>
    </cfRule>
  </conditionalFormatting>
  <conditionalFormatting sqref="U17:V63">
    <cfRule type="expression" dxfId="491" priority="253">
      <formula>OR(U17="SELL",U17="SHORT")</formula>
    </cfRule>
  </conditionalFormatting>
  <conditionalFormatting sqref="U17:U63">
    <cfRule type="expression" dxfId="490" priority="252">
      <formula>OR(U17="SELL",U17="SHORT")</formula>
    </cfRule>
  </conditionalFormatting>
  <conditionalFormatting sqref="V17:V63">
    <cfRule type="expression" dxfId="489" priority="251">
      <formula>OR(V17="SELL",V17="SHORT")</formula>
    </cfRule>
  </conditionalFormatting>
  <conditionalFormatting sqref="V17:V63">
    <cfRule type="expression" dxfId="488" priority="250">
      <formula>OR(V17="SELL",V17="SHORT")</formula>
    </cfRule>
  </conditionalFormatting>
  <conditionalFormatting sqref="U1:U1048576">
    <cfRule type="cellIs" dxfId="487" priority="249" operator="equal">
      <formula>"No Analysis"</formula>
    </cfRule>
  </conditionalFormatting>
  <conditionalFormatting sqref="V1:V1048576">
    <cfRule type="cellIs" dxfId="486" priority="248" operator="equal">
      <formula>"No Analysis"</formula>
    </cfRule>
  </conditionalFormatting>
  <conditionalFormatting sqref="U17:V63">
    <cfRule type="expression" dxfId="485" priority="247">
      <formula>OR(U17="SELL",U17="SHORT")</formula>
    </cfRule>
  </conditionalFormatting>
  <conditionalFormatting sqref="U17:U63">
    <cfRule type="expression" dxfId="484" priority="246">
      <formula>OR(U17="SELL",U17="SHORT")</formula>
    </cfRule>
  </conditionalFormatting>
  <conditionalFormatting sqref="U17:V63">
    <cfRule type="expression" dxfId="483" priority="245">
      <formula>OR(U17="SELL",U17="SHORT")</formula>
    </cfRule>
  </conditionalFormatting>
  <conditionalFormatting sqref="BD20:BE20">
    <cfRule type="cellIs" dxfId="482" priority="244" operator="lessThan">
      <formula>0</formula>
    </cfRule>
  </conditionalFormatting>
  <conditionalFormatting sqref="BD20:BE20">
    <cfRule type="containsText" dxfId="481" priority="243" operator="containsText" text="SELL">
      <formula>NOT(ISERROR(SEARCH("SELL",BD20)))</formula>
    </cfRule>
  </conditionalFormatting>
  <conditionalFormatting sqref="BD20:BE20">
    <cfRule type="cellIs" dxfId="480" priority="242" operator="lessThan">
      <formula>0</formula>
    </cfRule>
  </conditionalFormatting>
  <conditionalFormatting sqref="BD20:BE20">
    <cfRule type="containsText" dxfId="479" priority="241" operator="containsText" text="SELL">
      <formula>NOT(ISERROR(SEARCH("SELL",BD20)))</formula>
    </cfRule>
  </conditionalFormatting>
  <conditionalFormatting sqref="BE19">
    <cfRule type="cellIs" dxfId="478" priority="240" operator="lessThan">
      <formula>0</formula>
    </cfRule>
  </conditionalFormatting>
  <conditionalFormatting sqref="BE19">
    <cfRule type="containsText" dxfId="477" priority="239" operator="containsText" text="SELL">
      <formula>NOT(ISERROR(SEARCH("SELL",BE19)))</formula>
    </cfRule>
  </conditionalFormatting>
  <conditionalFormatting sqref="BE19">
    <cfRule type="cellIs" dxfId="476" priority="238" operator="lessThan">
      <formula>0</formula>
    </cfRule>
  </conditionalFormatting>
  <conditionalFormatting sqref="BE19">
    <cfRule type="containsText" dxfId="475" priority="237" operator="containsText" text="SELL">
      <formula>NOT(ISERROR(SEARCH("SELL",BE19)))</formula>
    </cfRule>
  </conditionalFormatting>
  <conditionalFormatting sqref="AX17:AX63">
    <cfRule type="containsText" dxfId="474" priority="236" operator="containsText" text="SELL">
      <formula>NOT(ISERROR(SEARCH("SELL",AX17)))</formula>
    </cfRule>
  </conditionalFormatting>
  <conditionalFormatting sqref="U12:AC12 G12:I12">
    <cfRule type="expression" dxfId="473" priority="235">
      <formula>OR(G12="SELL",G12="SHORT")</formula>
    </cfRule>
  </conditionalFormatting>
  <conditionalFormatting sqref="BA12:BB12">
    <cfRule type="cellIs" dxfId="472" priority="234" operator="lessThan">
      <formula>0</formula>
    </cfRule>
  </conditionalFormatting>
  <conditionalFormatting sqref="AV12 G12:AQ12 BA12:BB12">
    <cfRule type="containsText" dxfId="471" priority="233" operator="containsText" text="SELL">
      <formula>NOT(ISERROR(SEARCH("SELL",G12)))</formula>
    </cfRule>
  </conditionalFormatting>
  <conditionalFormatting sqref="AO12 AV12">
    <cfRule type="containsText" dxfId="470" priority="232" operator="containsText" text="BUY">
      <formula>NOT(ISERROR(SEARCH("BUY",AO12)))</formula>
    </cfRule>
  </conditionalFormatting>
  <conditionalFormatting sqref="AU12">
    <cfRule type="cellIs" dxfId="469" priority="231" operator="equal">
      <formula>0</formula>
    </cfRule>
  </conditionalFormatting>
  <conditionalFormatting sqref="U12:V12">
    <cfRule type="expression" dxfId="468" priority="230">
      <formula>OR(U12="SELL",U12="SHORT")</formula>
    </cfRule>
  </conditionalFormatting>
  <conditionalFormatting sqref="U12:V12">
    <cfRule type="expression" dxfId="467" priority="229">
      <formula>OR(U12="SELL",U12="SHORT")</formula>
    </cfRule>
  </conditionalFormatting>
  <conditionalFormatting sqref="U12:V12">
    <cfRule type="expression" dxfId="466" priority="228">
      <formula>OR(U12="SELL",U12="SHORT")</formula>
    </cfRule>
  </conditionalFormatting>
  <conditionalFormatting sqref="U12">
    <cfRule type="expression" dxfId="465" priority="227">
      <formula>OR(U12="SELL",U12="SHORT")</formula>
    </cfRule>
  </conditionalFormatting>
  <conditionalFormatting sqref="V12">
    <cfRule type="expression" dxfId="464" priority="226">
      <formula>OR(V12="SELL",V12="SHORT")</formula>
    </cfRule>
  </conditionalFormatting>
  <conditionalFormatting sqref="V12">
    <cfRule type="expression" dxfId="463" priority="225">
      <formula>OR(V12="SELL",V12="SHORT")</formula>
    </cfRule>
  </conditionalFormatting>
  <conditionalFormatting sqref="U12:V12">
    <cfRule type="expression" dxfId="462" priority="224">
      <formula>OR(U12="SELL",U12="SHORT")</formula>
    </cfRule>
  </conditionalFormatting>
  <conditionalFormatting sqref="U12">
    <cfRule type="expression" dxfId="461" priority="223">
      <formula>OR(U12="SELL",U12="SHORT")</formula>
    </cfRule>
  </conditionalFormatting>
  <conditionalFormatting sqref="U12:V12">
    <cfRule type="expression" dxfId="460" priority="222">
      <formula>OR(U12="SELL",U12="SHORT")</formula>
    </cfRule>
  </conditionalFormatting>
  <conditionalFormatting sqref="AX12">
    <cfRule type="containsText" dxfId="459" priority="221" operator="containsText" text="SELL">
      <formula>NOT(ISERROR(SEARCH("SELL",AX12)))</formula>
    </cfRule>
  </conditionalFormatting>
  <conditionalFormatting sqref="U17:AC63 G17:I63">
    <cfRule type="expression" dxfId="458" priority="220">
      <formula>OR(G17="SELL",G17="SHORT")</formula>
    </cfRule>
  </conditionalFormatting>
  <conditionalFormatting sqref="U17:V63">
    <cfRule type="expression" dxfId="457" priority="219">
      <formula>OR(U17="SELL",U17="SHORT")</formula>
    </cfRule>
  </conditionalFormatting>
  <conditionalFormatting sqref="U12:V12">
    <cfRule type="expression" dxfId="456" priority="218">
      <formula>OR(U12="SELL",U12="SHORT")</formula>
    </cfRule>
  </conditionalFormatting>
  <conditionalFormatting sqref="U12:V12">
    <cfRule type="containsText" dxfId="455" priority="217" operator="containsText" text="SELL">
      <formula>NOT(ISERROR(SEARCH("SELL",U12)))</formula>
    </cfRule>
  </conditionalFormatting>
  <conditionalFormatting sqref="U12:V12">
    <cfRule type="expression" dxfId="454" priority="216">
      <formula>OR(U12="SELL",U12="SHORT")</formula>
    </cfRule>
  </conditionalFormatting>
  <conditionalFormatting sqref="U12:V12">
    <cfRule type="expression" dxfId="453" priority="215">
      <formula>OR(U12="SELL",U12="SHORT")</formula>
    </cfRule>
  </conditionalFormatting>
  <conditionalFormatting sqref="U12:V12">
    <cfRule type="expression" dxfId="452" priority="214">
      <formula>OR(U12="SELL",U12="SHORT")</formula>
    </cfRule>
  </conditionalFormatting>
  <conditionalFormatting sqref="U12">
    <cfRule type="expression" dxfId="451" priority="213">
      <formula>OR(U12="SELL",U12="SHORT")</formula>
    </cfRule>
  </conditionalFormatting>
  <conditionalFormatting sqref="V12">
    <cfRule type="expression" dxfId="450" priority="212">
      <formula>OR(V12="SELL",V12="SHORT")</formula>
    </cfRule>
  </conditionalFormatting>
  <conditionalFormatting sqref="V12">
    <cfRule type="expression" dxfId="449" priority="211">
      <formula>OR(V12="SELL",V12="SHORT")</formula>
    </cfRule>
  </conditionalFormatting>
  <conditionalFormatting sqref="U12:V12">
    <cfRule type="expression" dxfId="448" priority="210">
      <formula>OR(U12="SELL",U12="SHORT")</formula>
    </cfRule>
  </conditionalFormatting>
  <conditionalFormatting sqref="U12">
    <cfRule type="expression" dxfId="447" priority="209">
      <formula>OR(U12="SELL",U12="SHORT")</formula>
    </cfRule>
  </conditionalFormatting>
  <conditionalFormatting sqref="U12:V12">
    <cfRule type="expression" dxfId="446" priority="208">
      <formula>OR(U12="SELL",U12="SHORT")</formula>
    </cfRule>
  </conditionalFormatting>
  <conditionalFormatting sqref="J17">
    <cfRule type="expression" dxfId="445" priority="207">
      <formula>OR(J17="SELL",J17="SHORT")</formula>
    </cfRule>
  </conditionalFormatting>
  <conditionalFormatting sqref="U12:AC12 G12:I12">
    <cfRule type="expression" dxfId="444" priority="206">
      <formula>OR(G12="SELL",G12="SHORT")</formula>
    </cfRule>
  </conditionalFormatting>
  <conditionalFormatting sqref="BA12:BB12">
    <cfRule type="cellIs" dxfId="443" priority="205" operator="lessThan">
      <formula>0</formula>
    </cfRule>
  </conditionalFormatting>
  <conditionalFormatting sqref="AV12 BA12:BB12 G12:AQ12">
    <cfRule type="containsText" dxfId="442" priority="204" operator="containsText" text="SELL">
      <formula>NOT(ISERROR(SEARCH("SELL",G12)))</formula>
    </cfRule>
  </conditionalFormatting>
  <conditionalFormatting sqref="AO12 AV12">
    <cfRule type="containsText" dxfId="441" priority="203" operator="containsText" text="BUY">
      <formula>NOT(ISERROR(SEARCH("BUY",AO12)))</formula>
    </cfRule>
  </conditionalFormatting>
  <conditionalFormatting sqref="AU12">
    <cfRule type="cellIs" dxfId="440" priority="202" operator="equal">
      <formula>0</formula>
    </cfRule>
  </conditionalFormatting>
  <conditionalFormatting sqref="U12:V12">
    <cfRule type="expression" dxfId="439" priority="201">
      <formula>OR(U12="SELL",U12="SHORT")</formula>
    </cfRule>
  </conditionalFormatting>
  <conditionalFormatting sqref="U12:V12">
    <cfRule type="expression" dxfId="438" priority="200">
      <formula>OR(U12="SELL",U12="SHORT")</formula>
    </cfRule>
  </conditionalFormatting>
  <conditionalFormatting sqref="U12:V12">
    <cfRule type="expression" dxfId="437" priority="199">
      <formula>OR(U12="SELL",U12="SHORT")</formula>
    </cfRule>
  </conditionalFormatting>
  <conditionalFormatting sqref="U12">
    <cfRule type="expression" dxfId="436" priority="198">
      <formula>OR(U12="SELL",U12="SHORT")</formula>
    </cfRule>
  </conditionalFormatting>
  <conditionalFormatting sqref="V12">
    <cfRule type="expression" dxfId="435" priority="197">
      <formula>OR(V12="SELL",V12="SHORT")</formula>
    </cfRule>
  </conditionalFormatting>
  <conditionalFormatting sqref="V12">
    <cfRule type="expression" dxfId="434" priority="196">
      <formula>OR(V12="SELL",V12="SHORT")</formula>
    </cfRule>
  </conditionalFormatting>
  <conditionalFormatting sqref="U12:V12">
    <cfRule type="expression" dxfId="433" priority="195">
      <formula>OR(U12="SELL",U12="SHORT")</formula>
    </cfRule>
  </conditionalFormatting>
  <conditionalFormatting sqref="U12">
    <cfRule type="expression" dxfId="432" priority="194">
      <formula>OR(U12="SELL",U12="SHORT")</formula>
    </cfRule>
  </conditionalFormatting>
  <conditionalFormatting sqref="U12:V12">
    <cfRule type="expression" dxfId="431" priority="193">
      <formula>OR(U12="SELL",U12="SHORT")</formula>
    </cfRule>
  </conditionalFormatting>
  <conditionalFormatting sqref="AX12">
    <cfRule type="containsText" dxfId="430" priority="192" operator="containsText" text="SELL">
      <formula>NOT(ISERROR(SEARCH("SELL",AX12)))</formula>
    </cfRule>
  </conditionalFormatting>
  <conditionalFormatting sqref="J12">
    <cfRule type="expression" dxfId="429" priority="191">
      <formula>OR(J12="SELL",J12="SHORT")</formula>
    </cfRule>
  </conditionalFormatting>
  <conditionalFormatting sqref="U12:AC12 G12:I12">
    <cfRule type="expression" dxfId="428" priority="181">
      <formula>OR(G12="SELL",G12="SHORT")</formula>
    </cfRule>
  </conditionalFormatting>
  <conditionalFormatting sqref="BA12:BB12">
    <cfRule type="cellIs" dxfId="427" priority="180" operator="lessThan">
      <formula>0</formula>
    </cfRule>
  </conditionalFormatting>
  <conditionalFormatting sqref="AV12 BA12:BB12 G12:AQ12">
    <cfRule type="containsText" dxfId="426" priority="179" operator="containsText" text="SELL">
      <formula>NOT(ISERROR(SEARCH("SELL",G12)))</formula>
    </cfRule>
  </conditionalFormatting>
  <conditionalFormatting sqref="AO12 AV12">
    <cfRule type="containsText" dxfId="425" priority="178" operator="containsText" text="BUY">
      <formula>NOT(ISERROR(SEARCH("BUY",AO12)))</formula>
    </cfRule>
  </conditionalFormatting>
  <conditionalFormatting sqref="AU12">
    <cfRule type="cellIs" dxfId="424" priority="177" operator="equal">
      <formula>0</formula>
    </cfRule>
  </conditionalFormatting>
  <conditionalFormatting sqref="U12:V12">
    <cfRule type="expression" dxfId="423" priority="176">
      <formula>OR(U12="SELL",U12="SHORT")</formula>
    </cfRule>
  </conditionalFormatting>
  <conditionalFormatting sqref="U12:V12">
    <cfRule type="expression" dxfId="422" priority="175">
      <formula>OR(U12="SELL",U12="SHORT")</formula>
    </cfRule>
  </conditionalFormatting>
  <conditionalFormatting sqref="U12:V12">
    <cfRule type="expression" dxfId="421" priority="174">
      <formula>OR(U12="SELL",U12="SHORT")</formula>
    </cfRule>
  </conditionalFormatting>
  <conditionalFormatting sqref="U12">
    <cfRule type="expression" dxfId="420" priority="173">
      <formula>OR(U12="SELL",U12="SHORT")</formula>
    </cfRule>
  </conditionalFormatting>
  <conditionalFormatting sqref="V12">
    <cfRule type="expression" dxfId="419" priority="172">
      <formula>OR(V12="SELL",V12="SHORT")</formula>
    </cfRule>
  </conditionalFormatting>
  <conditionalFormatting sqref="V12">
    <cfRule type="expression" dxfId="418" priority="171">
      <formula>OR(V12="SELL",V12="SHORT")</formula>
    </cfRule>
  </conditionalFormatting>
  <conditionalFormatting sqref="U12:V12">
    <cfRule type="expression" dxfId="417" priority="170">
      <formula>OR(U12="SELL",U12="SHORT")</formula>
    </cfRule>
  </conditionalFormatting>
  <conditionalFormatting sqref="U12">
    <cfRule type="expression" dxfId="416" priority="169">
      <formula>OR(U12="SELL",U12="SHORT")</formula>
    </cfRule>
  </conditionalFormatting>
  <conditionalFormatting sqref="U12:V12">
    <cfRule type="expression" dxfId="415" priority="168">
      <formula>OR(U12="SELL",U12="SHORT")</formula>
    </cfRule>
  </conditionalFormatting>
  <conditionalFormatting sqref="AX12">
    <cfRule type="containsText" dxfId="414" priority="167" operator="containsText" text="SELL">
      <formula>NOT(ISERROR(SEARCH("SELL",AX12)))</formula>
    </cfRule>
  </conditionalFormatting>
  <conditionalFormatting sqref="J12">
    <cfRule type="expression" dxfId="413" priority="166">
      <formula>OR(J12="SELL",J12="SHORT")</formula>
    </cfRule>
  </conditionalFormatting>
  <conditionalFormatting sqref="BG17">
    <cfRule type="cellIs" dxfId="412" priority="165" operator="lessThan">
      <formula>0</formula>
    </cfRule>
  </conditionalFormatting>
  <conditionalFormatting sqref="BG17">
    <cfRule type="containsText" dxfId="411" priority="164" operator="containsText" text="SELL">
      <formula>NOT(ISERROR(SEARCH("SELL",BG17)))</formula>
    </cfRule>
  </conditionalFormatting>
  <conditionalFormatting sqref="BG17:BH63">
    <cfRule type="cellIs" dxfId="410" priority="163" operator="lessThan">
      <formula>0</formula>
    </cfRule>
  </conditionalFormatting>
  <conditionalFormatting sqref="BG17:BH63">
    <cfRule type="containsText" dxfId="409" priority="162" operator="containsText" text="SELL">
      <formula>NOT(ISERROR(SEARCH("SELL",BG17)))</formula>
    </cfRule>
  </conditionalFormatting>
  <conditionalFormatting sqref="BA12:BB12">
    <cfRule type="cellIs" dxfId="408" priority="161" operator="lessThan">
      <formula>0</formula>
    </cfRule>
  </conditionalFormatting>
  <conditionalFormatting sqref="AV12 BA12:BB12 G12:AQ12">
    <cfRule type="containsText" dxfId="407" priority="160" operator="containsText" text="SELL">
      <formula>NOT(ISERROR(SEARCH("SELL",G12)))</formula>
    </cfRule>
  </conditionalFormatting>
  <conditionalFormatting sqref="AO12 AV12">
    <cfRule type="containsText" dxfId="406" priority="159" operator="containsText" text="BUY">
      <formula>NOT(ISERROR(SEARCH("BUY",AO12)))</formula>
    </cfRule>
  </conditionalFormatting>
  <conditionalFormatting sqref="AU12">
    <cfRule type="cellIs" dxfId="405" priority="158" operator="equal">
      <formula>0</formula>
    </cfRule>
  </conditionalFormatting>
  <conditionalFormatting sqref="U12:V12">
    <cfRule type="expression" dxfId="404" priority="157">
      <formula>OR(U12="SELL",U12="SHORT")</formula>
    </cfRule>
  </conditionalFormatting>
  <conditionalFormatting sqref="U12:V12">
    <cfRule type="expression" dxfId="403" priority="156">
      <formula>OR(U12="SELL",U12="SHORT")</formula>
    </cfRule>
  </conditionalFormatting>
  <conditionalFormatting sqref="U12:V12">
    <cfRule type="expression" dxfId="402" priority="155">
      <formula>OR(U12="SELL",U12="SHORT")</formula>
    </cfRule>
  </conditionalFormatting>
  <conditionalFormatting sqref="U12">
    <cfRule type="expression" dxfId="401" priority="154">
      <formula>OR(U12="SELL",U12="SHORT")</formula>
    </cfRule>
  </conditionalFormatting>
  <conditionalFormatting sqref="V12">
    <cfRule type="expression" dxfId="400" priority="153">
      <formula>OR(V12="SELL",V12="SHORT")</formula>
    </cfRule>
  </conditionalFormatting>
  <conditionalFormatting sqref="V12">
    <cfRule type="expression" dxfId="399" priority="152">
      <formula>OR(V12="SELL",V12="SHORT")</formula>
    </cfRule>
  </conditionalFormatting>
  <conditionalFormatting sqref="U12:V12">
    <cfRule type="expression" dxfId="398" priority="151">
      <formula>OR(U12="SELL",U12="SHORT")</formula>
    </cfRule>
  </conditionalFormatting>
  <conditionalFormatting sqref="U12">
    <cfRule type="expression" dxfId="397" priority="150">
      <formula>OR(U12="SELL",U12="SHORT")</formula>
    </cfRule>
  </conditionalFormatting>
  <conditionalFormatting sqref="U12:V12">
    <cfRule type="expression" dxfId="396" priority="149">
      <formula>OR(U12="SELL",U12="SHORT")</formula>
    </cfRule>
  </conditionalFormatting>
  <conditionalFormatting sqref="AX12">
    <cfRule type="containsText" dxfId="395" priority="148" operator="containsText" text="SELL">
      <formula>NOT(ISERROR(SEARCH("SELL",AX12)))</formula>
    </cfRule>
  </conditionalFormatting>
  <conditionalFormatting sqref="U12:AC12 G12:I12">
    <cfRule type="expression" dxfId="394" priority="147">
      <formula>OR(G12="SELL",G12="SHORT")</formula>
    </cfRule>
  </conditionalFormatting>
  <conditionalFormatting sqref="U12:V12">
    <cfRule type="expression" dxfId="393" priority="146">
      <formula>OR(U12="SELL",U12="SHORT")</formula>
    </cfRule>
  </conditionalFormatting>
  <conditionalFormatting sqref="BG12:BH12">
    <cfRule type="cellIs" dxfId="392" priority="145" operator="lessThan">
      <formula>0</formula>
    </cfRule>
  </conditionalFormatting>
  <conditionalFormatting sqref="BG12:BH12">
    <cfRule type="containsText" dxfId="391" priority="144" operator="containsText" text="SELL">
      <formula>NOT(ISERROR(SEARCH("SELL",BG12)))</formula>
    </cfRule>
  </conditionalFormatting>
  <conditionalFormatting sqref="BG17:BH63">
    <cfRule type="cellIs" dxfId="390" priority="143" operator="lessThan">
      <formula>0</formula>
    </cfRule>
  </conditionalFormatting>
  <conditionalFormatting sqref="BG17:BH63">
    <cfRule type="containsText" dxfId="389" priority="142" operator="containsText" text="SELL">
      <formula>NOT(ISERROR(SEARCH("SELL",BG17)))</formula>
    </cfRule>
  </conditionalFormatting>
  <conditionalFormatting sqref="BG17:BH63">
    <cfRule type="cellIs" dxfId="388" priority="141" operator="lessThan">
      <formula>0</formula>
    </cfRule>
  </conditionalFormatting>
  <conditionalFormatting sqref="BG17:BH63">
    <cfRule type="containsText" dxfId="387" priority="140" operator="containsText" text="SELL">
      <formula>NOT(ISERROR(SEARCH("SELL",BG17)))</formula>
    </cfRule>
  </conditionalFormatting>
  <conditionalFormatting sqref="BH17">
    <cfRule type="cellIs" dxfId="386" priority="139" operator="lessThan">
      <formula>0</formula>
    </cfRule>
  </conditionalFormatting>
  <conditionalFormatting sqref="BH17">
    <cfRule type="containsText" dxfId="385" priority="138" operator="containsText" text="SELL">
      <formula>NOT(ISERROR(SEARCH("SELL",BH17)))</formula>
    </cfRule>
  </conditionalFormatting>
  <conditionalFormatting sqref="BG17:BG63">
    <cfRule type="cellIs" dxfId="384" priority="137" operator="lessThan">
      <formula>0</formula>
    </cfRule>
  </conditionalFormatting>
  <conditionalFormatting sqref="BG17:BG63">
    <cfRule type="containsText" dxfId="383" priority="136" operator="containsText" text="SELL">
      <formula>NOT(ISERROR(SEARCH("SELL",BG17)))</formula>
    </cfRule>
  </conditionalFormatting>
  <conditionalFormatting sqref="BH17:BH63">
    <cfRule type="cellIs" dxfId="382" priority="135" operator="lessThan">
      <formula>0</formula>
    </cfRule>
  </conditionalFormatting>
  <conditionalFormatting sqref="BH17:BH63">
    <cfRule type="containsText" dxfId="381" priority="134" operator="containsText" text="SELL">
      <formula>NOT(ISERROR(SEARCH("SELL",BH17)))</formula>
    </cfRule>
  </conditionalFormatting>
  <conditionalFormatting sqref="BG17:BG63">
    <cfRule type="cellIs" dxfId="380" priority="133" operator="lessThan">
      <formula>0</formula>
    </cfRule>
  </conditionalFormatting>
  <conditionalFormatting sqref="BG17:BG63">
    <cfRule type="containsText" dxfId="379" priority="132" operator="containsText" text="SELL">
      <formula>NOT(ISERROR(SEARCH("SELL",BG17)))</formula>
    </cfRule>
  </conditionalFormatting>
  <conditionalFormatting sqref="BA12:BB12">
    <cfRule type="cellIs" dxfId="378" priority="131" operator="lessThan">
      <formula>0</formula>
    </cfRule>
  </conditionalFormatting>
  <conditionalFormatting sqref="AV12 BA12:BB12 G12:AQ12">
    <cfRule type="containsText" dxfId="377" priority="130" operator="containsText" text="SELL">
      <formula>NOT(ISERROR(SEARCH("SELL",G12)))</formula>
    </cfRule>
  </conditionalFormatting>
  <conditionalFormatting sqref="AO12 AV12">
    <cfRule type="containsText" dxfId="376" priority="129" operator="containsText" text="BUY">
      <formula>NOT(ISERROR(SEARCH("BUY",AO12)))</formula>
    </cfRule>
  </conditionalFormatting>
  <conditionalFormatting sqref="AU12">
    <cfRule type="cellIs" dxfId="375" priority="128" operator="equal">
      <formula>0</formula>
    </cfRule>
  </conditionalFormatting>
  <conditionalFormatting sqref="U12:V12">
    <cfRule type="expression" dxfId="374" priority="127">
      <formula>OR(U12="SELL",U12="SHORT")</formula>
    </cfRule>
  </conditionalFormatting>
  <conditionalFormatting sqref="U12:V12">
    <cfRule type="expression" dxfId="373" priority="126">
      <formula>OR(U12="SELL",U12="SHORT")</formula>
    </cfRule>
  </conditionalFormatting>
  <conditionalFormatting sqref="U12:V12">
    <cfRule type="expression" dxfId="372" priority="125">
      <formula>OR(U12="SELL",U12="SHORT")</formula>
    </cfRule>
  </conditionalFormatting>
  <conditionalFormatting sqref="U12">
    <cfRule type="expression" dxfId="371" priority="124">
      <formula>OR(U12="SELL",U12="SHORT")</formula>
    </cfRule>
  </conditionalFormatting>
  <conditionalFormatting sqref="V12">
    <cfRule type="expression" dxfId="370" priority="123">
      <formula>OR(V12="SELL",V12="SHORT")</formula>
    </cfRule>
  </conditionalFormatting>
  <conditionalFormatting sqref="V12">
    <cfRule type="expression" dxfId="369" priority="122">
      <formula>OR(V12="SELL",V12="SHORT")</formula>
    </cfRule>
  </conditionalFormatting>
  <conditionalFormatting sqref="U12:V12">
    <cfRule type="expression" dxfId="368" priority="121">
      <formula>OR(U12="SELL",U12="SHORT")</formula>
    </cfRule>
  </conditionalFormatting>
  <conditionalFormatting sqref="U12">
    <cfRule type="expression" dxfId="367" priority="120">
      <formula>OR(U12="SELL",U12="SHORT")</formula>
    </cfRule>
  </conditionalFormatting>
  <conditionalFormatting sqref="U12:V12">
    <cfRule type="expression" dxfId="366" priority="119">
      <formula>OR(U12="SELL",U12="SHORT")</formula>
    </cfRule>
  </conditionalFormatting>
  <conditionalFormatting sqref="AX12">
    <cfRule type="containsText" dxfId="365" priority="118" operator="containsText" text="SELL">
      <formula>NOT(ISERROR(SEARCH("SELL",AX12)))</formula>
    </cfRule>
  </conditionalFormatting>
  <conditionalFormatting sqref="U12:AC12 G12:I12">
    <cfRule type="expression" dxfId="364" priority="117">
      <formula>OR(G12="SELL",G12="SHORT")</formula>
    </cfRule>
  </conditionalFormatting>
  <conditionalFormatting sqref="U12:V12">
    <cfRule type="expression" dxfId="363" priority="116">
      <formula>OR(U12="SELL",U12="SHORT")</formula>
    </cfRule>
  </conditionalFormatting>
  <conditionalFormatting sqref="BG12:BH12">
    <cfRule type="cellIs" dxfId="362" priority="115" operator="lessThan">
      <formula>0</formula>
    </cfRule>
  </conditionalFormatting>
  <conditionalFormatting sqref="BG12:BH12">
    <cfRule type="containsText" dxfId="361" priority="114" operator="containsText" text="SELL">
      <formula>NOT(ISERROR(SEARCH("SELL",BG12)))</formula>
    </cfRule>
  </conditionalFormatting>
  <conditionalFormatting sqref="BG12:BH12">
    <cfRule type="cellIs" dxfId="360" priority="113" operator="lessThan">
      <formula>0</formula>
    </cfRule>
  </conditionalFormatting>
  <conditionalFormatting sqref="BG12:BH12">
    <cfRule type="containsText" dxfId="359" priority="112" operator="containsText" text="SELL">
      <formula>NOT(ISERROR(SEARCH("SELL",BG12)))</formula>
    </cfRule>
  </conditionalFormatting>
  <conditionalFormatting sqref="BG12:BH12">
    <cfRule type="cellIs" dxfId="358" priority="111" operator="lessThan">
      <formula>0</formula>
    </cfRule>
  </conditionalFormatting>
  <conditionalFormatting sqref="BG12:BH12">
    <cfRule type="containsText" dxfId="357" priority="110" operator="containsText" text="SELL">
      <formula>NOT(ISERROR(SEARCH("SELL",BG12)))</formula>
    </cfRule>
  </conditionalFormatting>
  <conditionalFormatting sqref="BG12">
    <cfRule type="cellIs" dxfId="356" priority="109" operator="lessThan">
      <formula>0</formula>
    </cfRule>
  </conditionalFormatting>
  <conditionalFormatting sqref="BG12">
    <cfRule type="containsText" dxfId="355" priority="108" operator="containsText" text="SELL">
      <formula>NOT(ISERROR(SEARCH("SELL",BG12)))</formula>
    </cfRule>
  </conditionalFormatting>
  <conditionalFormatting sqref="BH12">
    <cfRule type="cellIs" dxfId="354" priority="107" operator="lessThan">
      <formula>0</formula>
    </cfRule>
  </conditionalFormatting>
  <conditionalFormatting sqref="BH12">
    <cfRule type="containsText" dxfId="353" priority="106" operator="containsText" text="SELL">
      <formula>NOT(ISERROR(SEARCH("SELL",BH12)))</formula>
    </cfRule>
  </conditionalFormatting>
  <conditionalFormatting sqref="BG12">
    <cfRule type="cellIs" dxfId="352" priority="105" operator="lessThan">
      <formula>0</formula>
    </cfRule>
  </conditionalFormatting>
  <conditionalFormatting sqref="BG12">
    <cfRule type="containsText" dxfId="351" priority="104" operator="containsText" text="SELL">
      <formula>NOT(ISERROR(SEARCH("SELL",BG12)))</formula>
    </cfRule>
  </conditionalFormatting>
  <conditionalFormatting sqref="BA12:BB12">
    <cfRule type="cellIs" dxfId="350" priority="103" operator="lessThan">
      <formula>0</formula>
    </cfRule>
  </conditionalFormatting>
  <conditionalFormatting sqref="AV12 BA12:BB12 G12:AQ12">
    <cfRule type="containsText" dxfId="349" priority="102" operator="containsText" text="SELL">
      <formula>NOT(ISERROR(SEARCH("SELL",G12)))</formula>
    </cfRule>
  </conditionalFormatting>
  <conditionalFormatting sqref="AO12 AV12">
    <cfRule type="containsText" dxfId="348" priority="101" operator="containsText" text="BUY">
      <formula>NOT(ISERROR(SEARCH("BUY",AO12)))</formula>
    </cfRule>
  </conditionalFormatting>
  <conditionalFormatting sqref="AU12">
    <cfRule type="cellIs" dxfId="347" priority="100" operator="equal">
      <formula>0</formula>
    </cfRule>
  </conditionalFormatting>
  <conditionalFormatting sqref="U12:V12">
    <cfRule type="expression" dxfId="346" priority="99">
      <formula>OR(U12="SELL",U12="SHORT")</formula>
    </cfRule>
  </conditionalFormatting>
  <conditionalFormatting sqref="U12:V12">
    <cfRule type="expression" dxfId="345" priority="98">
      <formula>OR(U12="SELL",U12="SHORT")</formula>
    </cfRule>
  </conditionalFormatting>
  <conditionalFormatting sqref="U12:V12">
    <cfRule type="expression" dxfId="344" priority="97">
      <formula>OR(U12="SELL",U12="SHORT")</formula>
    </cfRule>
  </conditionalFormatting>
  <conditionalFormatting sqref="U12">
    <cfRule type="expression" dxfId="343" priority="96">
      <formula>OR(U12="SELL",U12="SHORT")</formula>
    </cfRule>
  </conditionalFormatting>
  <conditionalFormatting sqref="V12">
    <cfRule type="expression" dxfId="342" priority="95">
      <formula>OR(V12="SELL",V12="SHORT")</formula>
    </cfRule>
  </conditionalFormatting>
  <conditionalFormatting sqref="V12">
    <cfRule type="expression" dxfId="341" priority="94">
      <formula>OR(V12="SELL",V12="SHORT")</formula>
    </cfRule>
  </conditionalFormatting>
  <conditionalFormatting sqref="U12:V12">
    <cfRule type="expression" dxfId="340" priority="93">
      <formula>OR(U12="SELL",U12="SHORT")</formula>
    </cfRule>
  </conditionalFormatting>
  <conditionalFormatting sqref="U12">
    <cfRule type="expression" dxfId="339" priority="92">
      <formula>OR(U12="SELL",U12="SHORT")</formula>
    </cfRule>
  </conditionalFormatting>
  <conditionalFormatting sqref="U12:V12">
    <cfRule type="expression" dxfId="338" priority="91">
      <formula>OR(U12="SELL",U12="SHORT")</formula>
    </cfRule>
  </conditionalFormatting>
  <conditionalFormatting sqref="AX12">
    <cfRule type="containsText" dxfId="337" priority="90" operator="containsText" text="SELL">
      <formula>NOT(ISERROR(SEARCH("SELL",AX12)))</formula>
    </cfRule>
  </conditionalFormatting>
  <conditionalFormatting sqref="U12:AC12 G12:I12">
    <cfRule type="expression" dxfId="336" priority="89">
      <formula>OR(G12="SELL",G12="SHORT")</formula>
    </cfRule>
  </conditionalFormatting>
  <conditionalFormatting sqref="U12:V12">
    <cfRule type="expression" dxfId="335" priority="88">
      <formula>OR(U12="SELL",U12="SHORT")</formula>
    </cfRule>
  </conditionalFormatting>
  <conditionalFormatting sqref="BG12:BH12">
    <cfRule type="cellIs" dxfId="334" priority="87" operator="lessThan">
      <formula>0</formula>
    </cfRule>
  </conditionalFormatting>
  <conditionalFormatting sqref="BG12:BH12">
    <cfRule type="containsText" dxfId="333" priority="86" operator="containsText" text="SELL">
      <formula>NOT(ISERROR(SEARCH("SELL",BG12)))</formula>
    </cfRule>
  </conditionalFormatting>
  <conditionalFormatting sqref="BG12:BH12">
    <cfRule type="cellIs" dxfId="332" priority="85" operator="lessThan">
      <formula>0</formula>
    </cfRule>
  </conditionalFormatting>
  <conditionalFormatting sqref="BG12:BH12">
    <cfRule type="containsText" dxfId="331" priority="84" operator="containsText" text="SELL">
      <formula>NOT(ISERROR(SEARCH("SELL",BG12)))</formula>
    </cfRule>
  </conditionalFormatting>
  <conditionalFormatting sqref="BG12:BH12">
    <cfRule type="cellIs" dxfId="330" priority="83" operator="lessThan">
      <formula>0</formula>
    </cfRule>
  </conditionalFormatting>
  <conditionalFormatting sqref="BG12:BH12">
    <cfRule type="containsText" dxfId="329" priority="82" operator="containsText" text="SELL">
      <formula>NOT(ISERROR(SEARCH("SELL",BG12)))</formula>
    </cfRule>
  </conditionalFormatting>
  <conditionalFormatting sqref="BG12">
    <cfRule type="cellIs" dxfId="328" priority="81" operator="lessThan">
      <formula>0</formula>
    </cfRule>
  </conditionalFormatting>
  <conditionalFormatting sqref="BG12">
    <cfRule type="containsText" dxfId="327" priority="80" operator="containsText" text="SELL">
      <formula>NOT(ISERROR(SEARCH("SELL",BG12)))</formula>
    </cfRule>
  </conditionalFormatting>
  <conditionalFormatting sqref="BH12">
    <cfRule type="cellIs" dxfId="326" priority="79" operator="lessThan">
      <formula>0</formula>
    </cfRule>
  </conditionalFormatting>
  <conditionalFormatting sqref="BH12">
    <cfRule type="containsText" dxfId="325" priority="78" operator="containsText" text="SELL">
      <formula>NOT(ISERROR(SEARCH("SELL",BH12)))</formula>
    </cfRule>
  </conditionalFormatting>
  <conditionalFormatting sqref="BG12">
    <cfRule type="cellIs" dxfId="324" priority="77" operator="lessThan">
      <formula>0</formula>
    </cfRule>
  </conditionalFormatting>
  <conditionalFormatting sqref="BG12">
    <cfRule type="containsText" dxfId="323" priority="76" operator="containsText" text="SELL">
      <formula>NOT(ISERROR(SEARCH("SELL",BG12)))</formula>
    </cfRule>
  </conditionalFormatting>
  <conditionalFormatting sqref="BG17">
    <cfRule type="cellIs" dxfId="322" priority="75" operator="lessThan">
      <formula>0</formula>
    </cfRule>
  </conditionalFormatting>
  <conditionalFormatting sqref="BG17">
    <cfRule type="containsText" dxfId="321" priority="74" operator="containsText" text="SELL">
      <formula>NOT(ISERROR(SEARCH("SELL",BG17)))</formula>
    </cfRule>
  </conditionalFormatting>
  <conditionalFormatting sqref="BG17">
    <cfRule type="cellIs" dxfId="320" priority="73" operator="lessThan">
      <formula>0</formula>
    </cfRule>
  </conditionalFormatting>
  <conditionalFormatting sqref="BG17">
    <cfRule type="containsText" dxfId="319" priority="72" operator="containsText" text="SELL">
      <formula>NOT(ISERROR(SEARCH("SELL",BG17)))</formula>
    </cfRule>
  </conditionalFormatting>
  <conditionalFormatting sqref="BG17">
    <cfRule type="cellIs" dxfId="318" priority="71" operator="lessThan">
      <formula>0</formula>
    </cfRule>
  </conditionalFormatting>
  <conditionalFormatting sqref="BG17">
    <cfRule type="containsText" dxfId="317" priority="70" operator="containsText" text="SELL">
      <formula>NOT(ISERROR(SEARCH("SELL",BG17)))</formula>
    </cfRule>
  </conditionalFormatting>
  <conditionalFormatting sqref="BG17">
    <cfRule type="cellIs" dxfId="316" priority="69" operator="lessThan">
      <formula>0</formula>
    </cfRule>
  </conditionalFormatting>
  <conditionalFormatting sqref="BG17">
    <cfRule type="containsText" dxfId="315" priority="68" operator="containsText" text="SELL">
      <formula>NOT(ISERROR(SEARCH("SELL",BG17)))</formula>
    </cfRule>
  </conditionalFormatting>
  <conditionalFormatting sqref="BG17:BG63">
    <cfRule type="cellIs" dxfId="314" priority="67" operator="lessThan">
      <formula>0</formula>
    </cfRule>
  </conditionalFormatting>
  <conditionalFormatting sqref="BG17:BG63">
    <cfRule type="containsText" dxfId="313" priority="66" operator="containsText" text="SELL">
      <formula>NOT(ISERROR(SEARCH("SELL",BG17)))</formula>
    </cfRule>
  </conditionalFormatting>
  <conditionalFormatting sqref="BG17:BG63">
    <cfRule type="cellIs" dxfId="312" priority="65" operator="lessThan">
      <formula>0</formula>
    </cfRule>
  </conditionalFormatting>
  <conditionalFormatting sqref="BG17:BG63">
    <cfRule type="containsText" dxfId="311" priority="64" operator="containsText" text="SELL">
      <formula>NOT(ISERROR(SEARCH("SELL",BG17)))</formula>
    </cfRule>
  </conditionalFormatting>
  <conditionalFormatting sqref="BG17:BG63">
    <cfRule type="cellIs" dxfId="310" priority="63" operator="lessThan">
      <formula>0</formula>
    </cfRule>
  </conditionalFormatting>
  <conditionalFormatting sqref="BG17:BG63">
    <cfRule type="containsText" dxfId="309" priority="62" operator="containsText" text="SELL">
      <formula>NOT(ISERROR(SEARCH("SELL",BG17)))</formula>
    </cfRule>
  </conditionalFormatting>
  <conditionalFormatting sqref="BG17:BG63">
    <cfRule type="cellIs" dxfId="308" priority="61" operator="lessThan">
      <formula>0</formula>
    </cfRule>
  </conditionalFormatting>
  <conditionalFormatting sqref="BG17:BG63">
    <cfRule type="containsText" dxfId="307" priority="60" operator="containsText" text="SELL">
      <formula>NOT(ISERROR(SEARCH("SELL",BG17)))</formula>
    </cfRule>
  </conditionalFormatting>
  <conditionalFormatting sqref="BG17:BG63">
    <cfRule type="cellIs" dxfId="306" priority="59" operator="lessThan">
      <formula>0</formula>
    </cfRule>
  </conditionalFormatting>
  <conditionalFormatting sqref="BG17:BG63">
    <cfRule type="containsText" dxfId="305" priority="58" operator="containsText" text="SELL">
      <formula>NOT(ISERROR(SEARCH("SELL",BG17)))</formula>
    </cfRule>
  </conditionalFormatting>
  <conditionalFormatting sqref="U17:AC17 G17:I17">
    <cfRule type="expression" dxfId="304" priority="57">
      <formula>OR(G17="SELL",G17="SHORT")</formula>
    </cfRule>
  </conditionalFormatting>
  <conditionalFormatting sqref="U17:V17">
    <cfRule type="expression" dxfId="303" priority="56">
      <formula>OR(U17="SELL",U17="SHORT")</formula>
    </cfRule>
  </conditionalFormatting>
  <conditionalFormatting sqref="BG17:BH17">
    <cfRule type="cellIs" dxfId="302" priority="55" operator="lessThan">
      <formula>0</formula>
    </cfRule>
  </conditionalFormatting>
  <conditionalFormatting sqref="BG17:BH17">
    <cfRule type="containsText" dxfId="301" priority="54" operator="containsText" text="SELL">
      <formula>NOT(ISERROR(SEARCH("SELL",BG17)))</formula>
    </cfRule>
  </conditionalFormatting>
  <conditionalFormatting sqref="BG17:BH17">
    <cfRule type="cellIs" dxfId="300" priority="53" operator="lessThan">
      <formula>0</formula>
    </cfRule>
  </conditionalFormatting>
  <conditionalFormatting sqref="BG17:BH17">
    <cfRule type="containsText" dxfId="299" priority="52" operator="containsText" text="SELL">
      <formula>NOT(ISERROR(SEARCH("SELL",BG17)))</formula>
    </cfRule>
  </conditionalFormatting>
  <conditionalFormatting sqref="BG17">
    <cfRule type="cellIs" dxfId="298" priority="51" operator="lessThan">
      <formula>0</formula>
    </cfRule>
  </conditionalFormatting>
  <conditionalFormatting sqref="BG17">
    <cfRule type="containsText" dxfId="297" priority="50" operator="containsText" text="SELL">
      <formula>NOT(ISERROR(SEARCH("SELL",BG17)))</formula>
    </cfRule>
  </conditionalFormatting>
  <conditionalFormatting sqref="BH17">
    <cfRule type="cellIs" dxfId="296" priority="49" operator="lessThan">
      <formula>0</formula>
    </cfRule>
  </conditionalFormatting>
  <conditionalFormatting sqref="BH17">
    <cfRule type="containsText" dxfId="295" priority="48" operator="containsText" text="SELL">
      <formula>NOT(ISERROR(SEARCH("SELL",BH17)))</formula>
    </cfRule>
  </conditionalFormatting>
  <conditionalFormatting sqref="BG17">
    <cfRule type="cellIs" dxfId="294" priority="47" operator="lessThan">
      <formula>0</formula>
    </cfRule>
  </conditionalFormatting>
  <conditionalFormatting sqref="BG17">
    <cfRule type="containsText" dxfId="293" priority="46" operator="containsText" text="SELL">
      <formula>NOT(ISERROR(SEARCH("SELL",BG17)))</formula>
    </cfRule>
  </conditionalFormatting>
  <conditionalFormatting sqref="BG17">
    <cfRule type="cellIs" dxfId="292" priority="45" operator="lessThan">
      <formula>0</formula>
    </cfRule>
  </conditionalFormatting>
  <conditionalFormatting sqref="BG17">
    <cfRule type="containsText" dxfId="291" priority="44" operator="containsText" text="SELL">
      <formula>NOT(ISERROR(SEARCH("SELL",BG17)))</formula>
    </cfRule>
  </conditionalFormatting>
  <conditionalFormatting sqref="BG17">
    <cfRule type="cellIs" dxfId="290" priority="43" operator="lessThan">
      <formula>0</formula>
    </cfRule>
  </conditionalFormatting>
  <conditionalFormatting sqref="BG17">
    <cfRule type="containsText" dxfId="289" priority="42" operator="containsText" text="SELL">
      <formula>NOT(ISERROR(SEARCH("SELL",BG17)))</formula>
    </cfRule>
  </conditionalFormatting>
  <conditionalFormatting sqref="BG17">
    <cfRule type="cellIs" dxfId="288" priority="41" operator="lessThan">
      <formula>0</formula>
    </cfRule>
  </conditionalFormatting>
  <conditionalFormatting sqref="BG17">
    <cfRule type="containsText" dxfId="287" priority="40" operator="containsText" text="SELL">
      <formula>NOT(ISERROR(SEARCH("SELL",BG17)))</formula>
    </cfRule>
  </conditionalFormatting>
  <conditionalFormatting sqref="BG17">
    <cfRule type="cellIs" dxfId="286" priority="39" operator="lessThan">
      <formula>0</formula>
    </cfRule>
  </conditionalFormatting>
  <conditionalFormatting sqref="BG17">
    <cfRule type="containsText" dxfId="285" priority="38" operator="containsText" text="SELL">
      <formula>NOT(ISERROR(SEARCH("SELL",BG17)))</formula>
    </cfRule>
  </conditionalFormatting>
  <conditionalFormatting sqref="BG17">
    <cfRule type="cellIs" dxfId="284" priority="37" operator="lessThan">
      <formula>0</formula>
    </cfRule>
  </conditionalFormatting>
  <conditionalFormatting sqref="BG17">
    <cfRule type="containsText" dxfId="283" priority="36" operator="containsText" text="SELL">
      <formula>NOT(ISERROR(SEARCH("SELL",BG17)))</formula>
    </cfRule>
  </conditionalFormatting>
  <conditionalFormatting sqref="Q2">
    <cfRule type="containsText" dxfId="282" priority="27" operator="containsText" text="SELL">
      <formula>NOT(ISERROR(SEARCH("SELL",Q2)))</formula>
    </cfRule>
  </conditionalFormatting>
  <conditionalFormatting sqref="Q3">
    <cfRule type="containsText" dxfId="281" priority="26" operator="containsText" text="SELL">
      <formula>NOT(ISERROR(SEARCH("SELL",Q3)))</formula>
    </cfRule>
  </conditionalFormatting>
  <conditionalFormatting sqref="Q4">
    <cfRule type="containsText" dxfId="280" priority="25" operator="containsText" text="SELL">
      <formula>NOT(ISERROR(SEARCH("SELL",Q4)))</formula>
    </cfRule>
  </conditionalFormatting>
  <conditionalFormatting sqref="Q5">
    <cfRule type="containsText" dxfId="279" priority="24" operator="containsText" text="SELL">
      <formula>NOT(ISERROR(SEARCH("SELL",Q5)))</formula>
    </cfRule>
  </conditionalFormatting>
  <conditionalFormatting sqref="Q7">
    <cfRule type="containsText" dxfId="278" priority="23" operator="containsText" text="SELL">
      <formula>NOT(ISERROR(SEARCH("SELL",Q7)))</formula>
    </cfRule>
  </conditionalFormatting>
  <conditionalFormatting sqref="Q8">
    <cfRule type="containsText" dxfId="277" priority="22" operator="containsText" text="SELL">
      <formula>NOT(ISERROR(SEARCH("SELL",Q8)))</formula>
    </cfRule>
  </conditionalFormatting>
  <conditionalFormatting sqref="Q2">
    <cfRule type="containsText" dxfId="276" priority="21" operator="containsText" text="SELL">
      <formula>NOT(ISERROR(SEARCH("SELL",Q2)))</formula>
    </cfRule>
  </conditionalFormatting>
  <conditionalFormatting sqref="Q8">
    <cfRule type="containsText" dxfId="275" priority="20" operator="containsText" text="SELL">
      <formula>NOT(ISERROR(SEARCH("SELL",Q8)))</formula>
    </cfRule>
  </conditionalFormatting>
  <conditionalFormatting sqref="I2">
    <cfRule type="containsText" dxfId="274" priority="19" operator="containsText" text="SELL">
      <formula>NOT(ISERROR(SEARCH("SELL",I2)))</formula>
    </cfRule>
  </conditionalFormatting>
  <conditionalFormatting sqref="I3">
    <cfRule type="containsText" dxfId="273" priority="18" operator="containsText" text="SELL">
      <formula>NOT(ISERROR(SEARCH("SELL",I3)))</formula>
    </cfRule>
  </conditionalFormatting>
  <conditionalFormatting sqref="I4">
    <cfRule type="containsText" dxfId="272" priority="17" operator="containsText" text="SELL">
      <formula>NOT(ISERROR(SEARCH("SELL",I4)))</formula>
    </cfRule>
  </conditionalFormatting>
  <conditionalFormatting sqref="I5">
    <cfRule type="containsText" dxfId="271" priority="16" operator="containsText" text="SELL">
      <formula>NOT(ISERROR(SEARCH("SELL",I5)))</formula>
    </cfRule>
  </conditionalFormatting>
  <conditionalFormatting sqref="I7">
    <cfRule type="containsText" dxfId="270" priority="15" operator="containsText" text="SELL">
      <formula>NOT(ISERROR(SEARCH("SELL",I7)))</formula>
    </cfRule>
  </conditionalFormatting>
  <conditionalFormatting sqref="I8">
    <cfRule type="containsText" dxfId="269" priority="14" operator="containsText" text="SELL">
      <formula>NOT(ISERROR(SEARCH("SELL",I8)))</formula>
    </cfRule>
  </conditionalFormatting>
  <conditionalFormatting sqref="I2">
    <cfRule type="containsText" dxfId="268" priority="13" operator="containsText" text="SELL">
      <formula>NOT(ISERROR(SEARCH("SELL",I2)))</formula>
    </cfRule>
  </conditionalFormatting>
  <conditionalFormatting sqref="I8">
    <cfRule type="containsText" dxfId="267" priority="12" operator="containsText" text="SELL">
      <formula>NOT(ISERROR(SEARCH("SELL",I8)))</formula>
    </cfRule>
  </conditionalFormatting>
  <conditionalFormatting sqref="P2">
    <cfRule type="containsText" dxfId="266" priority="11" operator="containsText" text="SELL">
      <formula>NOT(ISERROR(SEARCH("SELL",P2)))</formula>
    </cfRule>
  </conditionalFormatting>
  <conditionalFormatting sqref="P3">
    <cfRule type="containsText" dxfId="265" priority="10" operator="containsText" text="SELL">
      <formula>NOT(ISERROR(SEARCH("SELL",P3)))</formula>
    </cfRule>
  </conditionalFormatting>
  <conditionalFormatting sqref="P4">
    <cfRule type="containsText" dxfId="264" priority="9" operator="containsText" text="SELL">
      <formula>NOT(ISERROR(SEARCH("SELL",P4)))</formula>
    </cfRule>
  </conditionalFormatting>
  <conditionalFormatting sqref="P5">
    <cfRule type="containsText" dxfId="263" priority="8" operator="containsText" text="SELL">
      <formula>NOT(ISERROR(SEARCH("SELL",P5)))</formula>
    </cfRule>
  </conditionalFormatting>
  <conditionalFormatting sqref="P7">
    <cfRule type="containsText" dxfId="262" priority="7" operator="containsText" text="SELL">
      <formula>NOT(ISERROR(SEARCH("SELL",P7)))</formula>
    </cfRule>
  </conditionalFormatting>
  <conditionalFormatting sqref="P8">
    <cfRule type="containsText" dxfId="261" priority="6" operator="containsText" text="SELL">
      <formula>NOT(ISERROR(SEARCH("SELL",P8)))</formula>
    </cfRule>
  </conditionalFormatting>
  <conditionalFormatting sqref="P2">
    <cfRule type="containsText" dxfId="260" priority="5" operator="containsText" text="SELL">
      <formula>NOT(ISERROR(SEARCH("SELL",P2)))</formula>
    </cfRule>
  </conditionalFormatting>
  <conditionalFormatting sqref="P8">
    <cfRule type="containsText" dxfId="259" priority="4" operator="containsText" text="SELL">
      <formula>NOT(ISERROR(SEARCH("SELL",P8)))</formula>
    </cfRule>
  </conditionalFormatting>
  <conditionalFormatting sqref="I3">
    <cfRule type="containsText" dxfId="258" priority="3" operator="containsText" text="SELL">
      <formula>NOT(ISERROR(SEARCH("SELL",I3)))</formula>
    </cfRule>
  </conditionalFormatting>
  <conditionalFormatting sqref="P4">
    <cfRule type="containsText" dxfId="257" priority="2" operator="containsText" text="SELL">
      <formula>NOT(ISERROR(SEARCH("SELL",P4)))</formula>
    </cfRule>
  </conditionalFormatting>
  <conditionalFormatting sqref="P5">
    <cfRule type="containsText" dxfId="256" priority="1" operator="containsText" text="SELL">
      <formula>NOT(ISERROR(SEARCH("SELL",P5)))</formula>
    </cfRule>
  </conditionalFormatting>
  <dataValidations count="5">
    <dataValidation allowBlank="1" showInputMessage="1" showErrorMessage="1" prompt="Enter valid date as (mm/dd/yy)" sqref="AU15 AF15:AN15"/>
    <dataValidation allowBlank="1" showErrorMessage="1" sqref="BA1:BB1 AO12:BB12 G12:I12 U12:AC12 AZ17:BB63 AR17:AR63 AX17:AX63 U17:V63"/>
    <dataValidation type="list" allowBlank="1" showInputMessage="1" showErrorMessage="1" sqref="BJ16">
      <formula1>"UP,SIDE,DOWN"</formula1>
    </dataValidation>
    <dataValidation type="list" allowBlank="1" showInputMessage="1" showErrorMessage="1" sqref="BI16">
      <formula1>listEmotion</formula1>
    </dataValidation>
    <dataValidation type="list" allowBlank="1" showInputMessage="1" showErrorMessage="1" sqref="BH16">
      <formula1>listEntryExit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O998"/>
  <sheetViews>
    <sheetView zoomScale="80" zoomScaleNormal="80" workbookViewId="0">
      <pane xSplit="7" ySplit="16" topLeftCell="H17" activePane="bottomRight" state="frozen"/>
      <selection activeCell="A11" sqref="A11"/>
      <selection pane="topRight" activeCell="D11" sqref="D11"/>
      <selection pane="bottomLeft" activeCell="A17" sqref="A17"/>
      <selection pane="bottomRight" activeCell="L28" sqref="L28"/>
    </sheetView>
  </sheetViews>
  <sheetFormatPr defaultRowHeight="14.25"/>
  <cols>
    <col min="1" max="1" width="5.46484375" style="2" customWidth="1"/>
    <col min="2" max="2" width="14" style="2" bestFit="1" customWidth="1"/>
    <col min="3" max="3" width="9.86328125" style="2" bestFit="1" customWidth="1"/>
    <col min="4" max="4" width="7.86328125" style="2" customWidth="1"/>
    <col min="5" max="5" width="7.265625" style="2" bestFit="1" customWidth="1"/>
    <col min="6" max="6" width="9" style="2" bestFit="1" customWidth="1"/>
    <col min="7" max="7" width="16.73046875" style="2" customWidth="1"/>
    <col min="8" max="8" width="9.265625" style="2" bestFit="1" customWidth="1"/>
    <col min="9" max="9" width="9.9296875" style="2" bestFit="1" customWidth="1"/>
    <col min="10" max="10" width="7.265625" style="2" bestFit="1" customWidth="1"/>
    <col min="11" max="12" width="6.9296875" style="2" customWidth="1"/>
    <col min="13" max="13" width="4.86328125" style="2" customWidth="1"/>
    <col min="14" max="14" width="14.6640625" style="2" customWidth="1"/>
    <col min="15" max="15" width="9.265625" style="2" bestFit="1" customWidth="1"/>
    <col min="16" max="16" width="9.796875" style="2" customWidth="1"/>
    <col min="17" max="19" width="9.06640625" style="2" customWidth="1"/>
    <col min="20" max="20" width="2" style="2" customWidth="1"/>
    <col min="21" max="21" width="13" style="2" customWidth="1"/>
    <col min="22" max="23" width="8.73046875" style="2" customWidth="1"/>
    <col min="24" max="24" width="8.73046875" style="2" hidden="1" customWidth="1"/>
    <col min="25" max="27" width="3" style="2" hidden="1" customWidth="1"/>
    <col min="28" max="28" width="5.796875" style="2" customWidth="1"/>
    <col min="29" max="37" width="2.1328125" style="2" hidden="1" customWidth="1"/>
    <col min="38" max="38" width="4.3984375" style="2" customWidth="1"/>
    <col min="39" max="39" width="4.19921875" style="2" bestFit="1" customWidth="1"/>
    <col min="40" max="40" width="4.33203125" style="2" bestFit="1" customWidth="1"/>
    <col min="41" max="41" width="5.3984375" style="2" bestFit="1" customWidth="1"/>
    <col min="42" max="42" width="6" style="2" bestFit="1" customWidth="1"/>
    <col min="43" max="43" width="3.73046875" style="2" bestFit="1" customWidth="1"/>
    <col min="44" max="44" width="9.6640625" style="2" bestFit="1" customWidth="1"/>
    <col min="45" max="45" width="7.46484375" style="2" hidden="1" customWidth="1"/>
    <col min="46" max="46" width="4" style="2" customWidth="1"/>
    <col min="47" max="47" width="13.6640625" style="2" customWidth="1"/>
    <col min="48" max="48" width="7.19921875" style="2" customWidth="1"/>
    <col min="49" max="49" width="24.19921875" style="2" bestFit="1" customWidth="1"/>
    <col min="50" max="50" width="7.19921875" style="2" customWidth="1"/>
    <col min="51" max="51" width="7.9296875" style="2" bestFit="1" customWidth="1"/>
    <col min="52" max="52" width="9.73046875" style="2" bestFit="1" customWidth="1"/>
    <col min="53" max="54" width="9.33203125" style="2" customWidth="1"/>
    <col min="55" max="55" width="3.06640625" customWidth="1"/>
    <col min="56" max="58" width="9.53125" style="2" customWidth="1"/>
    <col min="59" max="59" width="11.3984375" style="2" bestFit="1" customWidth="1"/>
    <col min="60" max="60" width="15.53125" style="2" customWidth="1"/>
    <col min="61" max="64" width="9.53125" style="2" customWidth="1"/>
    <col min="65" max="65" width="9.06640625" style="2"/>
    <col min="66" max="67" width="13.86328125" style="2" customWidth="1"/>
    <col min="68" max="16384" width="9.06640625" style="2"/>
  </cols>
  <sheetData>
    <row r="1" spans="1:67" ht="11.75" customHeight="1">
      <c r="B1" t="s">
        <v>107</v>
      </c>
      <c r="Q1"/>
      <c r="BA1" s="18" t="str">
        <f>IF(AO1&lt;&gt;"",IF(AO1="BUY",(AY1-AP1)*AQ1,(AP1-AY1)*AQ1),"")</f>
        <v/>
      </c>
      <c r="BB1" s="13" t="str">
        <f>IF(BA1&lt;&gt;"",BA1/(AP1*AQ1),"")</f>
        <v/>
      </c>
    </row>
    <row r="2" spans="1:67" ht="11.75" customHeight="1">
      <c r="A2" t="s">
        <v>66</v>
      </c>
      <c r="B2" t="s">
        <v>113</v>
      </c>
      <c r="G2" t="s">
        <v>108</v>
      </c>
      <c r="H2" s="130" t="s">
        <v>66</v>
      </c>
      <c r="I2" s="76"/>
      <c r="J2" s="134">
        <v>0.58420480324074076</v>
      </c>
      <c r="K2" s="131"/>
      <c r="N2" t="s">
        <v>100</v>
      </c>
      <c r="O2" s="130" t="s">
        <v>105</v>
      </c>
      <c r="P2" s="80"/>
      <c r="S2"/>
      <c r="U2" t="s">
        <v>110</v>
      </c>
      <c r="V2" s="133">
        <f>SUM(BA17:BA63)</f>
        <v>0</v>
      </c>
    </row>
    <row r="3" spans="1:67" ht="11.75" customHeight="1">
      <c r="B3" t="s">
        <v>114</v>
      </c>
      <c r="G3" t="s">
        <v>109</v>
      </c>
      <c r="H3" s="130" t="s">
        <v>66</v>
      </c>
      <c r="I3" s="80"/>
      <c r="J3" s="135"/>
      <c r="K3" s="131"/>
      <c r="N3" t="s">
        <v>101</v>
      </c>
      <c r="O3" s="130" t="s">
        <v>102</v>
      </c>
      <c r="P3" s="80"/>
      <c r="S3"/>
      <c r="U3" t="s">
        <v>111</v>
      </c>
      <c r="V3" s="133">
        <f>MAX(BA18:BA64)</f>
        <v>0</v>
      </c>
    </row>
    <row r="4" spans="1:67" ht="11.75" customHeight="1">
      <c r="B4" t="s">
        <v>115</v>
      </c>
      <c r="G4"/>
      <c r="J4" s="135"/>
      <c r="K4" s="131"/>
      <c r="N4" t="s">
        <v>98</v>
      </c>
      <c r="O4" s="130" t="s">
        <v>106</v>
      </c>
      <c r="P4" s="80"/>
      <c r="S4"/>
      <c r="U4" t="s">
        <v>112</v>
      </c>
      <c r="V4" s="133">
        <f>MIN(BA19:BA65)</f>
        <v>0</v>
      </c>
    </row>
    <row r="5" spans="1:67" ht="11.75" customHeight="1">
      <c r="G5"/>
      <c r="J5" s="135"/>
      <c r="K5" s="131"/>
      <c r="N5" t="s">
        <v>99</v>
      </c>
      <c r="O5" s="130" t="s">
        <v>106</v>
      </c>
      <c r="P5" s="80"/>
      <c r="BJ5" s="122"/>
    </row>
    <row r="6" spans="1:67" ht="11.75" customHeight="1">
      <c r="J6" s="135"/>
      <c r="K6" s="131"/>
      <c r="BD6" s="73"/>
    </row>
    <row r="7" spans="1:67" ht="11.75" customHeight="1">
      <c r="J7" s="135"/>
      <c r="K7" s="131"/>
      <c r="N7" s="128" t="s">
        <v>103</v>
      </c>
      <c r="O7" s="130" t="s">
        <v>106</v>
      </c>
      <c r="P7" s="80"/>
      <c r="Q7" s="136"/>
    </row>
    <row r="8" spans="1:67" ht="11.75" customHeight="1">
      <c r="J8" s="135"/>
      <c r="K8" s="131"/>
      <c r="N8" s="129" t="s">
        <v>104</v>
      </c>
      <c r="O8" s="130" t="s">
        <v>106</v>
      </c>
      <c r="P8" s="81"/>
      <c r="Q8" s="131"/>
    </row>
    <row r="9" spans="1:67" ht="11.75" customHeight="1"/>
    <row r="10" spans="1:67" ht="11.75" customHeight="1"/>
    <row r="11" spans="1:67" ht="11.75" customHeight="1">
      <c r="AY11"/>
      <c r="AZ11"/>
    </row>
    <row r="12" spans="1:67" ht="11.75" customHeight="1"/>
    <row r="13" spans="1:67" ht="8" customHeight="1"/>
    <row r="14" spans="1:67" ht="20" customHeight="1">
      <c r="G14" s="140" t="s">
        <v>21</v>
      </c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38" t="s">
        <v>47</v>
      </c>
      <c r="V14" s="138"/>
      <c r="W14" s="138"/>
      <c r="X14" s="138"/>
      <c r="Y14" s="138"/>
      <c r="Z14" s="138"/>
      <c r="AA14" s="138"/>
      <c r="AB14" s="138"/>
      <c r="AC14" s="141" t="s">
        <v>22</v>
      </c>
      <c r="AD14" s="141"/>
      <c r="AE14" s="141"/>
      <c r="AF14" s="141"/>
      <c r="AG14" s="141"/>
      <c r="AH14" s="141"/>
      <c r="AI14" s="141"/>
      <c r="AJ14" s="141"/>
      <c r="AK14" s="141"/>
      <c r="AL14" s="140" t="s">
        <v>23</v>
      </c>
      <c r="AM14" s="140"/>
      <c r="AN14" s="140"/>
      <c r="AO14" s="140"/>
      <c r="AP14" s="140"/>
      <c r="AQ14" s="140"/>
      <c r="AR14" s="140"/>
      <c r="AS14" s="140"/>
      <c r="AU14" s="139" t="s">
        <v>30</v>
      </c>
      <c r="AV14" s="139"/>
      <c r="AW14" s="139"/>
      <c r="AX14" s="139"/>
      <c r="AY14" s="139"/>
      <c r="AZ14" s="139"/>
      <c r="BA14" s="139"/>
      <c r="BB14" s="139"/>
      <c r="BD14" s="142" t="s">
        <v>76</v>
      </c>
      <c r="BE14" s="143"/>
      <c r="BF14" s="143"/>
      <c r="BG14" s="143"/>
      <c r="BH14" s="143"/>
      <c r="BI14" s="143"/>
      <c r="BJ14" s="143"/>
      <c r="BK14" s="143"/>
      <c r="BL14" s="143"/>
      <c r="BO14" s="72" t="str">
        <f>"Max = " &amp; ROUND(MAX(BO18:BO600),2)</f>
        <v>Max = 0</v>
      </c>
    </row>
    <row r="15" spans="1:67" s="5" customFormat="1" ht="55.5" customHeight="1">
      <c r="A15" s="19" t="s">
        <v>8</v>
      </c>
      <c r="B15" s="19" t="s">
        <v>2</v>
      </c>
      <c r="C15" s="19" t="s">
        <v>12</v>
      </c>
      <c r="D15" s="19" t="s">
        <v>35</v>
      </c>
      <c r="E15" s="19" t="s">
        <v>38</v>
      </c>
      <c r="F15" s="19" t="s">
        <v>33</v>
      </c>
      <c r="G15" s="19" t="s">
        <v>32</v>
      </c>
      <c r="H15" s="19" t="s">
        <v>34</v>
      </c>
      <c r="I15" s="19" t="s">
        <v>74</v>
      </c>
      <c r="J15" s="19" t="s">
        <v>70</v>
      </c>
      <c r="K15" s="19" t="s">
        <v>81</v>
      </c>
      <c r="L15" s="19" t="s">
        <v>82</v>
      </c>
      <c r="M15" s="19"/>
      <c r="N15" s="19" t="s">
        <v>97</v>
      </c>
      <c r="O15" s="19" t="s">
        <v>77</v>
      </c>
      <c r="P15" s="19" t="s">
        <v>78</v>
      </c>
      <c r="Q15" s="19" t="s">
        <v>83</v>
      </c>
      <c r="R15" s="19" t="s">
        <v>80</v>
      </c>
      <c r="S15" s="19" t="s">
        <v>79</v>
      </c>
      <c r="T15" s="19"/>
      <c r="U15" s="19" t="s">
        <v>16</v>
      </c>
      <c r="V15" s="19" t="s">
        <v>17</v>
      </c>
      <c r="W15" s="19" t="s">
        <v>18</v>
      </c>
      <c r="X15" s="19" t="s">
        <v>18</v>
      </c>
      <c r="Y15" s="19" t="s">
        <v>20</v>
      </c>
      <c r="Z15" s="19" t="s">
        <v>20</v>
      </c>
      <c r="AA15" s="19" t="s">
        <v>20</v>
      </c>
      <c r="AB15" s="19" t="s">
        <v>19</v>
      </c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 t="s">
        <v>2</v>
      </c>
      <c r="AN15" s="19" t="s">
        <v>1</v>
      </c>
      <c r="AO15" s="19" t="s">
        <v>6</v>
      </c>
      <c r="AP15" s="19" t="s">
        <v>0</v>
      </c>
      <c r="AQ15" s="19" t="s">
        <v>46</v>
      </c>
      <c r="AR15" s="19" t="s">
        <v>10</v>
      </c>
      <c r="AS15" s="19" t="s">
        <v>7</v>
      </c>
      <c r="AT15" s="19"/>
      <c r="AU15" s="19" t="s">
        <v>11</v>
      </c>
      <c r="AV15" s="19" t="s">
        <v>24</v>
      </c>
      <c r="AW15" s="19" t="s">
        <v>32</v>
      </c>
      <c r="AX15" s="19" t="s">
        <v>46</v>
      </c>
      <c r="AY15" s="19" t="s">
        <v>4</v>
      </c>
      <c r="AZ15" s="19" t="s">
        <v>10</v>
      </c>
      <c r="BA15" s="20" t="s">
        <v>9</v>
      </c>
      <c r="BB15" s="20" t="s">
        <v>5</v>
      </c>
      <c r="BC15" s="6"/>
      <c r="BD15" s="19" t="s">
        <v>85</v>
      </c>
      <c r="BE15" s="19"/>
      <c r="BF15" s="19"/>
      <c r="BG15" s="114"/>
      <c r="BH15" s="19"/>
      <c r="BI15" s="19"/>
      <c r="BJ15" s="19"/>
      <c r="BK15" s="19"/>
      <c r="BL15" s="19"/>
      <c r="BN15" s="7" t="s">
        <v>11</v>
      </c>
      <c r="BO15" s="71" t="s">
        <v>3</v>
      </c>
    </row>
    <row r="16" spans="1:67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115"/>
      <c r="BD16" s="116"/>
      <c r="BE16" s="116"/>
      <c r="BF16" s="116"/>
      <c r="BG16" s="117"/>
      <c r="BH16" s="118"/>
      <c r="BI16" s="118"/>
      <c r="BJ16" s="118"/>
      <c r="BK16" s="118"/>
      <c r="BL16" s="118"/>
      <c r="BN16" s="15"/>
      <c r="BO16" s="15"/>
    </row>
    <row r="17" spans="1:67">
      <c r="A17" s="75">
        <v>9</v>
      </c>
      <c r="B17" s="76"/>
      <c r="C17" s="75"/>
      <c r="D17" s="75"/>
      <c r="E17" s="75"/>
      <c r="F17" s="75"/>
      <c r="G17" s="77"/>
      <c r="H17" s="77"/>
      <c r="I17" s="78"/>
      <c r="J17" s="81"/>
      <c r="K17" s="80"/>
      <c r="L17" s="80"/>
      <c r="M17" s="79"/>
      <c r="N17" s="79"/>
      <c r="O17" s="79"/>
      <c r="P17" s="79"/>
      <c r="Q17" s="80"/>
      <c r="R17" s="81"/>
      <c r="S17" s="81"/>
      <c r="T17" s="82"/>
      <c r="U17" s="83" t="str">
        <f>IF(F17&lt;&gt;"",IFERROR(HLOOKUP("prediction_xgb_"&amp;F17,ML_prediction!$D$4:$AP$6,3,0),"No Analysis"),"")</f>
        <v/>
      </c>
      <c r="V17" s="83" t="str">
        <f>IF(F17&lt;&gt;"",IFERROR(HLOOKUP("prediction_LR_"&amp;F17,ML_prediction!$D$4:$AP$6,3,0),"No Analysis"),"")</f>
        <v/>
      </c>
      <c r="W17" s="84"/>
      <c r="X17" s="84"/>
      <c r="Y17" s="84"/>
      <c r="Z17" s="84"/>
      <c r="AA17" s="84"/>
      <c r="AB17" s="84"/>
      <c r="AC17" s="84"/>
      <c r="AD17" s="82"/>
      <c r="AE17" s="82"/>
      <c r="AF17" s="82"/>
      <c r="AG17" s="82"/>
      <c r="AH17" s="82"/>
      <c r="AI17" s="82"/>
      <c r="AJ17" s="82"/>
      <c r="AK17" s="82"/>
      <c r="AL17" s="85"/>
      <c r="AM17" s="82"/>
      <c r="AN17" s="82"/>
      <c r="AO17" s="86"/>
      <c r="AP17" s="87"/>
      <c r="AQ17" s="88"/>
      <c r="AR17" s="89">
        <f t="shared" ref="AR17:AR18" si="0">AQ17*AP17*H17</f>
        <v>0</v>
      </c>
      <c r="AS17" s="89"/>
      <c r="AT17" s="90"/>
      <c r="AU17" s="85"/>
      <c r="AV17" s="86"/>
      <c r="AW17" s="90"/>
      <c r="AX17" s="88" t="str">
        <f t="shared" ref="AX17:AX18" si="1">IF(AQ17&lt;&gt;"",AQ17, "")</f>
        <v/>
      </c>
      <c r="AY17" s="89"/>
      <c r="AZ17" s="89" t="str">
        <f t="shared" ref="AZ17:AZ18" si="2">IF(AY17&lt;&gt;"",AY17*AX17*H17,"")</f>
        <v/>
      </c>
      <c r="BA17" s="91" t="str">
        <f t="shared" ref="BA17:BA18" si="3">IF(AO17&lt;&gt;"",IF(AO17="BUY",(AZ17-AR17),-(AZ17-AR17)),"")</f>
        <v/>
      </c>
      <c r="BB17" s="113" t="str">
        <f t="shared" ref="BB17:BB18" si="4">IF(BA17&lt;&gt;"",BA17/(AR17),"")</f>
        <v/>
      </c>
      <c r="BC17" s="119"/>
      <c r="BD17" s="120"/>
      <c r="BE17" s="89"/>
      <c r="BF17" s="89"/>
      <c r="BG17" s="91"/>
      <c r="BH17" s="113"/>
      <c r="BI17" s="118"/>
      <c r="BJ17" s="118"/>
      <c r="BK17" s="118"/>
      <c r="BL17" s="118"/>
      <c r="BN17" s="35"/>
      <c r="BO17" s="4"/>
    </row>
    <row r="18" spans="1:67">
      <c r="A18" s="75">
        <v>9</v>
      </c>
      <c r="B18" s="76"/>
      <c r="C18" s="75"/>
      <c r="D18" s="75"/>
      <c r="E18" s="75"/>
      <c r="F18" s="75"/>
      <c r="G18" s="77"/>
      <c r="H18" s="77"/>
      <c r="I18" s="78"/>
      <c r="J18" s="81"/>
      <c r="K18" s="80"/>
      <c r="L18" s="80"/>
      <c r="M18" s="79"/>
      <c r="N18" s="79"/>
      <c r="O18" s="79"/>
      <c r="P18" s="79"/>
      <c r="Q18" s="80"/>
      <c r="R18" s="81"/>
      <c r="S18" s="81"/>
      <c r="T18" s="82"/>
      <c r="U18" s="83" t="str">
        <f>IF(F18&lt;&gt;"",IFERROR(HLOOKUP("prediction_xgb_"&amp;F18,ML_prediction!$D$4:$AP$6,3,0),"No Analysis"),"")</f>
        <v/>
      </c>
      <c r="V18" s="83" t="str">
        <f>IF(F18&lt;&gt;"",IFERROR(HLOOKUP("prediction_LR_"&amp;F18,ML_prediction!$D$4:$AP$6,3,0),"No Analysis"),"")</f>
        <v/>
      </c>
      <c r="W18" s="84"/>
      <c r="X18" s="84"/>
      <c r="Y18" s="84"/>
      <c r="Z18" s="84"/>
      <c r="AA18" s="84"/>
      <c r="AB18" s="84"/>
      <c r="AC18" s="84"/>
      <c r="AD18" s="82"/>
      <c r="AE18" s="82"/>
      <c r="AF18" s="82"/>
      <c r="AG18" s="82"/>
      <c r="AH18" s="82"/>
      <c r="AI18" s="82"/>
      <c r="AJ18" s="82"/>
      <c r="AK18" s="82"/>
      <c r="AL18" s="85"/>
      <c r="AM18" s="82"/>
      <c r="AN18" s="82"/>
      <c r="AO18" s="86"/>
      <c r="AP18" s="87"/>
      <c r="AQ18" s="88"/>
      <c r="AR18" s="89">
        <f t="shared" si="0"/>
        <v>0</v>
      </c>
      <c r="AS18" s="89"/>
      <c r="AT18" s="90"/>
      <c r="AU18" s="85"/>
      <c r="AV18" s="86"/>
      <c r="AW18" s="90"/>
      <c r="AX18" s="88" t="str">
        <f t="shared" si="1"/>
        <v/>
      </c>
      <c r="AY18" s="89"/>
      <c r="AZ18" s="89" t="str">
        <f t="shared" si="2"/>
        <v/>
      </c>
      <c r="BA18" s="91" t="str">
        <f t="shared" si="3"/>
        <v/>
      </c>
      <c r="BB18" s="113" t="str">
        <f t="shared" si="4"/>
        <v/>
      </c>
      <c r="BC18" s="119"/>
      <c r="BD18" s="120"/>
      <c r="BE18" s="89"/>
      <c r="BF18" s="89"/>
      <c r="BG18" s="91"/>
      <c r="BH18" s="113"/>
      <c r="BI18" s="118"/>
      <c r="BJ18" s="118"/>
      <c r="BK18" s="118"/>
      <c r="BL18" s="118"/>
      <c r="BN18" s="35">
        <v>45387.584293981483</v>
      </c>
      <c r="BO18" s="4">
        <v>0</v>
      </c>
    </row>
    <row r="19" spans="1:67">
      <c r="A19" s="75">
        <v>9</v>
      </c>
      <c r="B19" s="76"/>
      <c r="C19" s="75"/>
      <c r="D19" s="75"/>
      <c r="E19" s="75"/>
      <c r="F19" s="75"/>
      <c r="G19" s="77"/>
      <c r="H19" s="77"/>
      <c r="I19" s="78"/>
      <c r="J19" s="81"/>
      <c r="K19" s="80"/>
      <c r="L19" s="80"/>
      <c r="M19" s="79"/>
      <c r="N19" s="79"/>
      <c r="O19" s="79"/>
      <c r="P19" s="79"/>
      <c r="Q19" s="80"/>
      <c r="R19" s="81"/>
      <c r="S19" s="81"/>
      <c r="T19" s="82"/>
      <c r="U19" s="83" t="str">
        <f>IF(F19&lt;&gt;"",IFERROR(HLOOKUP("prediction_xgb_"&amp;F19,ML_prediction!$D$4:$AP$6,3,0),"No Analysis"),"")</f>
        <v/>
      </c>
      <c r="V19" s="83" t="str">
        <f>IF(F19&lt;&gt;"",IFERROR(HLOOKUP("prediction_LR_"&amp;F19,ML_prediction!$D$4:$AP$6,3,0),"No Analysis"),"")</f>
        <v/>
      </c>
      <c r="W19" s="84"/>
      <c r="X19" s="84"/>
      <c r="Y19" s="84"/>
      <c r="Z19" s="84"/>
      <c r="AA19" s="84"/>
      <c r="AB19" s="84"/>
      <c r="AC19" s="84"/>
      <c r="AD19" s="82"/>
      <c r="AE19" s="82"/>
      <c r="AF19" s="82"/>
      <c r="AG19" s="82"/>
      <c r="AH19" s="82"/>
      <c r="AI19" s="82"/>
      <c r="AJ19" s="82"/>
      <c r="AK19" s="82"/>
      <c r="AL19" s="85"/>
      <c r="AM19" s="82"/>
      <c r="AN19" s="82"/>
      <c r="AO19" s="86"/>
      <c r="AP19" s="87"/>
      <c r="AQ19" s="88"/>
      <c r="AR19" s="89">
        <f t="shared" ref="AR19" si="5">AQ19*AP19*H19</f>
        <v>0</v>
      </c>
      <c r="AS19" s="89"/>
      <c r="AT19" s="90"/>
      <c r="AU19" s="85"/>
      <c r="AV19" s="86"/>
      <c r="AW19" s="90"/>
      <c r="AX19" s="88" t="str">
        <f t="shared" ref="AX19" si="6">IF(AQ19&lt;&gt;"",AQ19, "")</f>
        <v/>
      </c>
      <c r="AY19" s="89"/>
      <c r="AZ19" s="89" t="str">
        <f t="shared" ref="AZ19" si="7">IF(AY19&lt;&gt;"",AY19*AX19*H19,"")</f>
        <v/>
      </c>
      <c r="BA19" s="91" t="str">
        <f t="shared" ref="BA19" si="8">IF(AO19&lt;&gt;"",IF(AO19="BUY",(AZ19-AR19),-(AZ19-AR19)),"")</f>
        <v/>
      </c>
      <c r="BB19" s="113" t="str">
        <f t="shared" ref="BB19" si="9">IF(BA19&lt;&gt;"",BA19/(AR19),"")</f>
        <v/>
      </c>
      <c r="BC19" s="119"/>
      <c r="BD19" s="120"/>
      <c r="BE19" s="89"/>
      <c r="BF19" s="89"/>
      <c r="BG19" s="91"/>
      <c r="BH19" s="113"/>
      <c r="BI19" s="118"/>
      <c r="BJ19" s="118"/>
      <c r="BK19" s="118"/>
      <c r="BL19" s="118"/>
      <c r="BN19" s="35"/>
      <c r="BO19" s="4"/>
    </row>
    <row r="20" spans="1:67">
      <c r="A20" s="75">
        <v>9</v>
      </c>
      <c r="B20" s="76"/>
      <c r="C20" s="75"/>
      <c r="D20" s="75"/>
      <c r="E20" s="75"/>
      <c r="F20" s="75"/>
      <c r="G20" s="77"/>
      <c r="H20" s="77"/>
      <c r="I20" s="78"/>
      <c r="J20" s="81"/>
      <c r="K20" s="80"/>
      <c r="L20" s="80"/>
      <c r="M20" s="79"/>
      <c r="N20" s="79"/>
      <c r="O20" s="79"/>
      <c r="P20" s="79"/>
      <c r="Q20" s="80"/>
      <c r="R20" s="81"/>
      <c r="S20" s="81"/>
      <c r="T20" s="82"/>
      <c r="U20" s="83" t="str">
        <f>IF(F20&lt;&gt;"",IFERROR(HLOOKUP("prediction_xgb_"&amp;F20,ML_prediction!$D$4:$AP$6,3,0),"No Analysis"),"")</f>
        <v/>
      </c>
      <c r="V20" s="83" t="str">
        <f>IF(F20&lt;&gt;"",IFERROR(HLOOKUP("prediction_LR_"&amp;F20,ML_prediction!$D$4:$AP$6,3,0),"No Analysis"),"")</f>
        <v/>
      </c>
      <c r="W20" s="84"/>
      <c r="X20" s="84"/>
      <c r="Y20" s="84"/>
      <c r="Z20" s="84"/>
      <c r="AA20" s="84"/>
      <c r="AB20" s="84"/>
      <c r="AC20" s="84"/>
      <c r="AD20" s="82"/>
      <c r="AE20" s="82"/>
      <c r="AF20" s="82"/>
      <c r="AG20" s="82"/>
      <c r="AH20" s="82"/>
      <c r="AI20" s="82"/>
      <c r="AJ20" s="82"/>
      <c r="AK20" s="82"/>
      <c r="AL20" s="85"/>
      <c r="AM20" s="82"/>
      <c r="AN20" s="82"/>
      <c r="AO20" s="86"/>
      <c r="AP20" s="87"/>
      <c r="AQ20" s="88"/>
      <c r="AR20" s="89">
        <f t="shared" ref="AR20" si="10">AQ20*AP20*H20</f>
        <v>0</v>
      </c>
      <c r="AS20" s="89"/>
      <c r="AT20" s="90"/>
      <c r="AU20" s="85"/>
      <c r="AV20" s="86"/>
      <c r="AW20" s="90"/>
      <c r="AX20" s="88" t="str">
        <f t="shared" ref="AX20" si="11">IF(AQ20&lt;&gt;"",AQ20, "")</f>
        <v/>
      </c>
      <c r="AY20" s="89"/>
      <c r="AZ20" s="89" t="str">
        <f t="shared" ref="AZ20" si="12">IF(AY20&lt;&gt;"",AY20*AX20*H20,"")</f>
        <v/>
      </c>
      <c r="BA20" s="91" t="str">
        <f t="shared" ref="BA20" si="13">IF(AO20&lt;&gt;"",IF(AO20="BUY",(AZ20-AR20),-(AZ20-AR20)),"")</f>
        <v/>
      </c>
      <c r="BB20" s="113" t="str">
        <f t="shared" ref="BB20" si="14">IF(BA20&lt;&gt;"",BA20/(AR20),"")</f>
        <v/>
      </c>
      <c r="BC20" s="119"/>
      <c r="BD20" s="120"/>
      <c r="BE20" s="89"/>
      <c r="BF20" s="89"/>
      <c r="BG20" s="91"/>
      <c r="BH20" s="113"/>
      <c r="BI20" s="118"/>
      <c r="BJ20" s="118"/>
      <c r="BK20" s="118"/>
      <c r="BL20" s="118"/>
      <c r="BN20" s="35"/>
      <c r="BO20" s="4"/>
    </row>
    <row r="21" spans="1:67">
      <c r="A21" s="75">
        <v>9</v>
      </c>
      <c r="B21" s="76"/>
      <c r="C21" s="75"/>
      <c r="D21" s="75"/>
      <c r="E21" s="75"/>
      <c r="F21" s="75"/>
      <c r="G21" s="77"/>
      <c r="H21" s="77"/>
      <c r="I21" s="78"/>
      <c r="J21" s="81"/>
      <c r="K21" s="80"/>
      <c r="L21" s="80"/>
      <c r="M21" s="79"/>
      <c r="N21" s="79"/>
      <c r="O21" s="79"/>
      <c r="P21" s="79"/>
      <c r="Q21" s="80"/>
      <c r="R21" s="81"/>
      <c r="S21" s="81"/>
      <c r="T21" s="82"/>
      <c r="U21" s="83" t="str">
        <f>IF(F21&lt;&gt;"",IFERROR(HLOOKUP("prediction_xgb_"&amp;F21,ML_prediction!$D$4:$AP$6,3,0),"No Analysis"),"")</f>
        <v/>
      </c>
      <c r="V21" s="83" t="str">
        <f>IF(F21&lt;&gt;"",IFERROR(HLOOKUP("prediction_LR_"&amp;F21,ML_prediction!$D$4:$AP$6,3,0),"No Analysis"),"")</f>
        <v/>
      </c>
      <c r="W21" s="84"/>
      <c r="X21" s="84"/>
      <c r="Y21" s="84"/>
      <c r="Z21" s="84"/>
      <c r="AA21" s="84"/>
      <c r="AB21" s="84"/>
      <c r="AC21" s="84"/>
      <c r="AD21" s="82"/>
      <c r="AE21" s="82"/>
      <c r="AF21" s="82"/>
      <c r="AG21" s="82"/>
      <c r="AH21" s="82"/>
      <c r="AI21" s="82"/>
      <c r="AJ21" s="82"/>
      <c r="AK21" s="82"/>
      <c r="AL21" s="85"/>
      <c r="AM21" s="82"/>
      <c r="AN21" s="82"/>
      <c r="AO21" s="86"/>
      <c r="AP21" s="87"/>
      <c r="AQ21" s="88"/>
      <c r="AR21" s="89">
        <f t="shared" ref="AR21" si="15">AQ21*AP21*H21</f>
        <v>0</v>
      </c>
      <c r="AS21" s="89"/>
      <c r="AT21" s="90"/>
      <c r="AU21" s="85"/>
      <c r="AV21" s="86"/>
      <c r="AW21" s="90"/>
      <c r="AX21" s="88" t="str">
        <f t="shared" ref="AX21" si="16">IF(AQ21&lt;&gt;"",AQ21, "")</f>
        <v/>
      </c>
      <c r="AY21" s="89"/>
      <c r="AZ21" s="89" t="str">
        <f t="shared" ref="AZ21" si="17">IF(AY21&lt;&gt;"",AY21*AX21*H21,"")</f>
        <v/>
      </c>
      <c r="BA21" s="91" t="str">
        <f t="shared" ref="BA21" si="18">IF(AO21&lt;&gt;"",IF(AO21="BUY",(AZ21-AR21),-(AZ21-AR21)),"")</f>
        <v/>
      </c>
      <c r="BB21" s="113" t="str">
        <f t="shared" ref="BB21" si="19">IF(BA21&lt;&gt;"",BA21/(AR21),"")</f>
        <v/>
      </c>
      <c r="BC21" s="119"/>
      <c r="BD21" s="120"/>
      <c r="BE21" s="89"/>
      <c r="BF21" s="89"/>
      <c r="BG21" s="91"/>
      <c r="BH21" s="113"/>
      <c r="BI21" s="118"/>
      <c r="BJ21" s="118"/>
      <c r="BK21" s="118"/>
      <c r="BL21" s="118"/>
      <c r="BN21" s="35"/>
      <c r="BO21" s="4"/>
    </row>
    <row r="22" spans="1:67">
      <c r="A22" s="75">
        <v>9</v>
      </c>
      <c r="B22" s="76"/>
      <c r="C22" s="75"/>
      <c r="D22" s="75"/>
      <c r="E22" s="75"/>
      <c r="F22" s="75"/>
      <c r="G22" s="77"/>
      <c r="H22" s="77"/>
      <c r="I22" s="78"/>
      <c r="J22" s="81"/>
      <c r="K22" s="80"/>
      <c r="L22" s="80"/>
      <c r="M22" s="79"/>
      <c r="N22" s="79"/>
      <c r="O22" s="79"/>
      <c r="P22" s="79"/>
      <c r="Q22" s="80"/>
      <c r="R22" s="81"/>
      <c r="S22" s="81"/>
      <c r="T22" s="82"/>
      <c r="U22" s="83" t="str">
        <f>IF(F22&lt;&gt;"",IFERROR(HLOOKUP("prediction_xgb_"&amp;F22,ML_prediction!$D$4:$AP$6,3,0),"No Analysis"),"")</f>
        <v/>
      </c>
      <c r="V22" s="83" t="str">
        <f>IF(F22&lt;&gt;"",IFERROR(HLOOKUP("prediction_LR_"&amp;F22,ML_prediction!$D$4:$AP$6,3,0),"No Analysis"),"")</f>
        <v/>
      </c>
      <c r="W22" s="84"/>
      <c r="X22" s="84"/>
      <c r="Y22" s="84"/>
      <c r="Z22" s="84"/>
      <c r="AA22" s="84"/>
      <c r="AB22" s="84"/>
      <c r="AC22" s="84"/>
      <c r="AD22" s="82"/>
      <c r="AE22" s="82"/>
      <c r="AF22" s="82"/>
      <c r="AG22" s="82"/>
      <c r="AH22" s="82"/>
      <c r="AI22" s="82"/>
      <c r="AJ22" s="82"/>
      <c r="AK22" s="82"/>
      <c r="AL22" s="85"/>
      <c r="AM22" s="82"/>
      <c r="AN22" s="82"/>
      <c r="AO22" s="86"/>
      <c r="AP22" s="87"/>
      <c r="AQ22" s="88"/>
      <c r="AR22" s="89">
        <f t="shared" ref="AR22" si="20">AQ22*AP22*H22</f>
        <v>0</v>
      </c>
      <c r="AS22" s="89"/>
      <c r="AT22" s="90"/>
      <c r="AU22" s="85"/>
      <c r="AV22" s="86"/>
      <c r="AW22" s="90"/>
      <c r="AX22" s="88" t="str">
        <f t="shared" ref="AX22" si="21">IF(AQ22&lt;&gt;"",AQ22, "")</f>
        <v/>
      </c>
      <c r="AY22" s="89"/>
      <c r="AZ22" s="89" t="str">
        <f t="shared" ref="AZ22" si="22">IF(AY22&lt;&gt;"",AY22*AX22*H22,"")</f>
        <v/>
      </c>
      <c r="BA22" s="91" t="str">
        <f t="shared" ref="BA22" si="23">IF(AO22&lt;&gt;"",IF(AO22="BUY",(AZ22-AR22),-(AZ22-AR22)),"")</f>
        <v/>
      </c>
      <c r="BB22" s="113" t="str">
        <f t="shared" ref="BB22" si="24">IF(BA22&lt;&gt;"",BA22/(AR22),"")</f>
        <v/>
      </c>
      <c r="BC22" s="119"/>
      <c r="BD22" s="120"/>
      <c r="BE22" s="89"/>
      <c r="BF22" s="89"/>
      <c r="BG22" s="91"/>
      <c r="BH22" s="113"/>
      <c r="BI22" s="118"/>
      <c r="BJ22" s="118"/>
      <c r="BK22" s="118"/>
      <c r="BL22" s="118"/>
      <c r="BN22" s="35"/>
      <c r="BO22" s="4"/>
    </row>
    <row r="23" spans="1:67">
      <c r="A23" s="75">
        <v>9</v>
      </c>
      <c r="B23" s="76"/>
      <c r="C23" s="75"/>
      <c r="D23" s="75"/>
      <c r="E23" s="75"/>
      <c r="F23" s="75"/>
      <c r="G23" s="77"/>
      <c r="H23" s="77"/>
      <c r="I23" s="78"/>
      <c r="J23" s="81"/>
      <c r="K23" s="80"/>
      <c r="L23" s="80"/>
      <c r="M23" s="79"/>
      <c r="N23" s="79"/>
      <c r="O23" s="79"/>
      <c r="P23" s="79"/>
      <c r="Q23" s="80"/>
      <c r="R23" s="81"/>
      <c r="S23" s="81"/>
      <c r="T23" s="82"/>
      <c r="U23" s="83" t="str">
        <f>IF(F23&lt;&gt;"",IFERROR(HLOOKUP("prediction_xgb_"&amp;F23,ML_prediction!$D$4:$AP$6,3,0),"No Analysis"),"")</f>
        <v/>
      </c>
      <c r="V23" s="83" t="str">
        <f>IF(F23&lt;&gt;"",IFERROR(HLOOKUP("prediction_LR_"&amp;F23,ML_prediction!$D$4:$AP$6,3,0),"No Analysis"),"")</f>
        <v/>
      </c>
      <c r="W23" s="84"/>
      <c r="X23" s="84"/>
      <c r="Y23" s="84"/>
      <c r="Z23" s="84"/>
      <c r="AA23" s="84"/>
      <c r="AB23" s="84"/>
      <c r="AC23" s="84"/>
      <c r="AD23" s="82"/>
      <c r="AE23" s="82"/>
      <c r="AF23" s="82"/>
      <c r="AG23" s="82"/>
      <c r="AH23" s="82"/>
      <c r="AI23" s="82"/>
      <c r="AJ23" s="82"/>
      <c r="AK23" s="82"/>
      <c r="AL23" s="85"/>
      <c r="AM23" s="82"/>
      <c r="AN23" s="82"/>
      <c r="AO23" s="86"/>
      <c r="AP23" s="87"/>
      <c r="AQ23" s="88"/>
      <c r="AR23" s="89">
        <f t="shared" ref="AR23:AR24" si="25">AQ23*AP23*H23</f>
        <v>0</v>
      </c>
      <c r="AS23" s="89"/>
      <c r="AT23" s="90"/>
      <c r="AU23" s="85"/>
      <c r="AV23" s="86"/>
      <c r="AW23" s="90"/>
      <c r="AX23" s="88" t="str">
        <f t="shared" ref="AX23:AX24" si="26">IF(AQ23&lt;&gt;"",AQ23, "")</f>
        <v/>
      </c>
      <c r="AY23" s="89"/>
      <c r="AZ23" s="89" t="str">
        <f t="shared" ref="AZ23:AZ24" si="27">IF(AY23&lt;&gt;"",AY23*AX23*H23,"")</f>
        <v/>
      </c>
      <c r="BA23" s="91" t="str">
        <f t="shared" ref="BA23:BA24" si="28">IF(AO23&lt;&gt;"",IF(AO23="BUY",(AZ23-AR23),-(AZ23-AR23)),"")</f>
        <v/>
      </c>
      <c r="BB23" s="113" t="str">
        <f t="shared" ref="BB23:BB24" si="29">IF(BA23&lt;&gt;"",BA23/(AR23),"")</f>
        <v/>
      </c>
      <c r="BC23" s="119"/>
      <c r="BD23" s="120"/>
      <c r="BE23" s="89"/>
      <c r="BF23" s="89"/>
      <c r="BG23" s="91"/>
      <c r="BH23" s="113"/>
      <c r="BI23" s="118"/>
      <c r="BJ23" s="118"/>
      <c r="BK23" s="118"/>
      <c r="BL23" s="118"/>
      <c r="BN23" s="35"/>
      <c r="BO23" s="4"/>
    </row>
    <row r="24" spans="1:67">
      <c r="A24" s="75">
        <v>9</v>
      </c>
      <c r="B24" s="76"/>
      <c r="C24" s="75"/>
      <c r="D24" s="75"/>
      <c r="E24" s="75"/>
      <c r="F24" s="75"/>
      <c r="G24" s="77"/>
      <c r="H24" s="77"/>
      <c r="I24" s="78"/>
      <c r="J24" s="81"/>
      <c r="K24" s="80"/>
      <c r="L24" s="80"/>
      <c r="M24" s="79"/>
      <c r="N24" s="79"/>
      <c r="O24" s="79"/>
      <c r="P24" s="79"/>
      <c r="Q24" s="80"/>
      <c r="R24" s="81"/>
      <c r="S24" s="81"/>
      <c r="T24" s="82"/>
      <c r="U24" s="83" t="str">
        <f>IF(F24&lt;&gt;"",IFERROR(HLOOKUP("prediction_xgb_"&amp;F24,ML_prediction!$D$4:$AP$6,3,0),"No Analysis"),"")</f>
        <v/>
      </c>
      <c r="V24" s="83" t="str">
        <f>IF(F24&lt;&gt;"",IFERROR(HLOOKUP("prediction_LR_"&amp;F24,ML_prediction!$D$4:$AP$6,3,0),"No Analysis"),"")</f>
        <v/>
      </c>
      <c r="W24" s="84"/>
      <c r="X24" s="84"/>
      <c r="Y24" s="84"/>
      <c r="Z24" s="84"/>
      <c r="AA24" s="84"/>
      <c r="AB24" s="84"/>
      <c r="AC24" s="84"/>
      <c r="AD24" s="82"/>
      <c r="AE24" s="82"/>
      <c r="AF24" s="82"/>
      <c r="AG24" s="82"/>
      <c r="AH24" s="82"/>
      <c r="AI24" s="82"/>
      <c r="AJ24" s="82"/>
      <c r="AK24" s="82"/>
      <c r="AL24" s="85"/>
      <c r="AM24" s="82"/>
      <c r="AN24" s="82"/>
      <c r="AO24" s="86"/>
      <c r="AP24" s="87"/>
      <c r="AQ24" s="88"/>
      <c r="AR24" s="89">
        <f t="shared" si="25"/>
        <v>0</v>
      </c>
      <c r="AS24" s="89"/>
      <c r="AT24" s="90"/>
      <c r="AU24" s="85"/>
      <c r="AV24" s="86"/>
      <c r="AW24" s="90"/>
      <c r="AX24" s="88" t="str">
        <f t="shared" si="26"/>
        <v/>
      </c>
      <c r="AY24" s="89"/>
      <c r="AZ24" s="89" t="str">
        <f t="shared" si="27"/>
        <v/>
      </c>
      <c r="BA24" s="91" t="str">
        <f t="shared" si="28"/>
        <v/>
      </c>
      <c r="BB24" s="113" t="str">
        <f t="shared" si="29"/>
        <v/>
      </c>
      <c r="BC24" s="119"/>
      <c r="BD24" s="120"/>
      <c r="BE24" s="89"/>
      <c r="BF24" s="89"/>
      <c r="BG24" s="91"/>
      <c r="BH24" s="113"/>
      <c r="BI24" s="118"/>
      <c r="BJ24" s="118"/>
      <c r="BK24" s="118"/>
      <c r="BL24" s="118"/>
      <c r="BN24" s="35"/>
      <c r="BO24" s="4"/>
    </row>
    <row r="25" spans="1:67">
      <c r="A25" s="75">
        <v>9</v>
      </c>
      <c r="B25" s="76"/>
      <c r="C25" s="75"/>
      <c r="D25" s="75"/>
      <c r="E25" s="75"/>
      <c r="F25" s="75"/>
      <c r="G25" s="77"/>
      <c r="H25" s="77"/>
      <c r="I25" s="78"/>
      <c r="J25" s="81"/>
      <c r="K25" s="80"/>
      <c r="L25" s="80"/>
      <c r="M25" s="79"/>
      <c r="N25" s="79"/>
      <c r="O25" s="79"/>
      <c r="P25" s="79"/>
      <c r="Q25" s="80"/>
      <c r="R25" s="81"/>
      <c r="S25" s="81"/>
      <c r="T25" s="82"/>
      <c r="U25" s="83" t="str">
        <f>IF(F25&lt;&gt;"",IFERROR(HLOOKUP("prediction_xgb_"&amp;F25,ML_prediction!$D$4:$AP$6,3,0),"No Analysis"),"")</f>
        <v/>
      </c>
      <c r="V25" s="83" t="str">
        <f>IF(F25&lt;&gt;"",IFERROR(HLOOKUP("prediction_LR_"&amp;F25,ML_prediction!$D$4:$AP$6,3,0),"No Analysis"),"")</f>
        <v/>
      </c>
      <c r="W25" s="84"/>
      <c r="X25" s="84"/>
      <c r="Y25" s="84"/>
      <c r="Z25" s="84"/>
      <c r="AA25" s="84"/>
      <c r="AB25" s="84"/>
      <c r="AC25" s="84"/>
      <c r="AD25" s="82"/>
      <c r="AE25" s="82"/>
      <c r="AF25" s="82"/>
      <c r="AG25" s="82"/>
      <c r="AH25" s="82"/>
      <c r="AI25" s="82"/>
      <c r="AJ25" s="82"/>
      <c r="AK25" s="82"/>
      <c r="AL25" s="85"/>
      <c r="AM25" s="82"/>
      <c r="AN25" s="82"/>
      <c r="AO25" s="86"/>
      <c r="AP25" s="87"/>
      <c r="AQ25" s="88"/>
      <c r="AR25" s="89">
        <f t="shared" ref="AR25" si="30">AQ25*AP25*H25</f>
        <v>0</v>
      </c>
      <c r="AS25" s="89"/>
      <c r="AT25" s="90"/>
      <c r="AU25" s="85"/>
      <c r="AV25" s="86"/>
      <c r="AW25" s="90"/>
      <c r="AX25" s="88" t="str">
        <f t="shared" ref="AX25" si="31">IF(AQ25&lt;&gt;"",AQ25, "")</f>
        <v/>
      </c>
      <c r="AY25" s="89"/>
      <c r="AZ25" s="89" t="str">
        <f t="shared" ref="AZ25" si="32">IF(AY25&lt;&gt;"",AY25*AX25*H25,"")</f>
        <v/>
      </c>
      <c r="BA25" s="91" t="str">
        <f t="shared" ref="BA25" si="33">IF(AO25&lt;&gt;"",IF(AO25="BUY",(AZ25-AR25),-(AZ25-AR25)),"")</f>
        <v/>
      </c>
      <c r="BB25" s="113" t="str">
        <f t="shared" ref="BB25" si="34">IF(BA25&lt;&gt;"",BA25/(AR25),"")</f>
        <v/>
      </c>
      <c r="BC25" s="119"/>
      <c r="BD25" s="120"/>
      <c r="BE25" s="89"/>
      <c r="BF25" s="89"/>
      <c r="BG25" s="91"/>
      <c r="BH25" s="113"/>
      <c r="BI25" s="118"/>
      <c r="BJ25" s="118"/>
      <c r="BK25" s="118"/>
      <c r="BL25" s="118"/>
      <c r="BN25" s="35"/>
      <c r="BO25" s="4"/>
    </row>
    <row r="26" spans="1:67">
      <c r="A26" s="75">
        <v>9</v>
      </c>
      <c r="B26" s="76"/>
      <c r="C26" s="75"/>
      <c r="D26" s="75"/>
      <c r="E26" s="75"/>
      <c r="F26" s="75"/>
      <c r="G26" s="77"/>
      <c r="H26" s="77"/>
      <c r="I26" s="78"/>
      <c r="J26" s="81"/>
      <c r="K26" s="80"/>
      <c r="L26" s="80"/>
      <c r="M26" s="79"/>
      <c r="N26" s="79"/>
      <c r="O26" s="79"/>
      <c r="P26" s="79"/>
      <c r="Q26" s="80"/>
      <c r="R26" s="81"/>
      <c r="S26" s="81"/>
      <c r="T26" s="82"/>
      <c r="U26" s="83" t="str">
        <f>IF(F26&lt;&gt;"",IFERROR(HLOOKUP("prediction_xgb_"&amp;F26,ML_prediction!$D$4:$AP$6,3,0),"No Analysis"),"")</f>
        <v/>
      </c>
      <c r="V26" s="83" t="str">
        <f>IF(F26&lt;&gt;"",IFERROR(HLOOKUP("prediction_LR_"&amp;F26,ML_prediction!$D$4:$AP$6,3,0),"No Analysis"),"")</f>
        <v/>
      </c>
      <c r="W26" s="84"/>
      <c r="X26" s="84"/>
      <c r="Y26" s="84"/>
      <c r="Z26" s="84"/>
      <c r="AA26" s="84"/>
      <c r="AB26" s="84"/>
      <c r="AC26" s="84"/>
      <c r="AD26" s="82"/>
      <c r="AE26" s="82"/>
      <c r="AF26" s="82"/>
      <c r="AG26" s="82"/>
      <c r="AH26" s="82"/>
      <c r="AI26" s="82"/>
      <c r="AJ26" s="82"/>
      <c r="AK26" s="82"/>
      <c r="AL26" s="85"/>
      <c r="AM26" s="82"/>
      <c r="AN26" s="82"/>
      <c r="AO26" s="86"/>
      <c r="AP26" s="87"/>
      <c r="AQ26" s="88"/>
      <c r="AR26" s="89">
        <f t="shared" ref="AR26:AR63" si="35">AQ26*AP26*H26</f>
        <v>0</v>
      </c>
      <c r="AS26" s="89"/>
      <c r="AT26" s="90"/>
      <c r="AU26" s="85"/>
      <c r="AV26" s="86"/>
      <c r="AW26" s="90"/>
      <c r="AX26" s="88" t="str">
        <f t="shared" ref="AX26:AX63" si="36">IF(AQ26&lt;&gt;"",AQ26, "")</f>
        <v/>
      </c>
      <c r="AY26" s="89"/>
      <c r="AZ26" s="89" t="str">
        <f t="shared" ref="AZ26:AZ63" si="37">IF(AY26&lt;&gt;"",AY26*AX26*H26,"")</f>
        <v/>
      </c>
      <c r="BA26" s="91" t="str">
        <f t="shared" ref="BA26:BA63" si="38">IF(AO26&lt;&gt;"",IF(AO26="BUY",(AZ26-AR26),-(AZ26-AR26)),"")</f>
        <v/>
      </c>
      <c r="BB26" s="113" t="str">
        <f t="shared" ref="BB26:BB63" si="39">IF(BA26&lt;&gt;"",BA26/(AR26),"")</f>
        <v/>
      </c>
      <c r="BC26" s="119"/>
      <c r="BD26" s="120"/>
      <c r="BE26" s="89"/>
      <c r="BF26" s="89"/>
      <c r="BG26" s="91"/>
      <c r="BH26" s="113"/>
      <c r="BI26" s="118"/>
      <c r="BJ26" s="118"/>
      <c r="BK26" s="118"/>
      <c r="BL26" s="118"/>
      <c r="BN26" s="35"/>
      <c r="BO26" s="4"/>
    </row>
    <row r="27" spans="1:67">
      <c r="A27" s="75">
        <v>9</v>
      </c>
      <c r="B27" s="76"/>
      <c r="C27" s="75"/>
      <c r="D27" s="75"/>
      <c r="E27" s="75"/>
      <c r="F27" s="75"/>
      <c r="G27" s="77"/>
      <c r="H27" s="77"/>
      <c r="I27" s="78"/>
      <c r="J27" s="81"/>
      <c r="K27" s="80"/>
      <c r="L27" s="80"/>
      <c r="M27" s="79"/>
      <c r="N27" s="79"/>
      <c r="O27" s="79"/>
      <c r="P27" s="79"/>
      <c r="Q27" s="80"/>
      <c r="R27" s="81"/>
      <c r="S27" s="81"/>
      <c r="T27" s="82"/>
      <c r="U27" s="83" t="str">
        <f>IF(F27&lt;&gt;"",IFERROR(HLOOKUP("prediction_xgb_"&amp;F27,ML_prediction!$D$4:$AP$6,3,0),"No Analysis"),"")</f>
        <v/>
      </c>
      <c r="V27" s="83" t="str">
        <f>IF(F27&lt;&gt;"",IFERROR(HLOOKUP("prediction_LR_"&amp;F27,ML_prediction!$D$4:$AP$6,3,0),"No Analysis"),"")</f>
        <v/>
      </c>
      <c r="W27" s="84"/>
      <c r="X27" s="84"/>
      <c r="Y27" s="84"/>
      <c r="Z27" s="84"/>
      <c r="AA27" s="84"/>
      <c r="AB27" s="84"/>
      <c r="AC27" s="84"/>
      <c r="AD27" s="82"/>
      <c r="AE27" s="82"/>
      <c r="AF27" s="82"/>
      <c r="AG27" s="82"/>
      <c r="AH27" s="82"/>
      <c r="AI27" s="82"/>
      <c r="AJ27" s="82"/>
      <c r="AK27" s="82"/>
      <c r="AL27" s="85"/>
      <c r="AM27" s="82"/>
      <c r="AN27" s="82"/>
      <c r="AO27" s="86"/>
      <c r="AP27" s="87"/>
      <c r="AQ27" s="88"/>
      <c r="AR27" s="89">
        <f t="shared" si="35"/>
        <v>0</v>
      </c>
      <c r="AS27" s="89"/>
      <c r="AT27" s="90"/>
      <c r="AU27" s="85"/>
      <c r="AV27" s="86"/>
      <c r="AW27" s="90"/>
      <c r="AX27" s="88" t="str">
        <f t="shared" si="36"/>
        <v/>
      </c>
      <c r="AY27" s="89"/>
      <c r="AZ27" s="89" t="str">
        <f t="shared" si="37"/>
        <v/>
      </c>
      <c r="BA27" s="91" t="str">
        <f t="shared" si="38"/>
        <v/>
      </c>
      <c r="BB27" s="113" t="str">
        <f t="shared" si="39"/>
        <v/>
      </c>
      <c r="BC27" s="119"/>
      <c r="BD27" s="120"/>
      <c r="BE27" s="89"/>
      <c r="BF27" s="89"/>
      <c r="BG27" s="91"/>
      <c r="BH27" s="113"/>
      <c r="BI27" s="118"/>
      <c r="BJ27" s="118"/>
      <c r="BK27" s="118"/>
      <c r="BL27" s="118"/>
      <c r="BN27" s="35"/>
      <c r="BO27" s="4"/>
    </row>
    <row r="28" spans="1:67">
      <c r="A28" s="75">
        <v>9</v>
      </c>
      <c r="B28" s="76"/>
      <c r="C28" s="75"/>
      <c r="D28" s="75"/>
      <c r="E28" s="75"/>
      <c r="F28" s="75"/>
      <c r="G28" s="77"/>
      <c r="H28" s="77"/>
      <c r="I28" s="78"/>
      <c r="J28" s="81"/>
      <c r="K28" s="80"/>
      <c r="L28" s="80"/>
      <c r="M28" s="79"/>
      <c r="N28" s="79"/>
      <c r="O28" s="79"/>
      <c r="P28" s="79"/>
      <c r="Q28" s="80"/>
      <c r="R28" s="81"/>
      <c r="S28" s="81"/>
      <c r="T28" s="82"/>
      <c r="U28" s="83" t="str">
        <f>IF(F28&lt;&gt;"",IFERROR(HLOOKUP("prediction_xgb_"&amp;F28,ML_prediction!$D$4:$AP$6,3,0),"No Analysis"),"")</f>
        <v/>
      </c>
      <c r="V28" s="83" t="str">
        <f>IF(F28&lt;&gt;"",IFERROR(HLOOKUP("prediction_LR_"&amp;F28,ML_prediction!$D$4:$AP$6,3,0),"No Analysis"),"")</f>
        <v/>
      </c>
      <c r="W28" s="84"/>
      <c r="X28" s="84"/>
      <c r="Y28" s="84"/>
      <c r="Z28" s="84"/>
      <c r="AA28" s="84"/>
      <c r="AB28" s="84"/>
      <c r="AC28" s="84"/>
      <c r="AD28" s="82"/>
      <c r="AE28" s="82"/>
      <c r="AF28" s="82"/>
      <c r="AG28" s="82"/>
      <c r="AH28" s="82"/>
      <c r="AI28" s="82"/>
      <c r="AJ28" s="82"/>
      <c r="AK28" s="82"/>
      <c r="AL28" s="85"/>
      <c r="AM28" s="82"/>
      <c r="AN28" s="82"/>
      <c r="AO28" s="86"/>
      <c r="AP28" s="87"/>
      <c r="AQ28" s="88"/>
      <c r="AR28" s="89">
        <f t="shared" si="35"/>
        <v>0</v>
      </c>
      <c r="AS28" s="89"/>
      <c r="AT28" s="90"/>
      <c r="AU28" s="85"/>
      <c r="AV28" s="86"/>
      <c r="AW28" s="90"/>
      <c r="AX28" s="88" t="str">
        <f t="shared" si="36"/>
        <v/>
      </c>
      <c r="AY28" s="89"/>
      <c r="AZ28" s="89" t="str">
        <f t="shared" si="37"/>
        <v/>
      </c>
      <c r="BA28" s="91" t="str">
        <f t="shared" si="38"/>
        <v/>
      </c>
      <c r="BB28" s="113" t="str">
        <f t="shared" si="39"/>
        <v/>
      </c>
      <c r="BC28" s="119"/>
      <c r="BD28" s="120"/>
      <c r="BE28" s="89"/>
      <c r="BF28" s="89"/>
      <c r="BG28" s="91"/>
      <c r="BH28" s="113"/>
      <c r="BI28" s="118"/>
      <c r="BJ28" s="118"/>
      <c r="BK28" s="118"/>
      <c r="BL28" s="118"/>
      <c r="BN28" s="35"/>
      <c r="BO28" s="4"/>
    </row>
    <row r="29" spans="1:67">
      <c r="A29" s="75">
        <v>9</v>
      </c>
      <c r="B29" s="76"/>
      <c r="C29" s="75"/>
      <c r="D29" s="75"/>
      <c r="E29" s="75"/>
      <c r="F29" s="75"/>
      <c r="G29" s="77"/>
      <c r="H29" s="77"/>
      <c r="I29" s="78"/>
      <c r="J29" s="81"/>
      <c r="K29" s="80"/>
      <c r="L29" s="80"/>
      <c r="M29" s="79"/>
      <c r="N29" s="79"/>
      <c r="O29" s="79"/>
      <c r="P29" s="79"/>
      <c r="Q29" s="80"/>
      <c r="R29" s="81"/>
      <c r="S29" s="81"/>
      <c r="T29" s="82"/>
      <c r="U29" s="83" t="str">
        <f>IF(F29&lt;&gt;"",IFERROR(HLOOKUP("prediction_xgb_"&amp;F29,ML_prediction!$D$4:$AP$6,3,0),"No Analysis"),"")</f>
        <v/>
      </c>
      <c r="V29" s="83" t="str">
        <f>IF(F29&lt;&gt;"",IFERROR(HLOOKUP("prediction_LR_"&amp;F29,ML_prediction!$D$4:$AP$6,3,0),"No Analysis"),"")</f>
        <v/>
      </c>
      <c r="W29" s="84"/>
      <c r="X29" s="84"/>
      <c r="Y29" s="84"/>
      <c r="Z29" s="84"/>
      <c r="AA29" s="84"/>
      <c r="AB29" s="84"/>
      <c r="AC29" s="84"/>
      <c r="AD29" s="82"/>
      <c r="AE29" s="82"/>
      <c r="AF29" s="82"/>
      <c r="AG29" s="82"/>
      <c r="AH29" s="82"/>
      <c r="AI29" s="82"/>
      <c r="AJ29" s="82"/>
      <c r="AK29" s="82"/>
      <c r="AL29" s="85"/>
      <c r="AM29" s="82"/>
      <c r="AN29" s="82"/>
      <c r="AO29" s="86"/>
      <c r="AP29" s="87"/>
      <c r="AQ29" s="88"/>
      <c r="AR29" s="89">
        <f t="shared" si="35"/>
        <v>0</v>
      </c>
      <c r="AS29" s="89"/>
      <c r="AT29" s="90"/>
      <c r="AU29" s="85"/>
      <c r="AV29" s="86"/>
      <c r="AW29" s="90"/>
      <c r="AX29" s="88" t="str">
        <f t="shared" si="36"/>
        <v/>
      </c>
      <c r="AY29" s="89"/>
      <c r="AZ29" s="89" t="str">
        <f t="shared" si="37"/>
        <v/>
      </c>
      <c r="BA29" s="91" t="str">
        <f t="shared" si="38"/>
        <v/>
      </c>
      <c r="BB29" s="113" t="str">
        <f t="shared" si="39"/>
        <v/>
      </c>
      <c r="BC29" s="119"/>
      <c r="BD29" s="120"/>
      <c r="BE29" s="89"/>
      <c r="BF29" s="89"/>
      <c r="BG29" s="91"/>
      <c r="BH29" s="113"/>
      <c r="BI29" s="118"/>
      <c r="BJ29" s="118"/>
      <c r="BK29" s="118"/>
      <c r="BL29" s="118"/>
      <c r="BN29" s="35"/>
      <c r="BO29" s="4"/>
    </row>
    <row r="30" spans="1:67">
      <c r="A30" s="75">
        <v>9</v>
      </c>
      <c r="B30" s="76"/>
      <c r="C30" s="75"/>
      <c r="D30" s="75"/>
      <c r="E30" s="75"/>
      <c r="F30" s="75"/>
      <c r="G30" s="77"/>
      <c r="H30" s="77"/>
      <c r="I30" s="78"/>
      <c r="J30" s="81"/>
      <c r="K30" s="80"/>
      <c r="L30" s="80"/>
      <c r="M30" s="79"/>
      <c r="N30" s="79"/>
      <c r="O30" s="79"/>
      <c r="P30" s="79"/>
      <c r="Q30" s="80"/>
      <c r="R30" s="81"/>
      <c r="S30" s="81"/>
      <c r="T30" s="82"/>
      <c r="U30" s="83" t="str">
        <f>IF(F30&lt;&gt;"",IFERROR(HLOOKUP("prediction_xgb_"&amp;F30,ML_prediction!$D$4:$AP$6,3,0),"No Analysis"),"")</f>
        <v/>
      </c>
      <c r="V30" s="83" t="str">
        <f>IF(F30&lt;&gt;"",IFERROR(HLOOKUP("prediction_LR_"&amp;F30,ML_prediction!$D$4:$AP$6,3,0),"No Analysis"),"")</f>
        <v/>
      </c>
      <c r="W30" s="84"/>
      <c r="X30" s="84"/>
      <c r="Y30" s="84"/>
      <c r="Z30" s="84"/>
      <c r="AA30" s="84"/>
      <c r="AB30" s="84"/>
      <c r="AC30" s="84"/>
      <c r="AD30" s="82"/>
      <c r="AE30" s="82"/>
      <c r="AF30" s="82"/>
      <c r="AG30" s="82"/>
      <c r="AH30" s="82"/>
      <c r="AI30" s="82"/>
      <c r="AJ30" s="82"/>
      <c r="AK30" s="82"/>
      <c r="AL30" s="85"/>
      <c r="AM30" s="82"/>
      <c r="AN30" s="82"/>
      <c r="AO30" s="86"/>
      <c r="AP30" s="87"/>
      <c r="AQ30" s="88"/>
      <c r="AR30" s="89">
        <f t="shared" si="35"/>
        <v>0</v>
      </c>
      <c r="AS30" s="89"/>
      <c r="AT30" s="90"/>
      <c r="AU30" s="85"/>
      <c r="AV30" s="86"/>
      <c r="AW30" s="90"/>
      <c r="AX30" s="88" t="str">
        <f t="shared" si="36"/>
        <v/>
      </c>
      <c r="AY30" s="89"/>
      <c r="AZ30" s="89" t="str">
        <f t="shared" si="37"/>
        <v/>
      </c>
      <c r="BA30" s="91" t="str">
        <f t="shared" si="38"/>
        <v/>
      </c>
      <c r="BB30" s="113" t="str">
        <f t="shared" si="39"/>
        <v/>
      </c>
      <c r="BC30" s="119"/>
      <c r="BD30" s="120"/>
      <c r="BE30" s="89"/>
      <c r="BF30" s="89"/>
      <c r="BG30" s="91"/>
      <c r="BH30" s="113"/>
      <c r="BI30" s="118"/>
      <c r="BJ30" s="118"/>
      <c r="BK30" s="118"/>
      <c r="BL30" s="118"/>
      <c r="BN30" s="35"/>
      <c r="BO30" s="4"/>
    </row>
    <row r="31" spans="1:67">
      <c r="A31" s="75">
        <v>9</v>
      </c>
      <c r="B31" s="76"/>
      <c r="C31" s="75"/>
      <c r="D31" s="75"/>
      <c r="E31" s="75"/>
      <c r="F31" s="75"/>
      <c r="G31" s="77"/>
      <c r="H31" s="77"/>
      <c r="I31" s="78"/>
      <c r="J31" s="81"/>
      <c r="K31" s="80"/>
      <c r="L31" s="80"/>
      <c r="M31" s="79"/>
      <c r="N31" s="79"/>
      <c r="O31" s="79"/>
      <c r="P31" s="79"/>
      <c r="Q31" s="80"/>
      <c r="R31" s="81"/>
      <c r="S31" s="81"/>
      <c r="T31" s="82"/>
      <c r="U31" s="83" t="str">
        <f>IF(F31&lt;&gt;"",IFERROR(HLOOKUP("prediction_xgb_"&amp;F31,ML_prediction!$D$4:$AP$6,3,0),"No Analysis"),"")</f>
        <v/>
      </c>
      <c r="V31" s="83" t="str">
        <f>IF(F31&lt;&gt;"",IFERROR(HLOOKUP("prediction_LR_"&amp;F31,ML_prediction!$D$4:$AP$6,3,0),"No Analysis"),"")</f>
        <v/>
      </c>
      <c r="W31" s="84"/>
      <c r="X31" s="84"/>
      <c r="Y31" s="84"/>
      <c r="Z31" s="84"/>
      <c r="AA31" s="84"/>
      <c r="AB31" s="84"/>
      <c r="AC31" s="84"/>
      <c r="AD31" s="82"/>
      <c r="AE31" s="82"/>
      <c r="AF31" s="82"/>
      <c r="AG31" s="82"/>
      <c r="AH31" s="82"/>
      <c r="AI31" s="82"/>
      <c r="AJ31" s="82"/>
      <c r="AK31" s="82"/>
      <c r="AL31" s="85"/>
      <c r="AM31" s="82"/>
      <c r="AN31" s="82"/>
      <c r="AO31" s="86"/>
      <c r="AP31" s="87"/>
      <c r="AQ31" s="88"/>
      <c r="AR31" s="89">
        <f t="shared" si="35"/>
        <v>0</v>
      </c>
      <c r="AS31" s="89"/>
      <c r="AT31" s="90"/>
      <c r="AU31" s="85"/>
      <c r="AV31" s="86"/>
      <c r="AW31" s="90"/>
      <c r="AX31" s="88" t="str">
        <f t="shared" si="36"/>
        <v/>
      </c>
      <c r="AY31" s="89"/>
      <c r="AZ31" s="89" t="str">
        <f t="shared" si="37"/>
        <v/>
      </c>
      <c r="BA31" s="91" t="str">
        <f t="shared" si="38"/>
        <v/>
      </c>
      <c r="BB31" s="113" t="str">
        <f t="shared" si="39"/>
        <v/>
      </c>
      <c r="BC31" s="119"/>
      <c r="BD31" s="120"/>
      <c r="BE31" s="89"/>
      <c r="BF31" s="89"/>
      <c r="BG31" s="91"/>
      <c r="BH31" s="113"/>
      <c r="BI31" s="118"/>
      <c r="BJ31" s="118"/>
      <c r="BK31" s="118"/>
      <c r="BL31" s="118"/>
      <c r="BN31" s="35"/>
      <c r="BO31" s="4"/>
    </row>
    <row r="32" spans="1:67">
      <c r="A32" s="75">
        <v>9</v>
      </c>
      <c r="B32" s="76"/>
      <c r="C32" s="75"/>
      <c r="D32" s="75"/>
      <c r="E32" s="75"/>
      <c r="F32" s="75"/>
      <c r="G32" s="77"/>
      <c r="H32" s="77"/>
      <c r="I32" s="78"/>
      <c r="J32" s="81"/>
      <c r="K32" s="80"/>
      <c r="L32" s="80"/>
      <c r="M32" s="79"/>
      <c r="N32" s="79"/>
      <c r="O32" s="79"/>
      <c r="P32" s="79"/>
      <c r="Q32" s="80"/>
      <c r="R32" s="81"/>
      <c r="S32" s="81"/>
      <c r="T32" s="82"/>
      <c r="U32" s="83" t="str">
        <f>IF(F32&lt;&gt;"",IFERROR(HLOOKUP("prediction_xgb_"&amp;F32,ML_prediction!$D$4:$AP$6,3,0),"No Analysis"),"")</f>
        <v/>
      </c>
      <c r="V32" s="83" t="str">
        <f>IF(F32&lt;&gt;"",IFERROR(HLOOKUP("prediction_LR_"&amp;F32,ML_prediction!$D$4:$AP$6,3,0),"No Analysis"),"")</f>
        <v/>
      </c>
      <c r="W32" s="84"/>
      <c r="X32" s="84"/>
      <c r="Y32" s="84"/>
      <c r="Z32" s="84"/>
      <c r="AA32" s="84"/>
      <c r="AB32" s="84"/>
      <c r="AC32" s="84"/>
      <c r="AD32" s="82"/>
      <c r="AE32" s="82"/>
      <c r="AF32" s="82"/>
      <c r="AG32" s="82"/>
      <c r="AH32" s="82"/>
      <c r="AI32" s="82"/>
      <c r="AJ32" s="82"/>
      <c r="AK32" s="82"/>
      <c r="AL32" s="85"/>
      <c r="AM32" s="82"/>
      <c r="AN32" s="82"/>
      <c r="AO32" s="86"/>
      <c r="AP32" s="87"/>
      <c r="AQ32" s="88"/>
      <c r="AR32" s="89">
        <f t="shared" si="35"/>
        <v>0</v>
      </c>
      <c r="AS32" s="89"/>
      <c r="AT32" s="90"/>
      <c r="AU32" s="85"/>
      <c r="AV32" s="86"/>
      <c r="AW32" s="90"/>
      <c r="AX32" s="88" t="str">
        <f t="shared" si="36"/>
        <v/>
      </c>
      <c r="AY32" s="89"/>
      <c r="AZ32" s="89" t="str">
        <f t="shared" si="37"/>
        <v/>
      </c>
      <c r="BA32" s="91" t="str">
        <f t="shared" si="38"/>
        <v/>
      </c>
      <c r="BB32" s="113" t="str">
        <f t="shared" si="39"/>
        <v/>
      </c>
      <c r="BC32" s="119"/>
      <c r="BD32" s="120"/>
      <c r="BE32" s="89"/>
      <c r="BF32" s="89"/>
      <c r="BG32" s="91"/>
      <c r="BH32" s="113"/>
      <c r="BI32" s="118"/>
      <c r="BJ32" s="118"/>
      <c r="BK32" s="118"/>
      <c r="BL32" s="118"/>
      <c r="BN32" s="35"/>
      <c r="BO32" s="4"/>
    </row>
    <row r="33" spans="1:67">
      <c r="A33" s="75">
        <v>9</v>
      </c>
      <c r="B33" s="76"/>
      <c r="C33" s="75"/>
      <c r="D33" s="75"/>
      <c r="E33" s="75"/>
      <c r="F33" s="75"/>
      <c r="G33" s="77"/>
      <c r="H33" s="77"/>
      <c r="I33" s="78"/>
      <c r="J33" s="81"/>
      <c r="K33" s="80"/>
      <c r="L33" s="80"/>
      <c r="M33" s="79"/>
      <c r="N33" s="79"/>
      <c r="O33" s="79"/>
      <c r="P33" s="79"/>
      <c r="Q33" s="80"/>
      <c r="R33" s="81"/>
      <c r="S33" s="81"/>
      <c r="T33" s="82"/>
      <c r="U33" s="83" t="str">
        <f>IF(F33&lt;&gt;"",IFERROR(HLOOKUP("prediction_xgb_"&amp;F33,ML_prediction!$D$4:$AP$6,3,0),"No Analysis"),"")</f>
        <v/>
      </c>
      <c r="V33" s="83" t="str">
        <f>IF(F33&lt;&gt;"",IFERROR(HLOOKUP("prediction_LR_"&amp;F33,ML_prediction!$D$4:$AP$6,3,0),"No Analysis"),"")</f>
        <v/>
      </c>
      <c r="W33" s="84"/>
      <c r="X33" s="84"/>
      <c r="Y33" s="84"/>
      <c r="Z33" s="84"/>
      <c r="AA33" s="84"/>
      <c r="AB33" s="84"/>
      <c r="AC33" s="84"/>
      <c r="AD33" s="82"/>
      <c r="AE33" s="82"/>
      <c r="AF33" s="82"/>
      <c r="AG33" s="82"/>
      <c r="AH33" s="82"/>
      <c r="AI33" s="82"/>
      <c r="AJ33" s="82"/>
      <c r="AK33" s="82"/>
      <c r="AL33" s="85"/>
      <c r="AM33" s="82"/>
      <c r="AN33" s="82"/>
      <c r="AO33" s="86"/>
      <c r="AP33" s="87"/>
      <c r="AQ33" s="88"/>
      <c r="AR33" s="89">
        <f t="shared" si="35"/>
        <v>0</v>
      </c>
      <c r="AS33" s="89"/>
      <c r="AT33" s="90"/>
      <c r="AU33" s="85"/>
      <c r="AV33" s="86"/>
      <c r="AW33" s="90"/>
      <c r="AX33" s="88" t="str">
        <f t="shared" si="36"/>
        <v/>
      </c>
      <c r="AY33" s="89"/>
      <c r="AZ33" s="89" t="str">
        <f t="shared" si="37"/>
        <v/>
      </c>
      <c r="BA33" s="91" t="str">
        <f t="shared" si="38"/>
        <v/>
      </c>
      <c r="BB33" s="113" t="str">
        <f t="shared" si="39"/>
        <v/>
      </c>
      <c r="BC33" s="119"/>
      <c r="BD33" s="120"/>
      <c r="BE33" s="89"/>
      <c r="BF33" s="89"/>
      <c r="BG33" s="91"/>
      <c r="BH33" s="113"/>
      <c r="BI33" s="118"/>
      <c r="BJ33" s="118"/>
      <c r="BK33" s="118"/>
      <c r="BL33" s="118"/>
      <c r="BN33" s="35"/>
      <c r="BO33" s="4"/>
    </row>
    <row r="34" spans="1:67">
      <c r="A34" s="75">
        <v>9</v>
      </c>
      <c r="B34" s="76"/>
      <c r="C34" s="75"/>
      <c r="D34" s="75"/>
      <c r="E34" s="75"/>
      <c r="F34" s="75"/>
      <c r="G34" s="77"/>
      <c r="H34" s="77"/>
      <c r="I34" s="78"/>
      <c r="J34" s="81"/>
      <c r="K34" s="80"/>
      <c r="L34" s="80"/>
      <c r="M34" s="79"/>
      <c r="N34" s="79"/>
      <c r="O34" s="79"/>
      <c r="P34" s="79"/>
      <c r="Q34" s="80"/>
      <c r="R34" s="81"/>
      <c r="S34" s="81"/>
      <c r="T34" s="82"/>
      <c r="U34" s="83" t="str">
        <f>IF(F34&lt;&gt;"",IFERROR(HLOOKUP("prediction_xgb_"&amp;F34,ML_prediction!$D$4:$AP$6,3,0),"No Analysis"),"")</f>
        <v/>
      </c>
      <c r="V34" s="83" t="str">
        <f>IF(F34&lt;&gt;"",IFERROR(HLOOKUP("prediction_LR_"&amp;F34,ML_prediction!$D$4:$AP$6,3,0),"No Analysis"),"")</f>
        <v/>
      </c>
      <c r="W34" s="84"/>
      <c r="X34" s="84"/>
      <c r="Y34" s="84"/>
      <c r="Z34" s="84"/>
      <c r="AA34" s="84"/>
      <c r="AB34" s="84"/>
      <c r="AC34" s="84"/>
      <c r="AD34" s="82"/>
      <c r="AE34" s="82"/>
      <c r="AF34" s="82"/>
      <c r="AG34" s="82"/>
      <c r="AH34" s="82"/>
      <c r="AI34" s="82"/>
      <c r="AJ34" s="82"/>
      <c r="AK34" s="82"/>
      <c r="AL34" s="85"/>
      <c r="AM34" s="82"/>
      <c r="AN34" s="82"/>
      <c r="AO34" s="86"/>
      <c r="AP34" s="87"/>
      <c r="AQ34" s="88"/>
      <c r="AR34" s="89">
        <f t="shared" si="35"/>
        <v>0</v>
      </c>
      <c r="AS34" s="89"/>
      <c r="AT34" s="90"/>
      <c r="AU34" s="85"/>
      <c r="AV34" s="86"/>
      <c r="AW34" s="90"/>
      <c r="AX34" s="88" t="str">
        <f t="shared" si="36"/>
        <v/>
      </c>
      <c r="AY34" s="89"/>
      <c r="AZ34" s="89" t="str">
        <f t="shared" si="37"/>
        <v/>
      </c>
      <c r="BA34" s="91" t="str">
        <f t="shared" si="38"/>
        <v/>
      </c>
      <c r="BB34" s="113" t="str">
        <f t="shared" si="39"/>
        <v/>
      </c>
      <c r="BC34" s="119"/>
      <c r="BD34" s="120"/>
      <c r="BE34" s="89"/>
      <c r="BF34" s="89"/>
      <c r="BG34" s="91"/>
      <c r="BH34" s="113"/>
      <c r="BI34" s="118"/>
      <c r="BJ34" s="118"/>
      <c r="BK34" s="118"/>
      <c r="BL34" s="118"/>
      <c r="BN34" s="35"/>
      <c r="BO34" s="4"/>
    </row>
    <row r="35" spans="1:67">
      <c r="A35" s="75">
        <v>9</v>
      </c>
      <c r="B35" s="76"/>
      <c r="C35" s="75"/>
      <c r="D35" s="75"/>
      <c r="E35" s="75"/>
      <c r="F35" s="75"/>
      <c r="G35" s="77"/>
      <c r="H35" s="77"/>
      <c r="I35" s="78"/>
      <c r="J35" s="81"/>
      <c r="K35" s="80"/>
      <c r="L35" s="80"/>
      <c r="M35" s="79"/>
      <c r="N35" s="79"/>
      <c r="O35" s="79"/>
      <c r="P35" s="79"/>
      <c r="Q35" s="80"/>
      <c r="R35" s="81"/>
      <c r="S35" s="81"/>
      <c r="T35" s="82"/>
      <c r="U35" s="83" t="str">
        <f>IF(F35&lt;&gt;"",IFERROR(HLOOKUP("prediction_xgb_"&amp;F35,ML_prediction!$D$4:$AP$6,3,0),"No Analysis"),"")</f>
        <v/>
      </c>
      <c r="V35" s="83" t="str">
        <f>IF(F35&lt;&gt;"",IFERROR(HLOOKUP("prediction_LR_"&amp;F35,ML_prediction!$D$4:$AP$6,3,0),"No Analysis"),"")</f>
        <v/>
      </c>
      <c r="W35" s="84"/>
      <c r="X35" s="84"/>
      <c r="Y35" s="84"/>
      <c r="Z35" s="84"/>
      <c r="AA35" s="84"/>
      <c r="AB35" s="84"/>
      <c r="AC35" s="84"/>
      <c r="AD35" s="82"/>
      <c r="AE35" s="82"/>
      <c r="AF35" s="82"/>
      <c r="AG35" s="82"/>
      <c r="AH35" s="82"/>
      <c r="AI35" s="82"/>
      <c r="AJ35" s="82"/>
      <c r="AK35" s="82"/>
      <c r="AL35" s="85"/>
      <c r="AM35" s="82"/>
      <c r="AN35" s="82"/>
      <c r="AO35" s="86"/>
      <c r="AP35" s="87"/>
      <c r="AQ35" s="88"/>
      <c r="AR35" s="89">
        <f t="shared" si="35"/>
        <v>0</v>
      </c>
      <c r="AS35" s="89"/>
      <c r="AT35" s="90"/>
      <c r="AU35" s="85"/>
      <c r="AV35" s="86"/>
      <c r="AW35" s="90"/>
      <c r="AX35" s="88" t="str">
        <f t="shared" si="36"/>
        <v/>
      </c>
      <c r="AY35" s="89"/>
      <c r="AZ35" s="89" t="str">
        <f t="shared" si="37"/>
        <v/>
      </c>
      <c r="BA35" s="91" t="str">
        <f t="shared" si="38"/>
        <v/>
      </c>
      <c r="BB35" s="113" t="str">
        <f t="shared" si="39"/>
        <v/>
      </c>
      <c r="BC35" s="119"/>
      <c r="BD35" s="120"/>
      <c r="BE35" s="89"/>
      <c r="BF35" s="89"/>
      <c r="BG35" s="91"/>
      <c r="BH35" s="113"/>
      <c r="BI35" s="118"/>
      <c r="BJ35" s="118"/>
      <c r="BK35" s="118"/>
      <c r="BL35" s="118"/>
      <c r="BN35" s="35"/>
      <c r="BO35" s="4"/>
    </row>
    <row r="36" spans="1:67">
      <c r="A36" s="75">
        <v>9</v>
      </c>
      <c r="B36" s="76"/>
      <c r="C36" s="75"/>
      <c r="D36" s="75"/>
      <c r="E36" s="75"/>
      <c r="F36" s="75"/>
      <c r="G36" s="77"/>
      <c r="H36" s="77"/>
      <c r="I36" s="78"/>
      <c r="J36" s="81"/>
      <c r="K36" s="80"/>
      <c r="L36" s="80"/>
      <c r="M36" s="79"/>
      <c r="N36" s="79"/>
      <c r="O36" s="79"/>
      <c r="P36" s="79"/>
      <c r="Q36" s="80"/>
      <c r="R36" s="81"/>
      <c r="S36" s="81"/>
      <c r="T36" s="82"/>
      <c r="U36" s="83" t="str">
        <f>IF(F36&lt;&gt;"",IFERROR(HLOOKUP("prediction_xgb_"&amp;F36,ML_prediction!$D$4:$AP$6,3,0),"No Analysis"),"")</f>
        <v/>
      </c>
      <c r="V36" s="83" t="str">
        <f>IF(F36&lt;&gt;"",IFERROR(HLOOKUP("prediction_LR_"&amp;F36,ML_prediction!$D$4:$AP$6,3,0),"No Analysis"),"")</f>
        <v/>
      </c>
      <c r="W36" s="84"/>
      <c r="X36" s="84"/>
      <c r="Y36" s="84"/>
      <c r="Z36" s="84"/>
      <c r="AA36" s="84"/>
      <c r="AB36" s="84"/>
      <c r="AC36" s="84"/>
      <c r="AD36" s="82"/>
      <c r="AE36" s="82"/>
      <c r="AF36" s="82"/>
      <c r="AG36" s="82"/>
      <c r="AH36" s="82"/>
      <c r="AI36" s="82"/>
      <c r="AJ36" s="82"/>
      <c r="AK36" s="82"/>
      <c r="AL36" s="85"/>
      <c r="AM36" s="82"/>
      <c r="AN36" s="82"/>
      <c r="AO36" s="86"/>
      <c r="AP36" s="87"/>
      <c r="AQ36" s="88"/>
      <c r="AR36" s="89">
        <f t="shared" si="35"/>
        <v>0</v>
      </c>
      <c r="AS36" s="89"/>
      <c r="AT36" s="90"/>
      <c r="AU36" s="85"/>
      <c r="AV36" s="86"/>
      <c r="AW36" s="90"/>
      <c r="AX36" s="88" t="str">
        <f t="shared" si="36"/>
        <v/>
      </c>
      <c r="AY36" s="89"/>
      <c r="AZ36" s="89" t="str">
        <f t="shared" si="37"/>
        <v/>
      </c>
      <c r="BA36" s="91" t="str">
        <f t="shared" si="38"/>
        <v/>
      </c>
      <c r="BB36" s="113" t="str">
        <f t="shared" si="39"/>
        <v/>
      </c>
      <c r="BC36" s="119"/>
      <c r="BD36" s="120"/>
      <c r="BE36" s="89"/>
      <c r="BF36" s="89"/>
      <c r="BG36" s="91"/>
      <c r="BH36" s="113"/>
      <c r="BI36" s="118"/>
      <c r="BJ36" s="118"/>
      <c r="BK36" s="118"/>
      <c r="BL36" s="118"/>
      <c r="BN36" s="35"/>
      <c r="BO36" s="4"/>
    </row>
    <row r="37" spans="1:67">
      <c r="A37" s="75">
        <v>9</v>
      </c>
      <c r="B37" s="76"/>
      <c r="C37" s="75"/>
      <c r="D37" s="75"/>
      <c r="E37" s="75"/>
      <c r="F37" s="75"/>
      <c r="G37" s="77"/>
      <c r="H37" s="77"/>
      <c r="I37" s="78"/>
      <c r="J37" s="81"/>
      <c r="K37" s="80"/>
      <c r="L37" s="80"/>
      <c r="M37" s="79"/>
      <c r="N37" s="79"/>
      <c r="O37" s="79"/>
      <c r="P37" s="79"/>
      <c r="Q37" s="80"/>
      <c r="R37" s="81"/>
      <c r="S37" s="81"/>
      <c r="T37" s="82"/>
      <c r="U37" s="83" t="str">
        <f>IF(F37&lt;&gt;"",IFERROR(HLOOKUP("prediction_xgb_"&amp;F37,ML_prediction!$D$4:$AP$6,3,0),"No Analysis"),"")</f>
        <v/>
      </c>
      <c r="V37" s="83" t="str">
        <f>IF(F37&lt;&gt;"",IFERROR(HLOOKUP("prediction_LR_"&amp;F37,ML_prediction!$D$4:$AP$6,3,0),"No Analysis"),"")</f>
        <v/>
      </c>
      <c r="W37" s="84"/>
      <c r="X37" s="84"/>
      <c r="Y37" s="84"/>
      <c r="Z37" s="84"/>
      <c r="AA37" s="84"/>
      <c r="AB37" s="84"/>
      <c r="AC37" s="84"/>
      <c r="AD37" s="82"/>
      <c r="AE37" s="82"/>
      <c r="AF37" s="82"/>
      <c r="AG37" s="82"/>
      <c r="AH37" s="82"/>
      <c r="AI37" s="82"/>
      <c r="AJ37" s="82"/>
      <c r="AK37" s="82"/>
      <c r="AL37" s="85"/>
      <c r="AM37" s="82"/>
      <c r="AN37" s="82"/>
      <c r="AO37" s="86"/>
      <c r="AP37" s="87"/>
      <c r="AQ37" s="88"/>
      <c r="AR37" s="89">
        <f t="shared" si="35"/>
        <v>0</v>
      </c>
      <c r="AS37" s="89"/>
      <c r="AT37" s="90"/>
      <c r="AU37" s="85"/>
      <c r="AV37" s="86"/>
      <c r="AW37" s="90"/>
      <c r="AX37" s="88" t="str">
        <f t="shared" si="36"/>
        <v/>
      </c>
      <c r="AY37" s="89"/>
      <c r="AZ37" s="89" t="str">
        <f t="shared" si="37"/>
        <v/>
      </c>
      <c r="BA37" s="91" t="str">
        <f t="shared" si="38"/>
        <v/>
      </c>
      <c r="BB37" s="113" t="str">
        <f t="shared" si="39"/>
        <v/>
      </c>
      <c r="BC37" s="119"/>
      <c r="BD37" s="120"/>
      <c r="BE37" s="89"/>
      <c r="BF37" s="89"/>
      <c r="BG37" s="91"/>
      <c r="BH37" s="113"/>
      <c r="BI37" s="118"/>
      <c r="BJ37" s="118"/>
      <c r="BK37" s="118"/>
      <c r="BL37" s="118"/>
      <c r="BN37" s="35"/>
      <c r="BO37" s="4"/>
    </row>
    <row r="38" spans="1:67">
      <c r="A38" s="75">
        <v>9</v>
      </c>
      <c r="B38" s="76"/>
      <c r="C38" s="75"/>
      <c r="D38" s="75"/>
      <c r="E38" s="75"/>
      <c r="F38" s="75"/>
      <c r="G38" s="77"/>
      <c r="H38" s="77"/>
      <c r="I38" s="78"/>
      <c r="J38" s="81"/>
      <c r="K38" s="80"/>
      <c r="L38" s="80"/>
      <c r="M38" s="79"/>
      <c r="N38" s="79"/>
      <c r="O38" s="79"/>
      <c r="P38" s="79"/>
      <c r="Q38" s="80"/>
      <c r="R38" s="81"/>
      <c r="S38" s="81"/>
      <c r="T38" s="82"/>
      <c r="U38" s="83" t="str">
        <f>IF(F38&lt;&gt;"",IFERROR(HLOOKUP("prediction_xgb_"&amp;F38,ML_prediction!$D$4:$AP$6,3,0),"No Analysis"),"")</f>
        <v/>
      </c>
      <c r="V38" s="83" t="str">
        <f>IF(F38&lt;&gt;"",IFERROR(HLOOKUP("prediction_LR_"&amp;F38,ML_prediction!$D$4:$AP$6,3,0),"No Analysis"),"")</f>
        <v/>
      </c>
      <c r="W38" s="84"/>
      <c r="X38" s="84"/>
      <c r="Y38" s="84"/>
      <c r="Z38" s="84"/>
      <c r="AA38" s="84"/>
      <c r="AB38" s="84"/>
      <c r="AC38" s="84"/>
      <c r="AD38" s="82"/>
      <c r="AE38" s="82"/>
      <c r="AF38" s="82"/>
      <c r="AG38" s="82"/>
      <c r="AH38" s="82"/>
      <c r="AI38" s="82"/>
      <c r="AJ38" s="82"/>
      <c r="AK38" s="82"/>
      <c r="AL38" s="85"/>
      <c r="AM38" s="82"/>
      <c r="AN38" s="82"/>
      <c r="AO38" s="86"/>
      <c r="AP38" s="87"/>
      <c r="AQ38" s="88"/>
      <c r="AR38" s="89">
        <f t="shared" si="35"/>
        <v>0</v>
      </c>
      <c r="AS38" s="89"/>
      <c r="AT38" s="90"/>
      <c r="AU38" s="85"/>
      <c r="AV38" s="86"/>
      <c r="AW38" s="90"/>
      <c r="AX38" s="88" t="str">
        <f t="shared" si="36"/>
        <v/>
      </c>
      <c r="AY38" s="89"/>
      <c r="AZ38" s="89" t="str">
        <f t="shared" si="37"/>
        <v/>
      </c>
      <c r="BA38" s="91" t="str">
        <f t="shared" si="38"/>
        <v/>
      </c>
      <c r="BB38" s="113" t="str">
        <f t="shared" si="39"/>
        <v/>
      </c>
      <c r="BC38" s="119"/>
      <c r="BD38" s="120"/>
      <c r="BE38" s="89"/>
      <c r="BF38" s="89"/>
      <c r="BG38" s="91"/>
      <c r="BH38" s="113"/>
      <c r="BI38" s="118"/>
      <c r="BJ38" s="118"/>
      <c r="BK38" s="118"/>
      <c r="BL38" s="118"/>
      <c r="BN38" s="35"/>
      <c r="BO38" s="4"/>
    </row>
    <row r="39" spans="1:67">
      <c r="A39" s="75">
        <v>9</v>
      </c>
      <c r="B39" s="76"/>
      <c r="C39" s="75"/>
      <c r="D39" s="75"/>
      <c r="E39" s="75"/>
      <c r="F39" s="75"/>
      <c r="G39" s="77"/>
      <c r="H39" s="77"/>
      <c r="I39" s="78"/>
      <c r="J39" s="81"/>
      <c r="K39" s="80"/>
      <c r="L39" s="80"/>
      <c r="M39" s="79"/>
      <c r="N39" s="79"/>
      <c r="O39" s="79"/>
      <c r="P39" s="79"/>
      <c r="Q39" s="80"/>
      <c r="R39" s="81"/>
      <c r="S39" s="81"/>
      <c r="T39" s="82"/>
      <c r="U39" s="83" t="str">
        <f>IF(F39&lt;&gt;"",IFERROR(HLOOKUP("prediction_xgb_"&amp;F39,ML_prediction!$D$4:$AP$6,3,0),"No Analysis"),"")</f>
        <v/>
      </c>
      <c r="V39" s="83" t="str">
        <f>IF(F39&lt;&gt;"",IFERROR(HLOOKUP("prediction_LR_"&amp;F39,ML_prediction!$D$4:$AP$6,3,0),"No Analysis"),"")</f>
        <v/>
      </c>
      <c r="W39" s="84"/>
      <c r="X39" s="84"/>
      <c r="Y39" s="84"/>
      <c r="Z39" s="84"/>
      <c r="AA39" s="84"/>
      <c r="AB39" s="84"/>
      <c r="AC39" s="84"/>
      <c r="AD39" s="82"/>
      <c r="AE39" s="82"/>
      <c r="AF39" s="82"/>
      <c r="AG39" s="82"/>
      <c r="AH39" s="82"/>
      <c r="AI39" s="82"/>
      <c r="AJ39" s="82"/>
      <c r="AK39" s="82"/>
      <c r="AL39" s="85"/>
      <c r="AM39" s="82"/>
      <c r="AN39" s="82"/>
      <c r="AO39" s="86"/>
      <c r="AP39" s="87"/>
      <c r="AQ39" s="88"/>
      <c r="AR39" s="89">
        <f t="shared" si="35"/>
        <v>0</v>
      </c>
      <c r="AS39" s="89"/>
      <c r="AT39" s="90"/>
      <c r="AU39" s="85"/>
      <c r="AV39" s="86"/>
      <c r="AW39" s="90"/>
      <c r="AX39" s="88" t="str">
        <f t="shared" si="36"/>
        <v/>
      </c>
      <c r="AY39" s="89"/>
      <c r="AZ39" s="89" t="str">
        <f t="shared" si="37"/>
        <v/>
      </c>
      <c r="BA39" s="91" t="str">
        <f t="shared" si="38"/>
        <v/>
      </c>
      <c r="BB39" s="113" t="str">
        <f t="shared" si="39"/>
        <v/>
      </c>
      <c r="BC39" s="119"/>
      <c r="BD39" s="120"/>
      <c r="BE39" s="89"/>
      <c r="BF39" s="89"/>
      <c r="BG39" s="91"/>
      <c r="BH39" s="113"/>
      <c r="BI39" s="118"/>
      <c r="BJ39" s="118"/>
      <c r="BK39" s="118"/>
      <c r="BL39" s="118"/>
      <c r="BN39" s="35"/>
      <c r="BO39" s="4"/>
    </row>
    <row r="40" spans="1:67">
      <c r="A40" s="75">
        <v>9</v>
      </c>
      <c r="B40" s="76"/>
      <c r="C40" s="75"/>
      <c r="D40" s="75"/>
      <c r="E40" s="75"/>
      <c r="F40" s="75"/>
      <c r="G40" s="77"/>
      <c r="H40" s="77"/>
      <c r="I40" s="78"/>
      <c r="J40" s="81"/>
      <c r="K40" s="80"/>
      <c r="L40" s="80"/>
      <c r="M40" s="79"/>
      <c r="N40" s="79"/>
      <c r="O40" s="79"/>
      <c r="P40" s="79"/>
      <c r="Q40" s="80"/>
      <c r="R40" s="81"/>
      <c r="S40" s="81"/>
      <c r="T40" s="82"/>
      <c r="U40" s="83" t="str">
        <f>IF(F40&lt;&gt;"",IFERROR(HLOOKUP("prediction_xgb_"&amp;F40,ML_prediction!$D$4:$AP$6,3,0),"No Analysis"),"")</f>
        <v/>
      </c>
      <c r="V40" s="83" t="str">
        <f>IF(F40&lt;&gt;"",IFERROR(HLOOKUP("prediction_LR_"&amp;F40,ML_prediction!$D$4:$AP$6,3,0),"No Analysis"),"")</f>
        <v/>
      </c>
      <c r="W40" s="84"/>
      <c r="X40" s="84"/>
      <c r="Y40" s="84"/>
      <c r="Z40" s="84"/>
      <c r="AA40" s="84"/>
      <c r="AB40" s="84"/>
      <c r="AC40" s="84"/>
      <c r="AD40" s="82"/>
      <c r="AE40" s="82"/>
      <c r="AF40" s="82"/>
      <c r="AG40" s="82"/>
      <c r="AH40" s="82"/>
      <c r="AI40" s="82"/>
      <c r="AJ40" s="82"/>
      <c r="AK40" s="82"/>
      <c r="AL40" s="85"/>
      <c r="AM40" s="82"/>
      <c r="AN40" s="82"/>
      <c r="AO40" s="86"/>
      <c r="AP40" s="87"/>
      <c r="AQ40" s="88"/>
      <c r="AR40" s="89">
        <f t="shared" si="35"/>
        <v>0</v>
      </c>
      <c r="AS40" s="89"/>
      <c r="AT40" s="90"/>
      <c r="AU40" s="85"/>
      <c r="AV40" s="86"/>
      <c r="AW40" s="90"/>
      <c r="AX40" s="88" t="str">
        <f t="shared" si="36"/>
        <v/>
      </c>
      <c r="AY40" s="89"/>
      <c r="AZ40" s="89" t="str">
        <f t="shared" si="37"/>
        <v/>
      </c>
      <c r="BA40" s="91" t="str">
        <f t="shared" si="38"/>
        <v/>
      </c>
      <c r="BB40" s="113" t="str">
        <f t="shared" si="39"/>
        <v/>
      </c>
      <c r="BC40" s="119"/>
      <c r="BD40" s="120"/>
      <c r="BE40" s="89"/>
      <c r="BF40" s="89"/>
      <c r="BG40" s="91"/>
      <c r="BH40" s="113"/>
      <c r="BI40" s="118"/>
      <c r="BJ40" s="118"/>
      <c r="BK40" s="118"/>
      <c r="BL40" s="118"/>
      <c r="BN40" s="35"/>
      <c r="BO40" s="4"/>
    </row>
    <row r="41" spans="1:67">
      <c r="A41" s="75">
        <v>9</v>
      </c>
      <c r="B41" s="76"/>
      <c r="C41" s="75"/>
      <c r="D41" s="75"/>
      <c r="E41" s="75"/>
      <c r="F41" s="75"/>
      <c r="G41" s="77"/>
      <c r="H41" s="77"/>
      <c r="I41" s="78"/>
      <c r="J41" s="81"/>
      <c r="K41" s="80"/>
      <c r="L41" s="80"/>
      <c r="M41" s="79"/>
      <c r="N41" s="79"/>
      <c r="O41" s="79"/>
      <c r="P41" s="79"/>
      <c r="Q41" s="80"/>
      <c r="R41" s="81"/>
      <c r="S41" s="81"/>
      <c r="T41" s="82"/>
      <c r="U41" s="83" t="str">
        <f>IF(F41&lt;&gt;"",IFERROR(HLOOKUP("prediction_xgb_"&amp;F41,ML_prediction!$D$4:$AP$6,3,0),"No Analysis"),"")</f>
        <v/>
      </c>
      <c r="V41" s="83" t="str">
        <f>IF(F41&lt;&gt;"",IFERROR(HLOOKUP("prediction_LR_"&amp;F41,ML_prediction!$D$4:$AP$6,3,0),"No Analysis"),"")</f>
        <v/>
      </c>
      <c r="W41" s="84"/>
      <c r="X41" s="84"/>
      <c r="Y41" s="84"/>
      <c r="Z41" s="84"/>
      <c r="AA41" s="84"/>
      <c r="AB41" s="84"/>
      <c r="AC41" s="84"/>
      <c r="AD41" s="82"/>
      <c r="AE41" s="82"/>
      <c r="AF41" s="82"/>
      <c r="AG41" s="82"/>
      <c r="AH41" s="82"/>
      <c r="AI41" s="82"/>
      <c r="AJ41" s="82"/>
      <c r="AK41" s="82"/>
      <c r="AL41" s="85"/>
      <c r="AM41" s="82"/>
      <c r="AN41" s="82"/>
      <c r="AO41" s="86"/>
      <c r="AP41" s="87"/>
      <c r="AQ41" s="88"/>
      <c r="AR41" s="89">
        <f t="shared" si="35"/>
        <v>0</v>
      </c>
      <c r="AS41" s="89"/>
      <c r="AT41" s="90"/>
      <c r="AU41" s="85"/>
      <c r="AV41" s="86"/>
      <c r="AW41" s="90"/>
      <c r="AX41" s="88" t="str">
        <f t="shared" si="36"/>
        <v/>
      </c>
      <c r="AY41" s="89"/>
      <c r="AZ41" s="89" t="str">
        <f t="shared" si="37"/>
        <v/>
      </c>
      <c r="BA41" s="91" t="str">
        <f t="shared" si="38"/>
        <v/>
      </c>
      <c r="BB41" s="113" t="str">
        <f t="shared" si="39"/>
        <v/>
      </c>
      <c r="BC41" s="119"/>
      <c r="BD41" s="120"/>
      <c r="BE41" s="89"/>
      <c r="BF41" s="89"/>
      <c r="BG41" s="91"/>
      <c r="BH41" s="113"/>
      <c r="BI41" s="118"/>
      <c r="BJ41" s="118"/>
      <c r="BK41" s="118"/>
      <c r="BL41" s="118"/>
      <c r="BN41" s="35"/>
      <c r="BO41" s="4"/>
    </row>
    <row r="42" spans="1:67">
      <c r="A42" s="75">
        <v>9</v>
      </c>
      <c r="B42" s="76"/>
      <c r="C42" s="75"/>
      <c r="D42" s="75"/>
      <c r="E42" s="75"/>
      <c r="F42" s="75"/>
      <c r="G42" s="77"/>
      <c r="H42" s="77"/>
      <c r="I42" s="78"/>
      <c r="J42" s="81"/>
      <c r="K42" s="80"/>
      <c r="L42" s="80"/>
      <c r="M42" s="79"/>
      <c r="N42" s="79"/>
      <c r="O42" s="79"/>
      <c r="P42" s="79"/>
      <c r="Q42" s="80"/>
      <c r="R42" s="81"/>
      <c r="S42" s="81"/>
      <c r="T42" s="82"/>
      <c r="U42" s="83" t="str">
        <f>IF(F42&lt;&gt;"",IFERROR(HLOOKUP("prediction_xgb_"&amp;F42,ML_prediction!$D$4:$AP$6,3,0),"No Analysis"),"")</f>
        <v/>
      </c>
      <c r="V42" s="83" t="str">
        <f>IF(F42&lt;&gt;"",IFERROR(HLOOKUP("prediction_LR_"&amp;F42,ML_prediction!$D$4:$AP$6,3,0),"No Analysis"),"")</f>
        <v/>
      </c>
      <c r="W42" s="84"/>
      <c r="X42" s="84"/>
      <c r="Y42" s="84"/>
      <c r="Z42" s="84"/>
      <c r="AA42" s="84"/>
      <c r="AB42" s="84"/>
      <c r="AC42" s="84"/>
      <c r="AD42" s="82"/>
      <c r="AE42" s="82"/>
      <c r="AF42" s="82"/>
      <c r="AG42" s="82"/>
      <c r="AH42" s="82"/>
      <c r="AI42" s="82"/>
      <c r="AJ42" s="82"/>
      <c r="AK42" s="82"/>
      <c r="AL42" s="85"/>
      <c r="AM42" s="82"/>
      <c r="AN42" s="82"/>
      <c r="AO42" s="86"/>
      <c r="AP42" s="87"/>
      <c r="AQ42" s="88"/>
      <c r="AR42" s="89">
        <f t="shared" si="35"/>
        <v>0</v>
      </c>
      <c r="AS42" s="89"/>
      <c r="AT42" s="90"/>
      <c r="AU42" s="85"/>
      <c r="AV42" s="86"/>
      <c r="AW42" s="90"/>
      <c r="AX42" s="88" t="str">
        <f t="shared" si="36"/>
        <v/>
      </c>
      <c r="AY42" s="89"/>
      <c r="AZ42" s="89" t="str">
        <f t="shared" si="37"/>
        <v/>
      </c>
      <c r="BA42" s="91" t="str">
        <f t="shared" si="38"/>
        <v/>
      </c>
      <c r="BB42" s="113" t="str">
        <f t="shared" si="39"/>
        <v/>
      </c>
      <c r="BC42" s="119"/>
      <c r="BD42" s="120"/>
      <c r="BE42" s="89"/>
      <c r="BF42" s="89"/>
      <c r="BG42" s="91"/>
      <c r="BH42" s="113"/>
      <c r="BI42" s="118"/>
      <c r="BJ42" s="118"/>
      <c r="BK42" s="118"/>
      <c r="BL42" s="118"/>
      <c r="BN42" s="35"/>
      <c r="BO42" s="4"/>
    </row>
    <row r="43" spans="1:67">
      <c r="A43" s="75">
        <v>9</v>
      </c>
      <c r="B43" s="76"/>
      <c r="C43" s="75"/>
      <c r="D43" s="75"/>
      <c r="E43" s="75"/>
      <c r="F43" s="75"/>
      <c r="G43" s="77"/>
      <c r="H43" s="77"/>
      <c r="I43" s="78"/>
      <c r="J43" s="81"/>
      <c r="K43" s="80"/>
      <c r="L43" s="80"/>
      <c r="M43" s="79"/>
      <c r="N43" s="79"/>
      <c r="O43" s="79"/>
      <c r="P43" s="79"/>
      <c r="Q43" s="80"/>
      <c r="R43" s="81"/>
      <c r="S43" s="81"/>
      <c r="T43" s="82"/>
      <c r="U43" s="83" t="str">
        <f>IF(F43&lt;&gt;"",IFERROR(HLOOKUP("prediction_xgb_"&amp;F43,ML_prediction!$D$4:$AP$6,3,0),"No Analysis"),"")</f>
        <v/>
      </c>
      <c r="V43" s="83" t="str">
        <f>IF(F43&lt;&gt;"",IFERROR(HLOOKUP("prediction_LR_"&amp;F43,ML_prediction!$D$4:$AP$6,3,0),"No Analysis"),"")</f>
        <v/>
      </c>
      <c r="W43" s="84"/>
      <c r="X43" s="84"/>
      <c r="Y43" s="84"/>
      <c r="Z43" s="84"/>
      <c r="AA43" s="84"/>
      <c r="AB43" s="84"/>
      <c r="AC43" s="84"/>
      <c r="AD43" s="82"/>
      <c r="AE43" s="82"/>
      <c r="AF43" s="82"/>
      <c r="AG43" s="82"/>
      <c r="AH43" s="82"/>
      <c r="AI43" s="82"/>
      <c r="AJ43" s="82"/>
      <c r="AK43" s="82"/>
      <c r="AL43" s="85"/>
      <c r="AM43" s="82"/>
      <c r="AN43" s="82"/>
      <c r="AO43" s="86"/>
      <c r="AP43" s="87"/>
      <c r="AQ43" s="88"/>
      <c r="AR43" s="89">
        <f t="shared" si="35"/>
        <v>0</v>
      </c>
      <c r="AS43" s="89"/>
      <c r="AT43" s="90"/>
      <c r="AU43" s="85"/>
      <c r="AV43" s="86"/>
      <c r="AW43" s="90"/>
      <c r="AX43" s="88" t="str">
        <f t="shared" si="36"/>
        <v/>
      </c>
      <c r="AY43" s="89"/>
      <c r="AZ43" s="89" t="str">
        <f t="shared" si="37"/>
        <v/>
      </c>
      <c r="BA43" s="91" t="str">
        <f t="shared" si="38"/>
        <v/>
      </c>
      <c r="BB43" s="113" t="str">
        <f t="shared" si="39"/>
        <v/>
      </c>
      <c r="BC43" s="119"/>
      <c r="BD43" s="120"/>
      <c r="BE43" s="89"/>
      <c r="BF43" s="89"/>
      <c r="BG43" s="91"/>
      <c r="BH43" s="113"/>
      <c r="BI43" s="118"/>
      <c r="BJ43" s="118"/>
      <c r="BK43" s="118"/>
      <c r="BL43" s="118"/>
      <c r="BN43" s="35"/>
      <c r="BO43" s="4"/>
    </row>
    <row r="44" spans="1:67">
      <c r="A44" s="75">
        <v>9</v>
      </c>
      <c r="B44" s="76"/>
      <c r="C44" s="75"/>
      <c r="D44" s="75"/>
      <c r="E44" s="75"/>
      <c r="F44" s="75"/>
      <c r="G44" s="77"/>
      <c r="H44" s="77"/>
      <c r="I44" s="78"/>
      <c r="J44" s="81"/>
      <c r="K44" s="80"/>
      <c r="L44" s="80"/>
      <c r="M44" s="79"/>
      <c r="N44" s="79"/>
      <c r="O44" s="79"/>
      <c r="P44" s="79"/>
      <c r="Q44" s="80"/>
      <c r="R44" s="81"/>
      <c r="S44" s="81"/>
      <c r="T44" s="82"/>
      <c r="U44" s="83" t="str">
        <f>IF(F44&lt;&gt;"",IFERROR(HLOOKUP("prediction_xgb_"&amp;F44,ML_prediction!$D$4:$AP$6,3,0),"No Analysis"),"")</f>
        <v/>
      </c>
      <c r="V44" s="83" t="str">
        <f>IF(F44&lt;&gt;"",IFERROR(HLOOKUP("prediction_LR_"&amp;F44,ML_prediction!$D$4:$AP$6,3,0),"No Analysis"),"")</f>
        <v/>
      </c>
      <c r="W44" s="84"/>
      <c r="X44" s="84"/>
      <c r="Y44" s="84"/>
      <c r="Z44" s="84"/>
      <c r="AA44" s="84"/>
      <c r="AB44" s="84"/>
      <c r="AC44" s="84"/>
      <c r="AD44" s="82"/>
      <c r="AE44" s="82"/>
      <c r="AF44" s="82"/>
      <c r="AG44" s="82"/>
      <c r="AH44" s="82"/>
      <c r="AI44" s="82"/>
      <c r="AJ44" s="82"/>
      <c r="AK44" s="82"/>
      <c r="AL44" s="85"/>
      <c r="AM44" s="82"/>
      <c r="AN44" s="82"/>
      <c r="AO44" s="86"/>
      <c r="AP44" s="87"/>
      <c r="AQ44" s="88"/>
      <c r="AR44" s="89">
        <f t="shared" si="35"/>
        <v>0</v>
      </c>
      <c r="AS44" s="89"/>
      <c r="AT44" s="90"/>
      <c r="AU44" s="85"/>
      <c r="AV44" s="86"/>
      <c r="AW44" s="90"/>
      <c r="AX44" s="88" t="str">
        <f t="shared" si="36"/>
        <v/>
      </c>
      <c r="AY44" s="89"/>
      <c r="AZ44" s="89" t="str">
        <f t="shared" si="37"/>
        <v/>
      </c>
      <c r="BA44" s="91" t="str">
        <f t="shared" si="38"/>
        <v/>
      </c>
      <c r="BB44" s="113" t="str">
        <f t="shared" si="39"/>
        <v/>
      </c>
      <c r="BC44" s="119"/>
      <c r="BD44" s="120"/>
      <c r="BE44" s="89"/>
      <c r="BF44" s="89"/>
      <c r="BG44" s="91"/>
      <c r="BH44" s="113"/>
      <c r="BI44" s="118"/>
      <c r="BJ44" s="118"/>
      <c r="BK44" s="118"/>
      <c r="BL44" s="118"/>
      <c r="BN44" s="35"/>
      <c r="BO44" s="4"/>
    </row>
    <row r="45" spans="1:67">
      <c r="A45" s="75">
        <v>9</v>
      </c>
      <c r="B45" s="76"/>
      <c r="C45" s="75"/>
      <c r="D45" s="75"/>
      <c r="E45" s="75"/>
      <c r="F45" s="75"/>
      <c r="G45" s="77"/>
      <c r="H45" s="77"/>
      <c r="I45" s="78"/>
      <c r="J45" s="81"/>
      <c r="K45" s="80"/>
      <c r="L45" s="80"/>
      <c r="M45" s="79"/>
      <c r="N45" s="79"/>
      <c r="O45" s="79"/>
      <c r="P45" s="79"/>
      <c r="Q45" s="80"/>
      <c r="R45" s="81"/>
      <c r="S45" s="81"/>
      <c r="T45" s="82"/>
      <c r="U45" s="83" t="str">
        <f>IF(F45&lt;&gt;"",IFERROR(HLOOKUP("prediction_xgb_"&amp;F45,ML_prediction!$D$4:$AP$6,3,0),"No Analysis"),"")</f>
        <v/>
      </c>
      <c r="V45" s="83" t="str">
        <f>IF(F45&lt;&gt;"",IFERROR(HLOOKUP("prediction_LR_"&amp;F45,ML_prediction!$D$4:$AP$6,3,0),"No Analysis"),"")</f>
        <v/>
      </c>
      <c r="W45" s="84"/>
      <c r="X45" s="84"/>
      <c r="Y45" s="84"/>
      <c r="Z45" s="84"/>
      <c r="AA45" s="84"/>
      <c r="AB45" s="84"/>
      <c r="AC45" s="84"/>
      <c r="AD45" s="82"/>
      <c r="AE45" s="82"/>
      <c r="AF45" s="82"/>
      <c r="AG45" s="82"/>
      <c r="AH45" s="82"/>
      <c r="AI45" s="82"/>
      <c r="AJ45" s="82"/>
      <c r="AK45" s="82"/>
      <c r="AL45" s="85"/>
      <c r="AM45" s="82"/>
      <c r="AN45" s="82"/>
      <c r="AO45" s="86"/>
      <c r="AP45" s="87"/>
      <c r="AQ45" s="88"/>
      <c r="AR45" s="89">
        <f t="shared" si="35"/>
        <v>0</v>
      </c>
      <c r="AS45" s="89"/>
      <c r="AT45" s="90"/>
      <c r="AU45" s="85"/>
      <c r="AV45" s="86"/>
      <c r="AW45" s="90"/>
      <c r="AX45" s="88" t="str">
        <f t="shared" si="36"/>
        <v/>
      </c>
      <c r="AY45" s="89"/>
      <c r="AZ45" s="89" t="str">
        <f t="shared" si="37"/>
        <v/>
      </c>
      <c r="BA45" s="91" t="str">
        <f t="shared" si="38"/>
        <v/>
      </c>
      <c r="BB45" s="113" t="str">
        <f t="shared" si="39"/>
        <v/>
      </c>
      <c r="BC45" s="119"/>
      <c r="BD45" s="120"/>
      <c r="BE45" s="89"/>
      <c r="BF45" s="89"/>
      <c r="BG45" s="91"/>
      <c r="BH45" s="113"/>
      <c r="BI45" s="118"/>
      <c r="BJ45" s="118"/>
      <c r="BK45" s="118"/>
      <c r="BL45" s="118"/>
      <c r="BN45" s="35"/>
      <c r="BO45" s="4"/>
    </row>
    <row r="46" spans="1:67">
      <c r="A46" s="75">
        <v>9</v>
      </c>
      <c r="B46" s="76"/>
      <c r="C46" s="75"/>
      <c r="D46" s="75"/>
      <c r="E46" s="75"/>
      <c r="F46" s="75"/>
      <c r="G46" s="77"/>
      <c r="H46" s="77"/>
      <c r="I46" s="78"/>
      <c r="J46" s="81"/>
      <c r="K46" s="80"/>
      <c r="L46" s="80"/>
      <c r="M46" s="79"/>
      <c r="N46" s="79"/>
      <c r="O46" s="79"/>
      <c r="P46" s="79"/>
      <c r="Q46" s="80"/>
      <c r="R46" s="81"/>
      <c r="S46" s="81"/>
      <c r="T46" s="82"/>
      <c r="U46" s="83" t="str">
        <f>IF(F46&lt;&gt;"",IFERROR(HLOOKUP("prediction_xgb_"&amp;F46,ML_prediction!$D$4:$AP$6,3,0),"No Analysis"),"")</f>
        <v/>
      </c>
      <c r="V46" s="83" t="str">
        <f>IF(F46&lt;&gt;"",IFERROR(HLOOKUP("prediction_LR_"&amp;F46,ML_prediction!$D$4:$AP$6,3,0),"No Analysis"),"")</f>
        <v/>
      </c>
      <c r="W46" s="84"/>
      <c r="X46" s="84"/>
      <c r="Y46" s="84"/>
      <c r="Z46" s="84"/>
      <c r="AA46" s="84"/>
      <c r="AB46" s="84"/>
      <c r="AC46" s="84"/>
      <c r="AD46" s="82"/>
      <c r="AE46" s="82"/>
      <c r="AF46" s="82"/>
      <c r="AG46" s="82"/>
      <c r="AH46" s="82"/>
      <c r="AI46" s="82"/>
      <c r="AJ46" s="82"/>
      <c r="AK46" s="82"/>
      <c r="AL46" s="85"/>
      <c r="AM46" s="82"/>
      <c r="AN46" s="82"/>
      <c r="AO46" s="86"/>
      <c r="AP46" s="87"/>
      <c r="AQ46" s="88"/>
      <c r="AR46" s="89">
        <f t="shared" si="35"/>
        <v>0</v>
      </c>
      <c r="AS46" s="89"/>
      <c r="AT46" s="90"/>
      <c r="AU46" s="85"/>
      <c r="AV46" s="86"/>
      <c r="AW46" s="90"/>
      <c r="AX46" s="88" t="str">
        <f t="shared" si="36"/>
        <v/>
      </c>
      <c r="AY46" s="89"/>
      <c r="AZ46" s="89" t="str">
        <f t="shared" si="37"/>
        <v/>
      </c>
      <c r="BA46" s="91" t="str">
        <f t="shared" si="38"/>
        <v/>
      </c>
      <c r="BB46" s="113" t="str">
        <f t="shared" si="39"/>
        <v/>
      </c>
      <c r="BC46" s="119"/>
      <c r="BD46" s="120"/>
      <c r="BE46" s="89"/>
      <c r="BF46" s="89"/>
      <c r="BG46" s="91"/>
      <c r="BH46" s="113"/>
      <c r="BI46" s="118"/>
      <c r="BJ46" s="118"/>
      <c r="BK46" s="118"/>
      <c r="BL46" s="118"/>
      <c r="BN46" s="35"/>
      <c r="BO46" s="4"/>
    </row>
    <row r="47" spans="1:67">
      <c r="A47" s="75">
        <v>9</v>
      </c>
      <c r="B47" s="76"/>
      <c r="C47" s="75"/>
      <c r="D47" s="75"/>
      <c r="E47" s="75"/>
      <c r="F47" s="75"/>
      <c r="G47" s="77"/>
      <c r="H47" s="77"/>
      <c r="I47" s="78"/>
      <c r="J47" s="81"/>
      <c r="K47" s="80"/>
      <c r="L47" s="80"/>
      <c r="M47" s="79"/>
      <c r="N47" s="79"/>
      <c r="O47" s="79"/>
      <c r="P47" s="79"/>
      <c r="Q47" s="80"/>
      <c r="R47" s="81"/>
      <c r="S47" s="81"/>
      <c r="T47" s="82"/>
      <c r="U47" s="83" t="str">
        <f>IF(F47&lt;&gt;"",IFERROR(HLOOKUP("prediction_xgb_"&amp;F47,ML_prediction!$D$4:$AP$6,3,0),"No Analysis"),"")</f>
        <v/>
      </c>
      <c r="V47" s="83" t="str">
        <f>IF(F47&lt;&gt;"",IFERROR(HLOOKUP("prediction_LR_"&amp;F47,ML_prediction!$D$4:$AP$6,3,0),"No Analysis"),"")</f>
        <v/>
      </c>
      <c r="W47" s="84"/>
      <c r="X47" s="84"/>
      <c r="Y47" s="84"/>
      <c r="Z47" s="84"/>
      <c r="AA47" s="84"/>
      <c r="AB47" s="84"/>
      <c r="AC47" s="84"/>
      <c r="AD47" s="82"/>
      <c r="AE47" s="82"/>
      <c r="AF47" s="82"/>
      <c r="AG47" s="82"/>
      <c r="AH47" s="82"/>
      <c r="AI47" s="82"/>
      <c r="AJ47" s="82"/>
      <c r="AK47" s="82"/>
      <c r="AL47" s="85"/>
      <c r="AM47" s="82"/>
      <c r="AN47" s="82"/>
      <c r="AO47" s="86"/>
      <c r="AP47" s="87"/>
      <c r="AQ47" s="88"/>
      <c r="AR47" s="89">
        <f t="shared" si="35"/>
        <v>0</v>
      </c>
      <c r="AS47" s="89"/>
      <c r="AT47" s="90"/>
      <c r="AU47" s="85"/>
      <c r="AV47" s="86"/>
      <c r="AW47" s="90"/>
      <c r="AX47" s="88" t="str">
        <f t="shared" si="36"/>
        <v/>
      </c>
      <c r="AY47" s="89"/>
      <c r="AZ47" s="89" t="str">
        <f t="shared" si="37"/>
        <v/>
      </c>
      <c r="BA47" s="91" t="str">
        <f t="shared" si="38"/>
        <v/>
      </c>
      <c r="BB47" s="113" t="str">
        <f t="shared" si="39"/>
        <v/>
      </c>
      <c r="BC47" s="119"/>
      <c r="BD47" s="120"/>
      <c r="BE47" s="89"/>
      <c r="BF47" s="89"/>
      <c r="BG47" s="91"/>
      <c r="BH47" s="113"/>
      <c r="BI47" s="118"/>
      <c r="BJ47" s="118"/>
      <c r="BK47" s="118"/>
      <c r="BL47" s="118"/>
      <c r="BN47" s="35"/>
      <c r="BO47" s="4"/>
    </row>
    <row r="48" spans="1:67">
      <c r="A48" s="75">
        <v>9</v>
      </c>
      <c r="B48" s="76"/>
      <c r="C48" s="75"/>
      <c r="D48" s="75"/>
      <c r="E48" s="75"/>
      <c r="F48" s="75"/>
      <c r="G48" s="77"/>
      <c r="H48" s="77"/>
      <c r="I48" s="78"/>
      <c r="J48" s="81"/>
      <c r="K48" s="80"/>
      <c r="L48" s="80"/>
      <c r="M48" s="79"/>
      <c r="N48" s="79"/>
      <c r="O48" s="79"/>
      <c r="P48" s="79"/>
      <c r="Q48" s="80"/>
      <c r="R48" s="81"/>
      <c r="S48" s="81"/>
      <c r="T48" s="82"/>
      <c r="U48" s="83" t="str">
        <f>IF(F48&lt;&gt;"",IFERROR(HLOOKUP("prediction_xgb_"&amp;F48,ML_prediction!$D$4:$AP$6,3,0),"No Analysis"),"")</f>
        <v/>
      </c>
      <c r="V48" s="83" t="str">
        <f>IF(F48&lt;&gt;"",IFERROR(HLOOKUP("prediction_LR_"&amp;F48,ML_prediction!$D$4:$AP$6,3,0),"No Analysis"),"")</f>
        <v/>
      </c>
      <c r="W48" s="84"/>
      <c r="X48" s="84"/>
      <c r="Y48" s="84"/>
      <c r="Z48" s="84"/>
      <c r="AA48" s="84"/>
      <c r="AB48" s="84"/>
      <c r="AC48" s="84"/>
      <c r="AD48" s="82"/>
      <c r="AE48" s="82"/>
      <c r="AF48" s="82"/>
      <c r="AG48" s="82"/>
      <c r="AH48" s="82"/>
      <c r="AI48" s="82"/>
      <c r="AJ48" s="82"/>
      <c r="AK48" s="82"/>
      <c r="AL48" s="85"/>
      <c r="AM48" s="82"/>
      <c r="AN48" s="82"/>
      <c r="AO48" s="86"/>
      <c r="AP48" s="87"/>
      <c r="AQ48" s="88"/>
      <c r="AR48" s="89">
        <f t="shared" si="35"/>
        <v>0</v>
      </c>
      <c r="AS48" s="89"/>
      <c r="AT48" s="90"/>
      <c r="AU48" s="85"/>
      <c r="AV48" s="86"/>
      <c r="AW48" s="90"/>
      <c r="AX48" s="88" t="str">
        <f t="shared" si="36"/>
        <v/>
      </c>
      <c r="AY48" s="89"/>
      <c r="AZ48" s="89" t="str">
        <f t="shared" si="37"/>
        <v/>
      </c>
      <c r="BA48" s="91" t="str">
        <f t="shared" si="38"/>
        <v/>
      </c>
      <c r="BB48" s="113" t="str">
        <f t="shared" si="39"/>
        <v/>
      </c>
      <c r="BC48" s="119"/>
      <c r="BD48" s="120"/>
      <c r="BE48" s="89"/>
      <c r="BF48" s="89"/>
      <c r="BG48" s="91"/>
      <c r="BH48" s="113"/>
      <c r="BI48" s="118"/>
      <c r="BJ48" s="118"/>
      <c r="BK48" s="118"/>
      <c r="BL48" s="118"/>
      <c r="BN48" s="35"/>
      <c r="BO48" s="4"/>
    </row>
    <row r="49" spans="1:67">
      <c r="A49" s="75">
        <v>9</v>
      </c>
      <c r="B49" s="76"/>
      <c r="C49" s="75"/>
      <c r="D49" s="75"/>
      <c r="E49" s="75"/>
      <c r="F49" s="75"/>
      <c r="G49" s="77"/>
      <c r="H49" s="77"/>
      <c r="I49" s="78"/>
      <c r="J49" s="81"/>
      <c r="K49" s="80"/>
      <c r="L49" s="80"/>
      <c r="M49" s="79"/>
      <c r="N49" s="79"/>
      <c r="O49" s="79"/>
      <c r="P49" s="79"/>
      <c r="Q49" s="80"/>
      <c r="R49" s="81"/>
      <c r="S49" s="81"/>
      <c r="T49" s="82"/>
      <c r="U49" s="83" t="str">
        <f>IF(F49&lt;&gt;"",IFERROR(HLOOKUP("prediction_xgb_"&amp;F49,ML_prediction!$D$4:$AP$6,3,0),"No Analysis"),"")</f>
        <v/>
      </c>
      <c r="V49" s="83" t="str">
        <f>IF(F49&lt;&gt;"",IFERROR(HLOOKUP("prediction_LR_"&amp;F49,ML_prediction!$D$4:$AP$6,3,0),"No Analysis"),"")</f>
        <v/>
      </c>
      <c r="W49" s="84"/>
      <c r="X49" s="84"/>
      <c r="Y49" s="84"/>
      <c r="Z49" s="84"/>
      <c r="AA49" s="84"/>
      <c r="AB49" s="84"/>
      <c r="AC49" s="84"/>
      <c r="AD49" s="82"/>
      <c r="AE49" s="82"/>
      <c r="AF49" s="82"/>
      <c r="AG49" s="82"/>
      <c r="AH49" s="82"/>
      <c r="AI49" s="82"/>
      <c r="AJ49" s="82"/>
      <c r="AK49" s="82"/>
      <c r="AL49" s="85"/>
      <c r="AM49" s="82"/>
      <c r="AN49" s="82"/>
      <c r="AO49" s="86"/>
      <c r="AP49" s="87"/>
      <c r="AQ49" s="88"/>
      <c r="AR49" s="89">
        <f t="shared" si="35"/>
        <v>0</v>
      </c>
      <c r="AS49" s="89"/>
      <c r="AT49" s="90"/>
      <c r="AU49" s="85"/>
      <c r="AV49" s="86"/>
      <c r="AW49" s="90"/>
      <c r="AX49" s="88" t="str">
        <f t="shared" si="36"/>
        <v/>
      </c>
      <c r="AY49" s="89"/>
      <c r="AZ49" s="89" t="str">
        <f t="shared" si="37"/>
        <v/>
      </c>
      <c r="BA49" s="91" t="str">
        <f t="shared" si="38"/>
        <v/>
      </c>
      <c r="BB49" s="113" t="str">
        <f t="shared" si="39"/>
        <v/>
      </c>
      <c r="BC49" s="119"/>
      <c r="BD49" s="120"/>
      <c r="BE49" s="89"/>
      <c r="BF49" s="89"/>
      <c r="BG49" s="91"/>
      <c r="BH49" s="113"/>
      <c r="BI49" s="118"/>
      <c r="BJ49" s="118"/>
      <c r="BK49" s="118"/>
      <c r="BL49" s="118"/>
      <c r="BN49" s="35"/>
      <c r="BO49" s="4"/>
    </row>
    <row r="50" spans="1:67">
      <c r="A50" s="75">
        <v>9</v>
      </c>
      <c r="B50" s="76"/>
      <c r="C50" s="75"/>
      <c r="D50" s="75"/>
      <c r="E50" s="75"/>
      <c r="F50" s="75"/>
      <c r="G50" s="77"/>
      <c r="H50" s="77"/>
      <c r="I50" s="78"/>
      <c r="J50" s="81"/>
      <c r="K50" s="80"/>
      <c r="L50" s="80"/>
      <c r="M50" s="79"/>
      <c r="N50" s="79"/>
      <c r="O50" s="79"/>
      <c r="P50" s="79"/>
      <c r="Q50" s="80"/>
      <c r="R50" s="81"/>
      <c r="S50" s="81"/>
      <c r="T50" s="82"/>
      <c r="U50" s="83" t="str">
        <f>IF(F50&lt;&gt;"",IFERROR(HLOOKUP("prediction_xgb_"&amp;F50,ML_prediction!$D$4:$AP$6,3,0),"No Analysis"),"")</f>
        <v/>
      </c>
      <c r="V50" s="83" t="str">
        <f>IF(F50&lt;&gt;"",IFERROR(HLOOKUP("prediction_LR_"&amp;F50,ML_prediction!$D$4:$AP$6,3,0),"No Analysis"),"")</f>
        <v/>
      </c>
      <c r="W50" s="84"/>
      <c r="X50" s="84"/>
      <c r="Y50" s="84"/>
      <c r="Z50" s="84"/>
      <c r="AA50" s="84"/>
      <c r="AB50" s="84"/>
      <c r="AC50" s="84"/>
      <c r="AD50" s="82"/>
      <c r="AE50" s="82"/>
      <c r="AF50" s="82"/>
      <c r="AG50" s="82"/>
      <c r="AH50" s="82"/>
      <c r="AI50" s="82"/>
      <c r="AJ50" s="82"/>
      <c r="AK50" s="82"/>
      <c r="AL50" s="85"/>
      <c r="AM50" s="82"/>
      <c r="AN50" s="82"/>
      <c r="AO50" s="86"/>
      <c r="AP50" s="87"/>
      <c r="AQ50" s="88"/>
      <c r="AR50" s="89">
        <f t="shared" si="35"/>
        <v>0</v>
      </c>
      <c r="AS50" s="89"/>
      <c r="AT50" s="90"/>
      <c r="AU50" s="85"/>
      <c r="AV50" s="86"/>
      <c r="AW50" s="90"/>
      <c r="AX50" s="88" t="str">
        <f t="shared" si="36"/>
        <v/>
      </c>
      <c r="AY50" s="89"/>
      <c r="AZ50" s="89" t="str">
        <f t="shared" si="37"/>
        <v/>
      </c>
      <c r="BA50" s="91" t="str">
        <f t="shared" si="38"/>
        <v/>
      </c>
      <c r="BB50" s="113" t="str">
        <f t="shared" si="39"/>
        <v/>
      </c>
      <c r="BC50" s="119"/>
      <c r="BD50" s="120"/>
      <c r="BE50" s="89"/>
      <c r="BF50" s="89"/>
      <c r="BG50" s="91"/>
      <c r="BH50" s="113"/>
      <c r="BI50" s="118"/>
      <c r="BJ50" s="118"/>
      <c r="BK50" s="118"/>
      <c r="BL50" s="118"/>
      <c r="BN50" s="35"/>
      <c r="BO50" s="4"/>
    </row>
    <row r="51" spans="1:67">
      <c r="A51" s="75">
        <v>9</v>
      </c>
      <c r="B51" s="76"/>
      <c r="C51" s="75"/>
      <c r="D51" s="75"/>
      <c r="E51" s="75"/>
      <c r="F51" s="75"/>
      <c r="G51" s="77"/>
      <c r="H51" s="77"/>
      <c r="I51" s="78"/>
      <c r="J51" s="81"/>
      <c r="K51" s="80"/>
      <c r="L51" s="80"/>
      <c r="M51" s="79"/>
      <c r="N51" s="79"/>
      <c r="O51" s="79"/>
      <c r="P51" s="79"/>
      <c r="Q51" s="80"/>
      <c r="R51" s="81"/>
      <c r="S51" s="81"/>
      <c r="T51" s="82"/>
      <c r="U51" s="83" t="str">
        <f>IF(F51&lt;&gt;"",IFERROR(HLOOKUP("prediction_xgb_"&amp;F51,ML_prediction!$D$4:$AP$6,3,0),"No Analysis"),"")</f>
        <v/>
      </c>
      <c r="V51" s="83" t="str">
        <f>IF(F51&lt;&gt;"",IFERROR(HLOOKUP("prediction_LR_"&amp;F51,ML_prediction!$D$4:$AP$6,3,0),"No Analysis"),"")</f>
        <v/>
      </c>
      <c r="W51" s="84"/>
      <c r="X51" s="84"/>
      <c r="Y51" s="84"/>
      <c r="Z51" s="84"/>
      <c r="AA51" s="84"/>
      <c r="AB51" s="84"/>
      <c r="AC51" s="84"/>
      <c r="AD51" s="82"/>
      <c r="AE51" s="82"/>
      <c r="AF51" s="82"/>
      <c r="AG51" s="82"/>
      <c r="AH51" s="82"/>
      <c r="AI51" s="82"/>
      <c r="AJ51" s="82"/>
      <c r="AK51" s="82"/>
      <c r="AL51" s="85"/>
      <c r="AM51" s="82"/>
      <c r="AN51" s="82"/>
      <c r="AO51" s="86"/>
      <c r="AP51" s="87"/>
      <c r="AQ51" s="88"/>
      <c r="AR51" s="89">
        <f t="shared" si="35"/>
        <v>0</v>
      </c>
      <c r="AS51" s="89"/>
      <c r="AT51" s="90"/>
      <c r="AU51" s="85"/>
      <c r="AV51" s="86"/>
      <c r="AW51" s="90"/>
      <c r="AX51" s="88" t="str">
        <f t="shared" si="36"/>
        <v/>
      </c>
      <c r="AY51" s="89"/>
      <c r="AZ51" s="89" t="str">
        <f t="shared" si="37"/>
        <v/>
      </c>
      <c r="BA51" s="91" t="str">
        <f t="shared" si="38"/>
        <v/>
      </c>
      <c r="BB51" s="113" t="str">
        <f t="shared" si="39"/>
        <v/>
      </c>
      <c r="BC51" s="119"/>
      <c r="BD51" s="120"/>
      <c r="BE51" s="89"/>
      <c r="BF51" s="89"/>
      <c r="BG51" s="91"/>
      <c r="BH51" s="113"/>
      <c r="BI51" s="118"/>
      <c r="BJ51" s="118"/>
      <c r="BK51" s="118"/>
      <c r="BL51" s="118"/>
      <c r="BN51" s="35"/>
      <c r="BO51" s="4"/>
    </row>
    <row r="52" spans="1:67">
      <c r="A52" s="75">
        <v>9</v>
      </c>
      <c r="B52" s="76"/>
      <c r="C52" s="75"/>
      <c r="D52" s="75"/>
      <c r="E52" s="75"/>
      <c r="F52" s="75"/>
      <c r="G52" s="77"/>
      <c r="H52" s="77"/>
      <c r="I52" s="78"/>
      <c r="J52" s="81"/>
      <c r="K52" s="80"/>
      <c r="L52" s="80"/>
      <c r="M52" s="79"/>
      <c r="N52" s="79"/>
      <c r="O52" s="79"/>
      <c r="P52" s="79"/>
      <c r="Q52" s="80"/>
      <c r="R52" s="81"/>
      <c r="S52" s="81"/>
      <c r="T52" s="82"/>
      <c r="U52" s="83" t="str">
        <f>IF(F52&lt;&gt;"",IFERROR(HLOOKUP("prediction_xgb_"&amp;F52,ML_prediction!$D$4:$AP$6,3,0),"No Analysis"),"")</f>
        <v/>
      </c>
      <c r="V52" s="83" t="str">
        <f>IF(F52&lt;&gt;"",IFERROR(HLOOKUP("prediction_LR_"&amp;F52,ML_prediction!$D$4:$AP$6,3,0),"No Analysis"),"")</f>
        <v/>
      </c>
      <c r="W52" s="84"/>
      <c r="X52" s="84"/>
      <c r="Y52" s="84"/>
      <c r="Z52" s="84"/>
      <c r="AA52" s="84"/>
      <c r="AB52" s="84"/>
      <c r="AC52" s="84"/>
      <c r="AD52" s="82"/>
      <c r="AE52" s="82"/>
      <c r="AF52" s="82"/>
      <c r="AG52" s="82"/>
      <c r="AH52" s="82"/>
      <c r="AI52" s="82"/>
      <c r="AJ52" s="82"/>
      <c r="AK52" s="82"/>
      <c r="AL52" s="85"/>
      <c r="AM52" s="82"/>
      <c r="AN52" s="82"/>
      <c r="AO52" s="86"/>
      <c r="AP52" s="87"/>
      <c r="AQ52" s="88"/>
      <c r="AR52" s="89">
        <f t="shared" si="35"/>
        <v>0</v>
      </c>
      <c r="AS52" s="89"/>
      <c r="AT52" s="90"/>
      <c r="AU52" s="85"/>
      <c r="AV52" s="86"/>
      <c r="AW52" s="90"/>
      <c r="AX52" s="88" t="str">
        <f t="shared" si="36"/>
        <v/>
      </c>
      <c r="AY52" s="89"/>
      <c r="AZ52" s="89" t="str">
        <f t="shared" si="37"/>
        <v/>
      </c>
      <c r="BA52" s="91" t="str">
        <f t="shared" si="38"/>
        <v/>
      </c>
      <c r="BB52" s="113" t="str">
        <f t="shared" si="39"/>
        <v/>
      </c>
      <c r="BC52" s="119"/>
      <c r="BD52" s="120"/>
      <c r="BE52" s="89"/>
      <c r="BF52" s="89"/>
      <c r="BG52" s="91"/>
      <c r="BH52" s="113"/>
      <c r="BI52" s="118"/>
      <c r="BJ52" s="118"/>
      <c r="BK52" s="118"/>
      <c r="BL52" s="118"/>
      <c r="BN52" s="35"/>
      <c r="BO52" s="4"/>
    </row>
    <row r="53" spans="1:67">
      <c r="A53" s="75">
        <v>9</v>
      </c>
      <c r="B53" s="76"/>
      <c r="C53" s="75"/>
      <c r="D53" s="75"/>
      <c r="E53" s="75"/>
      <c r="F53" s="75"/>
      <c r="G53" s="77"/>
      <c r="H53" s="77"/>
      <c r="I53" s="78"/>
      <c r="J53" s="81"/>
      <c r="K53" s="80"/>
      <c r="L53" s="80"/>
      <c r="M53" s="79"/>
      <c r="N53" s="79"/>
      <c r="O53" s="79"/>
      <c r="P53" s="79"/>
      <c r="Q53" s="80"/>
      <c r="R53" s="81"/>
      <c r="S53" s="81"/>
      <c r="T53" s="82"/>
      <c r="U53" s="83" t="str">
        <f>IF(F53&lt;&gt;"",IFERROR(HLOOKUP("prediction_xgb_"&amp;F53,ML_prediction!$D$4:$AP$6,3,0),"No Analysis"),"")</f>
        <v/>
      </c>
      <c r="V53" s="83" t="str">
        <f>IF(F53&lt;&gt;"",IFERROR(HLOOKUP("prediction_LR_"&amp;F53,ML_prediction!$D$4:$AP$6,3,0),"No Analysis"),"")</f>
        <v/>
      </c>
      <c r="W53" s="84"/>
      <c r="X53" s="84"/>
      <c r="Y53" s="84"/>
      <c r="Z53" s="84"/>
      <c r="AA53" s="84"/>
      <c r="AB53" s="84"/>
      <c r="AC53" s="84"/>
      <c r="AD53" s="82"/>
      <c r="AE53" s="82"/>
      <c r="AF53" s="82"/>
      <c r="AG53" s="82"/>
      <c r="AH53" s="82"/>
      <c r="AI53" s="82"/>
      <c r="AJ53" s="82"/>
      <c r="AK53" s="82"/>
      <c r="AL53" s="85"/>
      <c r="AM53" s="82"/>
      <c r="AN53" s="82"/>
      <c r="AO53" s="86"/>
      <c r="AP53" s="87"/>
      <c r="AQ53" s="88"/>
      <c r="AR53" s="89">
        <f t="shared" si="35"/>
        <v>0</v>
      </c>
      <c r="AS53" s="89"/>
      <c r="AT53" s="90"/>
      <c r="AU53" s="85"/>
      <c r="AV53" s="86"/>
      <c r="AW53" s="90"/>
      <c r="AX53" s="88" t="str">
        <f t="shared" si="36"/>
        <v/>
      </c>
      <c r="AY53" s="89"/>
      <c r="AZ53" s="89" t="str">
        <f t="shared" si="37"/>
        <v/>
      </c>
      <c r="BA53" s="91" t="str">
        <f t="shared" si="38"/>
        <v/>
      </c>
      <c r="BB53" s="113" t="str">
        <f t="shared" si="39"/>
        <v/>
      </c>
      <c r="BC53" s="119"/>
      <c r="BD53" s="120"/>
      <c r="BE53" s="89"/>
      <c r="BF53" s="89"/>
      <c r="BG53" s="91"/>
      <c r="BH53" s="113"/>
      <c r="BI53" s="118"/>
      <c r="BJ53" s="118"/>
      <c r="BK53" s="118"/>
      <c r="BL53" s="118"/>
      <c r="BN53" s="35"/>
      <c r="BO53" s="4"/>
    </row>
    <row r="54" spans="1:67">
      <c r="A54" s="75">
        <v>9</v>
      </c>
      <c r="B54" s="76"/>
      <c r="C54" s="75"/>
      <c r="D54" s="75"/>
      <c r="E54" s="75"/>
      <c r="F54" s="75"/>
      <c r="G54" s="77"/>
      <c r="H54" s="77"/>
      <c r="I54" s="78"/>
      <c r="J54" s="81"/>
      <c r="K54" s="80"/>
      <c r="L54" s="80"/>
      <c r="M54" s="79"/>
      <c r="N54" s="79"/>
      <c r="O54" s="79"/>
      <c r="P54" s="79"/>
      <c r="Q54" s="80"/>
      <c r="R54" s="81"/>
      <c r="S54" s="81"/>
      <c r="T54" s="82"/>
      <c r="U54" s="83" t="str">
        <f>IF(F54&lt;&gt;"",IFERROR(HLOOKUP("prediction_xgb_"&amp;F54,ML_prediction!$D$4:$AP$6,3,0),"No Analysis"),"")</f>
        <v/>
      </c>
      <c r="V54" s="83" t="str">
        <f>IF(F54&lt;&gt;"",IFERROR(HLOOKUP("prediction_LR_"&amp;F54,ML_prediction!$D$4:$AP$6,3,0),"No Analysis"),"")</f>
        <v/>
      </c>
      <c r="W54" s="84"/>
      <c r="X54" s="84"/>
      <c r="Y54" s="84"/>
      <c r="Z54" s="84"/>
      <c r="AA54" s="84"/>
      <c r="AB54" s="84"/>
      <c r="AC54" s="84"/>
      <c r="AD54" s="82"/>
      <c r="AE54" s="82"/>
      <c r="AF54" s="82"/>
      <c r="AG54" s="82"/>
      <c r="AH54" s="82"/>
      <c r="AI54" s="82"/>
      <c r="AJ54" s="82"/>
      <c r="AK54" s="82"/>
      <c r="AL54" s="85"/>
      <c r="AM54" s="82"/>
      <c r="AN54" s="82"/>
      <c r="AO54" s="86"/>
      <c r="AP54" s="87"/>
      <c r="AQ54" s="88"/>
      <c r="AR54" s="89">
        <f t="shared" si="35"/>
        <v>0</v>
      </c>
      <c r="AS54" s="89"/>
      <c r="AT54" s="90"/>
      <c r="AU54" s="85"/>
      <c r="AV54" s="86"/>
      <c r="AW54" s="90"/>
      <c r="AX54" s="88" t="str">
        <f t="shared" si="36"/>
        <v/>
      </c>
      <c r="AY54" s="89"/>
      <c r="AZ54" s="89" t="str">
        <f t="shared" si="37"/>
        <v/>
      </c>
      <c r="BA54" s="91" t="str">
        <f t="shared" si="38"/>
        <v/>
      </c>
      <c r="BB54" s="113" t="str">
        <f t="shared" si="39"/>
        <v/>
      </c>
      <c r="BC54" s="119"/>
      <c r="BD54" s="120"/>
      <c r="BE54" s="89"/>
      <c r="BF54" s="89"/>
      <c r="BG54" s="91"/>
      <c r="BH54" s="113"/>
      <c r="BI54" s="118"/>
      <c r="BJ54" s="118"/>
      <c r="BK54" s="118"/>
      <c r="BL54" s="118"/>
      <c r="BN54" s="35"/>
      <c r="BO54" s="4"/>
    </row>
    <row r="55" spans="1:67">
      <c r="A55" s="75">
        <v>9</v>
      </c>
      <c r="B55" s="76"/>
      <c r="C55" s="75"/>
      <c r="D55" s="75"/>
      <c r="E55" s="75"/>
      <c r="F55" s="75"/>
      <c r="G55" s="77"/>
      <c r="H55" s="77"/>
      <c r="I55" s="78"/>
      <c r="J55" s="81"/>
      <c r="K55" s="80"/>
      <c r="L55" s="80"/>
      <c r="M55" s="79"/>
      <c r="N55" s="79"/>
      <c r="O55" s="79"/>
      <c r="P55" s="79"/>
      <c r="Q55" s="80"/>
      <c r="R55" s="81"/>
      <c r="S55" s="81"/>
      <c r="T55" s="82"/>
      <c r="U55" s="83" t="str">
        <f>IF(F55&lt;&gt;"",IFERROR(HLOOKUP("prediction_xgb_"&amp;F55,ML_prediction!$D$4:$AP$6,3,0),"No Analysis"),"")</f>
        <v/>
      </c>
      <c r="V55" s="83" t="str">
        <f>IF(F55&lt;&gt;"",IFERROR(HLOOKUP("prediction_LR_"&amp;F55,ML_prediction!$D$4:$AP$6,3,0),"No Analysis"),"")</f>
        <v/>
      </c>
      <c r="W55" s="84"/>
      <c r="X55" s="84"/>
      <c r="Y55" s="84"/>
      <c r="Z55" s="84"/>
      <c r="AA55" s="84"/>
      <c r="AB55" s="84"/>
      <c r="AC55" s="84"/>
      <c r="AD55" s="82"/>
      <c r="AE55" s="82"/>
      <c r="AF55" s="82"/>
      <c r="AG55" s="82"/>
      <c r="AH55" s="82"/>
      <c r="AI55" s="82"/>
      <c r="AJ55" s="82"/>
      <c r="AK55" s="82"/>
      <c r="AL55" s="85"/>
      <c r="AM55" s="82"/>
      <c r="AN55" s="82"/>
      <c r="AO55" s="86"/>
      <c r="AP55" s="87"/>
      <c r="AQ55" s="88"/>
      <c r="AR55" s="89">
        <f t="shared" si="35"/>
        <v>0</v>
      </c>
      <c r="AS55" s="89"/>
      <c r="AT55" s="90"/>
      <c r="AU55" s="85"/>
      <c r="AV55" s="86"/>
      <c r="AW55" s="90"/>
      <c r="AX55" s="88" t="str">
        <f t="shared" si="36"/>
        <v/>
      </c>
      <c r="AY55" s="89"/>
      <c r="AZ55" s="89" t="str">
        <f t="shared" si="37"/>
        <v/>
      </c>
      <c r="BA55" s="91" t="str">
        <f t="shared" si="38"/>
        <v/>
      </c>
      <c r="BB55" s="113" t="str">
        <f t="shared" si="39"/>
        <v/>
      </c>
      <c r="BC55" s="119"/>
      <c r="BD55" s="120"/>
      <c r="BE55" s="89"/>
      <c r="BF55" s="89"/>
      <c r="BG55" s="91"/>
      <c r="BH55" s="113"/>
      <c r="BI55" s="118"/>
      <c r="BJ55" s="118"/>
      <c r="BK55" s="118"/>
      <c r="BL55" s="118"/>
      <c r="BN55" s="35"/>
      <c r="BO55" s="4"/>
    </row>
    <row r="56" spans="1:67">
      <c r="A56" s="75">
        <v>9</v>
      </c>
      <c r="B56" s="76"/>
      <c r="C56" s="75"/>
      <c r="D56" s="75"/>
      <c r="E56" s="75"/>
      <c r="F56" s="75"/>
      <c r="G56" s="77"/>
      <c r="H56" s="77"/>
      <c r="I56" s="78"/>
      <c r="J56" s="81"/>
      <c r="K56" s="80"/>
      <c r="L56" s="80"/>
      <c r="M56" s="79"/>
      <c r="N56" s="79"/>
      <c r="O56" s="79"/>
      <c r="P56" s="79"/>
      <c r="Q56" s="80"/>
      <c r="R56" s="81"/>
      <c r="S56" s="81"/>
      <c r="T56" s="82"/>
      <c r="U56" s="83" t="str">
        <f>IF(F56&lt;&gt;"",IFERROR(HLOOKUP("prediction_xgb_"&amp;F56,ML_prediction!$D$4:$AP$6,3,0),"No Analysis"),"")</f>
        <v/>
      </c>
      <c r="V56" s="83" t="str">
        <f>IF(F56&lt;&gt;"",IFERROR(HLOOKUP("prediction_LR_"&amp;F56,ML_prediction!$D$4:$AP$6,3,0),"No Analysis"),"")</f>
        <v/>
      </c>
      <c r="W56" s="84"/>
      <c r="X56" s="84"/>
      <c r="Y56" s="84"/>
      <c r="Z56" s="84"/>
      <c r="AA56" s="84"/>
      <c r="AB56" s="84"/>
      <c r="AC56" s="84"/>
      <c r="AD56" s="82"/>
      <c r="AE56" s="82"/>
      <c r="AF56" s="82"/>
      <c r="AG56" s="82"/>
      <c r="AH56" s="82"/>
      <c r="AI56" s="82"/>
      <c r="AJ56" s="82"/>
      <c r="AK56" s="82"/>
      <c r="AL56" s="85"/>
      <c r="AM56" s="82"/>
      <c r="AN56" s="82"/>
      <c r="AO56" s="86"/>
      <c r="AP56" s="87"/>
      <c r="AQ56" s="88"/>
      <c r="AR56" s="89">
        <f t="shared" si="35"/>
        <v>0</v>
      </c>
      <c r="AS56" s="89"/>
      <c r="AT56" s="90"/>
      <c r="AU56" s="85"/>
      <c r="AV56" s="86"/>
      <c r="AW56" s="90"/>
      <c r="AX56" s="88" t="str">
        <f t="shared" si="36"/>
        <v/>
      </c>
      <c r="AY56" s="89"/>
      <c r="AZ56" s="89" t="str">
        <f t="shared" si="37"/>
        <v/>
      </c>
      <c r="BA56" s="91" t="str">
        <f t="shared" si="38"/>
        <v/>
      </c>
      <c r="BB56" s="113" t="str">
        <f t="shared" si="39"/>
        <v/>
      </c>
      <c r="BC56" s="119"/>
      <c r="BD56" s="120"/>
      <c r="BE56" s="89"/>
      <c r="BF56" s="89"/>
      <c r="BG56" s="91"/>
      <c r="BH56" s="113"/>
      <c r="BI56" s="118"/>
      <c r="BJ56" s="118"/>
      <c r="BK56" s="118"/>
      <c r="BL56" s="118"/>
      <c r="BN56" s="35"/>
      <c r="BO56" s="4"/>
    </row>
    <row r="57" spans="1:67">
      <c r="A57" s="75">
        <v>9</v>
      </c>
      <c r="B57" s="76"/>
      <c r="C57" s="75"/>
      <c r="D57" s="75"/>
      <c r="E57" s="75"/>
      <c r="F57" s="75"/>
      <c r="G57" s="77"/>
      <c r="H57" s="77"/>
      <c r="I57" s="78"/>
      <c r="J57" s="81"/>
      <c r="K57" s="80"/>
      <c r="L57" s="80"/>
      <c r="M57" s="79"/>
      <c r="N57" s="79"/>
      <c r="O57" s="79"/>
      <c r="P57" s="79"/>
      <c r="Q57" s="80"/>
      <c r="R57" s="81"/>
      <c r="S57" s="81"/>
      <c r="T57" s="82"/>
      <c r="U57" s="83" t="str">
        <f>IF(F57&lt;&gt;"",IFERROR(HLOOKUP("prediction_xgb_"&amp;F57,ML_prediction!$D$4:$AP$6,3,0),"No Analysis"),"")</f>
        <v/>
      </c>
      <c r="V57" s="83" t="str">
        <f>IF(F57&lt;&gt;"",IFERROR(HLOOKUP("prediction_LR_"&amp;F57,ML_prediction!$D$4:$AP$6,3,0),"No Analysis"),"")</f>
        <v/>
      </c>
      <c r="W57" s="84"/>
      <c r="X57" s="84"/>
      <c r="Y57" s="84"/>
      <c r="Z57" s="84"/>
      <c r="AA57" s="84"/>
      <c r="AB57" s="84"/>
      <c r="AC57" s="84"/>
      <c r="AD57" s="82"/>
      <c r="AE57" s="82"/>
      <c r="AF57" s="82"/>
      <c r="AG57" s="82"/>
      <c r="AH57" s="82"/>
      <c r="AI57" s="82"/>
      <c r="AJ57" s="82"/>
      <c r="AK57" s="82"/>
      <c r="AL57" s="85"/>
      <c r="AM57" s="82"/>
      <c r="AN57" s="82"/>
      <c r="AO57" s="86"/>
      <c r="AP57" s="87"/>
      <c r="AQ57" s="88"/>
      <c r="AR57" s="89">
        <f t="shared" si="35"/>
        <v>0</v>
      </c>
      <c r="AS57" s="89"/>
      <c r="AT57" s="90"/>
      <c r="AU57" s="85"/>
      <c r="AV57" s="86"/>
      <c r="AW57" s="90"/>
      <c r="AX57" s="88" t="str">
        <f t="shared" si="36"/>
        <v/>
      </c>
      <c r="AY57" s="89"/>
      <c r="AZ57" s="89" t="str">
        <f t="shared" si="37"/>
        <v/>
      </c>
      <c r="BA57" s="91" t="str">
        <f t="shared" si="38"/>
        <v/>
      </c>
      <c r="BB57" s="113" t="str">
        <f t="shared" si="39"/>
        <v/>
      </c>
      <c r="BC57" s="119"/>
      <c r="BD57" s="120"/>
      <c r="BE57" s="89"/>
      <c r="BF57" s="89"/>
      <c r="BG57" s="91"/>
      <c r="BH57" s="113"/>
      <c r="BI57" s="118"/>
      <c r="BJ57" s="118"/>
      <c r="BK57" s="118"/>
      <c r="BL57" s="118"/>
      <c r="BN57" s="35"/>
      <c r="BO57" s="4"/>
    </row>
    <row r="58" spans="1:67">
      <c r="A58" s="75">
        <v>9</v>
      </c>
      <c r="B58" s="76"/>
      <c r="C58" s="75"/>
      <c r="D58" s="75"/>
      <c r="E58" s="75"/>
      <c r="F58" s="75"/>
      <c r="G58" s="77"/>
      <c r="H58" s="77"/>
      <c r="I58" s="78"/>
      <c r="J58" s="81"/>
      <c r="K58" s="80"/>
      <c r="L58" s="80"/>
      <c r="M58" s="79"/>
      <c r="N58" s="79"/>
      <c r="O58" s="79"/>
      <c r="P58" s="79"/>
      <c r="Q58" s="80"/>
      <c r="R58" s="81"/>
      <c r="S58" s="81"/>
      <c r="T58" s="82"/>
      <c r="U58" s="83" t="str">
        <f>IF(F58&lt;&gt;"",IFERROR(HLOOKUP("prediction_xgb_"&amp;F58,ML_prediction!$D$4:$AP$6,3,0),"No Analysis"),"")</f>
        <v/>
      </c>
      <c r="V58" s="83" t="str">
        <f>IF(F58&lt;&gt;"",IFERROR(HLOOKUP("prediction_LR_"&amp;F58,ML_prediction!$D$4:$AP$6,3,0),"No Analysis"),"")</f>
        <v/>
      </c>
      <c r="W58" s="84"/>
      <c r="X58" s="84"/>
      <c r="Y58" s="84"/>
      <c r="Z58" s="84"/>
      <c r="AA58" s="84"/>
      <c r="AB58" s="84"/>
      <c r="AC58" s="84"/>
      <c r="AD58" s="82"/>
      <c r="AE58" s="82"/>
      <c r="AF58" s="82"/>
      <c r="AG58" s="82"/>
      <c r="AH58" s="82"/>
      <c r="AI58" s="82"/>
      <c r="AJ58" s="82"/>
      <c r="AK58" s="82"/>
      <c r="AL58" s="85"/>
      <c r="AM58" s="82"/>
      <c r="AN58" s="82"/>
      <c r="AO58" s="86"/>
      <c r="AP58" s="87"/>
      <c r="AQ58" s="88"/>
      <c r="AR58" s="89">
        <f t="shared" si="35"/>
        <v>0</v>
      </c>
      <c r="AS58" s="89"/>
      <c r="AT58" s="90"/>
      <c r="AU58" s="85"/>
      <c r="AV58" s="86"/>
      <c r="AW58" s="90"/>
      <c r="AX58" s="88" t="str">
        <f t="shared" si="36"/>
        <v/>
      </c>
      <c r="AY58" s="89"/>
      <c r="AZ58" s="89" t="str">
        <f t="shared" si="37"/>
        <v/>
      </c>
      <c r="BA58" s="91" t="str">
        <f t="shared" si="38"/>
        <v/>
      </c>
      <c r="BB58" s="113" t="str">
        <f t="shared" si="39"/>
        <v/>
      </c>
      <c r="BC58" s="119"/>
      <c r="BD58" s="120"/>
      <c r="BE58" s="89"/>
      <c r="BF58" s="89"/>
      <c r="BG58" s="91"/>
      <c r="BH58" s="113"/>
      <c r="BI58" s="118"/>
      <c r="BJ58" s="118"/>
      <c r="BK58" s="118"/>
      <c r="BL58" s="118"/>
      <c r="BN58" s="35"/>
      <c r="BO58" s="4"/>
    </row>
    <row r="59" spans="1:67">
      <c r="A59" s="75">
        <v>9</v>
      </c>
      <c r="B59" s="76"/>
      <c r="C59" s="75"/>
      <c r="D59" s="75"/>
      <c r="E59" s="75"/>
      <c r="F59" s="75"/>
      <c r="G59" s="77"/>
      <c r="H59" s="77"/>
      <c r="I59" s="78"/>
      <c r="J59" s="81"/>
      <c r="K59" s="80"/>
      <c r="L59" s="80"/>
      <c r="M59" s="79"/>
      <c r="N59" s="79"/>
      <c r="O59" s="79"/>
      <c r="P59" s="79"/>
      <c r="Q59" s="80"/>
      <c r="R59" s="81"/>
      <c r="S59" s="81"/>
      <c r="T59" s="82"/>
      <c r="U59" s="83" t="str">
        <f>IF(F59&lt;&gt;"",IFERROR(HLOOKUP("prediction_xgb_"&amp;F59,ML_prediction!$D$4:$AP$6,3,0),"No Analysis"),"")</f>
        <v/>
      </c>
      <c r="V59" s="83" t="str">
        <f>IF(F59&lt;&gt;"",IFERROR(HLOOKUP("prediction_LR_"&amp;F59,ML_prediction!$D$4:$AP$6,3,0),"No Analysis"),"")</f>
        <v/>
      </c>
      <c r="W59" s="84"/>
      <c r="X59" s="84"/>
      <c r="Y59" s="84"/>
      <c r="Z59" s="84"/>
      <c r="AA59" s="84"/>
      <c r="AB59" s="84"/>
      <c r="AC59" s="84"/>
      <c r="AD59" s="82"/>
      <c r="AE59" s="82"/>
      <c r="AF59" s="82"/>
      <c r="AG59" s="82"/>
      <c r="AH59" s="82"/>
      <c r="AI59" s="82"/>
      <c r="AJ59" s="82"/>
      <c r="AK59" s="82"/>
      <c r="AL59" s="85"/>
      <c r="AM59" s="82"/>
      <c r="AN59" s="82"/>
      <c r="AO59" s="86"/>
      <c r="AP59" s="87"/>
      <c r="AQ59" s="88"/>
      <c r="AR59" s="89">
        <f t="shared" si="35"/>
        <v>0</v>
      </c>
      <c r="AS59" s="89"/>
      <c r="AT59" s="90"/>
      <c r="AU59" s="85"/>
      <c r="AV59" s="86"/>
      <c r="AW59" s="90"/>
      <c r="AX59" s="88" t="str">
        <f t="shared" si="36"/>
        <v/>
      </c>
      <c r="AY59" s="89"/>
      <c r="AZ59" s="89" t="str">
        <f t="shared" si="37"/>
        <v/>
      </c>
      <c r="BA59" s="91" t="str">
        <f t="shared" si="38"/>
        <v/>
      </c>
      <c r="BB59" s="113" t="str">
        <f t="shared" si="39"/>
        <v/>
      </c>
      <c r="BC59" s="119"/>
      <c r="BD59" s="120"/>
      <c r="BE59" s="89"/>
      <c r="BF59" s="89"/>
      <c r="BG59" s="91"/>
      <c r="BH59" s="113"/>
      <c r="BI59" s="118"/>
      <c r="BJ59" s="118"/>
      <c r="BK59" s="118"/>
      <c r="BL59" s="118"/>
      <c r="BN59" s="35"/>
      <c r="BO59" s="4"/>
    </row>
    <row r="60" spans="1:67">
      <c r="A60" s="75">
        <v>9</v>
      </c>
      <c r="B60" s="76"/>
      <c r="C60" s="75"/>
      <c r="D60" s="75"/>
      <c r="E60" s="75"/>
      <c r="F60" s="75"/>
      <c r="G60" s="77"/>
      <c r="H60" s="77"/>
      <c r="I60" s="78"/>
      <c r="J60" s="81"/>
      <c r="K60" s="80"/>
      <c r="L60" s="80"/>
      <c r="M60" s="79"/>
      <c r="N60" s="79"/>
      <c r="O60" s="79"/>
      <c r="P60" s="79"/>
      <c r="Q60" s="80"/>
      <c r="R60" s="81"/>
      <c r="S60" s="81"/>
      <c r="T60" s="82"/>
      <c r="U60" s="83" t="str">
        <f>IF(F60&lt;&gt;"",IFERROR(HLOOKUP("prediction_xgb_"&amp;F60,ML_prediction!$D$4:$AP$6,3,0),"No Analysis"),"")</f>
        <v/>
      </c>
      <c r="V60" s="83" t="str">
        <f>IF(F60&lt;&gt;"",IFERROR(HLOOKUP("prediction_LR_"&amp;F60,ML_prediction!$D$4:$AP$6,3,0),"No Analysis"),"")</f>
        <v/>
      </c>
      <c r="W60" s="84"/>
      <c r="X60" s="84"/>
      <c r="Y60" s="84"/>
      <c r="Z60" s="84"/>
      <c r="AA60" s="84"/>
      <c r="AB60" s="84"/>
      <c r="AC60" s="84"/>
      <c r="AD60" s="82"/>
      <c r="AE60" s="82"/>
      <c r="AF60" s="82"/>
      <c r="AG60" s="82"/>
      <c r="AH60" s="82"/>
      <c r="AI60" s="82"/>
      <c r="AJ60" s="82"/>
      <c r="AK60" s="82"/>
      <c r="AL60" s="85"/>
      <c r="AM60" s="82"/>
      <c r="AN60" s="82"/>
      <c r="AO60" s="86"/>
      <c r="AP60" s="87"/>
      <c r="AQ60" s="88"/>
      <c r="AR60" s="89">
        <f t="shared" si="35"/>
        <v>0</v>
      </c>
      <c r="AS60" s="89"/>
      <c r="AT60" s="90"/>
      <c r="AU60" s="85"/>
      <c r="AV60" s="86"/>
      <c r="AW60" s="90"/>
      <c r="AX60" s="88" t="str">
        <f t="shared" si="36"/>
        <v/>
      </c>
      <c r="AY60" s="89"/>
      <c r="AZ60" s="89" t="str">
        <f t="shared" si="37"/>
        <v/>
      </c>
      <c r="BA60" s="91" t="str">
        <f t="shared" si="38"/>
        <v/>
      </c>
      <c r="BB60" s="113" t="str">
        <f t="shared" si="39"/>
        <v/>
      </c>
      <c r="BC60" s="119"/>
      <c r="BD60" s="120"/>
      <c r="BE60" s="89"/>
      <c r="BF60" s="89"/>
      <c r="BG60" s="91"/>
      <c r="BH60" s="113"/>
      <c r="BI60" s="118"/>
      <c r="BJ60" s="118"/>
      <c r="BK60" s="118"/>
      <c r="BL60" s="118"/>
      <c r="BN60" s="35"/>
      <c r="BO60" s="4"/>
    </row>
    <row r="61" spans="1:67">
      <c r="A61" s="75">
        <v>9</v>
      </c>
      <c r="B61" s="76"/>
      <c r="C61" s="75"/>
      <c r="D61" s="75"/>
      <c r="E61" s="75"/>
      <c r="F61" s="75"/>
      <c r="G61" s="77"/>
      <c r="H61" s="77"/>
      <c r="I61" s="78"/>
      <c r="J61" s="81"/>
      <c r="K61" s="80"/>
      <c r="L61" s="80"/>
      <c r="M61" s="79"/>
      <c r="N61" s="79"/>
      <c r="O61" s="79"/>
      <c r="P61" s="79"/>
      <c r="Q61" s="80"/>
      <c r="R61" s="81"/>
      <c r="S61" s="81"/>
      <c r="T61" s="82"/>
      <c r="U61" s="83" t="str">
        <f>IF(F61&lt;&gt;"",IFERROR(HLOOKUP("prediction_xgb_"&amp;F61,ML_prediction!$D$4:$AP$6,3,0),"No Analysis"),"")</f>
        <v/>
      </c>
      <c r="V61" s="83" t="str">
        <f>IF(F61&lt;&gt;"",IFERROR(HLOOKUP("prediction_LR_"&amp;F61,ML_prediction!$D$4:$AP$6,3,0),"No Analysis"),"")</f>
        <v/>
      </c>
      <c r="W61" s="84"/>
      <c r="X61" s="84"/>
      <c r="Y61" s="84"/>
      <c r="Z61" s="84"/>
      <c r="AA61" s="84"/>
      <c r="AB61" s="84"/>
      <c r="AC61" s="84"/>
      <c r="AD61" s="82"/>
      <c r="AE61" s="82"/>
      <c r="AF61" s="82"/>
      <c r="AG61" s="82"/>
      <c r="AH61" s="82"/>
      <c r="AI61" s="82"/>
      <c r="AJ61" s="82"/>
      <c r="AK61" s="82"/>
      <c r="AL61" s="85"/>
      <c r="AM61" s="82"/>
      <c r="AN61" s="82"/>
      <c r="AO61" s="86"/>
      <c r="AP61" s="87"/>
      <c r="AQ61" s="88"/>
      <c r="AR61" s="89">
        <f t="shared" si="35"/>
        <v>0</v>
      </c>
      <c r="AS61" s="89"/>
      <c r="AT61" s="90"/>
      <c r="AU61" s="85"/>
      <c r="AV61" s="86"/>
      <c r="AW61" s="90"/>
      <c r="AX61" s="88" t="str">
        <f t="shared" si="36"/>
        <v/>
      </c>
      <c r="AY61" s="89"/>
      <c r="AZ61" s="89" t="str">
        <f t="shared" si="37"/>
        <v/>
      </c>
      <c r="BA61" s="91" t="str">
        <f t="shared" si="38"/>
        <v/>
      </c>
      <c r="BB61" s="113" t="str">
        <f t="shared" si="39"/>
        <v/>
      </c>
      <c r="BC61" s="119"/>
      <c r="BD61" s="120"/>
      <c r="BE61" s="89"/>
      <c r="BF61" s="89"/>
      <c r="BG61" s="91"/>
      <c r="BH61" s="113"/>
      <c r="BI61" s="118"/>
      <c r="BJ61" s="118"/>
      <c r="BK61" s="118"/>
      <c r="BL61" s="118"/>
      <c r="BN61" s="35"/>
      <c r="BO61" s="4"/>
    </row>
    <row r="62" spans="1:67">
      <c r="A62" s="75">
        <v>9</v>
      </c>
      <c r="B62" s="76"/>
      <c r="C62" s="75"/>
      <c r="D62" s="75"/>
      <c r="E62" s="75"/>
      <c r="F62" s="75"/>
      <c r="G62" s="77"/>
      <c r="H62" s="77"/>
      <c r="I62" s="78"/>
      <c r="J62" s="81"/>
      <c r="K62" s="80"/>
      <c r="L62" s="80"/>
      <c r="M62" s="79"/>
      <c r="N62" s="79"/>
      <c r="O62" s="79"/>
      <c r="P62" s="79"/>
      <c r="Q62" s="80"/>
      <c r="R62" s="81"/>
      <c r="S62" s="81"/>
      <c r="T62" s="82"/>
      <c r="U62" s="83" t="str">
        <f>IF(F62&lt;&gt;"",IFERROR(HLOOKUP("prediction_xgb_"&amp;F62,ML_prediction!$D$4:$AP$6,3,0),"No Analysis"),"")</f>
        <v/>
      </c>
      <c r="V62" s="83" t="str">
        <f>IF(F62&lt;&gt;"",IFERROR(HLOOKUP("prediction_LR_"&amp;F62,ML_prediction!$D$4:$AP$6,3,0),"No Analysis"),"")</f>
        <v/>
      </c>
      <c r="W62" s="84"/>
      <c r="X62" s="84"/>
      <c r="Y62" s="84"/>
      <c r="Z62" s="84"/>
      <c r="AA62" s="84"/>
      <c r="AB62" s="84"/>
      <c r="AC62" s="84"/>
      <c r="AD62" s="82"/>
      <c r="AE62" s="82"/>
      <c r="AF62" s="82"/>
      <c r="AG62" s="82"/>
      <c r="AH62" s="82"/>
      <c r="AI62" s="82"/>
      <c r="AJ62" s="82"/>
      <c r="AK62" s="82"/>
      <c r="AL62" s="85"/>
      <c r="AM62" s="82"/>
      <c r="AN62" s="82"/>
      <c r="AO62" s="86"/>
      <c r="AP62" s="87"/>
      <c r="AQ62" s="88"/>
      <c r="AR62" s="89">
        <f t="shared" si="35"/>
        <v>0</v>
      </c>
      <c r="AS62" s="89"/>
      <c r="AT62" s="90"/>
      <c r="AU62" s="85"/>
      <c r="AV62" s="86"/>
      <c r="AW62" s="90"/>
      <c r="AX62" s="88" t="str">
        <f t="shared" si="36"/>
        <v/>
      </c>
      <c r="AY62" s="89"/>
      <c r="AZ62" s="89" t="str">
        <f t="shared" si="37"/>
        <v/>
      </c>
      <c r="BA62" s="91" t="str">
        <f t="shared" si="38"/>
        <v/>
      </c>
      <c r="BB62" s="113" t="str">
        <f t="shared" si="39"/>
        <v/>
      </c>
      <c r="BC62" s="119"/>
      <c r="BD62" s="120"/>
      <c r="BE62" s="89"/>
      <c r="BF62" s="89"/>
      <c r="BG62" s="91"/>
      <c r="BH62" s="113"/>
      <c r="BI62" s="118"/>
      <c r="BJ62" s="118"/>
      <c r="BK62" s="118"/>
      <c r="BL62" s="118"/>
      <c r="BN62" s="35"/>
      <c r="BO62" s="4"/>
    </row>
    <row r="63" spans="1:67">
      <c r="A63" s="75">
        <v>9</v>
      </c>
      <c r="B63" s="76"/>
      <c r="C63" s="75"/>
      <c r="D63" s="75"/>
      <c r="E63" s="75"/>
      <c r="F63" s="75"/>
      <c r="G63" s="77"/>
      <c r="H63" s="77"/>
      <c r="I63" s="78"/>
      <c r="J63" s="81"/>
      <c r="K63" s="80"/>
      <c r="L63" s="80"/>
      <c r="M63" s="79"/>
      <c r="N63" s="79"/>
      <c r="O63" s="79"/>
      <c r="P63" s="79"/>
      <c r="Q63" s="80"/>
      <c r="R63" s="81"/>
      <c r="S63" s="81"/>
      <c r="T63" s="82"/>
      <c r="U63" s="83" t="str">
        <f>IF(F63&lt;&gt;"",IFERROR(HLOOKUP("prediction_xgb_"&amp;F63,ML_prediction!$D$4:$AP$6,3,0),"No Analysis"),"")</f>
        <v/>
      </c>
      <c r="V63" s="83" t="str">
        <f>IF(F63&lt;&gt;"",IFERROR(HLOOKUP("prediction_LR_"&amp;F63,ML_prediction!$D$4:$AP$6,3,0),"No Analysis"),"")</f>
        <v/>
      </c>
      <c r="W63" s="84"/>
      <c r="X63" s="84"/>
      <c r="Y63" s="84"/>
      <c r="Z63" s="84"/>
      <c r="AA63" s="84"/>
      <c r="AB63" s="84"/>
      <c r="AC63" s="84"/>
      <c r="AD63" s="82"/>
      <c r="AE63" s="82"/>
      <c r="AF63" s="82"/>
      <c r="AG63" s="82"/>
      <c r="AH63" s="82"/>
      <c r="AI63" s="82"/>
      <c r="AJ63" s="82"/>
      <c r="AK63" s="82"/>
      <c r="AL63" s="85"/>
      <c r="AM63" s="82"/>
      <c r="AN63" s="82"/>
      <c r="AO63" s="86"/>
      <c r="AP63" s="87"/>
      <c r="AQ63" s="88"/>
      <c r="AR63" s="89">
        <f t="shared" si="35"/>
        <v>0</v>
      </c>
      <c r="AS63" s="89"/>
      <c r="AT63" s="90"/>
      <c r="AU63" s="85"/>
      <c r="AV63" s="86"/>
      <c r="AW63" s="90"/>
      <c r="AX63" s="88" t="str">
        <f t="shared" si="36"/>
        <v/>
      </c>
      <c r="AY63" s="89"/>
      <c r="AZ63" s="89" t="str">
        <f t="shared" si="37"/>
        <v/>
      </c>
      <c r="BA63" s="91" t="str">
        <f t="shared" si="38"/>
        <v/>
      </c>
      <c r="BB63" s="113" t="str">
        <f t="shared" si="39"/>
        <v/>
      </c>
      <c r="BC63" s="119"/>
      <c r="BD63" s="120"/>
      <c r="BE63" s="89"/>
      <c r="BF63" s="89"/>
      <c r="BG63" s="91"/>
      <c r="BH63" s="113"/>
      <c r="BI63" s="118"/>
      <c r="BJ63" s="118"/>
      <c r="BK63" s="118"/>
      <c r="BL63" s="118"/>
      <c r="BN63" s="35"/>
      <c r="BO63" s="4"/>
    </row>
    <row r="64" spans="1:67">
      <c r="A64" s="92"/>
      <c r="B64" s="93"/>
      <c r="C64" s="92"/>
      <c r="D64" s="92"/>
      <c r="E64" s="92"/>
      <c r="F64" s="92"/>
      <c r="G64" s="92"/>
      <c r="H64" s="92"/>
      <c r="I64" s="94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2"/>
      <c r="BB64" s="92"/>
      <c r="BC64" s="121"/>
      <c r="BD64" s="92"/>
      <c r="BE64" s="92"/>
      <c r="BF64" s="92"/>
      <c r="BG64" s="92"/>
      <c r="BH64" s="92"/>
      <c r="BI64" s="92"/>
      <c r="BJ64" s="92"/>
      <c r="BK64" s="92"/>
      <c r="BL64" s="92"/>
      <c r="BN64" s="35"/>
      <c r="BO64" s="4"/>
    </row>
    <row r="65" spans="1:67">
      <c r="A65" s="92"/>
      <c r="B65" s="93"/>
      <c r="C65" s="92"/>
      <c r="D65" s="92"/>
      <c r="E65" s="92"/>
      <c r="F65" s="92"/>
      <c r="G65" s="92"/>
      <c r="H65" s="92"/>
      <c r="I65" s="94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2"/>
      <c r="BA65" s="92"/>
      <c r="BB65" s="92"/>
      <c r="BC65" s="121"/>
      <c r="BD65" s="92"/>
      <c r="BE65" s="92"/>
      <c r="BF65" s="92"/>
      <c r="BG65" s="92"/>
      <c r="BH65" s="92"/>
      <c r="BI65" s="92"/>
      <c r="BJ65" s="92"/>
      <c r="BK65" s="92"/>
      <c r="BL65" s="92"/>
      <c r="BN65" s="35"/>
      <c r="BO65" s="4"/>
    </row>
    <row r="66" spans="1:67">
      <c r="A66" s="92"/>
      <c r="B66" s="93"/>
      <c r="C66" s="92"/>
      <c r="D66" s="92"/>
      <c r="E66" s="92"/>
      <c r="F66" s="92"/>
      <c r="G66" s="92"/>
      <c r="H66" s="92"/>
      <c r="I66" s="94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2"/>
      <c r="BA66" s="92"/>
      <c r="BB66" s="92"/>
      <c r="BC66" s="121"/>
      <c r="BD66" s="92"/>
      <c r="BE66" s="92"/>
      <c r="BF66" s="92"/>
      <c r="BG66" s="92"/>
      <c r="BH66" s="92"/>
      <c r="BI66" s="92"/>
      <c r="BJ66" s="92"/>
      <c r="BK66" s="92"/>
      <c r="BL66" s="92"/>
      <c r="BN66" s="35"/>
      <c r="BO66" s="4"/>
    </row>
    <row r="67" spans="1:67">
      <c r="A67" s="92"/>
      <c r="B67" s="93"/>
      <c r="C67" s="92"/>
      <c r="D67" s="92"/>
      <c r="E67" s="92"/>
      <c r="F67" s="92"/>
      <c r="G67" s="92"/>
      <c r="H67" s="92"/>
      <c r="I67" s="94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92"/>
      <c r="AW67" s="92"/>
      <c r="AX67" s="92"/>
      <c r="AY67" s="92"/>
      <c r="AZ67" s="92"/>
      <c r="BA67" s="92"/>
      <c r="BB67" s="92"/>
      <c r="BC67" s="121"/>
      <c r="BD67" s="92"/>
      <c r="BE67" s="92"/>
      <c r="BF67" s="92"/>
      <c r="BG67" s="92"/>
      <c r="BH67" s="92"/>
      <c r="BI67" s="92"/>
      <c r="BJ67" s="92"/>
      <c r="BK67" s="92"/>
      <c r="BL67" s="92"/>
      <c r="BN67" s="35"/>
      <c r="BO67" s="4"/>
    </row>
    <row r="68" spans="1:67">
      <c r="A68" s="92"/>
      <c r="B68" s="93"/>
      <c r="C68" s="92"/>
      <c r="D68" s="92"/>
      <c r="E68" s="92"/>
      <c r="F68" s="92"/>
      <c r="G68" s="92"/>
      <c r="H68" s="92"/>
      <c r="I68" s="94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2"/>
      <c r="BA68" s="92"/>
      <c r="BB68" s="92"/>
      <c r="BC68" s="121"/>
      <c r="BD68" s="92"/>
      <c r="BE68" s="92"/>
      <c r="BF68" s="92"/>
      <c r="BG68" s="92"/>
      <c r="BH68" s="92"/>
      <c r="BI68" s="92"/>
      <c r="BJ68" s="92"/>
      <c r="BK68" s="92"/>
      <c r="BL68" s="92"/>
      <c r="BN68" s="35"/>
      <c r="BO68" s="4"/>
    </row>
    <row r="69" spans="1:67">
      <c r="A69" s="92"/>
      <c r="B69" s="93"/>
      <c r="C69" s="92"/>
      <c r="D69" s="92"/>
      <c r="E69" s="92"/>
      <c r="F69" s="92"/>
      <c r="G69" s="92"/>
      <c r="H69" s="92"/>
      <c r="I69" s="94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2"/>
      <c r="BA69" s="92"/>
      <c r="BB69" s="92"/>
      <c r="BC69" s="121"/>
      <c r="BD69" s="92"/>
      <c r="BE69" s="92"/>
      <c r="BF69" s="92"/>
      <c r="BG69" s="92"/>
      <c r="BH69" s="92"/>
      <c r="BI69" s="92"/>
      <c r="BJ69" s="92"/>
      <c r="BK69" s="92"/>
      <c r="BL69" s="92"/>
      <c r="BN69" s="35"/>
      <c r="BO69" s="4"/>
    </row>
    <row r="70" spans="1:67">
      <c r="A70" s="92"/>
      <c r="B70" s="93"/>
      <c r="C70" s="92"/>
      <c r="D70" s="92"/>
      <c r="E70" s="92"/>
      <c r="F70" s="92"/>
      <c r="G70" s="92"/>
      <c r="H70" s="92"/>
      <c r="I70" s="94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121"/>
      <c r="BD70" s="92"/>
      <c r="BE70" s="92"/>
      <c r="BF70" s="92"/>
      <c r="BG70" s="92"/>
      <c r="BH70" s="92"/>
      <c r="BI70" s="92"/>
      <c r="BJ70" s="92"/>
      <c r="BK70" s="92"/>
      <c r="BL70" s="92"/>
      <c r="BN70" s="35"/>
      <c r="BO70" s="4"/>
    </row>
    <row r="71" spans="1:67">
      <c r="A71" s="92"/>
      <c r="B71" s="93"/>
      <c r="C71" s="92"/>
      <c r="D71" s="92"/>
      <c r="E71" s="92"/>
      <c r="F71" s="92"/>
      <c r="G71" s="92"/>
      <c r="H71" s="92"/>
      <c r="I71" s="94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  <c r="AS71" s="92"/>
      <c r="AT71" s="92"/>
      <c r="AU71" s="92"/>
      <c r="AV71" s="92"/>
      <c r="AW71" s="92"/>
      <c r="AX71" s="92"/>
      <c r="AY71" s="92"/>
      <c r="AZ71" s="92"/>
      <c r="BA71" s="92"/>
      <c r="BB71" s="92"/>
      <c r="BC71" s="121"/>
      <c r="BD71" s="92"/>
      <c r="BE71" s="92"/>
      <c r="BF71" s="92"/>
      <c r="BG71" s="92"/>
      <c r="BH71" s="92"/>
      <c r="BI71" s="92"/>
      <c r="BJ71" s="92"/>
      <c r="BK71" s="92"/>
      <c r="BL71" s="92"/>
      <c r="BN71" s="35"/>
      <c r="BO71" s="4"/>
    </row>
    <row r="72" spans="1:67">
      <c r="A72" s="92"/>
      <c r="B72" s="93"/>
      <c r="C72" s="92"/>
      <c r="D72" s="92"/>
      <c r="E72" s="92"/>
      <c r="F72" s="92"/>
      <c r="G72" s="92"/>
      <c r="H72" s="92"/>
      <c r="I72" s="94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2"/>
      <c r="BA72" s="92"/>
      <c r="BB72" s="92"/>
      <c r="BC72" s="121"/>
      <c r="BD72" s="92"/>
      <c r="BE72" s="92"/>
      <c r="BF72" s="92"/>
      <c r="BG72" s="92"/>
      <c r="BH72" s="92"/>
      <c r="BI72" s="92"/>
      <c r="BJ72" s="92"/>
      <c r="BK72" s="92"/>
      <c r="BL72" s="92"/>
      <c r="BN72" s="35"/>
      <c r="BO72" s="4"/>
    </row>
    <row r="73" spans="1:67">
      <c r="A73" s="92"/>
      <c r="B73" s="93"/>
      <c r="C73" s="92"/>
      <c r="D73" s="92"/>
      <c r="E73" s="92"/>
      <c r="F73" s="92"/>
      <c r="G73" s="92"/>
      <c r="H73" s="92"/>
      <c r="I73" s="94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2"/>
      <c r="BA73" s="92"/>
      <c r="BB73" s="92"/>
      <c r="BC73" s="121"/>
      <c r="BD73" s="92"/>
      <c r="BE73" s="92"/>
      <c r="BF73" s="92"/>
      <c r="BG73" s="92"/>
      <c r="BH73" s="92"/>
      <c r="BI73" s="92"/>
      <c r="BJ73" s="92"/>
      <c r="BK73" s="92"/>
      <c r="BL73" s="92"/>
      <c r="BN73" s="35"/>
      <c r="BO73" s="4"/>
    </row>
    <row r="74" spans="1:67">
      <c r="A74" s="92"/>
      <c r="B74" s="93"/>
      <c r="C74" s="92"/>
      <c r="D74" s="92"/>
      <c r="E74" s="92"/>
      <c r="F74" s="92"/>
      <c r="G74" s="92"/>
      <c r="H74" s="92"/>
      <c r="I74" s="94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121"/>
      <c r="BD74" s="92"/>
      <c r="BE74" s="92"/>
      <c r="BF74" s="92"/>
      <c r="BG74" s="92"/>
      <c r="BH74" s="92"/>
      <c r="BI74" s="92"/>
      <c r="BJ74" s="92"/>
      <c r="BK74" s="92"/>
      <c r="BL74" s="92"/>
      <c r="BN74" s="35"/>
      <c r="BO74" s="4"/>
    </row>
    <row r="75" spans="1:67">
      <c r="A75" s="92"/>
      <c r="B75" s="93"/>
      <c r="C75" s="92"/>
      <c r="D75" s="92"/>
      <c r="E75" s="92"/>
      <c r="F75" s="92"/>
      <c r="G75" s="92"/>
      <c r="H75" s="92"/>
      <c r="I75" s="94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121"/>
      <c r="BD75" s="92"/>
      <c r="BE75" s="92"/>
      <c r="BF75" s="92"/>
      <c r="BG75" s="92"/>
      <c r="BH75" s="92"/>
      <c r="BI75" s="92"/>
      <c r="BJ75" s="92"/>
      <c r="BK75" s="92"/>
      <c r="BL75" s="92"/>
      <c r="BN75" s="35"/>
      <c r="BO75" s="4"/>
    </row>
    <row r="76" spans="1:67">
      <c r="A76" s="92"/>
      <c r="B76" s="93"/>
      <c r="C76" s="92"/>
      <c r="D76" s="92"/>
      <c r="E76" s="92"/>
      <c r="F76" s="92"/>
      <c r="G76" s="92"/>
      <c r="H76" s="92"/>
      <c r="I76" s="94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121"/>
      <c r="BD76" s="92"/>
      <c r="BE76" s="92"/>
      <c r="BF76" s="92"/>
      <c r="BG76" s="92"/>
      <c r="BH76" s="92"/>
      <c r="BI76" s="92"/>
      <c r="BJ76" s="92"/>
      <c r="BK76" s="92"/>
      <c r="BL76" s="92"/>
      <c r="BN76" s="35"/>
      <c r="BO76" s="4"/>
    </row>
    <row r="77" spans="1:67">
      <c r="A77" s="92"/>
      <c r="B77" s="93"/>
      <c r="C77" s="92"/>
      <c r="D77" s="92"/>
      <c r="E77" s="92"/>
      <c r="F77" s="92"/>
      <c r="G77" s="92"/>
      <c r="H77" s="92"/>
      <c r="I77" s="94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121"/>
      <c r="BD77" s="92"/>
      <c r="BE77" s="92"/>
      <c r="BF77" s="92"/>
      <c r="BG77" s="92"/>
      <c r="BH77" s="92"/>
      <c r="BI77" s="92"/>
      <c r="BJ77" s="92"/>
      <c r="BK77" s="92"/>
      <c r="BL77" s="92"/>
      <c r="BN77" s="35"/>
      <c r="BO77" s="4"/>
    </row>
    <row r="78" spans="1:67">
      <c r="A78" s="92"/>
      <c r="B78" s="93"/>
      <c r="C78" s="92"/>
      <c r="D78" s="92"/>
      <c r="E78" s="92"/>
      <c r="F78" s="92"/>
      <c r="G78" s="92"/>
      <c r="H78" s="92"/>
      <c r="I78" s="94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121"/>
      <c r="BD78" s="92"/>
      <c r="BE78" s="92"/>
      <c r="BF78" s="92"/>
      <c r="BG78" s="92"/>
      <c r="BH78" s="92"/>
      <c r="BI78" s="92"/>
      <c r="BJ78" s="92"/>
      <c r="BK78" s="92"/>
      <c r="BL78" s="92"/>
      <c r="BN78" s="35"/>
      <c r="BO78" s="4"/>
    </row>
    <row r="79" spans="1:67">
      <c r="A79" s="92"/>
      <c r="B79" s="93"/>
      <c r="C79" s="92"/>
      <c r="D79" s="92"/>
      <c r="E79" s="92"/>
      <c r="F79" s="92"/>
      <c r="G79" s="92"/>
      <c r="H79" s="92"/>
      <c r="I79" s="94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121"/>
      <c r="BD79" s="92"/>
      <c r="BE79" s="92"/>
      <c r="BF79" s="92"/>
      <c r="BG79" s="92"/>
      <c r="BH79" s="92"/>
      <c r="BI79" s="92"/>
      <c r="BJ79" s="92"/>
      <c r="BK79" s="92"/>
      <c r="BL79" s="92"/>
      <c r="BN79" s="35"/>
      <c r="BO79" s="4"/>
    </row>
    <row r="80" spans="1:67">
      <c r="A80" s="92"/>
      <c r="B80" s="93"/>
      <c r="C80" s="92"/>
      <c r="D80" s="92"/>
      <c r="E80" s="92"/>
      <c r="F80" s="92"/>
      <c r="G80" s="92"/>
      <c r="H80" s="92"/>
      <c r="I80" s="94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121"/>
      <c r="BD80" s="92"/>
      <c r="BE80" s="92"/>
      <c r="BF80" s="92"/>
      <c r="BG80" s="92"/>
      <c r="BH80" s="92"/>
      <c r="BI80" s="92"/>
      <c r="BJ80" s="92"/>
      <c r="BK80" s="92"/>
      <c r="BL80" s="92"/>
      <c r="BN80" s="35"/>
      <c r="BO80" s="4"/>
    </row>
    <row r="81" spans="1:67">
      <c r="A81" s="92"/>
      <c r="B81" s="93"/>
      <c r="C81" s="92"/>
      <c r="D81" s="92"/>
      <c r="E81" s="92"/>
      <c r="F81" s="92"/>
      <c r="G81" s="92"/>
      <c r="H81" s="92"/>
      <c r="I81" s="94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121"/>
      <c r="BD81" s="92"/>
      <c r="BE81" s="92"/>
      <c r="BF81" s="92"/>
      <c r="BG81" s="92"/>
      <c r="BH81" s="92"/>
      <c r="BI81" s="92"/>
      <c r="BJ81" s="92"/>
      <c r="BK81" s="92"/>
      <c r="BL81" s="92"/>
      <c r="BN81" s="35"/>
      <c r="BO81" s="4"/>
    </row>
    <row r="82" spans="1:67">
      <c r="A82" s="92"/>
      <c r="B82" s="93"/>
      <c r="C82" s="92"/>
      <c r="D82" s="92"/>
      <c r="E82" s="92"/>
      <c r="F82" s="92"/>
      <c r="G82" s="92"/>
      <c r="H82" s="92"/>
      <c r="I82" s="94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121"/>
      <c r="BD82" s="92"/>
      <c r="BE82" s="92"/>
      <c r="BF82" s="92"/>
      <c r="BG82" s="92"/>
      <c r="BH82" s="92"/>
      <c r="BI82" s="92"/>
      <c r="BJ82" s="92"/>
      <c r="BK82" s="92"/>
      <c r="BL82" s="92"/>
      <c r="BN82" s="35"/>
      <c r="BO82" s="4"/>
    </row>
    <row r="83" spans="1:67">
      <c r="A83" s="92"/>
      <c r="B83" s="93"/>
      <c r="C83" s="92"/>
      <c r="D83" s="92"/>
      <c r="E83" s="92"/>
      <c r="F83" s="92"/>
      <c r="G83" s="92"/>
      <c r="H83" s="92"/>
      <c r="I83" s="94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2"/>
      <c r="BB83" s="92"/>
      <c r="BC83" s="121"/>
      <c r="BD83" s="92"/>
      <c r="BE83" s="92"/>
      <c r="BF83" s="92"/>
      <c r="BG83" s="92"/>
      <c r="BH83" s="92"/>
      <c r="BI83" s="92"/>
      <c r="BJ83" s="92"/>
      <c r="BK83" s="92"/>
      <c r="BL83" s="92"/>
      <c r="BN83" s="35"/>
      <c r="BO83" s="4"/>
    </row>
    <row r="84" spans="1:67">
      <c r="A84" s="92"/>
      <c r="B84" s="93"/>
      <c r="C84" s="92"/>
      <c r="D84" s="92"/>
      <c r="E84" s="92"/>
      <c r="F84" s="92"/>
      <c r="G84" s="92"/>
      <c r="H84" s="92"/>
      <c r="I84" s="94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  <c r="BC84" s="121"/>
      <c r="BD84" s="92"/>
      <c r="BE84" s="92"/>
      <c r="BF84" s="92"/>
      <c r="BG84" s="92"/>
      <c r="BH84" s="92"/>
      <c r="BI84" s="92"/>
      <c r="BJ84" s="92"/>
      <c r="BK84" s="92"/>
      <c r="BL84" s="92"/>
      <c r="BN84" s="35"/>
      <c r="BO84" s="4"/>
    </row>
    <row r="85" spans="1:67">
      <c r="A85" s="92"/>
      <c r="B85" s="93"/>
      <c r="C85" s="92"/>
      <c r="D85" s="92"/>
      <c r="E85" s="92"/>
      <c r="F85" s="92"/>
      <c r="G85" s="92"/>
      <c r="H85" s="92"/>
      <c r="I85" s="94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121"/>
      <c r="BD85" s="92"/>
      <c r="BE85" s="92"/>
      <c r="BF85" s="92"/>
      <c r="BG85" s="92"/>
      <c r="BH85" s="92"/>
      <c r="BI85" s="92"/>
      <c r="BJ85" s="92"/>
      <c r="BK85" s="92"/>
      <c r="BL85" s="92"/>
      <c r="BN85" s="35"/>
      <c r="BO85" s="4"/>
    </row>
    <row r="86" spans="1:67">
      <c r="A86" s="92"/>
      <c r="B86" s="93"/>
      <c r="C86" s="92"/>
      <c r="D86" s="92"/>
      <c r="E86" s="92"/>
      <c r="F86" s="92"/>
      <c r="G86" s="92"/>
      <c r="H86" s="92"/>
      <c r="I86" s="94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  <c r="BC86" s="121"/>
      <c r="BD86" s="92"/>
      <c r="BE86" s="92"/>
      <c r="BF86" s="92"/>
      <c r="BG86" s="92"/>
      <c r="BH86" s="92"/>
      <c r="BI86" s="92"/>
      <c r="BJ86" s="92"/>
      <c r="BK86" s="92"/>
      <c r="BL86" s="92"/>
      <c r="BN86" s="35"/>
      <c r="BO86" s="4"/>
    </row>
    <row r="87" spans="1:67">
      <c r="A87" s="92"/>
      <c r="B87" s="93"/>
      <c r="C87" s="92"/>
      <c r="D87" s="92"/>
      <c r="E87" s="92"/>
      <c r="F87" s="92"/>
      <c r="G87" s="92"/>
      <c r="H87" s="92"/>
      <c r="I87" s="94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121"/>
      <c r="BD87" s="92"/>
      <c r="BE87" s="92"/>
      <c r="BF87" s="92"/>
      <c r="BG87" s="92"/>
      <c r="BH87" s="92"/>
      <c r="BI87" s="92"/>
      <c r="BJ87" s="92"/>
      <c r="BK87" s="92"/>
      <c r="BL87" s="92"/>
      <c r="BN87" s="35"/>
      <c r="BO87" s="4"/>
    </row>
    <row r="88" spans="1:67">
      <c r="A88" s="92"/>
      <c r="B88" s="93"/>
      <c r="C88" s="92"/>
      <c r="D88" s="92"/>
      <c r="E88" s="92"/>
      <c r="F88" s="92"/>
      <c r="G88" s="92"/>
      <c r="H88" s="92"/>
      <c r="I88" s="94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  <c r="BC88" s="121"/>
      <c r="BD88" s="92"/>
      <c r="BE88" s="92"/>
      <c r="BF88" s="92"/>
      <c r="BG88" s="92"/>
      <c r="BH88" s="92"/>
      <c r="BI88" s="92"/>
      <c r="BJ88" s="92"/>
      <c r="BK88" s="92"/>
      <c r="BL88" s="92"/>
      <c r="BN88" s="35"/>
      <c r="BO88" s="4"/>
    </row>
    <row r="89" spans="1:67">
      <c r="A89" s="92"/>
      <c r="B89" s="93"/>
      <c r="C89" s="92"/>
      <c r="D89" s="92"/>
      <c r="E89" s="92"/>
      <c r="F89" s="92"/>
      <c r="G89" s="92"/>
      <c r="H89" s="92"/>
      <c r="I89" s="94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121"/>
      <c r="BD89" s="92"/>
      <c r="BE89" s="92"/>
      <c r="BF89" s="92"/>
      <c r="BG89" s="92"/>
      <c r="BH89" s="92"/>
      <c r="BI89" s="92"/>
      <c r="BJ89" s="92"/>
      <c r="BK89" s="92"/>
      <c r="BL89" s="92"/>
      <c r="BN89" s="35"/>
      <c r="BO89" s="4"/>
    </row>
    <row r="90" spans="1:67">
      <c r="A90" s="92"/>
      <c r="B90" s="93"/>
      <c r="C90" s="92"/>
      <c r="D90" s="92"/>
      <c r="E90" s="92"/>
      <c r="F90" s="92"/>
      <c r="G90" s="92"/>
      <c r="H90" s="92"/>
      <c r="I90" s="94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121"/>
      <c r="BD90" s="92"/>
      <c r="BE90" s="92"/>
      <c r="BF90" s="92"/>
      <c r="BG90" s="92"/>
      <c r="BH90" s="92"/>
      <c r="BI90" s="92"/>
      <c r="BJ90" s="92"/>
      <c r="BK90" s="92"/>
      <c r="BL90" s="92"/>
      <c r="BN90" s="35"/>
      <c r="BO90" s="4"/>
    </row>
    <row r="91" spans="1:67">
      <c r="A91" s="92"/>
      <c r="B91" s="93"/>
      <c r="C91" s="92"/>
      <c r="D91" s="92"/>
      <c r="E91" s="92"/>
      <c r="F91" s="92"/>
      <c r="G91" s="92"/>
      <c r="H91" s="92"/>
      <c r="I91" s="94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121"/>
      <c r="BD91" s="92"/>
      <c r="BE91" s="92"/>
      <c r="BF91" s="92"/>
      <c r="BG91" s="92"/>
      <c r="BH91" s="92"/>
      <c r="BI91" s="92"/>
      <c r="BJ91" s="92"/>
      <c r="BK91" s="92"/>
      <c r="BL91" s="92"/>
      <c r="BN91" s="35"/>
      <c r="BO91" s="4"/>
    </row>
    <row r="92" spans="1:67">
      <c r="A92" s="92"/>
      <c r="B92" s="93"/>
      <c r="C92" s="92"/>
      <c r="D92" s="92"/>
      <c r="E92" s="92"/>
      <c r="F92" s="92"/>
      <c r="G92" s="92"/>
      <c r="H92" s="92"/>
      <c r="I92" s="94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121"/>
      <c r="BD92" s="92"/>
      <c r="BE92" s="92"/>
      <c r="BF92" s="92"/>
      <c r="BG92" s="92"/>
      <c r="BH92" s="92"/>
      <c r="BI92" s="92"/>
      <c r="BJ92" s="92"/>
      <c r="BK92" s="92"/>
      <c r="BL92" s="92"/>
      <c r="BN92" s="35"/>
      <c r="BO92" s="4"/>
    </row>
    <row r="93" spans="1:67">
      <c r="A93" s="92"/>
      <c r="B93" s="93"/>
      <c r="C93" s="92"/>
      <c r="D93" s="92"/>
      <c r="E93" s="92"/>
      <c r="F93" s="92"/>
      <c r="G93" s="92"/>
      <c r="H93" s="92"/>
      <c r="I93" s="94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121"/>
      <c r="BD93" s="92"/>
      <c r="BE93" s="92"/>
      <c r="BF93" s="92"/>
      <c r="BG93" s="92"/>
      <c r="BH93" s="92"/>
      <c r="BI93" s="92"/>
      <c r="BJ93" s="92"/>
      <c r="BK93" s="92"/>
      <c r="BL93" s="92"/>
      <c r="BN93" s="35"/>
      <c r="BO93" s="4"/>
    </row>
    <row r="94" spans="1:67">
      <c r="A94" s="92"/>
      <c r="B94" s="93"/>
      <c r="C94" s="92"/>
      <c r="D94" s="92"/>
      <c r="E94" s="92"/>
      <c r="F94" s="92"/>
      <c r="G94" s="92"/>
      <c r="H94" s="92"/>
      <c r="I94" s="94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121"/>
      <c r="BD94" s="92"/>
      <c r="BE94" s="92"/>
      <c r="BF94" s="92"/>
      <c r="BG94" s="92"/>
      <c r="BH94" s="92"/>
      <c r="BI94" s="92"/>
      <c r="BJ94" s="92"/>
      <c r="BK94" s="92"/>
      <c r="BL94" s="92"/>
      <c r="BN94" s="35"/>
      <c r="BO94" s="4"/>
    </row>
    <row r="95" spans="1:67">
      <c r="A95" s="92"/>
      <c r="B95" s="93"/>
      <c r="C95" s="92"/>
      <c r="D95" s="92"/>
      <c r="E95" s="92"/>
      <c r="F95" s="92"/>
      <c r="G95" s="92"/>
      <c r="H95" s="92"/>
      <c r="I95" s="94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121"/>
      <c r="BD95" s="92"/>
      <c r="BE95" s="92"/>
      <c r="BF95" s="92"/>
      <c r="BG95" s="92"/>
      <c r="BH95" s="92"/>
      <c r="BI95" s="92"/>
      <c r="BJ95" s="92"/>
      <c r="BK95" s="92"/>
      <c r="BL95" s="92"/>
      <c r="BN95" s="35"/>
      <c r="BO95" s="4"/>
    </row>
    <row r="96" spans="1:67">
      <c r="A96" s="92"/>
      <c r="B96" s="93"/>
      <c r="C96" s="92"/>
      <c r="D96" s="92"/>
      <c r="E96" s="92"/>
      <c r="F96" s="92"/>
      <c r="G96" s="92"/>
      <c r="H96" s="92"/>
      <c r="I96" s="94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121"/>
      <c r="BD96" s="92"/>
      <c r="BE96" s="92"/>
      <c r="BF96" s="92"/>
      <c r="BG96" s="92"/>
      <c r="BH96" s="92"/>
      <c r="BI96" s="92"/>
      <c r="BJ96" s="92"/>
      <c r="BK96" s="92"/>
      <c r="BL96" s="92"/>
      <c r="BN96" s="35"/>
      <c r="BO96" s="4"/>
    </row>
    <row r="97" spans="1:67">
      <c r="A97" s="92"/>
      <c r="B97" s="93"/>
      <c r="C97" s="92"/>
      <c r="D97" s="92"/>
      <c r="E97" s="92"/>
      <c r="F97" s="92"/>
      <c r="G97" s="92"/>
      <c r="H97" s="92"/>
      <c r="I97" s="94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121"/>
      <c r="BD97" s="92"/>
      <c r="BE97" s="92"/>
      <c r="BF97" s="92"/>
      <c r="BG97" s="92"/>
      <c r="BH97" s="92"/>
      <c r="BI97" s="92"/>
      <c r="BJ97" s="92"/>
      <c r="BK97" s="92"/>
      <c r="BL97" s="92"/>
      <c r="BN97" s="35"/>
      <c r="BO97" s="4"/>
    </row>
    <row r="98" spans="1:67">
      <c r="A98" s="92"/>
      <c r="B98" s="93"/>
      <c r="C98" s="92"/>
      <c r="D98" s="92"/>
      <c r="E98" s="92"/>
      <c r="F98" s="92"/>
      <c r="G98" s="92"/>
      <c r="H98" s="92"/>
      <c r="I98" s="94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92"/>
      <c r="BB98" s="92"/>
      <c r="BC98" s="121"/>
      <c r="BD98" s="92"/>
      <c r="BE98" s="92"/>
      <c r="BF98" s="92"/>
      <c r="BG98" s="92"/>
      <c r="BH98" s="92"/>
      <c r="BI98" s="92"/>
      <c r="BJ98" s="92"/>
      <c r="BK98" s="92"/>
      <c r="BL98" s="92"/>
      <c r="BN98" s="35"/>
      <c r="BO98" s="4"/>
    </row>
    <row r="99" spans="1:67">
      <c r="A99" s="92"/>
      <c r="B99" s="93"/>
      <c r="C99" s="92"/>
      <c r="D99" s="92"/>
      <c r="E99" s="92"/>
      <c r="F99" s="92"/>
      <c r="G99" s="92"/>
      <c r="H99" s="92"/>
      <c r="I99" s="94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121"/>
      <c r="BD99" s="92"/>
      <c r="BE99" s="92"/>
      <c r="BF99" s="92"/>
      <c r="BG99" s="92"/>
      <c r="BH99" s="92"/>
      <c r="BI99" s="92"/>
      <c r="BJ99" s="92"/>
      <c r="BK99" s="92"/>
      <c r="BL99" s="92"/>
      <c r="BN99" s="35"/>
      <c r="BO99" s="4"/>
    </row>
    <row r="100" spans="1:67">
      <c r="A100" s="92"/>
      <c r="B100" s="93"/>
      <c r="C100" s="92"/>
      <c r="D100" s="92"/>
      <c r="E100" s="92"/>
      <c r="F100" s="92"/>
      <c r="G100" s="92"/>
      <c r="H100" s="92"/>
      <c r="I100" s="94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2"/>
      <c r="BA100" s="92"/>
      <c r="BB100" s="92"/>
      <c r="BC100" s="121"/>
      <c r="BD100" s="92"/>
      <c r="BE100" s="92"/>
      <c r="BF100" s="92"/>
      <c r="BG100" s="92"/>
      <c r="BH100" s="92"/>
      <c r="BI100" s="92"/>
      <c r="BJ100" s="92"/>
      <c r="BK100" s="92"/>
      <c r="BL100" s="92"/>
      <c r="BN100" s="35"/>
      <c r="BO100" s="4"/>
    </row>
    <row r="101" spans="1:67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2"/>
      <c r="BB101" s="92"/>
      <c r="BC101" s="121"/>
      <c r="BD101" s="92"/>
      <c r="BE101" s="92"/>
      <c r="BF101" s="92"/>
      <c r="BG101" s="92"/>
      <c r="BH101" s="92"/>
      <c r="BI101" s="92"/>
      <c r="BJ101" s="92"/>
      <c r="BK101" s="92"/>
      <c r="BL101" s="92"/>
      <c r="BN101" s="35"/>
      <c r="BO101" s="4"/>
    </row>
    <row r="102" spans="1:67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  <c r="AZ102" s="92"/>
      <c r="BA102" s="92"/>
      <c r="BB102" s="92"/>
      <c r="BC102" s="121"/>
      <c r="BD102" s="92"/>
      <c r="BE102" s="92"/>
      <c r="BF102" s="92"/>
      <c r="BG102" s="92"/>
      <c r="BH102" s="92"/>
      <c r="BI102" s="92"/>
      <c r="BJ102" s="92"/>
      <c r="BK102" s="92"/>
      <c r="BL102" s="92"/>
      <c r="BN102" s="35"/>
      <c r="BO102" s="4"/>
    </row>
    <row r="103" spans="1:67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2"/>
      <c r="BA103" s="92"/>
      <c r="BB103" s="92"/>
      <c r="BC103" s="121"/>
      <c r="BD103" s="92"/>
      <c r="BE103" s="92"/>
      <c r="BF103" s="92"/>
      <c r="BG103" s="92"/>
      <c r="BH103" s="92"/>
      <c r="BI103" s="92"/>
      <c r="BJ103" s="92"/>
      <c r="BK103" s="92"/>
      <c r="BL103" s="92"/>
      <c r="BN103" s="35"/>
      <c r="BO103" s="4"/>
    </row>
    <row r="104" spans="1:67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2"/>
      <c r="BA104" s="92"/>
      <c r="BB104" s="92"/>
      <c r="BC104" s="121"/>
      <c r="BD104" s="92"/>
      <c r="BE104" s="92"/>
      <c r="BF104" s="92"/>
      <c r="BG104" s="92"/>
      <c r="BH104" s="92"/>
      <c r="BI104" s="92"/>
      <c r="BJ104" s="92"/>
      <c r="BK104" s="92"/>
      <c r="BL104" s="92"/>
      <c r="BN104" s="35"/>
      <c r="BO104" s="4"/>
    </row>
    <row r="105" spans="1:67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  <c r="BA105" s="92"/>
      <c r="BB105" s="92"/>
      <c r="BC105" s="121"/>
      <c r="BD105" s="92"/>
      <c r="BE105" s="92"/>
      <c r="BF105" s="92"/>
      <c r="BG105" s="92"/>
      <c r="BH105" s="92"/>
      <c r="BI105" s="92"/>
      <c r="BJ105" s="92"/>
      <c r="BK105" s="92"/>
      <c r="BL105" s="92"/>
      <c r="BN105" s="35"/>
      <c r="BO105" s="4"/>
    </row>
    <row r="106" spans="1:67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  <c r="AZ106" s="92"/>
      <c r="BA106" s="92"/>
      <c r="BB106" s="92"/>
      <c r="BC106" s="121"/>
      <c r="BD106" s="92"/>
      <c r="BE106" s="92"/>
      <c r="BF106" s="92"/>
      <c r="BG106" s="92"/>
      <c r="BH106" s="92"/>
      <c r="BI106" s="92"/>
      <c r="BJ106" s="92"/>
      <c r="BK106" s="92"/>
      <c r="BL106" s="92"/>
      <c r="BN106" s="35"/>
      <c r="BO106" s="4"/>
    </row>
    <row r="107" spans="1:67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2"/>
      <c r="BA107" s="92"/>
      <c r="BB107" s="92"/>
      <c r="BC107" s="121"/>
      <c r="BD107" s="92"/>
      <c r="BE107" s="92"/>
      <c r="BF107" s="92"/>
      <c r="BG107" s="92"/>
      <c r="BH107" s="92"/>
      <c r="BI107" s="92"/>
      <c r="BJ107" s="92"/>
      <c r="BK107" s="92"/>
      <c r="BL107" s="92"/>
      <c r="BN107" s="35"/>
      <c r="BO107" s="4"/>
    </row>
    <row r="108" spans="1:67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92"/>
      <c r="AV108" s="92"/>
      <c r="AW108" s="92"/>
      <c r="AX108" s="92"/>
      <c r="AY108" s="92"/>
      <c r="AZ108" s="92"/>
      <c r="BA108" s="92"/>
      <c r="BB108" s="92"/>
      <c r="BC108" s="121"/>
      <c r="BD108" s="92"/>
      <c r="BE108" s="92"/>
      <c r="BF108" s="92"/>
      <c r="BG108" s="92"/>
      <c r="BH108" s="92"/>
      <c r="BI108" s="92"/>
      <c r="BJ108" s="92"/>
      <c r="BK108" s="92"/>
      <c r="BL108" s="92"/>
      <c r="BN108" s="35"/>
      <c r="BO108" s="4"/>
    </row>
    <row r="109" spans="1:67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2"/>
      <c r="BA109" s="92"/>
      <c r="BB109" s="92"/>
      <c r="BC109" s="121"/>
      <c r="BD109" s="92"/>
      <c r="BE109" s="92"/>
      <c r="BF109" s="92"/>
      <c r="BG109" s="92"/>
      <c r="BH109" s="92"/>
      <c r="BI109" s="92"/>
      <c r="BJ109" s="92"/>
      <c r="BK109" s="92"/>
      <c r="BL109" s="92"/>
      <c r="BN109" s="35"/>
      <c r="BO109" s="4"/>
    </row>
    <row r="110" spans="1:67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  <c r="AO110" s="92"/>
      <c r="AP110" s="92"/>
      <c r="AQ110" s="92"/>
      <c r="AR110" s="92"/>
      <c r="AS110" s="92"/>
      <c r="AT110" s="92"/>
      <c r="AU110" s="92"/>
      <c r="AV110" s="92"/>
      <c r="AW110" s="92"/>
      <c r="AX110" s="92"/>
      <c r="AY110" s="92"/>
      <c r="AZ110" s="92"/>
      <c r="BA110" s="92"/>
      <c r="BB110" s="92"/>
      <c r="BC110" s="121"/>
      <c r="BD110" s="92"/>
      <c r="BE110" s="92"/>
      <c r="BF110" s="92"/>
      <c r="BG110" s="92"/>
      <c r="BH110" s="92"/>
      <c r="BI110" s="92"/>
      <c r="BJ110" s="92"/>
      <c r="BK110" s="92"/>
      <c r="BL110" s="92"/>
      <c r="BN110" s="35"/>
      <c r="BO110" s="4"/>
    </row>
    <row r="111" spans="1:67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  <c r="AN111" s="92"/>
      <c r="AO111" s="92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2"/>
      <c r="BA111" s="92"/>
      <c r="BB111" s="92"/>
      <c r="BC111" s="121"/>
      <c r="BD111" s="92"/>
      <c r="BE111" s="92"/>
      <c r="BF111" s="92"/>
      <c r="BG111" s="92"/>
      <c r="BH111" s="92"/>
      <c r="BI111" s="92"/>
      <c r="BJ111" s="92"/>
      <c r="BK111" s="92"/>
      <c r="BL111" s="92"/>
      <c r="BN111" s="35"/>
      <c r="BO111" s="4"/>
    </row>
    <row r="112" spans="1:67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2"/>
      <c r="BA112" s="92"/>
      <c r="BB112" s="92"/>
      <c r="BC112" s="121"/>
      <c r="BD112" s="92"/>
      <c r="BE112" s="92"/>
      <c r="BF112" s="92"/>
      <c r="BG112" s="92"/>
      <c r="BH112" s="92"/>
      <c r="BI112" s="92"/>
      <c r="BJ112" s="92"/>
      <c r="BK112" s="92"/>
      <c r="BL112" s="92"/>
      <c r="BN112" s="35"/>
      <c r="BO112" s="4"/>
    </row>
    <row r="113" spans="1:67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2"/>
      <c r="AO113" s="92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2"/>
      <c r="BA113" s="92"/>
      <c r="BB113" s="92"/>
      <c r="BC113" s="121"/>
      <c r="BD113" s="92"/>
      <c r="BE113" s="92"/>
      <c r="BF113" s="92"/>
      <c r="BG113" s="92"/>
      <c r="BH113" s="92"/>
      <c r="BI113" s="92"/>
      <c r="BJ113" s="92"/>
      <c r="BK113" s="92"/>
      <c r="BL113" s="92"/>
      <c r="BN113" s="35"/>
      <c r="BO113" s="4"/>
    </row>
    <row r="114" spans="1:67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2"/>
      <c r="BA114" s="92"/>
      <c r="BB114" s="92"/>
      <c r="BC114" s="121"/>
      <c r="BD114" s="92"/>
      <c r="BE114" s="92"/>
      <c r="BF114" s="92"/>
      <c r="BG114" s="92"/>
      <c r="BH114" s="92"/>
      <c r="BI114" s="92"/>
      <c r="BJ114" s="92"/>
      <c r="BK114" s="92"/>
      <c r="BL114" s="92"/>
      <c r="BN114" s="35"/>
      <c r="BO114" s="4"/>
    </row>
    <row r="115" spans="1:67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2"/>
      <c r="BA115" s="92"/>
      <c r="BB115" s="92"/>
      <c r="BC115" s="121"/>
      <c r="BD115" s="92"/>
      <c r="BE115" s="92"/>
      <c r="BF115" s="92"/>
      <c r="BG115" s="92"/>
      <c r="BH115" s="92"/>
      <c r="BI115" s="92"/>
      <c r="BJ115" s="92"/>
      <c r="BK115" s="92"/>
      <c r="BL115" s="92"/>
      <c r="BN115" s="35"/>
      <c r="BO115" s="4"/>
    </row>
    <row r="116" spans="1:67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2"/>
      <c r="BA116" s="92"/>
      <c r="BB116" s="92"/>
      <c r="BC116" s="121"/>
      <c r="BD116" s="92"/>
      <c r="BE116" s="92"/>
      <c r="BF116" s="92"/>
      <c r="BG116" s="92"/>
      <c r="BH116" s="92"/>
      <c r="BI116" s="92"/>
      <c r="BJ116" s="92"/>
      <c r="BK116" s="92"/>
      <c r="BL116" s="92"/>
      <c r="BN116" s="35"/>
      <c r="BO116" s="4"/>
    </row>
    <row r="117" spans="1:67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2"/>
      <c r="BB117" s="92"/>
      <c r="BC117" s="121"/>
      <c r="BD117" s="92"/>
      <c r="BE117" s="92"/>
      <c r="BF117" s="92"/>
      <c r="BG117" s="92"/>
      <c r="BH117" s="92"/>
      <c r="BI117" s="92"/>
      <c r="BJ117" s="92"/>
      <c r="BK117" s="92"/>
      <c r="BL117" s="92"/>
      <c r="BN117" s="35"/>
      <c r="BO117" s="4"/>
    </row>
    <row r="118" spans="1:67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2"/>
      <c r="BB118" s="92"/>
      <c r="BC118" s="121"/>
      <c r="BD118" s="92"/>
      <c r="BE118" s="92"/>
      <c r="BF118" s="92"/>
      <c r="BG118" s="92"/>
      <c r="BH118" s="92"/>
      <c r="BI118" s="92"/>
      <c r="BJ118" s="92"/>
      <c r="BK118" s="92"/>
      <c r="BL118" s="92"/>
      <c r="BN118" s="35"/>
      <c r="BO118" s="4"/>
    </row>
    <row r="119" spans="1:67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2"/>
      <c r="BA119" s="92"/>
      <c r="BB119" s="92"/>
      <c r="BC119" s="121"/>
      <c r="BD119" s="92"/>
      <c r="BE119" s="92"/>
      <c r="BF119" s="92"/>
      <c r="BG119" s="92"/>
      <c r="BH119" s="92"/>
      <c r="BI119" s="92"/>
      <c r="BJ119" s="92"/>
      <c r="BK119" s="92"/>
      <c r="BL119" s="92"/>
      <c r="BN119" s="35"/>
      <c r="BO119" s="4"/>
    </row>
    <row r="120" spans="1:67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2"/>
      <c r="BB120" s="92"/>
      <c r="BC120" s="121"/>
      <c r="BD120" s="92"/>
      <c r="BE120" s="92"/>
      <c r="BF120" s="92"/>
      <c r="BG120" s="92"/>
      <c r="BH120" s="92"/>
      <c r="BI120" s="92"/>
      <c r="BJ120" s="92"/>
      <c r="BK120" s="92"/>
      <c r="BL120" s="92"/>
      <c r="BN120" s="35"/>
      <c r="BO120" s="4"/>
    </row>
    <row r="121" spans="1:67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  <c r="BC121" s="121"/>
      <c r="BD121" s="92"/>
      <c r="BE121" s="92"/>
      <c r="BF121" s="92"/>
      <c r="BG121" s="92"/>
      <c r="BH121" s="92"/>
      <c r="BI121" s="92"/>
      <c r="BJ121" s="92"/>
      <c r="BK121" s="92"/>
      <c r="BL121" s="92"/>
      <c r="BN121" s="35"/>
      <c r="BO121" s="4"/>
    </row>
    <row r="122" spans="1:67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2"/>
      <c r="BA122" s="92"/>
      <c r="BB122" s="92"/>
      <c r="BC122" s="121"/>
      <c r="BD122" s="92"/>
      <c r="BE122" s="92"/>
      <c r="BF122" s="92"/>
      <c r="BG122" s="92"/>
      <c r="BH122" s="92"/>
      <c r="BI122" s="92"/>
      <c r="BJ122" s="92"/>
      <c r="BK122" s="92"/>
      <c r="BL122" s="92"/>
      <c r="BN122" s="35"/>
      <c r="BO122" s="4"/>
    </row>
    <row r="123" spans="1:67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92"/>
      <c r="BC123" s="121"/>
      <c r="BD123" s="92"/>
      <c r="BE123" s="92"/>
      <c r="BF123" s="92"/>
      <c r="BG123" s="92"/>
      <c r="BH123" s="92"/>
      <c r="BI123" s="92"/>
      <c r="BJ123" s="92"/>
      <c r="BK123" s="92"/>
      <c r="BL123" s="92"/>
      <c r="BN123" s="35"/>
      <c r="BO123" s="4"/>
    </row>
    <row r="124" spans="1:67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2"/>
      <c r="BB124" s="92"/>
      <c r="BC124" s="121"/>
      <c r="BD124" s="92"/>
      <c r="BE124" s="92"/>
      <c r="BF124" s="92"/>
      <c r="BG124" s="92"/>
      <c r="BH124" s="92"/>
      <c r="BI124" s="92"/>
      <c r="BJ124" s="92"/>
      <c r="BK124" s="92"/>
      <c r="BL124" s="92"/>
      <c r="BN124" s="35"/>
      <c r="BO124" s="4"/>
    </row>
    <row r="125" spans="1:67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  <c r="AL125" s="92"/>
      <c r="AM125" s="92"/>
      <c r="AN125" s="92"/>
      <c r="AO125" s="92"/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2"/>
      <c r="BA125" s="92"/>
      <c r="BB125" s="92"/>
      <c r="BC125" s="121"/>
      <c r="BD125" s="92"/>
      <c r="BE125" s="92"/>
      <c r="BF125" s="92"/>
      <c r="BG125" s="92"/>
      <c r="BH125" s="92"/>
      <c r="BI125" s="92"/>
      <c r="BJ125" s="92"/>
      <c r="BK125" s="92"/>
      <c r="BL125" s="92"/>
      <c r="BN125" s="35"/>
      <c r="BO125" s="4"/>
    </row>
    <row r="126" spans="1:67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92"/>
      <c r="BC126" s="121"/>
      <c r="BD126" s="92"/>
      <c r="BE126" s="92"/>
      <c r="BF126" s="92"/>
      <c r="BG126" s="92"/>
      <c r="BH126" s="92"/>
      <c r="BI126" s="92"/>
      <c r="BJ126" s="92"/>
      <c r="BK126" s="92"/>
      <c r="BL126" s="92"/>
      <c r="BN126" s="35"/>
      <c r="BO126" s="4"/>
    </row>
    <row r="127" spans="1:67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2"/>
      <c r="BA127" s="92"/>
      <c r="BB127" s="92"/>
      <c r="BC127" s="121"/>
      <c r="BD127" s="92"/>
      <c r="BE127" s="92"/>
      <c r="BF127" s="92"/>
      <c r="BG127" s="92"/>
      <c r="BH127" s="92"/>
      <c r="BI127" s="92"/>
      <c r="BJ127" s="92"/>
      <c r="BK127" s="92"/>
      <c r="BL127" s="92"/>
      <c r="BN127" s="35"/>
      <c r="BO127" s="4"/>
    </row>
    <row r="128" spans="1:67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2"/>
      <c r="AO128" s="92"/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2"/>
      <c r="BA128" s="92"/>
      <c r="BB128" s="92"/>
      <c r="BC128" s="121"/>
      <c r="BD128" s="92"/>
      <c r="BE128" s="92"/>
      <c r="BF128" s="92"/>
      <c r="BG128" s="92"/>
      <c r="BH128" s="92"/>
      <c r="BI128" s="92"/>
      <c r="BJ128" s="92"/>
      <c r="BK128" s="92"/>
      <c r="BL128" s="92"/>
      <c r="BN128" s="35"/>
      <c r="BO128" s="4"/>
    </row>
    <row r="129" spans="1:67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121"/>
      <c r="BD129" s="92"/>
      <c r="BE129" s="92"/>
      <c r="BF129" s="92"/>
      <c r="BG129" s="92"/>
      <c r="BH129" s="92"/>
      <c r="BI129" s="92"/>
      <c r="BJ129" s="92"/>
      <c r="BK129" s="92"/>
      <c r="BL129" s="92"/>
      <c r="BN129" s="35"/>
      <c r="BO129" s="4"/>
    </row>
    <row r="130" spans="1:67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  <c r="AN130" s="92"/>
      <c r="AO130" s="92"/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2"/>
      <c r="BA130" s="92"/>
      <c r="BB130" s="92"/>
      <c r="BC130" s="121"/>
      <c r="BD130" s="92"/>
      <c r="BE130" s="92"/>
      <c r="BF130" s="92"/>
      <c r="BG130" s="92"/>
      <c r="BH130" s="92"/>
      <c r="BI130" s="92"/>
      <c r="BJ130" s="92"/>
      <c r="BK130" s="92"/>
      <c r="BL130" s="92"/>
      <c r="BN130" s="35"/>
      <c r="BO130" s="4"/>
    </row>
    <row r="131" spans="1:67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  <c r="BC131" s="121"/>
      <c r="BD131" s="92"/>
      <c r="BE131" s="92"/>
      <c r="BF131" s="92"/>
      <c r="BG131" s="92"/>
      <c r="BH131" s="92"/>
      <c r="BI131" s="92"/>
      <c r="BJ131" s="92"/>
      <c r="BK131" s="92"/>
      <c r="BL131" s="92"/>
      <c r="BN131" s="35"/>
      <c r="BO131" s="4"/>
    </row>
    <row r="132" spans="1:67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2"/>
      <c r="BA132" s="92"/>
      <c r="BB132" s="92"/>
      <c r="BC132" s="121"/>
      <c r="BD132" s="92"/>
      <c r="BE132" s="92"/>
      <c r="BF132" s="92"/>
      <c r="BG132" s="92"/>
      <c r="BH132" s="92"/>
      <c r="BI132" s="92"/>
      <c r="BJ132" s="92"/>
      <c r="BK132" s="92"/>
      <c r="BL132" s="92"/>
      <c r="BN132" s="35"/>
      <c r="BO132" s="4"/>
    </row>
    <row r="133" spans="1:67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2"/>
      <c r="BB133" s="92"/>
      <c r="BC133" s="121"/>
      <c r="BD133" s="92"/>
      <c r="BE133" s="92"/>
      <c r="BF133" s="92"/>
      <c r="BG133" s="92"/>
      <c r="BH133" s="92"/>
      <c r="BI133" s="92"/>
      <c r="BJ133" s="92"/>
      <c r="BK133" s="92"/>
      <c r="BL133" s="92"/>
      <c r="BN133" s="35"/>
      <c r="BO133" s="4"/>
    </row>
    <row r="134" spans="1:67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2"/>
      <c r="AO134" s="92"/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2"/>
      <c r="BA134" s="92"/>
      <c r="BB134" s="92"/>
      <c r="BC134" s="121"/>
      <c r="BD134" s="92"/>
      <c r="BE134" s="92"/>
      <c r="BF134" s="92"/>
      <c r="BG134" s="92"/>
      <c r="BH134" s="92"/>
      <c r="BI134" s="92"/>
      <c r="BJ134" s="92"/>
      <c r="BK134" s="92"/>
      <c r="BL134" s="92"/>
      <c r="BN134" s="35"/>
      <c r="BO134" s="4"/>
    </row>
    <row r="135" spans="1:67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  <c r="AN135" s="92"/>
      <c r="AO135" s="92"/>
      <c r="AP135" s="92"/>
      <c r="AQ135" s="92"/>
      <c r="AR135" s="92"/>
      <c r="AS135" s="92"/>
      <c r="AT135" s="92"/>
      <c r="AU135" s="92"/>
      <c r="AV135" s="92"/>
      <c r="AW135" s="92"/>
      <c r="AX135" s="92"/>
      <c r="AY135" s="92"/>
      <c r="AZ135" s="92"/>
      <c r="BA135" s="92"/>
      <c r="BB135" s="92"/>
      <c r="BC135" s="121"/>
      <c r="BD135" s="92"/>
      <c r="BE135" s="92"/>
      <c r="BF135" s="92"/>
      <c r="BG135" s="92"/>
      <c r="BH135" s="92"/>
      <c r="BI135" s="92"/>
      <c r="BJ135" s="92"/>
      <c r="BK135" s="92"/>
      <c r="BL135" s="92"/>
      <c r="BN135" s="35"/>
      <c r="BO135" s="4"/>
    </row>
    <row r="136" spans="1:67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  <c r="AO136" s="92"/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2"/>
      <c r="BA136" s="92"/>
      <c r="BB136" s="92"/>
      <c r="BC136" s="121"/>
      <c r="BD136" s="92"/>
      <c r="BE136" s="92"/>
      <c r="BF136" s="92"/>
      <c r="BG136" s="92"/>
      <c r="BH136" s="92"/>
      <c r="BI136" s="92"/>
      <c r="BJ136" s="92"/>
      <c r="BK136" s="92"/>
      <c r="BL136" s="92"/>
      <c r="BN136" s="35"/>
      <c r="BO136" s="4"/>
    </row>
    <row r="137" spans="1:67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2"/>
      <c r="AO137" s="92"/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2"/>
      <c r="BA137" s="92"/>
      <c r="BB137" s="92"/>
      <c r="BC137" s="121"/>
      <c r="BD137" s="92"/>
      <c r="BE137" s="92"/>
      <c r="BF137" s="92"/>
      <c r="BG137" s="92"/>
      <c r="BH137" s="92"/>
      <c r="BI137" s="92"/>
      <c r="BJ137" s="92"/>
      <c r="BK137" s="92"/>
      <c r="BL137" s="92"/>
      <c r="BN137" s="35"/>
      <c r="BO137" s="4"/>
    </row>
    <row r="138" spans="1:67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2"/>
      <c r="AO138" s="92"/>
      <c r="AP138" s="92"/>
      <c r="AQ138" s="92"/>
      <c r="AR138" s="92"/>
      <c r="AS138" s="92"/>
      <c r="AT138" s="92"/>
      <c r="AU138" s="92"/>
      <c r="AV138" s="92"/>
      <c r="AW138" s="92"/>
      <c r="AX138" s="92"/>
      <c r="AY138" s="92"/>
      <c r="AZ138" s="92"/>
      <c r="BA138" s="92"/>
      <c r="BB138" s="92"/>
      <c r="BC138" s="121"/>
      <c r="BD138" s="92"/>
      <c r="BE138" s="92"/>
      <c r="BF138" s="92"/>
      <c r="BG138" s="92"/>
      <c r="BH138" s="92"/>
      <c r="BI138" s="92"/>
      <c r="BJ138" s="92"/>
      <c r="BK138" s="92"/>
      <c r="BL138" s="92"/>
      <c r="BN138" s="35"/>
      <c r="BO138" s="4"/>
    </row>
    <row r="139" spans="1:67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2"/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  <c r="BC139" s="121"/>
      <c r="BD139" s="92"/>
      <c r="BE139" s="92"/>
      <c r="BF139" s="92"/>
      <c r="BG139" s="92"/>
      <c r="BH139" s="92"/>
      <c r="BI139" s="92"/>
      <c r="BJ139" s="92"/>
      <c r="BK139" s="92"/>
      <c r="BL139" s="92"/>
      <c r="BN139" s="35"/>
      <c r="BO139" s="4"/>
    </row>
    <row r="140" spans="1:67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2"/>
      <c r="AP140" s="92"/>
      <c r="AQ140" s="92"/>
      <c r="AR140" s="92"/>
      <c r="AS140" s="92"/>
      <c r="AT140" s="92"/>
      <c r="AU140" s="92"/>
      <c r="AV140" s="92"/>
      <c r="AW140" s="92"/>
      <c r="AX140" s="92"/>
      <c r="AY140" s="92"/>
      <c r="AZ140" s="92"/>
      <c r="BA140" s="92"/>
      <c r="BB140" s="92"/>
      <c r="BC140" s="121"/>
      <c r="BD140" s="92"/>
      <c r="BE140" s="92"/>
      <c r="BF140" s="92"/>
      <c r="BG140" s="92"/>
      <c r="BH140" s="92"/>
      <c r="BI140" s="92"/>
      <c r="BJ140" s="92"/>
      <c r="BK140" s="92"/>
      <c r="BL140" s="92"/>
      <c r="BN140" s="35"/>
      <c r="BO140" s="4"/>
    </row>
    <row r="141" spans="1:67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L141" s="92"/>
      <c r="AM141" s="92"/>
      <c r="AN141" s="92"/>
      <c r="AO141" s="92"/>
      <c r="AP141" s="92"/>
      <c r="AQ141" s="92"/>
      <c r="AR141" s="92"/>
      <c r="AS141" s="92"/>
      <c r="AT141" s="92"/>
      <c r="AU141" s="92"/>
      <c r="AV141" s="92"/>
      <c r="AW141" s="92"/>
      <c r="AX141" s="92"/>
      <c r="AY141" s="92"/>
      <c r="AZ141" s="92"/>
      <c r="BA141" s="92"/>
      <c r="BB141" s="92"/>
      <c r="BC141" s="121"/>
      <c r="BD141" s="92"/>
      <c r="BE141" s="92"/>
      <c r="BF141" s="92"/>
      <c r="BG141" s="92"/>
      <c r="BH141" s="92"/>
      <c r="BI141" s="92"/>
      <c r="BJ141" s="92"/>
      <c r="BK141" s="92"/>
      <c r="BL141" s="92"/>
      <c r="BN141" s="35"/>
      <c r="BO141" s="4"/>
    </row>
    <row r="142" spans="1:67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2"/>
      <c r="AO142" s="92"/>
      <c r="AP142" s="92"/>
      <c r="AQ142" s="92"/>
      <c r="AR142" s="92"/>
      <c r="AS142" s="92"/>
      <c r="AT142" s="92"/>
      <c r="AU142" s="92"/>
      <c r="AV142" s="92"/>
      <c r="AW142" s="92"/>
      <c r="AX142" s="92"/>
      <c r="AY142" s="92"/>
      <c r="AZ142" s="92"/>
      <c r="BA142" s="92"/>
      <c r="BB142" s="92"/>
      <c r="BC142" s="121"/>
      <c r="BD142" s="92"/>
      <c r="BE142" s="92"/>
      <c r="BF142" s="92"/>
      <c r="BG142" s="92"/>
      <c r="BH142" s="92"/>
      <c r="BI142" s="92"/>
      <c r="BJ142" s="92"/>
      <c r="BK142" s="92"/>
      <c r="BL142" s="92"/>
      <c r="BN142" s="35"/>
      <c r="BO142" s="4"/>
    </row>
    <row r="143" spans="1:67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2"/>
      <c r="AO143" s="92"/>
      <c r="AP143" s="92"/>
      <c r="AQ143" s="92"/>
      <c r="AR143" s="92"/>
      <c r="AS143" s="92"/>
      <c r="AT143" s="92"/>
      <c r="AU143" s="92"/>
      <c r="AV143" s="92"/>
      <c r="AW143" s="92"/>
      <c r="AX143" s="92"/>
      <c r="AY143" s="92"/>
      <c r="AZ143" s="92"/>
      <c r="BA143" s="92"/>
      <c r="BB143" s="92"/>
      <c r="BC143" s="121"/>
      <c r="BD143" s="92"/>
      <c r="BE143" s="92"/>
      <c r="BF143" s="92"/>
      <c r="BG143" s="92"/>
      <c r="BH143" s="92"/>
      <c r="BI143" s="92"/>
      <c r="BJ143" s="92"/>
      <c r="BK143" s="92"/>
      <c r="BL143" s="92"/>
      <c r="BN143" s="35"/>
      <c r="BO143" s="4"/>
    </row>
    <row r="144" spans="1:67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L144" s="92"/>
      <c r="AM144" s="92"/>
      <c r="AN144" s="92"/>
      <c r="AO144" s="92"/>
      <c r="AP144" s="92"/>
      <c r="AQ144" s="92"/>
      <c r="AR144" s="92"/>
      <c r="AS144" s="92"/>
      <c r="AT144" s="92"/>
      <c r="AU144" s="92"/>
      <c r="AV144" s="92"/>
      <c r="AW144" s="92"/>
      <c r="AX144" s="92"/>
      <c r="AY144" s="92"/>
      <c r="AZ144" s="92"/>
      <c r="BA144" s="92"/>
      <c r="BB144" s="92"/>
      <c r="BC144" s="121"/>
      <c r="BD144" s="92"/>
      <c r="BE144" s="92"/>
      <c r="BF144" s="92"/>
      <c r="BG144" s="92"/>
      <c r="BH144" s="92"/>
      <c r="BI144" s="92"/>
      <c r="BJ144" s="92"/>
      <c r="BK144" s="92"/>
      <c r="BL144" s="92"/>
      <c r="BN144" s="35"/>
      <c r="BO144" s="4"/>
    </row>
    <row r="145" spans="1:67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2"/>
      <c r="AO145" s="92"/>
      <c r="AP145" s="92"/>
      <c r="AQ145" s="92"/>
      <c r="AR145" s="92"/>
      <c r="AS145" s="92"/>
      <c r="AT145" s="92"/>
      <c r="AU145" s="92"/>
      <c r="AV145" s="92"/>
      <c r="AW145" s="92"/>
      <c r="AX145" s="92"/>
      <c r="AY145" s="92"/>
      <c r="AZ145" s="92"/>
      <c r="BA145" s="92"/>
      <c r="BB145" s="92"/>
      <c r="BC145" s="121"/>
      <c r="BD145" s="92"/>
      <c r="BE145" s="92"/>
      <c r="BF145" s="92"/>
      <c r="BG145" s="92"/>
      <c r="BH145" s="92"/>
      <c r="BI145" s="92"/>
      <c r="BJ145" s="92"/>
      <c r="BK145" s="92"/>
      <c r="BL145" s="92"/>
      <c r="BN145" s="35"/>
      <c r="BO145" s="4"/>
    </row>
    <row r="146" spans="1:67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2"/>
      <c r="AT146" s="92"/>
      <c r="AU146" s="92"/>
      <c r="AV146" s="92"/>
      <c r="AW146" s="92"/>
      <c r="AX146" s="92"/>
      <c r="AY146" s="92"/>
      <c r="AZ146" s="92"/>
      <c r="BA146" s="92"/>
      <c r="BB146" s="92"/>
      <c r="BC146" s="121"/>
      <c r="BD146" s="92"/>
      <c r="BE146" s="92"/>
      <c r="BF146" s="92"/>
      <c r="BG146" s="92"/>
      <c r="BH146" s="92"/>
      <c r="BI146" s="92"/>
      <c r="BJ146" s="92"/>
      <c r="BK146" s="92"/>
      <c r="BL146" s="92"/>
      <c r="BN146" s="35"/>
      <c r="BO146" s="4"/>
    </row>
    <row r="147" spans="1:67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2"/>
      <c r="BA147" s="92"/>
      <c r="BB147" s="92"/>
      <c r="BC147" s="121"/>
      <c r="BD147" s="92"/>
      <c r="BE147" s="92"/>
      <c r="BF147" s="92"/>
      <c r="BG147" s="92"/>
      <c r="BH147" s="92"/>
      <c r="BI147" s="92"/>
      <c r="BJ147" s="92"/>
      <c r="BK147" s="92"/>
      <c r="BL147" s="92"/>
      <c r="BN147" s="35"/>
      <c r="BO147" s="4"/>
    </row>
    <row r="148" spans="1:67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2"/>
      <c r="AT148" s="92"/>
      <c r="AU148" s="92"/>
      <c r="AV148" s="92"/>
      <c r="AW148" s="92"/>
      <c r="AX148" s="92"/>
      <c r="AY148" s="92"/>
      <c r="AZ148" s="92"/>
      <c r="BA148" s="92"/>
      <c r="BB148" s="92"/>
      <c r="BC148" s="121"/>
      <c r="BD148" s="92"/>
      <c r="BE148" s="92"/>
      <c r="BF148" s="92"/>
      <c r="BG148" s="92"/>
      <c r="BH148" s="92"/>
      <c r="BI148" s="92"/>
      <c r="BJ148" s="92"/>
      <c r="BK148" s="92"/>
      <c r="BL148" s="92"/>
      <c r="BN148" s="35"/>
      <c r="BO148" s="4"/>
    </row>
    <row r="149" spans="1:67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2"/>
      <c r="AT149" s="92"/>
      <c r="AU149" s="92"/>
      <c r="AV149" s="92"/>
      <c r="AW149" s="92"/>
      <c r="AX149" s="92"/>
      <c r="AY149" s="92"/>
      <c r="AZ149" s="92"/>
      <c r="BA149" s="92"/>
      <c r="BB149" s="92"/>
      <c r="BC149" s="121"/>
      <c r="BD149" s="92"/>
      <c r="BE149" s="92"/>
      <c r="BF149" s="92"/>
      <c r="BG149" s="92"/>
      <c r="BH149" s="92"/>
      <c r="BI149" s="92"/>
      <c r="BJ149" s="92"/>
      <c r="BK149" s="92"/>
      <c r="BL149" s="92"/>
      <c r="BN149" s="35"/>
      <c r="BO149" s="4"/>
    </row>
    <row r="150" spans="1:67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2"/>
      <c r="BA150" s="92"/>
      <c r="BB150" s="92"/>
      <c r="BC150" s="121"/>
      <c r="BD150" s="92"/>
      <c r="BE150" s="92"/>
      <c r="BF150" s="92"/>
      <c r="BG150" s="92"/>
      <c r="BH150" s="92"/>
      <c r="BI150" s="92"/>
      <c r="BJ150" s="92"/>
      <c r="BK150" s="92"/>
      <c r="BL150" s="92"/>
      <c r="BN150" s="35"/>
      <c r="BO150" s="4"/>
    </row>
    <row r="151" spans="1:67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2"/>
      <c r="AO151" s="92"/>
      <c r="AP151" s="92"/>
      <c r="AQ151" s="92"/>
      <c r="AR151" s="92"/>
      <c r="AS151" s="92"/>
      <c r="AT151" s="92"/>
      <c r="AU151" s="92"/>
      <c r="AV151" s="92"/>
      <c r="AW151" s="92"/>
      <c r="AX151" s="92"/>
      <c r="AY151" s="92"/>
      <c r="AZ151" s="92"/>
      <c r="BA151" s="92"/>
      <c r="BB151" s="92"/>
      <c r="BC151" s="121"/>
      <c r="BD151" s="92"/>
      <c r="BE151" s="92"/>
      <c r="BF151" s="92"/>
      <c r="BG151" s="92"/>
      <c r="BH151" s="92"/>
      <c r="BI151" s="92"/>
      <c r="BJ151" s="92"/>
      <c r="BK151" s="92"/>
      <c r="BL151" s="92"/>
      <c r="BN151" s="35"/>
      <c r="BO151" s="4"/>
    </row>
    <row r="152" spans="1:67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2"/>
      <c r="AO152" s="92"/>
      <c r="AP152" s="92"/>
      <c r="AQ152" s="92"/>
      <c r="AR152" s="92"/>
      <c r="AS152" s="92"/>
      <c r="AT152" s="92"/>
      <c r="AU152" s="92"/>
      <c r="AV152" s="92"/>
      <c r="AW152" s="92"/>
      <c r="AX152" s="92"/>
      <c r="AY152" s="92"/>
      <c r="AZ152" s="92"/>
      <c r="BA152" s="92"/>
      <c r="BB152" s="92"/>
      <c r="BC152" s="121"/>
      <c r="BD152" s="92"/>
      <c r="BE152" s="92"/>
      <c r="BF152" s="92"/>
      <c r="BG152" s="92"/>
      <c r="BH152" s="92"/>
      <c r="BI152" s="92"/>
      <c r="BJ152" s="92"/>
      <c r="BK152" s="92"/>
      <c r="BL152" s="92"/>
      <c r="BN152" s="35"/>
      <c r="BO152" s="4"/>
    </row>
    <row r="153" spans="1:67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  <c r="AL153" s="92"/>
      <c r="AM153" s="92"/>
      <c r="AN153" s="92"/>
      <c r="AO153" s="92"/>
      <c r="AP153" s="92"/>
      <c r="AQ153" s="92"/>
      <c r="AR153" s="92"/>
      <c r="AS153" s="92"/>
      <c r="AT153" s="92"/>
      <c r="AU153" s="92"/>
      <c r="AV153" s="92"/>
      <c r="AW153" s="92"/>
      <c r="AX153" s="92"/>
      <c r="AY153" s="92"/>
      <c r="AZ153" s="92"/>
      <c r="BA153" s="92"/>
      <c r="BB153" s="92"/>
      <c r="BC153" s="121"/>
      <c r="BD153" s="92"/>
      <c r="BE153" s="92"/>
      <c r="BF153" s="92"/>
      <c r="BG153" s="92"/>
      <c r="BH153" s="92"/>
      <c r="BI153" s="92"/>
      <c r="BJ153" s="92"/>
      <c r="BK153" s="92"/>
      <c r="BL153" s="92"/>
      <c r="BN153" s="35"/>
      <c r="BO153" s="4"/>
    </row>
    <row r="154" spans="1:67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AN154" s="92"/>
      <c r="AO154" s="92"/>
      <c r="AP154" s="92"/>
      <c r="AQ154" s="92"/>
      <c r="AR154" s="92"/>
      <c r="AS154" s="92"/>
      <c r="AT154" s="92"/>
      <c r="AU154" s="92"/>
      <c r="AV154" s="92"/>
      <c r="AW154" s="92"/>
      <c r="AX154" s="92"/>
      <c r="AY154" s="92"/>
      <c r="AZ154" s="92"/>
      <c r="BA154" s="92"/>
      <c r="BB154" s="92"/>
      <c r="BC154" s="121"/>
      <c r="BD154" s="92"/>
      <c r="BE154" s="92"/>
      <c r="BF154" s="92"/>
      <c r="BG154" s="92"/>
      <c r="BH154" s="92"/>
      <c r="BI154" s="92"/>
      <c r="BJ154" s="92"/>
      <c r="BK154" s="92"/>
      <c r="BL154" s="92"/>
      <c r="BN154" s="35"/>
      <c r="BO154" s="4"/>
    </row>
    <row r="155" spans="1:67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2"/>
      <c r="AO155" s="92"/>
      <c r="AP155" s="92"/>
      <c r="AQ155" s="92"/>
      <c r="AR155" s="92"/>
      <c r="AS155" s="92"/>
      <c r="AT155" s="92"/>
      <c r="AU155" s="92"/>
      <c r="AV155" s="92"/>
      <c r="AW155" s="92"/>
      <c r="AX155" s="92"/>
      <c r="AY155" s="92"/>
      <c r="AZ155" s="92"/>
      <c r="BA155" s="92"/>
      <c r="BB155" s="92"/>
      <c r="BC155" s="121"/>
      <c r="BD155" s="92"/>
      <c r="BE155" s="92"/>
      <c r="BF155" s="92"/>
      <c r="BG155" s="92"/>
      <c r="BH155" s="92"/>
      <c r="BI155" s="92"/>
      <c r="BJ155" s="92"/>
      <c r="BK155" s="92"/>
      <c r="BL155" s="92"/>
      <c r="BN155" s="35"/>
      <c r="BO155" s="4"/>
    </row>
    <row r="156" spans="1:67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2"/>
      <c r="AO156" s="92"/>
      <c r="AP156" s="92"/>
      <c r="AQ156" s="92"/>
      <c r="AR156" s="92"/>
      <c r="AS156" s="92"/>
      <c r="AT156" s="92"/>
      <c r="AU156" s="92"/>
      <c r="AV156" s="92"/>
      <c r="AW156" s="92"/>
      <c r="AX156" s="92"/>
      <c r="AY156" s="92"/>
      <c r="AZ156" s="92"/>
      <c r="BA156" s="92"/>
      <c r="BB156" s="92"/>
      <c r="BC156" s="121"/>
      <c r="BD156" s="92"/>
      <c r="BE156" s="92"/>
      <c r="BF156" s="92"/>
      <c r="BG156" s="92"/>
      <c r="BH156" s="92"/>
      <c r="BI156" s="92"/>
      <c r="BJ156" s="92"/>
      <c r="BK156" s="92"/>
      <c r="BL156" s="92"/>
      <c r="BN156" s="35"/>
      <c r="BO156" s="4"/>
    </row>
    <row r="157" spans="1:67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2"/>
      <c r="AO157" s="92"/>
      <c r="AP157" s="92"/>
      <c r="AQ157" s="92"/>
      <c r="AR157" s="92"/>
      <c r="AS157" s="92"/>
      <c r="AT157" s="92"/>
      <c r="AU157" s="92"/>
      <c r="AV157" s="92"/>
      <c r="AW157" s="92"/>
      <c r="AX157" s="92"/>
      <c r="AY157" s="92"/>
      <c r="AZ157" s="92"/>
      <c r="BA157" s="92"/>
      <c r="BB157" s="92"/>
      <c r="BC157" s="121"/>
      <c r="BD157" s="92"/>
      <c r="BE157" s="92"/>
      <c r="BF157" s="92"/>
      <c r="BG157" s="92"/>
      <c r="BH157" s="92"/>
      <c r="BI157" s="92"/>
      <c r="BJ157" s="92"/>
      <c r="BK157" s="92"/>
      <c r="BL157" s="92"/>
      <c r="BN157" s="35"/>
      <c r="BO157" s="4"/>
    </row>
    <row r="158" spans="1:67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  <c r="AL158" s="92"/>
      <c r="AM158" s="92"/>
      <c r="AN158" s="92"/>
      <c r="AO158" s="92"/>
      <c r="AP158" s="92"/>
      <c r="AQ158" s="92"/>
      <c r="AR158" s="92"/>
      <c r="AS158" s="92"/>
      <c r="AT158" s="92"/>
      <c r="AU158" s="92"/>
      <c r="AV158" s="92"/>
      <c r="AW158" s="92"/>
      <c r="AX158" s="92"/>
      <c r="AY158" s="92"/>
      <c r="AZ158" s="92"/>
      <c r="BA158" s="92"/>
      <c r="BB158" s="92"/>
      <c r="BC158" s="121"/>
      <c r="BD158" s="92"/>
      <c r="BE158" s="92"/>
      <c r="BF158" s="92"/>
      <c r="BG158" s="92"/>
      <c r="BH158" s="92"/>
      <c r="BI158" s="92"/>
      <c r="BJ158" s="92"/>
      <c r="BK158" s="92"/>
      <c r="BL158" s="92"/>
      <c r="BN158" s="35"/>
      <c r="BO158" s="4"/>
    </row>
    <row r="159" spans="1:67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  <c r="AL159" s="92"/>
      <c r="AM159" s="92"/>
      <c r="AN159" s="92"/>
      <c r="AO159" s="92"/>
      <c r="AP159" s="92"/>
      <c r="AQ159" s="92"/>
      <c r="AR159" s="92"/>
      <c r="AS159" s="92"/>
      <c r="AT159" s="92"/>
      <c r="AU159" s="92"/>
      <c r="AV159" s="92"/>
      <c r="AW159" s="92"/>
      <c r="AX159" s="92"/>
      <c r="AY159" s="92"/>
      <c r="AZ159" s="92"/>
      <c r="BA159" s="92"/>
      <c r="BB159" s="92"/>
      <c r="BC159" s="121"/>
      <c r="BD159" s="92"/>
      <c r="BE159" s="92"/>
      <c r="BF159" s="92"/>
      <c r="BG159" s="92"/>
      <c r="BH159" s="92"/>
      <c r="BI159" s="92"/>
      <c r="BJ159" s="92"/>
      <c r="BK159" s="92"/>
      <c r="BL159" s="92"/>
      <c r="BN159" s="35"/>
      <c r="BO159" s="4"/>
    </row>
    <row r="160" spans="1:67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2"/>
      <c r="AO160" s="92"/>
      <c r="AP160" s="92"/>
      <c r="AQ160" s="92"/>
      <c r="AR160" s="92"/>
      <c r="AS160" s="92"/>
      <c r="AT160" s="92"/>
      <c r="AU160" s="92"/>
      <c r="AV160" s="92"/>
      <c r="AW160" s="92"/>
      <c r="AX160" s="92"/>
      <c r="AY160" s="92"/>
      <c r="AZ160" s="92"/>
      <c r="BA160" s="92"/>
      <c r="BB160" s="92"/>
      <c r="BC160" s="121"/>
      <c r="BD160" s="92"/>
      <c r="BE160" s="92"/>
      <c r="BF160" s="92"/>
      <c r="BG160" s="92"/>
      <c r="BH160" s="92"/>
      <c r="BI160" s="92"/>
      <c r="BJ160" s="92"/>
      <c r="BK160" s="92"/>
      <c r="BL160" s="92"/>
      <c r="BN160" s="35"/>
      <c r="BO160" s="4"/>
    </row>
    <row r="161" spans="1:67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AN161" s="92"/>
      <c r="AO161" s="92"/>
      <c r="AP161" s="92"/>
      <c r="AQ161" s="92"/>
      <c r="AR161" s="92"/>
      <c r="AS161" s="92"/>
      <c r="AT161" s="92"/>
      <c r="AU161" s="92"/>
      <c r="AV161" s="92"/>
      <c r="AW161" s="92"/>
      <c r="AX161" s="92"/>
      <c r="AY161" s="92"/>
      <c r="AZ161" s="92"/>
      <c r="BA161" s="92"/>
      <c r="BB161" s="92"/>
      <c r="BC161" s="121"/>
      <c r="BD161" s="92"/>
      <c r="BE161" s="92"/>
      <c r="BF161" s="92"/>
      <c r="BG161" s="92"/>
      <c r="BH161" s="92"/>
      <c r="BI161" s="92"/>
      <c r="BJ161" s="92"/>
      <c r="BK161" s="92"/>
      <c r="BL161" s="92"/>
      <c r="BN161" s="35"/>
      <c r="BO161" s="4"/>
    </row>
    <row r="162" spans="1:67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AN162" s="92"/>
      <c r="AO162" s="92"/>
      <c r="AP162" s="92"/>
      <c r="AQ162" s="92"/>
      <c r="AR162" s="92"/>
      <c r="AS162" s="92"/>
      <c r="AT162" s="92"/>
      <c r="AU162" s="92"/>
      <c r="AV162" s="92"/>
      <c r="AW162" s="92"/>
      <c r="AX162" s="92"/>
      <c r="AY162" s="92"/>
      <c r="AZ162" s="92"/>
      <c r="BA162" s="92"/>
      <c r="BB162" s="92"/>
      <c r="BC162" s="121"/>
      <c r="BD162" s="92"/>
      <c r="BE162" s="92"/>
      <c r="BF162" s="92"/>
      <c r="BG162" s="92"/>
      <c r="BH162" s="92"/>
      <c r="BI162" s="92"/>
      <c r="BJ162" s="92"/>
      <c r="BK162" s="92"/>
      <c r="BL162" s="92"/>
      <c r="BN162" s="35"/>
      <c r="BO162" s="4"/>
    </row>
    <row r="163" spans="1:67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2"/>
      <c r="AO163" s="92"/>
      <c r="AP163" s="92"/>
      <c r="AQ163" s="92"/>
      <c r="AR163" s="92"/>
      <c r="AS163" s="92"/>
      <c r="AT163" s="92"/>
      <c r="AU163" s="92"/>
      <c r="AV163" s="92"/>
      <c r="AW163" s="92"/>
      <c r="AX163" s="92"/>
      <c r="AY163" s="92"/>
      <c r="AZ163" s="92"/>
      <c r="BA163" s="92"/>
      <c r="BB163" s="92"/>
      <c r="BC163" s="121"/>
      <c r="BD163" s="92"/>
      <c r="BE163" s="92"/>
      <c r="BF163" s="92"/>
      <c r="BG163" s="92"/>
      <c r="BH163" s="92"/>
      <c r="BI163" s="92"/>
      <c r="BJ163" s="92"/>
      <c r="BK163" s="92"/>
      <c r="BL163" s="92"/>
      <c r="BN163" s="35"/>
      <c r="BO163" s="4"/>
    </row>
    <row r="164" spans="1:67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2"/>
      <c r="BB164" s="92"/>
      <c r="BC164" s="121"/>
      <c r="BD164" s="92"/>
      <c r="BE164" s="92"/>
      <c r="BF164" s="92"/>
      <c r="BG164" s="92"/>
      <c r="BH164" s="92"/>
      <c r="BI164" s="92"/>
      <c r="BJ164" s="92"/>
      <c r="BK164" s="92"/>
      <c r="BL164" s="92"/>
      <c r="BN164" s="35"/>
      <c r="BO164" s="4"/>
    </row>
    <row r="165" spans="1:67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  <c r="AL165" s="92"/>
      <c r="AM165" s="92"/>
      <c r="AN165" s="92"/>
      <c r="AO165" s="92"/>
      <c r="AP165" s="92"/>
      <c r="AQ165" s="92"/>
      <c r="AR165" s="92"/>
      <c r="AS165" s="92"/>
      <c r="AT165" s="92"/>
      <c r="AU165" s="92"/>
      <c r="AV165" s="92"/>
      <c r="AW165" s="92"/>
      <c r="AX165" s="92"/>
      <c r="AY165" s="92"/>
      <c r="AZ165" s="92"/>
      <c r="BA165" s="92"/>
      <c r="BB165" s="92"/>
      <c r="BC165" s="121"/>
      <c r="BD165" s="92"/>
      <c r="BE165" s="92"/>
      <c r="BF165" s="92"/>
      <c r="BG165" s="92"/>
      <c r="BH165" s="92"/>
      <c r="BI165" s="92"/>
      <c r="BJ165" s="92"/>
      <c r="BK165" s="92"/>
      <c r="BL165" s="92"/>
      <c r="BN165" s="35"/>
      <c r="BO165" s="4"/>
    </row>
    <row r="166" spans="1:67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  <c r="AL166" s="92"/>
      <c r="AM166" s="92"/>
      <c r="AN166" s="92"/>
      <c r="AO166" s="92"/>
      <c r="AP166" s="92"/>
      <c r="AQ166" s="92"/>
      <c r="AR166" s="92"/>
      <c r="AS166" s="92"/>
      <c r="AT166" s="92"/>
      <c r="AU166" s="92"/>
      <c r="AV166" s="92"/>
      <c r="AW166" s="92"/>
      <c r="AX166" s="92"/>
      <c r="AY166" s="92"/>
      <c r="AZ166" s="92"/>
      <c r="BA166" s="92"/>
      <c r="BB166" s="92"/>
      <c r="BC166" s="121"/>
      <c r="BD166" s="92"/>
      <c r="BE166" s="92"/>
      <c r="BF166" s="92"/>
      <c r="BG166" s="92"/>
      <c r="BH166" s="92"/>
      <c r="BI166" s="92"/>
      <c r="BJ166" s="92"/>
      <c r="BK166" s="92"/>
      <c r="BL166" s="92"/>
      <c r="BN166" s="35"/>
      <c r="BO166" s="4"/>
    </row>
    <row r="167" spans="1:67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2"/>
      <c r="BB167" s="92"/>
      <c r="BC167" s="121"/>
      <c r="BD167" s="92"/>
      <c r="BE167" s="92"/>
      <c r="BF167" s="92"/>
      <c r="BG167" s="92"/>
      <c r="BH167" s="92"/>
      <c r="BI167" s="92"/>
      <c r="BJ167" s="92"/>
      <c r="BK167" s="92"/>
      <c r="BL167" s="92"/>
      <c r="BN167" s="35"/>
      <c r="BO167" s="4"/>
    </row>
    <row r="168" spans="1:67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  <c r="AZ168" s="92"/>
      <c r="BA168" s="92"/>
      <c r="BB168" s="92"/>
      <c r="BC168" s="121"/>
      <c r="BD168" s="92"/>
      <c r="BE168" s="92"/>
      <c r="BF168" s="92"/>
      <c r="BG168" s="92"/>
      <c r="BH168" s="92"/>
      <c r="BI168" s="92"/>
      <c r="BJ168" s="92"/>
      <c r="BK168" s="92"/>
      <c r="BL168" s="92"/>
      <c r="BN168" s="35"/>
      <c r="BO168" s="4"/>
    </row>
    <row r="169" spans="1:67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  <c r="AL169" s="92"/>
      <c r="AM169" s="92"/>
      <c r="AN169" s="92"/>
      <c r="AO169" s="92"/>
      <c r="AP169" s="92"/>
      <c r="AQ169" s="92"/>
      <c r="AR169" s="92"/>
      <c r="AS169" s="92"/>
      <c r="AT169" s="92"/>
      <c r="AU169" s="92"/>
      <c r="AV169" s="92"/>
      <c r="AW169" s="92"/>
      <c r="AX169" s="92"/>
      <c r="AY169" s="92"/>
      <c r="AZ169" s="92"/>
      <c r="BA169" s="92"/>
      <c r="BB169" s="92"/>
      <c r="BC169" s="121"/>
      <c r="BD169" s="92"/>
      <c r="BE169" s="92"/>
      <c r="BF169" s="92"/>
      <c r="BG169" s="92"/>
      <c r="BH169" s="92"/>
      <c r="BI169" s="92"/>
      <c r="BJ169" s="92"/>
      <c r="BK169" s="92"/>
      <c r="BL169" s="92"/>
      <c r="BN169" s="35"/>
      <c r="BO169" s="4"/>
    </row>
    <row r="170" spans="1:67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  <c r="AL170" s="92"/>
      <c r="AM170" s="92"/>
      <c r="AN170" s="92"/>
      <c r="AO170" s="92"/>
      <c r="AP170" s="92"/>
      <c r="AQ170" s="92"/>
      <c r="AR170" s="92"/>
      <c r="AS170" s="92"/>
      <c r="AT170" s="92"/>
      <c r="AU170" s="92"/>
      <c r="AV170" s="92"/>
      <c r="AW170" s="92"/>
      <c r="AX170" s="92"/>
      <c r="AY170" s="92"/>
      <c r="AZ170" s="92"/>
      <c r="BA170" s="92"/>
      <c r="BB170" s="92"/>
      <c r="BC170" s="121"/>
      <c r="BD170" s="92"/>
      <c r="BE170" s="92"/>
      <c r="BF170" s="92"/>
      <c r="BG170" s="92"/>
      <c r="BH170" s="92"/>
      <c r="BI170" s="92"/>
      <c r="BJ170" s="92"/>
      <c r="BK170" s="92"/>
      <c r="BL170" s="92"/>
      <c r="BN170" s="35"/>
      <c r="BO170" s="4"/>
    </row>
    <row r="171" spans="1:67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  <c r="AL171" s="92"/>
      <c r="AM171" s="92"/>
      <c r="AN171" s="92"/>
      <c r="AO171" s="92"/>
      <c r="AP171" s="92"/>
      <c r="AQ171" s="92"/>
      <c r="AR171" s="92"/>
      <c r="AS171" s="92"/>
      <c r="AT171" s="92"/>
      <c r="AU171" s="92"/>
      <c r="AV171" s="92"/>
      <c r="AW171" s="92"/>
      <c r="AX171" s="92"/>
      <c r="AY171" s="92"/>
      <c r="AZ171" s="92"/>
      <c r="BA171" s="92"/>
      <c r="BB171" s="92"/>
      <c r="BC171" s="121"/>
      <c r="BD171" s="92"/>
      <c r="BE171" s="92"/>
      <c r="BF171" s="92"/>
      <c r="BG171" s="92"/>
      <c r="BH171" s="92"/>
      <c r="BI171" s="92"/>
      <c r="BJ171" s="92"/>
      <c r="BK171" s="92"/>
      <c r="BL171" s="92"/>
      <c r="BN171" s="35"/>
      <c r="BO171" s="4"/>
    </row>
    <row r="172" spans="1:67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  <c r="AL172" s="92"/>
      <c r="AM172" s="92"/>
      <c r="AN172" s="92"/>
      <c r="AO172" s="92"/>
      <c r="AP172" s="92"/>
      <c r="AQ172" s="92"/>
      <c r="AR172" s="92"/>
      <c r="AS172" s="92"/>
      <c r="AT172" s="92"/>
      <c r="AU172" s="92"/>
      <c r="AV172" s="92"/>
      <c r="AW172" s="92"/>
      <c r="AX172" s="92"/>
      <c r="AY172" s="92"/>
      <c r="AZ172" s="92"/>
      <c r="BA172" s="92"/>
      <c r="BB172" s="92"/>
      <c r="BC172" s="121"/>
      <c r="BD172" s="92"/>
      <c r="BE172" s="92"/>
      <c r="BF172" s="92"/>
      <c r="BG172" s="92"/>
      <c r="BH172" s="92"/>
      <c r="BI172" s="92"/>
      <c r="BJ172" s="92"/>
      <c r="BK172" s="92"/>
      <c r="BL172" s="92"/>
      <c r="BN172" s="35"/>
      <c r="BO172" s="4"/>
    </row>
    <row r="173" spans="1:67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  <c r="AL173" s="92"/>
      <c r="AM173" s="92"/>
      <c r="AN173" s="92"/>
      <c r="AO173" s="92"/>
      <c r="AP173" s="92"/>
      <c r="AQ173" s="92"/>
      <c r="AR173" s="92"/>
      <c r="AS173" s="92"/>
      <c r="AT173" s="92"/>
      <c r="AU173" s="92"/>
      <c r="AV173" s="92"/>
      <c r="AW173" s="92"/>
      <c r="AX173" s="92"/>
      <c r="AY173" s="92"/>
      <c r="AZ173" s="92"/>
      <c r="BA173" s="92"/>
      <c r="BB173" s="92"/>
      <c r="BC173" s="121"/>
      <c r="BD173" s="92"/>
      <c r="BE173" s="92"/>
      <c r="BF173" s="92"/>
      <c r="BG173" s="92"/>
      <c r="BH173" s="92"/>
      <c r="BI173" s="92"/>
      <c r="BJ173" s="92"/>
      <c r="BK173" s="92"/>
      <c r="BL173" s="92"/>
      <c r="BN173" s="35"/>
      <c r="BO173" s="4"/>
    </row>
    <row r="174" spans="1:67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  <c r="AR174" s="92"/>
      <c r="AS174" s="92"/>
      <c r="AT174" s="92"/>
      <c r="AU174" s="92"/>
      <c r="AV174" s="92"/>
      <c r="AW174" s="92"/>
      <c r="AX174" s="92"/>
      <c r="AY174" s="92"/>
      <c r="AZ174" s="92"/>
      <c r="BA174" s="92"/>
      <c r="BB174" s="92"/>
      <c r="BC174" s="121"/>
      <c r="BD174" s="92"/>
      <c r="BE174" s="92"/>
      <c r="BF174" s="92"/>
      <c r="BG174" s="92"/>
      <c r="BH174" s="92"/>
      <c r="BI174" s="92"/>
      <c r="BJ174" s="92"/>
      <c r="BK174" s="92"/>
      <c r="BL174" s="92"/>
      <c r="BN174" s="35"/>
      <c r="BO174" s="4"/>
    </row>
    <row r="175" spans="1:67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2"/>
      <c r="AQ175" s="92"/>
      <c r="AR175" s="92"/>
      <c r="AS175" s="92"/>
      <c r="AT175" s="92"/>
      <c r="AU175" s="92"/>
      <c r="AV175" s="92"/>
      <c r="AW175" s="92"/>
      <c r="AX175" s="92"/>
      <c r="AY175" s="92"/>
      <c r="AZ175" s="92"/>
      <c r="BA175" s="92"/>
      <c r="BB175" s="92"/>
      <c r="BC175" s="121"/>
      <c r="BD175" s="92"/>
      <c r="BE175" s="92"/>
      <c r="BF175" s="92"/>
      <c r="BG175" s="92"/>
      <c r="BH175" s="92"/>
      <c r="BI175" s="92"/>
      <c r="BJ175" s="92"/>
      <c r="BK175" s="92"/>
      <c r="BL175" s="92"/>
      <c r="BN175" s="35"/>
      <c r="BO175" s="4"/>
    </row>
    <row r="176" spans="1:67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2"/>
      <c r="AO176" s="92"/>
      <c r="AP176" s="92"/>
      <c r="AQ176" s="92"/>
      <c r="AR176" s="92"/>
      <c r="AS176" s="92"/>
      <c r="AT176" s="92"/>
      <c r="AU176" s="92"/>
      <c r="AV176" s="92"/>
      <c r="AW176" s="92"/>
      <c r="AX176" s="92"/>
      <c r="AY176" s="92"/>
      <c r="AZ176" s="92"/>
      <c r="BA176" s="92"/>
      <c r="BB176" s="92"/>
      <c r="BC176" s="121"/>
      <c r="BD176" s="92"/>
      <c r="BE176" s="92"/>
      <c r="BF176" s="92"/>
      <c r="BG176" s="92"/>
      <c r="BH176" s="92"/>
      <c r="BI176" s="92"/>
      <c r="BJ176" s="92"/>
      <c r="BK176" s="92"/>
      <c r="BL176" s="92"/>
      <c r="BN176" s="35"/>
      <c r="BO176" s="4"/>
    </row>
    <row r="177" spans="1:67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2"/>
      <c r="AO177" s="92"/>
      <c r="AP177" s="92"/>
      <c r="AQ177" s="92"/>
      <c r="AR177" s="92"/>
      <c r="AS177" s="92"/>
      <c r="AT177" s="92"/>
      <c r="AU177" s="92"/>
      <c r="AV177" s="92"/>
      <c r="AW177" s="92"/>
      <c r="AX177" s="92"/>
      <c r="AY177" s="92"/>
      <c r="AZ177" s="92"/>
      <c r="BA177" s="92"/>
      <c r="BB177" s="92"/>
      <c r="BC177" s="121"/>
      <c r="BD177" s="92"/>
      <c r="BE177" s="92"/>
      <c r="BF177" s="92"/>
      <c r="BG177" s="92"/>
      <c r="BH177" s="92"/>
      <c r="BI177" s="92"/>
      <c r="BJ177" s="92"/>
      <c r="BK177" s="92"/>
      <c r="BL177" s="92"/>
      <c r="BN177" s="35"/>
      <c r="BO177" s="4"/>
    </row>
    <row r="178" spans="1:67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2"/>
      <c r="AT178" s="92"/>
      <c r="AU178" s="92"/>
      <c r="AV178" s="92"/>
      <c r="AW178" s="92"/>
      <c r="AX178" s="92"/>
      <c r="AY178" s="92"/>
      <c r="AZ178" s="92"/>
      <c r="BA178" s="92"/>
      <c r="BB178" s="92"/>
      <c r="BC178" s="121"/>
      <c r="BD178" s="92"/>
      <c r="BE178" s="92"/>
      <c r="BF178" s="92"/>
      <c r="BG178" s="92"/>
      <c r="BH178" s="92"/>
      <c r="BI178" s="92"/>
      <c r="BJ178" s="92"/>
      <c r="BK178" s="92"/>
      <c r="BL178" s="92"/>
      <c r="BN178" s="35"/>
      <c r="BO178" s="4"/>
    </row>
    <row r="179" spans="1:67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  <c r="AL179" s="92"/>
      <c r="AM179" s="92"/>
      <c r="AN179" s="92"/>
      <c r="AO179" s="92"/>
      <c r="AP179" s="92"/>
      <c r="AQ179" s="92"/>
      <c r="AR179" s="92"/>
      <c r="AS179" s="92"/>
      <c r="AT179" s="92"/>
      <c r="AU179" s="92"/>
      <c r="AV179" s="92"/>
      <c r="AW179" s="92"/>
      <c r="AX179" s="92"/>
      <c r="AY179" s="92"/>
      <c r="AZ179" s="92"/>
      <c r="BA179" s="92"/>
      <c r="BB179" s="92"/>
      <c r="BC179" s="121"/>
      <c r="BD179" s="92"/>
      <c r="BE179" s="92"/>
      <c r="BF179" s="92"/>
      <c r="BG179" s="92"/>
      <c r="BH179" s="92"/>
      <c r="BI179" s="92"/>
      <c r="BJ179" s="92"/>
      <c r="BK179" s="92"/>
      <c r="BL179" s="92"/>
      <c r="BN179" s="35"/>
      <c r="BO179" s="4"/>
    </row>
    <row r="180" spans="1:67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92"/>
      <c r="BC180" s="121"/>
      <c r="BD180" s="92"/>
      <c r="BE180" s="92"/>
      <c r="BF180" s="92"/>
      <c r="BG180" s="92"/>
      <c r="BH180" s="92"/>
      <c r="BI180" s="92"/>
      <c r="BJ180" s="92"/>
      <c r="BK180" s="92"/>
      <c r="BL180" s="92"/>
      <c r="BN180" s="35"/>
      <c r="BO180" s="4"/>
    </row>
    <row r="181" spans="1:67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  <c r="AL181" s="92"/>
      <c r="AM181" s="92"/>
      <c r="AN181" s="92"/>
      <c r="AO181" s="92"/>
      <c r="AP181" s="92"/>
      <c r="AQ181" s="92"/>
      <c r="AR181" s="92"/>
      <c r="AS181" s="92"/>
      <c r="AT181" s="92"/>
      <c r="AU181" s="92"/>
      <c r="AV181" s="92"/>
      <c r="AW181" s="92"/>
      <c r="AX181" s="92"/>
      <c r="AY181" s="92"/>
      <c r="AZ181" s="92"/>
      <c r="BA181" s="92"/>
      <c r="BB181" s="92"/>
      <c r="BC181" s="121"/>
      <c r="BD181" s="92"/>
      <c r="BE181" s="92"/>
      <c r="BF181" s="92"/>
      <c r="BG181" s="92"/>
      <c r="BH181" s="92"/>
      <c r="BI181" s="92"/>
      <c r="BJ181" s="92"/>
      <c r="BK181" s="92"/>
      <c r="BL181" s="92"/>
      <c r="BN181" s="35"/>
      <c r="BO181" s="4"/>
    </row>
    <row r="182" spans="1:67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  <c r="AL182" s="92"/>
      <c r="AM182" s="92"/>
      <c r="AN182" s="92"/>
      <c r="AO182" s="92"/>
      <c r="AP182" s="92"/>
      <c r="AQ182" s="92"/>
      <c r="AR182" s="92"/>
      <c r="AS182" s="92"/>
      <c r="AT182" s="92"/>
      <c r="AU182" s="92"/>
      <c r="AV182" s="92"/>
      <c r="AW182" s="92"/>
      <c r="AX182" s="92"/>
      <c r="AY182" s="92"/>
      <c r="AZ182" s="92"/>
      <c r="BA182" s="92"/>
      <c r="BB182" s="92"/>
      <c r="BC182" s="121"/>
      <c r="BD182" s="92"/>
      <c r="BE182" s="92"/>
      <c r="BF182" s="92"/>
      <c r="BG182" s="92"/>
      <c r="BH182" s="92"/>
      <c r="BI182" s="92"/>
      <c r="BJ182" s="92"/>
      <c r="BK182" s="92"/>
      <c r="BL182" s="92"/>
      <c r="BN182" s="35"/>
      <c r="BO182" s="4"/>
    </row>
    <row r="183" spans="1:67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  <c r="AL183" s="92"/>
      <c r="AM183" s="92"/>
      <c r="AN183" s="92"/>
      <c r="AO183" s="92"/>
      <c r="AP183" s="92"/>
      <c r="AQ183" s="92"/>
      <c r="AR183" s="92"/>
      <c r="AS183" s="92"/>
      <c r="AT183" s="92"/>
      <c r="AU183" s="92"/>
      <c r="AV183" s="92"/>
      <c r="AW183" s="92"/>
      <c r="AX183" s="92"/>
      <c r="AY183" s="92"/>
      <c r="AZ183" s="92"/>
      <c r="BA183" s="92"/>
      <c r="BB183" s="92"/>
      <c r="BC183" s="121"/>
      <c r="BD183" s="92"/>
      <c r="BE183" s="92"/>
      <c r="BF183" s="92"/>
      <c r="BG183" s="92"/>
      <c r="BH183" s="92"/>
      <c r="BI183" s="92"/>
      <c r="BJ183" s="92"/>
      <c r="BK183" s="92"/>
      <c r="BL183" s="92"/>
      <c r="BN183" s="35"/>
      <c r="BO183" s="4"/>
    </row>
    <row r="184" spans="1:67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  <c r="AL184" s="92"/>
      <c r="AM184" s="92"/>
      <c r="AN184" s="92"/>
      <c r="AO184" s="92"/>
      <c r="AP184" s="92"/>
      <c r="AQ184" s="92"/>
      <c r="AR184" s="92"/>
      <c r="AS184" s="92"/>
      <c r="AT184" s="92"/>
      <c r="AU184" s="92"/>
      <c r="AV184" s="92"/>
      <c r="AW184" s="92"/>
      <c r="AX184" s="92"/>
      <c r="AY184" s="92"/>
      <c r="AZ184" s="92"/>
      <c r="BA184" s="92"/>
      <c r="BB184" s="92"/>
      <c r="BC184" s="121"/>
      <c r="BD184" s="92"/>
      <c r="BE184" s="92"/>
      <c r="BF184" s="92"/>
      <c r="BG184" s="92"/>
      <c r="BH184" s="92"/>
      <c r="BI184" s="92"/>
      <c r="BJ184" s="92"/>
      <c r="BK184" s="92"/>
      <c r="BL184" s="92"/>
      <c r="BN184" s="35"/>
      <c r="BO184" s="4"/>
    </row>
    <row r="185" spans="1:67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  <c r="AL185" s="92"/>
      <c r="AM185" s="92"/>
      <c r="AN185" s="92"/>
      <c r="AO185" s="92"/>
      <c r="AP185" s="92"/>
      <c r="AQ185" s="92"/>
      <c r="AR185" s="92"/>
      <c r="AS185" s="92"/>
      <c r="AT185" s="92"/>
      <c r="AU185" s="92"/>
      <c r="AV185" s="92"/>
      <c r="AW185" s="92"/>
      <c r="AX185" s="92"/>
      <c r="AY185" s="92"/>
      <c r="AZ185" s="92"/>
      <c r="BA185" s="92"/>
      <c r="BB185" s="92"/>
      <c r="BC185" s="121"/>
      <c r="BD185" s="92"/>
      <c r="BE185" s="92"/>
      <c r="BF185" s="92"/>
      <c r="BG185" s="92"/>
      <c r="BH185" s="92"/>
      <c r="BI185" s="92"/>
      <c r="BJ185" s="92"/>
      <c r="BK185" s="92"/>
      <c r="BL185" s="92"/>
      <c r="BN185" s="35"/>
      <c r="BO185" s="4"/>
    </row>
    <row r="186" spans="1:67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  <c r="AL186" s="92"/>
      <c r="AM186" s="92"/>
      <c r="AN186" s="92"/>
      <c r="AO186" s="92"/>
      <c r="AP186" s="92"/>
      <c r="AQ186" s="92"/>
      <c r="AR186" s="92"/>
      <c r="AS186" s="92"/>
      <c r="AT186" s="92"/>
      <c r="AU186" s="92"/>
      <c r="AV186" s="92"/>
      <c r="AW186" s="92"/>
      <c r="AX186" s="92"/>
      <c r="AY186" s="92"/>
      <c r="AZ186" s="92"/>
      <c r="BA186" s="92"/>
      <c r="BB186" s="92"/>
      <c r="BC186" s="121"/>
      <c r="BD186" s="92"/>
      <c r="BE186" s="92"/>
      <c r="BF186" s="92"/>
      <c r="BG186" s="92"/>
      <c r="BH186" s="92"/>
      <c r="BI186" s="92"/>
      <c r="BJ186" s="92"/>
      <c r="BK186" s="92"/>
      <c r="BL186" s="92"/>
      <c r="BN186" s="35"/>
      <c r="BO186" s="4"/>
    </row>
    <row r="187" spans="1:67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  <c r="AL187" s="92"/>
      <c r="AM187" s="92"/>
      <c r="AN187" s="92"/>
      <c r="AO187" s="92"/>
      <c r="AP187" s="92"/>
      <c r="AQ187" s="92"/>
      <c r="AR187" s="92"/>
      <c r="AS187" s="92"/>
      <c r="AT187" s="92"/>
      <c r="AU187" s="92"/>
      <c r="AV187" s="92"/>
      <c r="AW187" s="92"/>
      <c r="AX187" s="92"/>
      <c r="AY187" s="92"/>
      <c r="AZ187" s="92"/>
      <c r="BA187" s="92"/>
      <c r="BB187" s="92"/>
      <c r="BC187" s="121"/>
      <c r="BD187" s="92"/>
      <c r="BE187" s="92"/>
      <c r="BF187" s="92"/>
      <c r="BG187" s="92"/>
      <c r="BH187" s="92"/>
      <c r="BI187" s="92"/>
      <c r="BJ187" s="92"/>
      <c r="BK187" s="92"/>
      <c r="BL187" s="92"/>
      <c r="BN187" s="35"/>
      <c r="BO187" s="4"/>
    </row>
    <row r="188" spans="1:67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2"/>
      <c r="AT188" s="92"/>
      <c r="AU188" s="92"/>
      <c r="AV188" s="92"/>
      <c r="AW188" s="92"/>
      <c r="AX188" s="92"/>
      <c r="AY188" s="92"/>
      <c r="AZ188" s="92"/>
      <c r="BA188" s="92"/>
      <c r="BB188" s="92"/>
      <c r="BC188" s="121"/>
      <c r="BD188" s="92"/>
      <c r="BE188" s="92"/>
      <c r="BF188" s="92"/>
      <c r="BG188" s="92"/>
      <c r="BH188" s="92"/>
      <c r="BI188" s="92"/>
      <c r="BJ188" s="92"/>
      <c r="BK188" s="92"/>
      <c r="BL188" s="92"/>
      <c r="BN188" s="35"/>
      <c r="BO188" s="4"/>
    </row>
    <row r="189" spans="1:67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2"/>
      <c r="AT189" s="92"/>
      <c r="AU189" s="92"/>
      <c r="AV189" s="92"/>
      <c r="AW189" s="92"/>
      <c r="AX189" s="92"/>
      <c r="AY189" s="92"/>
      <c r="AZ189" s="92"/>
      <c r="BA189" s="92"/>
      <c r="BB189" s="92"/>
      <c r="BC189" s="121"/>
      <c r="BD189" s="92"/>
      <c r="BE189" s="92"/>
      <c r="BF189" s="92"/>
      <c r="BG189" s="92"/>
      <c r="BH189" s="92"/>
      <c r="BI189" s="92"/>
      <c r="BJ189" s="92"/>
      <c r="BK189" s="92"/>
      <c r="BL189" s="92"/>
      <c r="BN189" s="35"/>
      <c r="BO189" s="4"/>
    </row>
    <row r="190" spans="1:67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2"/>
      <c r="AT190" s="92"/>
      <c r="AU190" s="92"/>
      <c r="AV190" s="92"/>
      <c r="AW190" s="92"/>
      <c r="AX190" s="92"/>
      <c r="AY190" s="92"/>
      <c r="AZ190" s="92"/>
      <c r="BA190" s="92"/>
      <c r="BB190" s="92"/>
      <c r="BC190" s="121"/>
      <c r="BD190" s="92"/>
      <c r="BE190" s="92"/>
      <c r="BF190" s="92"/>
      <c r="BG190" s="92"/>
      <c r="BH190" s="92"/>
      <c r="BI190" s="92"/>
      <c r="BJ190" s="92"/>
      <c r="BK190" s="92"/>
      <c r="BL190" s="92"/>
      <c r="BN190" s="35"/>
      <c r="BO190" s="4"/>
    </row>
    <row r="191" spans="1:67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2"/>
      <c r="AT191" s="92"/>
      <c r="AU191" s="92"/>
      <c r="AV191" s="92"/>
      <c r="AW191" s="92"/>
      <c r="AX191" s="92"/>
      <c r="AY191" s="92"/>
      <c r="AZ191" s="92"/>
      <c r="BA191" s="92"/>
      <c r="BB191" s="92"/>
      <c r="BC191" s="121"/>
      <c r="BD191" s="92"/>
      <c r="BE191" s="92"/>
      <c r="BF191" s="92"/>
      <c r="BG191" s="92"/>
      <c r="BH191" s="92"/>
      <c r="BI191" s="92"/>
      <c r="BJ191" s="92"/>
      <c r="BK191" s="92"/>
      <c r="BL191" s="92"/>
      <c r="BN191" s="35"/>
      <c r="BO191" s="4"/>
    </row>
    <row r="192" spans="1:67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2"/>
      <c r="AT192" s="92"/>
      <c r="AU192" s="92"/>
      <c r="AV192" s="92"/>
      <c r="AW192" s="92"/>
      <c r="AX192" s="92"/>
      <c r="AY192" s="92"/>
      <c r="AZ192" s="92"/>
      <c r="BA192" s="92"/>
      <c r="BB192" s="92"/>
      <c r="BC192" s="121"/>
      <c r="BD192" s="92"/>
      <c r="BE192" s="92"/>
      <c r="BF192" s="92"/>
      <c r="BG192" s="92"/>
      <c r="BH192" s="92"/>
      <c r="BI192" s="92"/>
      <c r="BJ192" s="92"/>
      <c r="BK192" s="92"/>
      <c r="BL192" s="92"/>
      <c r="BN192" s="35"/>
      <c r="BO192" s="4"/>
    </row>
    <row r="193" spans="1:67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  <c r="AL193" s="92"/>
      <c r="AM193" s="92"/>
      <c r="AN193" s="92"/>
      <c r="AO193" s="92"/>
      <c r="AP193" s="92"/>
      <c r="AQ193" s="92"/>
      <c r="AR193" s="92"/>
      <c r="AS193" s="92"/>
      <c r="AT193" s="92"/>
      <c r="AU193" s="92"/>
      <c r="AV193" s="92"/>
      <c r="AW193" s="92"/>
      <c r="AX193" s="92"/>
      <c r="AY193" s="92"/>
      <c r="AZ193" s="92"/>
      <c r="BA193" s="92"/>
      <c r="BB193" s="92"/>
      <c r="BC193" s="121"/>
      <c r="BD193" s="92"/>
      <c r="BE193" s="92"/>
      <c r="BF193" s="92"/>
      <c r="BG193" s="92"/>
      <c r="BH193" s="92"/>
      <c r="BI193" s="92"/>
      <c r="BJ193" s="92"/>
      <c r="BK193" s="92"/>
      <c r="BL193" s="92"/>
      <c r="BN193" s="35"/>
      <c r="BO193" s="4"/>
    </row>
    <row r="194" spans="1:67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  <c r="AL194" s="92"/>
      <c r="AM194" s="92"/>
      <c r="AN194" s="92"/>
      <c r="AO194" s="92"/>
      <c r="AP194" s="92"/>
      <c r="AQ194" s="92"/>
      <c r="AR194" s="92"/>
      <c r="AS194" s="92"/>
      <c r="AT194" s="92"/>
      <c r="AU194" s="92"/>
      <c r="AV194" s="92"/>
      <c r="AW194" s="92"/>
      <c r="AX194" s="92"/>
      <c r="AY194" s="92"/>
      <c r="AZ194" s="92"/>
      <c r="BA194" s="92"/>
      <c r="BB194" s="92"/>
      <c r="BC194" s="121"/>
      <c r="BD194" s="92"/>
      <c r="BE194" s="92"/>
      <c r="BF194" s="92"/>
      <c r="BG194" s="92"/>
      <c r="BH194" s="92"/>
      <c r="BI194" s="92"/>
      <c r="BJ194" s="92"/>
      <c r="BK194" s="92"/>
      <c r="BL194" s="92"/>
      <c r="BN194" s="35"/>
      <c r="BO194" s="4"/>
    </row>
    <row r="195" spans="1:67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  <c r="AL195" s="92"/>
      <c r="AM195" s="92"/>
      <c r="AN195" s="92"/>
      <c r="AO195" s="92"/>
      <c r="AP195" s="92"/>
      <c r="AQ195" s="92"/>
      <c r="AR195" s="92"/>
      <c r="AS195" s="92"/>
      <c r="AT195" s="92"/>
      <c r="AU195" s="92"/>
      <c r="AV195" s="92"/>
      <c r="AW195" s="92"/>
      <c r="AX195" s="92"/>
      <c r="AY195" s="92"/>
      <c r="AZ195" s="92"/>
      <c r="BA195" s="92"/>
      <c r="BB195" s="92"/>
      <c r="BC195" s="121"/>
      <c r="BD195" s="92"/>
      <c r="BE195" s="92"/>
      <c r="BF195" s="92"/>
      <c r="BG195" s="92"/>
      <c r="BH195" s="92"/>
      <c r="BI195" s="92"/>
      <c r="BJ195" s="92"/>
      <c r="BK195" s="92"/>
      <c r="BL195" s="92"/>
      <c r="BN195" s="35"/>
      <c r="BO195" s="4"/>
    </row>
    <row r="196" spans="1:67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  <c r="AL196" s="92"/>
      <c r="AM196" s="92"/>
      <c r="AN196" s="92"/>
      <c r="AO196" s="92"/>
      <c r="AP196" s="92"/>
      <c r="AQ196" s="92"/>
      <c r="AR196" s="92"/>
      <c r="AS196" s="92"/>
      <c r="AT196" s="92"/>
      <c r="AU196" s="92"/>
      <c r="AV196" s="92"/>
      <c r="AW196" s="92"/>
      <c r="AX196" s="92"/>
      <c r="AY196" s="92"/>
      <c r="AZ196" s="92"/>
      <c r="BA196" s="92"/>
      <c r="BB196" s="92"/>
      <c r="BC196" s="121"/>
      <c r="BD196" s="92"/>
      <c r="BE196" s="92"/>
      <c r="BF196" s="92"/>
      <c r="BG196" s="92"/>
      <c r="BH196" s="92"/>
      <c r="BI196" s="92"/>
      <c r="BJ196" s="92"/>
      <c r="BK196" s="92"/>
      <c r="BL196" s="92"/>
      <c r="BN196" s="35"/>
      <c r="BO196" s="4"/>
    </row>
    <row r="197" spans="1:67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  <c r="AL197" s="92"/>
      <c r="AM197" s="92"/>
      <c r="AN197" s="92"/>
      <c r="AO197" s="92"/>
      <c r="AP197" s="92"/>
      <c r="AQ197" s="92"/>
      <c r="AR197" s="92"/>
      <c r="AS197" s="92"/>
      <c r="AT197" s="92"/>
      <c r="AU197" s="92"/>
      <c r="AV197" s="92"/>
      <c r="AW197" s="92"/>
      <c r="AX197" s="92"/>
      <c r="AY197" s="92"/>
      <c r="AZ197" s="92"/>
      <c r="BA197" s="92"/>
      <c r="BB197" s="92"/>
      <c r="BC197" s="121"/>
      <c r="BD197" s="92"/>
      <c r="BE197" s="92"/>
      <c r="BF197" s="92"/>
      <c r="BG197" s="92"/>
      <c r="BH197" s="92"/>
      <c r="BI197" s="92"/>
      <c r="BJ197" s="92"/>
      <c r="BK197" s="92"/>
      <c r="BL197" s="92"/>
      <c r="BN197" s="35"/>
      <c r="BO197" s="4"/>
    </row>
    <row r="198" spans="1:67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  <c r="AL198" s="92"/>
      <c r="AM198" s="92"/>
      <c r="AN198" s="92"/>
      <c r="AO198" s="92"/>
      <c r="AP198" s="92"/>
      <c r="AQ198" s="92"/>
      <c r="AR198" s="92"/>
      <c r="AS198" s="92"/>
      <c r="AT198" s="92"/>
      <c r="AU198" s="92"/>
      <c r="AV198" s="92"/>
      <c r="AW198" s="92"/>
      <c r="AX198" s="92"/>
      <c r="AY198" s="92"/>
      <c r="AZ198" s="92"/>
      <c r="BA198" s="92"/>
      <c r="BB198" s="92"/>
      <c r="BC198" s="121"/>
      <c r="BD198" s="92"/>
      <c r="BE198" s="92"/>
      <c r="BF198" s="92"/>
      <c r="BG198" s="92"/>
      <c r="BH198" s="92"/>
      <c r="BI198" s="92"/>
      <c r="BJ198" s="92"/>
      <c r="BK198" s="92"/>
      <c r="BL198" s="92"/>
      <c r="BN198" s="35"/>
      <c r="BO198" s="4"/>
    </row>
    <row r="199" spans="1:67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  <c r="AL199" s="92"/>
      <c r="AM199" s="92"/>
      <c r="AN199" s="92"/>
      <c r="AO199" s="92"/>
      <c r="AP199" s="92"/>
      <c r="AQ199" s="92"/>
      <c r="AR199" s="92"/>
      <c r="AS199" s="92"/>
      <c r="AT199" s="92"/>
      <c r="AU199" s="92"/>
      <c r="AV199" s="92"/>
      <c r="AW199" s="92"/>
      <c r="AX199" s="92"/>
      <c r="AY199" s="92"/>
      <c r="AZ199" s="92"/>
      <c r="BA199" s="92"/>
      <c r="BB199" s="92"/>
      <c r="BC199" s="121"/>
      <c r="BD199" s="92"/>
      <c r="BE199" s="92"/>
      <c r="BF199" s="92"/>
      <c r="BG199" s="92"/>
      <c r="BH199" s="92"/>
      <c r="BI199" s="92"/>
      <c r="BJ199" s="92"/>
      <c r="BK199" s="92"/>
      <c r="BL199" s="92"/>
      <c r="BN199" s="35"/>
      <c r="BO199" s="4"/>
    </row>
    <row r="200" spans="1:67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  <c r="AL200" s="92"/>
      <c r="AM200" s="92"/>
      <c r="AN200" s="92"/>
      <c r="AO200" s="92"/>
      <c r="AP200" s="92"/>
      <c r="AQ200" s="92"/>
      <c r="AR200" s="92"/>
      <c r="AS200" s="92"/>
      <c r="AT200" s="92"/>
      <c r="AU200" s="92"/>
      <c r="AV200" s="92"/>
      <c r="AW200" s="92"/>
      <c r="AX200" s="92"/>
      <c r="AY200" s="92"/>
      <c r="AZ200" s="92"/>
      <c r="BA200" s="92"/>
      <c r="BB200" s="92"/>
      <c r="BC200" s="121"/>
      <c r="BD200" s="92"/>
      <c r="BE200" s="92"/>
      <c r="BF200" s="92"/>
      <c r="BG200" s="92"/>
      <c r="BH200" s="92"/>
      <c r="BI200" s="92"/>
      <c r="BJ200" s="92"/>
      <c r="BK200" s="92"/>
      <c r="BL200" s="92"/>
      <c r="BN200" s="35"/>
      <c r="BO200" s="4"/>
    </row>
    <row r="201" spans="1:67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  <c r="AL201" s="92"/>
      <c r="AM201" s="92"/>
      <c r="AN201" s="92"/>
      <c r="AO201" s="92"/>
      <c r="AP201" s="92"/>
      <c r="AQ201" s="92"/>
      <c r="AR201" s="92"/>
      <c r="AS201" s="92"/>
      <c r="AT201" s="92"/>
      <c r="AU201" s="92"/>
      <c r="AV201" s="92"/>
      <c r="AW201" s="92"/>
      <c r="AX201" s="92"/>
      <c r="AY201" s="92"/>
      <c r="AZ201" s="92"/>
      <c r="BA201" s="92"/>
      <c r="BB201" s="92"/>
      <c r="BC201" s="121"/>
      <c r="BD201" s="92"/>
      <c r="BE201" s="92"/>
      <c r="BF201" s="92"/>
      <c r="BG201" s="92"/>
      <c r="BH201" s="92"/>
      <c r="BI201" s="92"/>
      <c r="BJ201" s="92"/>
      <c r="BK201" s="92"/>
      <c r="BL201" s="92"/>
      <c r="BN201" s="35"/>
      <c r="BO201" s="4"/>
    </row>
    <row r="202" spans="1:67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2"/>
      <c r="AT202" s="92"/>
      <c r="AU202" s="92"/>
      <c r="AV202" s="92"/>
      <c r="AW202" s="92"/>
      <c r="AX202" s="92"/>
      <c r="AY202" s="92"/>
      <c r="AZ202" s="92"/>
      <c r="BA202" s="92"/>
      <c r="BB202" s="92"/>
      <c r="BC202" s="121"/>
      <c r="BD202" s="92"/>
      <c r="BE202" s="92"/>
      <c r="BF202" s="92"/>
      <c r="BG202" s="92"/>
      <c r="BH202" s="92"/>
      <c r="BI202" s="92"/>
      <c r="BJ202" s="92"/>
      <c r="BK202" s="92"/>
      <c r="BL202" s="92"/>
      <c r="BN202" s="35"/>
      <c r="BO202" s="4"/>
    </row>
    <row r="203" spans="1:67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2"/>
      <c r="AT203" s="92"/>
      <c r="AU203" s="92"/>
      <c r="AV203" s="92"/>
      <c r="AW203" s="92"/>
      <c r="AX203" s="92"/>
      <c r="AY203" s="92"/>
      <c r="AZ203" s="92"/>
      <c r="BA203" s="92"/>
      <c r="BB203" s="92"/>
      <c r="BC203" s="121"/>
      <c r="BD203" s="92"/>
      <c r="BE203" s="92"/>
      <c r="BF203" s="92"/>
      <c r="BG203" s="92"/>
      <c r="BH203" s="92"/>
      <c r="BI203" s="92"/>
      <c r="BJ203" s="92"/>
      <c r="BK203" s="92"/>
      <c r="BL203" s="92"/>
      <c r="BN203" s="35"/>
      <c r="BO203" s="4"/>
    </row>
    <row r="204" spans="1:67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2"/>
      <c r="AO204" s="92"/>
      <c r="AP204" s="92"/>
      <c r="AQ204" s="92"/>
      <c r="AR204" s="92"/>
      <c r="AS204" s="92"/>
      <c r="AT204" s="92"/>
      <c r="AU204" s="92"/>
      <c r="AV204" s="92"/>
      <c r="AW204" s="92"/>
      <c r="AX204" s="92"/>
      <c r="AY204" s="92"/>
      <c r="AZ204" s="92"/>
      <c r="BA204" s="92"/>
      <c r="BB204" s="92"/>
      <c r="BC204" s="121"/>
      <c r="BD204" s="92"/>
      <c r="BE204" s="92"/>
      <c r="BF204" s="92"/>
      <c r="BG204" s="92"/>
      <c r="BH204" s="92"/>
      <c r="BI204" s="92"/>
      <c r="BJ204" s="92"/>
      <c r="BK204" s="92"/>
      <c r="BL204" s="92"/>
      <c r="BN204" s="35"/>
      <c r="BO204" s="4"/>
    </row>
    <row r="205" spans="1:67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2"/>
      <c r="AP205" s="92"/>
      <c r="AQ205" s="92"/>
      <c r="AR205" s="92"/>
      <c r="AS205" s="92"/>
      <c r="AT205" s="92"/>
      <c r="AU205" s="92"/>
      <c r="AV205" s="92"/>
      <c r="AW205" s="92"/>
      <c r="AX205" s="92"/>
      <c r="AY205" s="92"/>
      <c r="AZ205" s="92"/>
      <c r="BA205" s="92"/>
      <c r="BB205" s="92"/>
      <c r="BC205" s="121"/>
      <c r="BD205" s="92"/>
      <c r="BE205" s="92"/>
      <c r="BF205" s="92"/>
      <c r="BG205" s="92"/>
      <c r="BH205" s="92"/>
      <c r="BI205" s="92"/>
      <c r="BJ205" s="92"/>
      <c r="BK205" s="92"/>
      <c r="BL205" s="92"/>
      <c r="BN205" s="35"/>
      <c r="BO205" s="4"/>
    </row>
    <row r="206" spans="1:67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2"/>
      <c r="AT206" s="92"/>
      <c r="AU206" s="92"/>
      <c r="AV206" s="92"/>
      <c r="AW206" s="92"/>
      <c r="AX206" s="92"/>
      <c r="AY206" s="92"/>
      <c r="AZ206" s="92"/>
      <c r="BA206" s="92"/>
      <c r="BB206" s="92"/>
      <c r="BC206" s="121"/>
      <c r="BD206" s="92"/>
      <c r="BE206" s="92"/>
      <c r="BF206" s="92"/>
      <c r="BG206" s="92"/>
      <c r="BH206" s="92"/>
      <c r="BI206" s="92"/>
      <c r="BJ206" s="92"/>
      <c r="BK206" s="92"/>
      <c r="BL206" s="92"/>
      <c r="BN206" s="35"/>
      <c r="BO206" s="4"/>
    </row>
    <row r="207" spans="1:67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  <c r="AL207" s="92"/>
      <c r="AM207" s="92"/>
      <c r="AN207" s="92"/>
      <c r="AO207" s="92"/>
      <c r="AP207" s="92"/>
      <c r="AQ207" s="92"/>
      <c r="AR207" s="92"/>
      <c r="AS207" s="92"/>
      <c r="AT207" s="92"/>
      <c r="AU207" s="92"/>
      <c r="AV207" s="92"/>
      <c r="AW207" s="92"/>
      <c r="AX207" s="92"/>
      <c r="AY207" s="92"/>
      <c r="AZ207" s="92"/>
      <c r="BA207" s="92"/>
      <c r="BB207" s="92"/>
      <c r="BC207" s="121"/>
      <c r="BD207" s="92"/>
      <c r="BE207" s="92"/>
      <c r="BF207" s="92"/>
      <c r="BG207" s="92"/>
      <c r="BH207" s="92"/>
      <c r="BI207" s="92"/>
      <c r="BJ207" s="92"/>
      <c r="BK207" s="92"/>
      <c r="BL207" s="92"/>
      <c r="BN207" s="35"/>
      <c r="BO207" s="4"/>
    </row>
    <row r="208" spans="1:67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  <c r="AL208" s="92"/>
      <c r="AM208" s="92"/>
      <c r="AN208" s="92"/>
      <c r="AO208" s="92"/>
      <c r="AP208" s="92"/>
      <c r="AQ208" s="92"/>
      <c r="AR208" s="92"/>
      <c r="AS208" s="92"/>
      <c r="AT208" s="92"/>
      <c r="AU208" s="92"/>
      <c r="AV208" s="92"/>
      <c r="AW208" s="92"/>
      <c r="AX208" s="92"/>
      <c r="AY208" s="92"/>
      <c r="AZ208" s="92"/>
      <c r="BA208" s="92"/>
      <c r="BB208" s="92"/>
      <c r="BC208" s="121"/>
      <c r="BD208" s="92"/>
      <c r="BE208" s="92"/>
      <c r="BF208" s="92"/>
      <c r="BG208" s="92"/>
      <c r="BH208" s="92"/>
      <c r="BI208" s="92"/>
      <c r="BJ208" s="92"/>
      <c r="BK208" s="92"/>
      <c r="BL208" s="92"/>
      <c r="BN208" s="35"/>
      <c r="BO208" s="4"/>
    </row>
    <row r="209" spans="1:67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  <c r="AL209" s="92"/>
      <c r="AM209" s="92"/>
      <c r="AN209" s="92"/>
      <c r="AO209" s="92"/>
      <c r="AP209" s="92"/>
      <c r="AQ209" s="92"/>
      <c r="AR209" s="92"/>
      <c r="AS209" s="92"/>
      <c r="AT209" s="92"/>
      <c r="AU209" s="92"/>
      <c r="AV209" s="92"/>
      <c r="AW209" s="92"/>
      <c r="AX209" s="92"/>
      <c r="AY209" s="92"/>
      <c r="AZ209" s="92"/>
      <c r="BA209" s="92"/>
      <c r="BB209" s="92"/>
      <c r="BC209" s="121"/>
      <c r="BD209" s="92"/>
      <c r="BE209" s="92"/>
      <c r="BF209" s="92"/>
      <c r="BG209" s="92"/>
      <c r="BH209" s="92"/>
      <c r="BI209" s="92"/>
      <c r="BJ209" s="92"/>
      <c r="BK209" s="92"/>
      <c r="BL209" s="92"/>
      <c r="BN209" s="35"/>
      <c r="BO209" s="4"/>
    </row>
    <row r="210" spans="1:67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  <c r="AL210" s="92"/>
      <c r="AM210" s="92"/>
      <c r="AN210" s="92"/>
      <c r="AO210" s="92"/>
      <c r="AP210" s="92"/>
      <c r="AQ210" s="92"/>
      <c r="AR210" s="92"/>
      <c r="AS210" s="92"/>
      <c r="AT210" s="92"/>
      <c r="AU210" s="92"/>
      <c r="AV210" s="92"/>
      <c r="AW210" s="92"/>
      <c r="AX210" s="92"/>
      <c r="AY210" s="92"/>
      <c r="AZ210" s="92"/>
      <c r="BA210" s="92"/>
      <c r="BB210" s="92"/>
      <c r="BC210" s="121"/>
      <c r="BD210" s="92"/>
      <c r="BE210" s="92"/>
      <c r="BF210" s="92"/>
      <c r="BG210" s="92"/>
      <c r="BH210" s="92"/>
      <c r="BI210" s="92"/>
      <c r="BJ210" s="92"/>
      <c r="BK210" s="92"/>
      <c r="BL210" s="92"/>
      <c r="BN210" s="35"/>
      <c r="BO210" s="4"/>
    </row>
    <row r="211" spans="1:67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  <c r="AL211" s="92"/>
      <c r="AM211" s="92"/>
      <c r="AN211" s="92"/>
      <c r="AO211" s="92"/>
      <c r="AP211" s="92"/>
      <c r="AQ211" s="92"/>
      <c r="AR211" s="92"/>
      <c r="AS211" s="92"/>
      <c r="AT211" s="92"/>
      <c r="AU211" s="92"/>
      <c r="AV211" s="92"/>
      <c r="AW211" s="92"/>
      <c r="AX211" s="92"/>
      <c r="AY211" s="92"/>
      <c r="AZ211" s="92"/>
      <c r="BA211" s="92"/>
      <c r="BB211" s="92"/>
      <c r="BC211" s="121"/>
      <c r="BD211" s="92"/>
      <c r="BE211" s="92"/>
      <c r="BF211" s="92"/>
      <c r="BG211" s="92"/>
      <c r="BH211" s="92"/>
      <c r="BI211" s="92"/>
      <c r="BJ211" s="92"/>
      <c r="BK211" s="92"/>
      <c r="BL211" s="92"/>
      <c r="BN211" s="35"/>
      <c r="BO211" s="4"/>
    </row>
    <row r="212" spans="1:67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  <c r="AH212" s="92"/>
      <c r="AI212" s="92"/>
      <c r="AJ212" s="92"/>
      <c r="AK212" s="92"/>
      <c r="AL212" s="92"/>
      <c r="AM212" s="92"/>
      <c r="AN212" s="92"/>
      <c r="AO212" s="92"/>
      <c r="AP212" s="92"/>
      <c r="AQ212" s="92"/>
      <c r="AR212" s="92"/>
      <c r="AS212" s="92"/>
      <c r="AT212" s="92"/>
      <c r="AU212" s="92"/>
      <c r="AV212" s="92"/>
      <c r="AW212" s="92"/>
      <c r="AX212" s="92"/>
      <c r="AY212" s="92"/>
      <c r="AZ212" s="92"/>
      <c r="BA212" s="92"/>
      <c r="BB212" s="92"/>
      <c r="BC212" s="121"/>
      <c r="BD212" s="92"/>
      <c r="BE212" s="92"/>
      <c r="BF212" s="92"/>
      <c r="BG212" s="92"/>
      <c r="BH212" s="92"/>
      <c r="BI212" s="92"/>
      <c r="BJ212" s="92"/>
      <c r="BK212" s="92"/>
      <c r="BL212" s="92"/>
      <c r="BN212" s="35"/>
      <c r="BO212" s="4"/>
    </row>
    <row r="213" spans="1:67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  <c r="AL213" s="92"/>
      <c r="AM213" s="92"/>
      <c r="AN213" s="92"/>
      <c r="AO213" s="92"/>
      <c r="AP213" s="92"/>
      <c r="AQ213" s="92"/>
      <c r="AR213" s="92"/>
      <c r="AS213" s="92"/>
      <c r="AT213" s="92"/>
      <c r="AU213" s="92"/>
      <c r="AV213" s="92"/>
      <c r="AW213" s="92"/>
      <c r="AX213" s="92"/>
      <c r="AY213" s="92"/>
      <c r="AZ213" s="92"/>
      <c r="BA213" s="92"/>
      <c r="BB213" s="92"/>
      <c r="BC213" s="121"/>
      <c r="BD213" s="92"/>
      <c r="BE213" s="92"/>
      <c r="BF213" s="92"/>
      <c r="BG213" s="92"/>
      <c r="BH213" s="92"/>
      <c r="BI213" s="92"/>
      <c r="BJ213" s="92"/>
      <c r="BK213" s="92"/>
      <c r="BL213" s="92"/>
      <c r="BN213" s="35"/>
      <c r="BO213" s="4"/>
    </row>
    <row r="214" spans="1:67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  <c r="AI214" s="92"/>
      <c r="AJ214" s="92"/>
      <c r="AK214" s="92"/>
      <c r="AL214" s="92"/>
      <c r="AM214" s="92"/>
      <c r="AN214" s="92"/>
      <c r="AO214" s="92"/>
      <c r="AP214" s="92"/>
      <c r="AQ214" s="92"/>
      <c r="AR214" s="92"/>
      <c r="AS214" s="92"/>
      <c r="AT214" s="92"/>
      <c r="AU214" s="92"/>
      <c r="AV214" s="92"/>
      <c r="AW214" s="92"/>
      <c r="AX214" s="92"/>
      <c r="AY214" s="92"/>
      <c r="AZ214" s="92"/>
      <c r="BA214" s="92"/>
      <c r="BB214" s="92"/>
      <c r="BC214" s="121"/>
      <c r="BD214" s="92"/>
      <c r="BE214" s="92"/>
      <c r="BF214" s="92"/>
      <c r="BG214" s="92"/>
      <c r="BH214" s="92"/>
      <c r="BI214" s="92"/>
      <c r="BJ214" s="92"/>
      <c r="BK214" s="92"/>
      <c r="BL214" s="92"/>
      <c r="BN214" s="35"/>
      <c r="BO214" s="4"/>
    </row>
    <row r="215" spans="1:67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  <c r="AL215" s="92"/>
      <c r="AM215" s="92"/>
      <c r="AN215" s="92"/>
      <c r="AO215" s="92"/>
      <c r="AP215" s="92"/>
      <c r="AQ215" s="92"/>
      <c r="AR215" s="92"/>
      <c r="AS215" s="92"/>
      <c r="AT215" s="92"/>
      <c r="AU215" s="92"/>
      <c r="AV215" s="92"/>
      <c r="AW215" s="92"/>
      <c r="AX215" s="92"/>
      <c r="AY215" s="92"/>
      <c r="AZ215" s="92"/>
      <c r="BA215" s="92"/>
      <c r="BB215" s="92"/>
      <c r="BC215" s="121"/>
      <c r="BD215" s="92"/>
      <c r="BE215" s="92"/>
      <c r="BF215" s="92"/>
      <c r="BG215" s="92"/>
      <c r="BH215" s="92"/>
      <c r="BI215" s="92"/>
      <c r="BJ215" s="92"/>
      <c r="BK215" s="92"/>
      <c r="BL215" s="92"/>
      <c r="BN215" s="35"/>
      <c r="BO215" s="4"/>
    </row>
    <row r="216" spans="1:67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  <c r="AL216" s="92"/>
      <c r="AM216" s="92"/>
      <c r="AN216" s="92"/>
      <c r="AO216" s="92"/>
      <c r="AP216" s="92"/>
      <c r="AQ216" s="92"/>
      <c r="AR216" s="92"/>
      <c r="AS216" s="92"/>
      <c r="AT216" s="92"/>
      <c r="AU216" s="92"/>
      <c r="AV216" s="92"/>
      <c r="AW216" s="92"/>
      <c r="AX216" s="92"/>
      <c r="AY216" s="92"/>
      <c r="AZ216" s="92"/>
      <c r="BA216" s="92"/>
      <c r="BB216" s="92"/>
      <c r="BC216" s="121"/>
      <c r="BD216" s="92"/>
      <c r="BE216" s="92"/>
      <c r="BF216" s="92"/>
      <c r="BG216" s="92"/>
      <c r="BH216" s="92"/>
      <c r="BI216" s="92"/>
      <c r="BJ216" s="92"/>
      <c r="BK216" s="92"/>
      <c r="BL216" s="92"/>
      <c r="BN216" s="35"/>
      <c r="BO216" s="4"/>
    </row>
    <row r="217" spans="1:67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  <c r="AL217" s="92"/>
      <c r="AM217" s="92"/>
      <c r="AN217" s="92"/>
      <c r="AO217" s="92"/>
      <c r="AP217" s="92"/>
      <c r="AQ217" s="92"/>
      <c r="AR217" s="92"/>
      <c r="AS217" s="92"/>
      <c r="AT217" s="92"/>
      <c r="AU217" s="92"/>
      <c r="AV217" s="92"/>
      <c r="AW217" s="92"/>
      <c r="AX217" s="92"/>
      <c r="AY217" s="92"/>
      <c r="AZ217" s="92"/>
      <c r="BA217" s="92"/>
      <c r="BB217" s="92"/>
      <c r="BC217" s="121"/>
      <c r="BD217" s="92"/>
      <c r="BE217" s="92"/>
      <c r="BF217" s="92"/>
      <c r="BG217" s="92"/>
      <c r="BH217" s="92"/>
      <c r="BI217" s="92"/>
      <c r="BJ217" s="92"/>
      <c r="BK217" s="92"/>
      <c r="BL217" s="92"/>
      <c r="BN217" s="35"/>
      <c r="BO217" s="4"/>
    </row>
    <row r="218" spans="1:67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  <c r="AL218" s="92"/>
      <c r="AM218" s="92"/>
      <c r="AN218" s="92"/>
      <c r="AO218" s="92"/>
      <c r="AP218" s="92"/>
      <c r="AQ218" s="92"/>
      <c r="AR218" s="92"/>
      <c r="AS218" s="92"/>
      <c r="AT218" s="92"/>
      <c r="AU218" s="92"/>
      <c r="AV218" s="92"/>
      <c r="AW218" s="92"/>
      <c r="AX218" s="92"/>
      <c r="AY218" s="92"/>
      <c r="AZ218" s="92"/>
      <c r="BA218" s="92"/>
      <c r="BB218" s="92"/>
      <c r="BC218" s="121"/>
      <c r="BD218" s="92"/>
      <c r="BE218" s="92"/>
      <c r="BF218" s="92"/>
      <c r="BG218" s="92"/>
      <c r="BH218" s="92"/>
      <c r="BI218" s="92"/>
      <c r="BJ218" s="92"/>
      <c r="BK218" s="92"/>
      <c r="BL218" s="92"/>
      <c r="BN218" s="35"/>
      <c r="BO218" s="4"/>
    </row>
    <row r="219" spans="1:67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  <c r="AL219" s="92"/>
      <c r="AM219" s="92"/>
      <c r="AN219" s="92"/>
      <c r="AO219" s="92"/>
      <c r="AP219" s="92"/>
      <c r="AQ219" s="92"/>
      <c r="AR219" s="92"/>
      <c r="AS219" s="92"/>
      <c r="AT219" s="92"/>
      <c r="AU219" s="92"/>
      <c r="AV219" s="92"/>
      <c r="AW219" s="92"/>
      <c r="AX219" s="92"/>
      <c r="AY219" s="92"/>
      <c r="AZ219" s="92"/>
      <c r="BA219" s="92"/>
      <c r="BB219" s="92"/>
      <c r="BC219" s="121"/>
      <c r="BD219" s="92"/>
      <c r="BE219" s="92"/>
      <c r="BF219" s="92"/>
      <c r="BG219" s="92"/>
      <c r="BH219" s="92"/>
      <c r="BI219" s="92"/>
      <c r="BJ219" s="92"/>
      <c r="BK219" s="92"/>
      <c r="BL219" s="92"/>
      <c r="BN219" s="35"/>
      <c r="BO219" s="4"/>
    </row>
    <row r="220" spans="1:67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  <c r="AI220" s="92"/>
      <c r="AJ220" s="92"/>
      <c r="AK220" s="92"/>
      <c r="AL220" s="92"/>
      <c r="AM220" s="92"/>
      <c r="AN220" s="92"/>
      <c r="AO220" s="92"/>
      <c r="AP220" s="92"/>
      <c r="AQ220" s="92"/>
      <c r="AR220" s="92"/>
      <c r="AS220" s="92"/>
      <c r="AT220" s="92"/>
      <c r="AU220" s="92"/>
      <c r="AV220" s="92"/>
      <c r="AW220" s="92"/>
      <c r="AX220" s="92"/>
      <c r="AY220" s="92"/>
      <c r="AZ220" s="92"/>
      <c r="BA220" s="92"/>
      <c r="BB220" s="92"/>
      <c r="BC220" s="121"/>
      <c r="BD220" s="92"/>
      <c r="BE220" s="92"/>
      <c r="BF220" s="92"/>
      <c r="BG220" s="92"/>
      <c r="BH220" s="92"/>
      <c r="BI220" s="92"/>
      <c r="BJ220" s="92"/>
      <c r="BK220" s="92"/>
      <c r="BL220" s="92"/>
      <c r="BN220" s="35"/>
      <c r="BO220" s="4"/>
    </row>
    <row r="221" spans="1:67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  <c r="AL221" s="92"/>
      <c r="AM221" s="92"/>
      <c r="AN221" s="92"/>
      <c r="AO221" s="92"/>
      <c r="AP221" s="92"/>
      <c r="AQ221" s="92"/>
      <c r="AR221" s="92"/>
      <c r="AS221" s="92"/>
      <c r="AT221" s="92"/>
      <c r="AU221" s="92"/>
      <c r="AV221" s="92"/>
      <c r="AW221" s="92"/>
      <c r="AX221" s="92"/>
      <c r="AY221" s="92"/>
      <c r="AZ221" s="92"/>
      <c r="BA221" s="92"/>
      <c r="BB221" s="92"/>
      <c r="BC221" s="121"/>
      <c r="BD221" s="92"/>
      <c r="BE221" s="92"/>
      <c r="BF221" s="92"/>
      <c r="BG221" s="92"/>
      <c r="BH221" s="92"/>
      <c r="BI221" s="92"/>
      <c r="BJ221" s="92"/>
      <c r="BK221" s="92"/>
      <c r="BL221" s="92"/>
      <c r="BN221" s="35"/>
      <c r="BO221" s="4"/>
    </row>
    <row r="222" spans="1:67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  <c r="AL222" s="92"/>
      <c r="AM222" s="92"/>
      <c r="AN222" s="92"/>
      <c r="AO222" s="92"/>
      <c r="AP222" s="92"/>
      <c r="AQ222" s="92"/>
      <c r="AR222" s="92"/>
      <c r="AS222" s="92"/>
      <c r="AT222" s="92"/>
      <c r="AU222" s="92"/>
      <c r="AV222" s="92"/>
      <c r="AW222" s="92"/>
      <c r="AX222" s="92"/>
      <c r="AY222" s="92"/>
      <c r="AZ222" s="92"/>
      <c r="BA222" s="92"/>
      <c r="BB222" s="92"/>
      <c r="BC222" s="121"/>
      <c r="BD222" s="92"/>
      <c r="BE222" s="92"/>
      <c r="BF222" s="92"/>
      <c r="BG222" s="92"/>
      <c r="BH222" s="92"/>
      <c r="BI222" s="92"/>
      <c r="BJ222" s="92"/>
      <c r="BK222" s="92"/>
      <c r="BL222" s="92"/>
      <c r="BN222" s="35"/>
      <c r="BO222" s="4"/>
    </row>
    <row r="223" spans="1:67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  <c r="AL223" s="92"/>
      <c r="AM223" s="92"/>
      <c r="AN223" s="92"/>
      <c r="AO223" s="92"/>
      <c r="AP223" s="92"/>
      <c r="AQ223" s="92"/>
      <c r="AR223" s="92"/>
      <c r="AS223" s="92"/>
      <c r="AT223" s="92"/>
      <c r="AU223" s="92"/>
      <c r="AV223" s="92"/>
      <c r="AW223" s="92"/>
      <c r="AX223" s="92"/>
      <c r="AY223" s="92"/>
      <c r="AZ223" s="92"/>
      <c r="BA223" s="92"/>
      <c r="BB223" s="92"/>
      <c r="BC223" s="121"/>
      <c r="BD223" s="92"/>
      <c r="BE223" s="92"/>
      <c r="BF223" s="92"/>
      <c r="BG223" s="92"/>
      <c r="BH223" s="92"/>
      <c r="BI223" s="92"/>
      <c r="BJ223" s="92"/>
      <c r="BK223" s="92"/>
      <c r="BL223" s="92"/>
      <c r="BN223" s="35"/>
      <c r="BO223" s="4"/>
    </row>
    <row r="224" spans="1:67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  <c r="AK224" s="92"/>
      <c r="AL224" s="92"/>
      <c r="AM224" s="92"/>
      <c r="AN224" s="92"/>
      <c r="AO224" s="92"/>
      <c r="AP224" s="92"/>
      <c r="AQ224" s="92"/>
      <c r="AR224" s="92"/>
      <c r="AS224" s="92"/>
      <c r="AT224" s="92"/>
      <c r="AU224" s="92"/>
      <c r="AV224" s="92"/>
      <c r="AW224" s="92"/>
      <c r="AX224" s="92"/>
      <c r="AY224" s="92"/>
      <c r="AZ224" s="92"/>
      <c r="BA224" s="92"/>
      <c r="BB224" s="92"/>
      <c r="BC224" s="121"/>
      <c r="BD224" s="92"/>
      <c r="BE224" s="92"/>
      <c r="BF224" s="92"/>
      <c r="BG224" s="92"/>
      <c r="BH224" s="92"/>
      <c r="BI224" s="92"/>
      <c r="BJ224" s="92"/>
      <c r="BK224" s="92"/>
      <c r="BL224" s="92"/>
      <c r="BN224" s="35"/>
      <c r="BO224" s="4"/>
    </row>
    <row r="225" spans="1:67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  <c r="AK225" s="92"/>
      <c r="AL225" s="92"/>
      <c r="AM225" s="92"/>
      <c r="AN225" s="92"/>
      <c r="AO225" s="92"/>
      <c r="AP225" s="92"/>
      <c r="AQ225" s="92"/>
      <c r="AR225" s="92"/>
      <c r="AS225" s="92"/>
      <c r="AT225" s="92"/>
      <c r="AU225" s="92"/>
      <c r="AV225" s="92"/>
      <c r="AW225" s="92"/>
      <c r="AX225" s="92"/>
      <c r="AY225" s="92"/>
      <c r="AZ225" s="92"/>
      <c r="BA225" s="92"/>
      <c r="BB225" s="92"/>
      <c r="BC225" s="121"/>
      <c r="BD225" s="92"/>
      <c r="BE225" s="92"/>
      <c r="BF225" s="92"/>
      <c r="BG225" s="92"/>
      <c r="BH225" s="92"/>
      <c r="BI225" s="92"/>
      <c r="BJ225" s="92"/>
      <c r="BK225" s="92"/>
      <c r="BL225" s="92"/>
      <c r="BN225" s="35"/>
      <c r="BO225" s="4"/>
    </row>
    <row r="226" spans="1:67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  <c r="AL226" s="92"/>
      <c r="AM226" s="92"/>
      <c r="AN226" s="92"/>
      <c r="AO226" s="92"/>
      <c r="AP226" s="92"/>
      <c r="AQ226" s="92"/>
      <c r="AR226" s="92"/>
      <c r="AS226" s="92"/>
      <c r="AT226" s="92"/>
      <c r="AU226" s="92"/>
      <c r="AV226" s="92"/>
      <c r="AW226" s="92"/>
      <c r="AX226" s="92"/>
      <c r="AY226" s="92"/>
      <c r="AZ226" s="92"/>
      <c r="BA226" s="92"/>
      <c r="BB226" s="92"/>
      <c r="BC226" s="121"/>
      <c r="BD226" s="92"/>
      <c r="BE226" s="92"/>
      <c r="BF226" s="92"/>
      <c r="BG226" s="92"/>
      <c r="BH226" s="92"/>
      <c r="BI226" s="92"/>
      <c r="BJ226" s="92"/>
      <c r="BK226" s="92"/>
      <c r="BL226" s="92"/>
      <c r="BN226" s="35"/>
      <c r="BO226" s="4"/>
    </row>
    <row r="227" spans="1:67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  <c r="AL227" s="92"/>
      <c r="AM227" s="92"/>
      <c r="AN227" s="92"/>
      <c r="AO227" s="92"/>
      <c r="AP227" s="92"/>
      <c r="AQ227" s="92"/>
      <c r="AR227" s="92"/>
      <c r="AS227" s="92"/>
      <c r="AT227" s="92"/>
      <c r="AU227" s="92"/>
      <c r="AV227" s="92"/>
      <c r="AW227" s="92"/>
      <c r="AX227" s="92"/>
      <c r="AY227" s="92"/>
      <c r="AZ227" s="92"/>
      <c r="BA227" s="92"/>
      <c r="BB227" s="92"/>
      <c r="BC227" s="121"/>
      <c r="BD227" s="92"/>
      <c r="BE227" s="92"/>
      <c r="BF227" s="92"/>
      <c r="BG227" s="92"/>
      <c r="BH227" s="92"/>
      <c r="BI227" s="92"/>
      <c r="BJ227" s="92"/>
      <c r="BK227" s="92"/>
      <c r="BL227" s="92"/>
      <c r="BN227" s="35"/>
      <c r="BO227" s="4"/>
    </row>
    <row r="228" spans="1:67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2"/>
      <c r="AO228" s="92"/>
      <c r="AP228" s="92"/>
      <c r="AQ228" s="92"/>
      <c r="AR228" s="92"/>
      <c r="AS228" s="92"/>
      <c r="AT228" s="92"/>
      <c r="AU228" s="92"/>
      <c r="AV228" s="92"/>
      <c r="AW228" s="92"/>
      <c r="AX228" s="92"/>
      <c r="AY228" s="92"/>
      <c r="AZ228" s="92"/>
      <c r="BA228" s="92"/>
      <c r="BB228" s="92"/>
      <c r="BC228" s="121"/>
      <c r="BD228" s="92"/>
      <c r="BE228" s="92"/>
      <c r="BF228" s="92"/>
      <c r="BG228" s="92"/>
      <c r="BH228" s="92"/>
      <c r="BI228" s="92"/>
      <c r="BJ228" s="92"/>
      <c r="BK228" s="92"/>
      <c r="BL228" s="92"/>
      <c r="BN228" s="35"/>
      <c r="BO228" s="4"/>
    </row>
    <row r="229" spans="1:67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2"/>
      <c r="AP229" s="92"/>
      <c r="AQ229" s="92"/>
      <c r="AR229" s="92"/>
      <c r="AS229" s="92"/>
      <c r="AT229" s="92"/>
      <c r="AU229" s="92"/>
      <c r="AV229" s="92"/>
      <c r="AW229" s="92"/>
      <c r="AX229" s="92"/>
      <c r="AY229" s="92"/>
      <c r="AZ229" s="92"/>
      <c r="BA229" s="92"/>
      <c r="BB229" s="92"/>
      <c r="BC229" s="121"/>
      <c r="BD229" s="92"/>
      <c r="BE229" s="92"/>
      <c r="BF229" s="92"/>
      <c r="BG229" s="92"/>
      <c r="BH229" s="92"/>
      <c r="BI229" s="92"/>
      <c r="BJ229" s="92"/>
      <c r="BK229" s="92"/>
      <c r="BL229" s="92"/>
      <c r="BN229" s="35"/>
      <c r="BO229" s="4"/>
    </row>
    <row r="230" spans="1:67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2"/>
      <c r="AT230" s="92"/>
      <c r="AU230" s="92"/>
      <c r="AV230" s="92"/>
      <c r="AW230" s="92"/>
      <c r="AX230" s="92"/>
      <c r="AY230" s="92"/>
      <c r="AZ230" s="92"/>
      <c r="BA230" s="92"/>
      <c r="BB230" s="92"/>
      <c r="BC230" s="121"/>
      <c r="BD230" s="92"/>
      <c r="BE230" s="92"/>
      <c r="BF230" s="92"/>
      <c r="BG230" s="92"/>
      <c r="BH230" s="92"/>
      <c r="BI230" s="92"/>
      <c r="BJ230" s="92"/>
      <c r="BK230" s="92"/>
      <c r="BL230" s="92"/>
      <c r="BN230" s="35"/>
      <c r="BO230" s="4"/>
    </row>
    <row r="231" spans="1:67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2"/>
      <c r="AT231" s="92"/>
      <c r="AU231" s="92"/>
      <c r="AV231" s="92"/>
      <c r="AW231" s="92"/>
      <c r="AX231" s="92"/>
      <c r="AY231" s="92"/>
      <c r="AZ231" s="92"/>
      <c r="BA231" s="92"/>
      <c r="BB231" s="92"/>
      <c r="BC231" s="121"/>
      <c r="BD231" s="92"/>
      <c r="BE231" s="92"/>
      <c r="BF231" s="92"/>
      <c r="BG231" s="92"/>
      <c r="BH231" s="92"/>
      <c r="BI231" s="92"/>
      <c r="BJ231" s="92"/>
      <c r="BK231" s="92"/>
      <c r="BL231" s="92"/>
      <c r="BN231" s="35"/>
      <c r="BO231" s="4"/>
    </row>
    <row r="232" spans="1:67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2"/>
      <c r="AT232" s="92"/>
      <c r="AU232" s="92"/>
      <c r="AV232" s="92"/>
      <c r="AW232" s="92"/>
      <c r="AX232" s="92"/>
      <c r="AY232" s="92"/>
      <c r="AZ232" s="92"/>
      <c r="BA232" s="92"/>
      <c r="BB232" s="92"/>
      <c r="BC232" s="121"/>
      <c r="BD232" s="92"/>
      <c r="BE232" s="92"/>
      <c r="BF232" s="92"/>
      <c r="BG232" s="92"/>
      <c r="BH232" s="92"/>
      <c r="BI232" s="92"/>
      <c r="BJ232" s="92"/>
      <c r="BK232" s="92"/>
      <c r="BL232" s="92"/>
      <c r="BN232" s="35"/>
      <c r="BO232" s="4"/>
    </row>
    <row r="233" spans="1:67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2"/>
      <c r="AT233" s="92"/>
      <c r="AU233" s="92"/>
      <c r="AV233" s="92"/>
      <c r="AW233" s="92"/>
      <c r="AX233" s="92"/>
      <c r="AY233" s="92"/>
      <c r="AZ233" s="92"/>
      <c r="BA233" s="92"/>
      <c r="BB233" s="92"/>
      <c r="BC233" s="121"/>
      <c r="BD233" s="92"/>
      <c r="BE233" s="92"/>
      <c r="BF233" s="92"/>
      <c r="BG233" s="92"/>
      <c r="BH233" s="92"/>
      <c r="BI233" s="92"/>
      <c r="BJ233" s="92"/>
      <c r="BK233" s="92"/>
      <c r="BL233" s="92"/>
      <c r="BN233" s="35"/>
      <c r="BO233" s="4"/>
    </row>
    <row r="234" spans="1:67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2"/>
      <c r="AT234" s="92"/>
      <c r="AU234" s="92"/>
      <c r="AV234" s="92"/>
      <c r="AW234" s="92"/>
      <c r="AX234" s="92"/>
      <c r="AY234" s="92"/>
      <c r="AZ234" s="92"/>
      <c r="BA234" s="92"/>
      <c r="BB234" s="92"/>
      <c r="BC234" s="121"/>
      <c r="BD234" s="92"/>
      <c r="BE234" s="92"/>
      <c r="BF234" s="92"/>
      <c r="BG234" s="92"/>
      <c r="BH234" s="92"/>
      <c r="BI234" s="92"/>
      <c r="BJ234" s="92"/>
      <c r="BK234" s="92"/>
      <c r="BL234" s="92"/>
      <c r="BN234" s="35"/>
      <c r="BO234" s="4"/>
    </row>
    <row r="235" spans="1:67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  <c r="AL235" s="92"/>
      <c r="AM235" s="92"/>
      <c r="AN235" s="92"/>
      <c r="AO235" s="92"/>
      <c r="AP235" s="92"/>
      <c r="AQ235" s="92"/>
      <c r="AR235" s="92"/>
      <c r="AS235" s="92"/>
      <c r="AT235" s="92"/>
      <c r="AU235" s="92"/>
      <c r="AV235" s="92"/>
      <c r="AW235" s="92"/>
      <c r="AX235" s="92"/>
      <c r="AY235" s="92"/>
      <c r="AZ235" s="92"/>
      <c r="BA235" s="92"/>
      <c r="BB235" s="92"/>
      <c r="BC235" s="121"/>
      <c r="BD235" s="92"/>
      <c r="BE235" s="92"/>
      <c r="BF235" s="92"/>
      <c r="BG235" s="92"/>
      <c r="BH235" s="92"/>
      <c r="BI235" s="92"/>
      <c r="BJ235" s="92"/>
      <c r="BK235" s="92"/>
      <c r="BL235" s="92"/>
      <c r="BN235" s="35"/>
      <c r="BO235" s="4"/>
    </row>
    <row r="236" spans="1:67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  <c r="AL236" s="92"/>
      <c r="AM236" s="92"/>
      <c r="AN236" s="92"/>
      <c r="AO236" s="92"/>
      <c r="AP236" s="92"/>
      <c r="AQ236" s="92"/>
      <c r="AR236" s="92"/>
      <c r="AS236" s="92"/>
      <c r="AT236" s="92"/>
      <c r="AU236" s="92"/>
      <c r="AV236" s="92"/>
      <c r="AW236" s="92"/>
      <c r="AX236" s="92"/>
      <c r="AY236" s="92"/>
      <c r="AZ236" s="92"/>
      <c r="BA236" s="92"/>
      <c r="BB236" s="92"/>
      <c r="BC236" s="121"/>
      <c r="BD236" s="92"/>
      <c r="BE236" s="92"/>
      <c r="BF236" s="92"/>
      <c r="BG236" s="92"/>
      <c r="BH236" s="92"/>
      <c r="BI236" s="92"/>
      <c r="BJ236" s="92"/>
      <c r="BK236" s="92"/>
      <c r="BL236" s="92"/>
      <c r="BN236" s="35"/>
      <c r="BO236" s="4"/>
    </row>
    <row r="237" spans="1:67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  <c r="AL237" s="92"/>
      <c r="AM237" s="92"/>
      <c r="AN237" s="92"/>
      <c r="AO237" s="92"/>
      <c r="AP237" s="92"/>
      <c r="AQ237" s="92"/>
      <c r="AR237" s="92"/>
      <c r="AS237" s="92"/>
      <c r="AT237" s="92"/>
      <c r="AU237" s="92"/>
      <c r="AV237" s="92"/>
      <c r="AW237" s="92"/>
      <c r="AX237" s="92"/>
      <c r="AY237" s="92"/>
      <c r="AZ237" s="92"/>
      <c r="BA237" s="92"/>
      <c r="BB237" s="92"/>
      <c r="BC237" s="121"/>
      <c r="BD237" s="92"/>
      <c r="BE237" s="92"/>
      <c r="BF237" s="92"/>
      <c r="BG237" s="92"/>
      <c r="BH237" s="92"/>
      <c r="BI237" s="92"/>
      <c r="BJ237" s="92"/>
      <c r="BK237" s="92"/>
      <c r="BL237" s="92"/>
      <c r="BN237" s="35"/>
      <c r="BO237" s="4"/>
    </row>
    <row r="238" spans="1:67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  <c r="AL238" s="92"/>
      <c r="AM238" s="92"/>
      <c r="AN238" s="92"/>
      <c r="AO238" s="92"/>
      <c r="AP238" s="92"/>
      <c r="AQ238" s="92"/>
      <c r="AR238" s="92"/>
      <c r="AS238" s="92"/>
      <c r="AT238" s="92"/>
      <c r="AU238" s="92"/>
      <c r="AV238" s="92"/>
      <c r="AW238" s="92"/>
      <c r="AX238" s="92"/>
      <c r="AY238" s="92"/>
      <c r="AZ238" s="92"/>
      <c r="BA238" s="92"/>
      <c r="BB238" s="92"/>
      <c r="BC238" s="121"/>
      <c r="BD238" s="92"/>
      <c r="BE238" s="92"/>
      <c r="BF238" s="92"/>
      <c r="BG238" s="92"/>
      <c r="BH238" s="92"/>
      <c r="BI238" s="92"/>
      <c r="BJ238" s="92"/>
      <c r="BK238" s="92"/>
      <c r="BL238" s="92"/>
      <c r="BN238" s="35"/>
      <c r="BO238" s="4"/>
    </row>
    <row r="239" spans="1:67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  <c r="AL239" s="92"/>
      <c r="AM239" s="92"/>
      <c r="AN239" s="92"/>
      <c r="AO239" s="92"/>
      <c r="AP239" s="92"/>
      <c r="AQ239" s="92"/>
      <c r="AR239" s="92"/>
      <c r="AS239" s="92"/>
      <c r="AT239" s="92"/>
      <c r="AU239" s="92"/>
      <c r="AV239" s="92"/>
      <c r="AW239" s="92"/>
      <c r="AX239" s="92"/>
      <c r="AY239" s="92"/>
      <c r="AZ239" s="92"/>
      <c r="BA239" s="92"/>
      <c r="BB239" s="92"/>
      <c r="BC239" s="121"/>
      <c r="BD239" s="92"/>
      <c r="BE239" s="92"/>
      <c r="BF239" s="92"/>
      <c r="BG239" s="92"/>
      <c r="BH239" s="92"/>
      <c r="BI239" s="92"/>
      <c r="BJ239" s="92"/>
      <c r="BK239" s="92"/>
      <c r="BL239" s="92"/>
      <c r="BN239" s="35"/>
      <c r="BO239" s="4"/>
    </row>
    <row r="240" spans="1:67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  <c r="AL240" s="92"/>
      <c r="AM240" s="92"/>
      <c r="AN240" s="92"/>
      <c r="AO240" s="92"/>
      <c r="AP240" s="92"/>
      <c r="AQ240" s="92"/>
      <c r="AR240" s="92"/>
      <c r="AS240" s="92"/>
      <c r="AT240" s="92"/>
      <c r="AU240" s="92"/>
      <c r="AV240" s="92"/>
      <c r="AW240" s="92"/>
      <c r="AX240" s="92"/>
      <c r="AY240" s="92"/>
      <c r="AZ240" s="92"/>
      <c r="BA240" s="92"/>
      <c r="BB240" s="92"/>
      <c r="BC240" s="121"/>
      <c r="BD240" s="92"/>
      <c r="BE240" s="92"/>
      <c r="BF240" s="92"/>
      <c r="BG240" s="92"/>
      <c r="BH240" s="92"/>
      <c r="BI240" s="92"/>
      <c r="BJ240" s="92"/>
      <c r="BK240" s="92"/>
      <c r="BL240" s="92"/>
      <c r="BN240" s="35"/>
      <c r="BO240" s="4"/>
    </row>
    <row r="241" spans="1:67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  <c r="AL241" s="92"/>
      <c r="AM241" s="92"/>
      <c r="AN241" s="92"/>
      <c r="AO241" s="92"/>
      <c r="AP241" s="92"/>
      <c r="AQ241" s="92"/>
      <c r="AR241" s="92"/>
      <c r="AS241" s="92"/>
      <c r="AT241" s="92"/>
      <c r="AU241" s="92"/>
      <c r="AV241" s="92"/>
      <c r="AW241" s="92"/>
      <c r="AX241" s="92"/>
      <c r="AY241" s="92"/>
      <c r="AZ241" s="92"/>
      <c r="BA241" s="92"/>
      <c r="BB241" s="92"/>
      <c r="BC241" s="121"/>
      <c r="BD241" s="92"/>
      <c r="BE241" s="92"/>
      <c r="BF241" s="92"/>
      <c r="BG241" s="92"/>
      <c r="BH241" s="92"/>
      <c r="BI241" s="92"/>
      <c r="BJ241" s="92"/>
      <c r="BK241" s="92"/>
      <c r="BL241" s="92"/>
      <c r="BN241" s="35"/>
      <c r="BO241" s="4"/>
    </row>
    <row r="242" spans="1:67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  <c r="AL242" s="92"/>
      <c r="AM242" s="92"/>
      <c r="AN242" s="92"/>
      <c r="AO242" s="92"/>
      <c r="AP242" s="92"/>
      <c r="AQ242" s="92"/>
      <c r="AR242" s="92"/>
      <c r="AS242" s="92"/>
      <c r="AT242" s="92"/>
      <c r="AU242" s="92"/>
      <c r="AV242" s="92"/>
      <c r="AW242" s="92"/>
      <c r="AX242" s="92"/>
      <c r="AY242" s="92"/>
      <c r="AZ242" s="92"/>
      <c r="BA242" s="92"/>
      <c r="BB242" s="92"/>
      <c r="BC242" s="121"/>
      <c r="BD242" s="92"/>
      <c r="BE242" s="92"/>
      <c r="BF242" s="92"/>
      <c r="BG242" s="92"/>
      <c r="BH242" s="92"/>
      <c r="BI242" s="92"/>
      <c r="BJ242" s="92"/>
      <c r="BK242" s="92"/>
      <c r="BL242" s="92"/>
      <c r="BN242" s="35"/>
      <c r="BO242" s="4"/>
    </row>
    <row r="243" spans="1:67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  <c r="AL243" s="92"/>
      <c r="AM243" s="92"/>
      <c r="AN243" s="92"/>
      <c r="AO243" s="92"/>
      <c r="AP243" s="92"/>
      <c r="AQ243" s="92"/>
      <c r="AR243" s="92"/>
      <c r="AS243" s="92"/>
      <c r="AT243" s="92"/>
      <c r="AU243" s="92"/>
      <c r="AV243" s="92"/>
      <c r="AW243" s="92"/>
      <c r="AX243" s="92"/>
      <c r="AY243" s="92"/>
      <c r="AZ243" s="92"/>
      <c r="BA243" s="92"/>
      <c r="BB243" s="92"/>
      <c r="BC243" s="121"/>
      <c r="BD243" s="92"/>
      <c r="BE243" s="92"/>
      <c r="BF243" s="92"/>
      <c r="BG243" s="92"/>
      <c r="BH243" s="92"/>
      <c r="BI243" s="92"/>
      <c r="BJ243" s="92"/>
      <c r="BK243" s="92"/>
      <c r="BL243" s="92"/>
      <c r="BN243" s="35"/>
      <c r="BO243" s="4"/>
    </row>
    <row r="244" spans="1:67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2"/>
      <c r="AT244" s="92"/>
      <c r="AU244" s="92"/>
      <c r="AV244" s="92"/>
      <c r="AW244" s="92"/>
      <c r="AX244" s="92"/>
      <c r="AY244" s="92"/>
      <c r="AZ244" s="92"/>
      <c r="BA244" s="92"/>
      <c r="BB244" s="92"/>
      <c r="BC244" s="121"/>
      <c r="BD244" s="92"/>
      <c r="BE244" s="92"/>
      <c r="BF244" s="92"/>
      <c r="BG244" s="92"/>
      <c r="BH244" s="92"/>
      <c r="BI244" s="92"/>
      <c r="BJ244" s="92"/>
      <c r="BK244" s="92"/>
      <c r="BL244" s="92"/>
      <c r="BN244" s="35"/>
      <c r="BO244" s="4"/>
    </row>
    <row r="245" spans="1:67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2"/>
      <c r="AT245" s="92"/>
      <c r="AU245" s="92"/>
      <c r="AV245" s="92"/>
      <c r="AW245" s="92"/>
      <c r="AX245" s="92"/>
      <c r="AY245" s="92"/>
      <c r="AZ245" s="92"/>
      <c r="BA245" s="92"/>
      <c r="BB245" s="92"/>
      <c r="BC245" s="121"/>
      <c r="BD245" s="92"/>
      <c r="BE245" s="92"/>
      <c r="BF245" s="92"/>
      <c r="BG245" s="92"/>
      <c r="BH245" s="92"/>
      <c r="BI245" s="92"/>
      <c r="BJ245" s="92"/>
      <c r="BK245" s="92"/>
      <c r="BL245" s="92"/>
      <c r="BN245" s="35"/>
      <c r="BO245" s="4"/>
    </row>
    <row r="246" spans="1:67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2"/>
      <c r="AT246" s="92"/>
      <c r="AU246" s="92"/>
      <c r="AV246" s="92"/>
      <c r="AW246" s="92"/>
      <c r="AX246" s="92"/>
      <c r="AY246" s="92"/>
      <c r="AZ246" s="92"/>
      <c r="BA246" s="92"/>
      <c r="BB246" s="92"/>
      <c r="BC246" s="121"/>
      <c r="BD246" s="92"/>
      <c r="BE246" s="92"/>
      <c r="BF246" s="92"/>
      <c r="BG246" s="92"/>
      <c r="BH246" s="92"/>
      <c r="BI246" s="92"/>
      <c r="BJ246" s="92"/>
      <c r="BK246" s="92"/>
      <c r="BL246" s="92"/>
      <c r="BN246" s="35"/>
      <c r="BO246" s="4"/>
    </row>
    <row r="247" spans="1:67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2"/>
      <c r="AT247" s="92"/>
      <c r="AU247" s="92"/>
      <c r="AV247" s="92"/>
      <c r="AW247" s="92"/>
      <c r="AX247" s="92"/>
      <c r="AY247" s="92"/>
      <c r="AZ247" s="92"/>
      <c r="BA247" s="92"/>
      <c r="BB247" s="92"/>
      <c r="BC247" s="121"/>
      <c r="BD247" s="92"/>
      <c r="BE247" s="92"/>
      <c r="BF247" s="92"/>
      <c r="BG247" s="92"/>
      <c r="BH247" s="92"/>
      <c r="BI247" s="92"/>
      <c r="BJ247" s="92"/>
      <c r="BK247" s="92"/>
      <c r="BL247" s="92"/>
      <c r="BN247" s="35"/>
      <c r="BO247" s="4"/>
    </row>
    <row r="248" spans="1:67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2"/>
      <c r="AT248" s="92"/>
      <c r="AU248" s="92"/>
      <c r="AV248" s="92"/>
      <c r="AW248" s="92"/>
      <c r="AX248" s="92"/>
      <c r="AY248" s="92"/>
      <c r="AZ248" s="92"/>
      <c r="BA248" s="92"/>
      <c r="BB248" s="92"/>
      <c r="BC248" s="121"/>
      <c r="BD248" s="92"/>
      <c r="BE248" s="92"/>
      <c r="BF248" s="92"/>
      <c r="BG248" s="92"/>
      <c r="BH248" s="92"/>
      <c r="BI248" s="92"/>
      <c r="BJ248" s="92"/>
      <c r="BK248" s="92"/>
      <c r="BL248" s="92"/>
      <c r="BN248" s="35"/>
      <c r="BO248" s="4"/>
    </row>
    <row r="249" spans="1:67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  <c r="AK249" s="92"/>
      <c r="AL249" s="92"/>
      <c r="AM249" s="92"/>
      <c r="AN249" s="92"/>
      <c r="AO249" s="92"/>
      <c r="AP249" s="92"/>
      <c r="AQ249" s="92"/>
      <c r="AR249" s="92"/>
      <c r="AS249" s="92"/>
      <c r="AT249" s="92"/>
      <c r="AU249" s="92"/>
      <c r="AV249" s="92"/>
      <c r="AW249" s="92"/>
      <c r="AX249" s="92"/>
      <c r="AY249" s="92"/>
      <c r="AZ249" s="92"/>
      <c r="BA249" s="92"/>
      <c r="BB249" s="92"/>
      <c r="BC249" s="121"/>
      <c r="BD249" s="92"/>
      <c r="BE249" s="92"/>
      <c r="BF249" s="92"/>
      <c r="BG249" s="92"/>
      <c r="BH249" s="92"/>
      <c r="BI249" s="92"/>
      <c r="BJ249" s="92"/>
      <c r="BK249" s="92"/>
      <c r="BL249" s="92"/>
      <c r="BN249" s="35"/>
      <c r="BO249" s="4"/>
    </row>
    <row r="250" spans="1:67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  <c r="AL250" s="92"/>
      <c r="AM250" s="92"/>
      <c r="AN250" s="92"/>
      <c r="AO250" s="92"/>
      <c r="AP250" s="92"/>
      <c r="AQ250" s="92"/>
      <c r="AR250" s="92"/>
      <c r="AS250" s="92"/>
      <c r="AT250" s="92"/>
      <c r="AU250" s="92"/>
      <c r="AV250" s="92"/>
      <c r="AW250" s="92"/>
      <c r="AX250" s="92"/>
      <c r="AY250" s="92"/>
      <c r="AZ250" s="92"/>
      <c r="BA250" s="92"/>
      <c r="BB250" s="92"/>
      <c r="BC250" s="121"/>
      <c r="BD250" s="92"/>
      <c r="BE250" s="92"/>
      <c r="BF250" s="92"/>
      <c r="BG250" s="92"/>
      <c r="BH250" s="92"/>
      <c r="BI250" s="92"/>
      <c r="BJ250" s="92"/>
      <c r="BK250" s="92"/>
      <c r="BL250" s="92"/>
      <c r="BN250" s="35"/>
      <c r="BO250" s="4"/>
    </row>
    <row r="251" spans="1:67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  <c r="AK251" s="92"/>
      <c r="AL251" s="92"/>
      <c r="AM251" s="92"/>
      <c r="AN251" s="92"/>
      <c r="AO251" s="92"/>
      <c r="AP251" s="92"/>
      <c r="AQ251" s="92"/>
      <c r="AR251" s="92"/>
      <c r="AS251" s="92"/>
      <c r="AT251" s="92"/>
      <c r="AU251" s="92"/>
      <c r="AV251" s="92"/>
      <c r="AW251" s="92"/>
      <c r="AX251" s="92"/>
      <c r="AY251" s="92"/>
      <c r="AZ251" s="92"/>
      <c r="BA251" s="92"/>
      <c r="BB251" s="92"/>
      <c r="BC251" s="121"/>
      <c r="BD251" s="92"/>
      <c r="BE251" s="92"/>
      <c r="BF251" s="92"/>
      <c r="BG251" s="92"/>
      <c r="BH251" s="92"/>
      <c r="BI251" s="92"/>
      <c r="BJ251" s="92"/>
      <c r="BK251" s="92"/>
      <c r="BL251" s="92"/>
      <c r="BN251" s="35"/>
      <c r="BO251" s="4"/>
    </row>
    <row r="252" spans="1:67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  <c r="AI252" s="92"/>
      <c r="AJ252" s="92"/>
      <c r="AK252" s="92"/>
      <c r="AL252" s="92"/>
      <c r="AM252" s="92"/>
      <c r="AN252" s="92"/>
      <c r="AO252" s="92"/>
      <c r="AP252" s="92"/>
      <c r="AQ252" s="92"/>
      <c r="AR252" s="92"/>
      <c r="AS252" s="92"/>
      <c r="AT252" s="92"/>
      <c r="AU252" s="92"/>
      <c r="AV252" s="92"/>
      <c r="AW252" s="92"/>
      <c r="AX252" s="92"/>
      <c r="AY252" s="92"/>
      <c r="AZ252" s="92"/>
      <c r="BA252" s="92"/>
      <c r="BB252" s="92"/>
      <c r="BC252" s="121"/>
      <c r="BD252" s="92"/>
      <c r="BE252" s="92"/>
      <c r="BF252" s="92"/>
      <c r="BG252" s="92"/>
      <c r="BH252" s="92"/>
      <c r="BI252" s="92"/>
      <c r="BJ252" s="92"/>
      <c r="BK252" s="92"/>
      <c r="BL252" s="92"/>
      <c r="BN252" s="35"/>
      <c r="BO252" s="4"/>
    </row>
    <row r="253" spans="1:67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  <c r="AI253" s="92"/>
      <c r="AJ253" s="92"/>
      <c r="AK253" s="92"/>
      <c r="AL253" s="92"/>
      <c r="AM253" s="92"/>
      <c r="AN253" s="92"/>
      <c r="AO253" s="92"/>
      <c r="AP253" s="92"/>
      <c r="AQ253" s="92"/>
      <c r="AR253" s="92"/>
      <c r="AS253" s="92"/>
      <c r="AT253" s="92"/>
      <c r="AU253" s="92"/>
      <c r="AV253" s="92"/>
      <c r="AW253" s="92"/>
      <c r="AX253" s="92"/>
      <c r="AY253" s="92"/>
      <c r="AZ253" s="92"/>
      <c r="BA253" s="92"/>
      <c r="BB253" s="92"/>
      <c r="BC253" s="121"/>
      <c r="BD253" s="92"/>
      <c r="BE253" s="92"/>
      <c r="BF253" s="92"/>
      <c r="BG253" s="92"/>
      <c r="BH253" s="92"/>
      <c r="BI253" s="92"/>
      <c r="BJ253" s="92"/>
      <c r="BK253" s="92"/>
      <c r="BL253" s="92"/>
      <c r="BN253" s="35"/>
      <c r="BO253" s="4"/>
    </row>
    <row r="254" spans="1:67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  <c r="AK254" s="92"/>
      <c r="AL254" s="92"/>
      <c r="AM254" s="92"/>
      <c r="AN254" s="92"/>
      <c r="AO254" s="92"/>
      <c r="AP254" s="92"/>
      <c r="AQ254" s="92"/>
      <c r="AR254" s="92"/>
      <c r="AS254" s="92"/>
      <c r="AT254" s="92"/>
      <c r="AU254" s="92"/>
      <c r="AV254" s="92"/>
      <c r="AW254" s="92"/>
      <c r="AX254" s="92"/>
      <c r="AY254" s="92"/>
      <c r="AZ254" s="92"/>
      <c r="BA254" s="92"/>
      <c r="BB254" s="92"/>
      <c r="BC254" s="121"/>
      <c r="BD254" s="92"/>
      <c r="BE254" s="92"/>
      <c r="BF254" s="92"/>
      <c r="BG254" s="92"/>
      <c r="BH254" s="92"/>
      <c r="BI254" s="92"/>
      <c r="BJ254" s="92"/>
      <c r="BK254" s="92"/>
      <c r="BL254" s="92"/>
      <c r="BN254" s="35"/>
      <c r="BO254" s="4"/>
    </row>
    <row r="255" spans="1:67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  <c r="AI255" s="92"/>
      <c r="AJ255" s="92"/>
      <c r="AK255" s="92"/>
      <c r="AL255" s="92"/>
      <c r="AM255" s="92"/>
      <c r="AN255" s="92"/>
      <c r="AO255" s="92"/>
      <c r="AP255" s="92"/>
      <c r="AQ255" s="92"/>
      <c r="AR255" s="92"/>
      <c r="AS255" s="92"/>
      <c r="AT255" s="92"/>
      <c r="AU255" s="92"/>
      <c r="AV255" s="92"/>
      <c r="AW255" s="92"/>
      <c r="AX255" s="92"/>
      <c r="AY255" s="92"/>
      <c r="AZ255" s="92"/>
      <c r="BA255" s="92"/>
      <c r="BB255" s="92"/>
      <c r="BC255" s="121"/>
      <c r="BD255" s="92"/>
      <c r="BE255" s="92"/>
      <c r="BF255" s="92"/>
      <c r="BG255" s="92"/>
      <c r="BH255" s="92"/>
      <c r="BI255" s="92"/>
      <c r="BJ255" s="92"/>
      <c r="BK255" s="92"/>
      <c r="BL255" s="92"/>
      <c r="BN255" s="35"/>
      <c r="BO255" s="4"/>
    </row>
    <row r="256" spans="1:67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  <c r="AI256" s="92"/>
      <c r="AJ256" s="92"/>
      <c r="AK256" s="92"/>
      <c r="AL256" s="92"/>
      <c r="AM256" s="92"/>
      <c r="AN256" s="92"/>
      <c r="AO256" s="92"/>
      <c r="AP256" s="92"/>
      <c r="AQ256" s="92"/>
      <c r="AR256" s="92"/>
      <c r="AS256" s="92"/>
      <c r="AT256" s="92"/>
      <c r="AU256" s="92"/>
      <c r="AV256" s="92"/>
      <c r="AW256" s="92"/>
      <c r="AX256" s="92"/>
      <c r="AY256" s="92"/>
      <c r="AZ256" s="92"/>
      <c r="BA256" s="92"/>
      <c r="BB256" s="92"/>
      <c r="BC256" s="121"/>
      <c r="BD256" s="92"/>
      <c r="BE256" s="92"/>
      <c r="BF256" s="92"/>
      <c r="BG256" s="92"/>
      <c r="BH256" s="92"/>
      <c r="BI256" s="92"/>
      <c r="BJ256" s="92"/>
      <c r="BK256" s="92"/>
      <c r="BL256" s="92"/>
      <c r="BN256" s="35"/>
      <c r="BO256" s="4"/>
    </row>
    <row r="257" spans="1:67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  <c r="AI257" s="92"/>
      <c r="AJ257" s="92"/>
      <c r="AK257" s="92"/>
      <c r="AL257" s="92"/>
      <c r="AM257" s="92"/>
      <c r="AN257" s="92"/>
      <c r="AO257" s="92"/>
      <c r="AP257" s="92"/>
      <c r="AQ257" s="92"/>
      <c r="AR257" s="92"/>
      <c r="AS257" s="92"/>
      <c r="AT257" s="92"/>
      <c r="AU257" s="92"/>
      <c r="AV257" s="92"/>
      <c r="AW257" s="92"/>
      <c r="AX257" s="92"/>
      <c r="AY257" s="92"/>
      <c r="AZ257" s="92"/>
      <c r="BA257" s="92"/>
      <c r="BB257" s="92"/>
      <c r="BC257" s="121"/>
      <c r="BD257" s="92"/>
      <c r="BE257" s="92"/>
      <c r="BF257" s="92"/>
      <c r="BG257" s="92"/>
      <c r="BH257" s="92"/>
      <c r="BI257" s="92"/>
      <c r="BJ257" s="92"/>
      <c r="BK257" s="92"/>
      <c r="BL257" s="92"/>
      <c r="BN257" s="35"/>
      <c r="BO257" s="4"/>
    </row>
    <row r="258" spans="1:67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2"/>
      <c r="AT258" s="92"/>
      <c r="AU258" s="92"/>
      <c r="AV258" s="92"/>
      <c r="AW258" s="92"/>
      <c r="AX258" s="92"/>
      <c r="AY258" s="92"/>
      <c r="AZ258" s="92"/>
      <c r="BA258" s="92"/>
      <c r="BB258" s="92"/>
      <c r="BC258" s="121"/>
      <c r="BD258" s="92"/>
      <c r="BE258" s="92"/>
      <c r="BF258" s="92"/>
      <c r="BG258" s="92"/>
      <c r="BH258" s="92"/>
      <c r="BI258" s="92"/>
      <c r="BJ258" s="92"/>
      <c r="BK258" s="92"/>
      <c r="BL258" s="92"/>
      <c r="BN258" s="35"/>
      <c r="BO258" s="4"/>
    </row>
    <row r="259" spans="1:67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2"/>
      <c r="AT259" s="92"/>
      <c r="AU259" s="92"/>
      <c r="AV259" s="92"/>
      <c r="AW259" s="92"/>
      <c r="AX259" s="92"/>
      <c r="AY259" s="92"/>
      <c r="AZ259" s="92"/>
      <c r="BA259" s="92"/>
      <c r="BB259" s="92"/>
      <c r="BC259" s="121"/>
      <c r="BD259" s="92"/>
      <c r="BE259" s="92"/>
      <c r="BF259" s="92"/>
      <c r="BG259" s="92"/>
      <c r="BH259" s="92"/>
      <c r="BI259" s="92"/>
      <c r="BJ259" s="92"/>
      <c r="BK259" s="92"/>
      <c r="BL259" s="92"/>
      <c r="BN259" s="35"/>
      <c r="BO259" s="4"/>
    </row>
    <row r="260" spans="1:67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2"/>
      <c r="AT260" s="92"/>
      <c r="AU260" s="92"/>
      <c r="AV260" s="92"/>
      <c r="AW260" s="92"/>
      <c r="AX260" s="92"/>
      <c r="AY260" s="92"/>
      <c r="AZ260" s="92"/>
      <c r="BA260" s="92"/>
      <c r="BB260" s="92"/>
      <c r="BC260" s="121"/>
      <c r="BD260" s="92"/>
      <c r="BE260" s="92"/>
      <c r="BF260" s="92"/>
      <c r="BG260" s="92"/>
      <c r="BH260" s="92"/>
      <c r="BI260" s="92"/>
      <c r="BJ260" s="92"/>
      <c r="BK260" s="92"/>
      <c r="BL260" s="92"/>
      <c r="BN260" s="35"/>
      <c r="BO260" s="4"/>
    </row>
    <row r="261" spans="1:67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2"/>
      <c r="AT261" s="92"/>
      <c r="AU261" s="92"/>
      <c r="AV261" s="92"/>
      <c r="AW261" s="92"/>
      <c r="AX261" s="92"/>
      <c r="AY261" s="92"/>
      <c r="AZ261" s="92"/>
      <c r="BA261" s="92"/>
      <c r="BB261" s="92"/>
      <c r="BC261" s="121"/>
      <c r="BD261" s="92"/>
      <c r="BE261" s="92"/>
      <c r="BF261" s="92"/>
      <c r="BG261" s="92"/>
      <c r="BH261" s="92"/>
      <c r="BI261" s="92"/>
      <c r="BJ261" s="92"/>
      <c r="BK261" s="92"/>
      <c r="BL261" s="92"/>
      <c r="BN261" s="35"/>
      <c r="BO261" s="4"/>
    </row>
    <row r="262" spans="1:67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2"/>
      <c r="AT262" s="92"/>
      <c r="AU262" s="92"/>
      <c r="AV262" s="92"/>
      <c r="AW262" s="92"/>
      <c r="AX262" s="92"/>
      <c r="AY262" s="92"/>
      <c r="AZ262" s="92"/>
      <c r="BA262" s="92"/>
      <c r="BB262" s="92"/>
      <c r="BC262" s="121"/>
      <c r="BD262" s="92"/>
      <c r="BE262" s="92"/>
      <c r="BF262" s="92"/>
      <c r="BG262" s="92"/>
      <c r="BH262" s="92"/>
      <c r="BI262" s="92"/>
      <c r="BJ262" s="92"/>
      <c r="BK262" s="92"/>
      <c r="BL262" s="92"/>
      <c r="BN262" s="35"/>
      <c r="BO262" s="4"/>
    </row>
    <row r="263" spans="1:67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121"/>
      <c r="BD263" s="92"/>
      <c r="BE263" s="92"/>
      <c r="BF263" s="92"/>
      <c r="BG263" s="92"/>
      <c r="BH263" s="92"/>
      <c r="BI263" s="92"/>
      <c r="BJ263" s="92"/>
      <c r="BK263" s="92"/>
      <c r="BL263" s="92"/>
      <c r="BN263" s="35"/>
      <c r="BO263" s="4"/>
    </row>
    <row r="264" spans="1:67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  <c r="AK264" s="92"/>
      <c r="AL264" s="92"/>
      <c r="AM264" s="92"/>
      <c r="AN264" s="92"/>
      <c r="AO264" s="92"/>
      <c r="AP264" s="92"/>
      <c r="AQ264" s="92"/>
      <c r="AR264" s="92"/>
      <c r="AS264" s="92"/>
      <c r="AT264" s="92"/>
      <c r="AU264" s="92"/>
      <c r="AV264" s="92"/>
      <c r="AW264" s="92"/>
      <c r="AX264" s="92"/>
      <c r="AY264" s="92"/>
      <c r="AZ264" s="92"/>
      <c r="BA264" s="92"/>
      <c r="BB264" s="92"/>
      <c r="BC264" s="121"/>
      <c r="BD264" s="92"/>
      <c r="BE264" s="92"/>
      <c r="BF264" s="92"/>
      <c r="BG264" s="92"/>
      <c r="BH264" s="92"/>
      <c r="BI264" s="92"/>
      <c r="BJ264" s="92"/>
      <c r="BK264" s="92"/>
      <c r="BL264" s="92"/>
      <c r="BN264" s="35"/>
      <c r="BO264" s="4"/>
    </row>
    <row r="265" spans="1:67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  <c r="AI265" s="92"/>
      <c r="AJ265" s="92"/>
      <c r="AK265" s="92"/>
      <c r="AL265" s="92"/>
      <c r="AM265" s="92"/>
      <c r="AN265" s="92"/>
      <c r="AO265" s="92"/>
      <c r="AP265" s="92"/>
      <c r="AQ265" s="92"/>
      <c r="AR265" s="92"/>
      <c r="AS265" s="92"/>
      <c r="AT265" s="92"/>
      <c r="AU265" s="92"/>
      <c r="AV265" s="92"/>
      <c r="AW265" s="92"/>
      <c r="AX265" s="92"/>
      <c r="AY265" s="92"/>
      <c r="AZ265" s="92"/>
      <c r="BA265" s="92"/>
      <c r="BB265" s="92"/>
      <c r="BC265" s="121"/>
      <c r="BD265" s="92"/>
      <c r="BE265" s="92"/>
      <c r="BF265" s="92"/>
      <c r="BG265" s="92"/>
      <c r="BH265" s="92"/>
      <c r="BI265" s="92"/>
      <c r="BJ265" s="92"/>
      <c r="BK265" s="92"/>
      <c r="BL265" s="92"/>
      <c r="BN265" s="35"/>
      <c r="BO265" s="4"/>
    </row>
    <row r="266" spans="1:67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  <c r="AI266" s="92"/>
      <c r="AJ266" s="92"/>
      <c r="AK266" s="92"/>
      <c r="AL266" s="92"/>
      <c r="AM266" s="92"/>
      <c r="AN266" s="92"/>
      <c r="AO266" s="92"/>
      <c r="AP266" s="92"/>
      <c r="AQ266" s="92"/>
      <c r="AR266" s="92"/>
      <c r="AS266" s="92"/>
      <c r="AT266" s="92"/>
      <c r="AU266" s="92"/>
      <c r="AV266" s="92"/>
      <c r="AW266" s="92"/>
      <c r="AX266" s="92"/>
      <c r="AY266" s="92"/>
      <c r="AZ266" s="92"/>
      <c r="BA266" s="92"/>
      <c r="BB266" s="92"/>
      <c r="BC266" s="121"/>
      <c r="BD266" s="92"/>
      <c r="BE266" s="92"/>
      <c r="BF266" s="92"/>
      <c r="BG266" s="92"/>
      <c r="BH266" s="92"/>
      <c r="BI266" s="92"/>
      <c r="BJ266" s="92"/>
      <c r="BK266" s="92"/>
      <c r="BL266" s="92"/>
      <c r="BN266" s="35"/>
      <c r="BO266" s="4"/>
    </row>
    <row r="267" spans="1:67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92"/>
      <c r="AL267" s="92"/>
      <c r="AM267" s="92"/>
      <c r="AN267" s="92"/>
      <c r="AO267" s="92"/>
      <c r="AP267" s="92"/>
      <c r="AQ267" s="92"/>
      <c r="AR267" s="92"/>
      <c r="AS267" s="92"/>
      <c r="AT267" s="92"/>
      <c r="AU267" s="92"/>
      <c r="AV267" s="92"/>
      <c r="AW267" s="92"/>
      <c r="AX267" s="92"/>
      <c r="AY267" s="92"/>
      <c r="AZ267" s="92"/>
      <c r="BA267" s="92"/>
      <c r="BB267" s="92"/>
      <c r="BC267" s="121"/>
      <c r="BD267" s="92"/>
      <c r="BE267" s="92"/>
      <c r="BF267" s="92"/>
      <c r="BG267" s="92"/>
      <c r="BH267" s="92"/>
      <c r="BI267" s="92"/>
      <c r="BJ267" s="92"/>
      <c r="BK267" s="92"/>
      <c r="BL267" s="92"/>
      <c r="BN267" s="35"/>
      <c r="BO267" s="4"/>
    </row>
    <row r="268" spans="1:67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  <c r="AI268" s="92"/>
      <c r="AJ268" s="92"/>
      <c r="AK268" s="92"/>
      <c r="AL268" s="92"/>
      <c r="AM268" s="92"/>
      <c r="AN268" s="92"/>
      <c r="AO268" s="92"/>
      <c r="AP268" s="92"/>
      <c r="AQ268" s="92"/>
      <c r="AR268" s="92"/>
      <c r="AS268" s="92"/>
      <c r="AT268" s="92"/>
      <c r="AU268" s="92"/>
      <c r="AV268" s="92"/>
      <c r="AW268" s="92"/>
      <c r="AX268" s="92"/>
      <c r="AY268" s="92"/>
      <c r="AZ268" s="92"/>
      <c r="BA268" s="92"/>
      <c r="BB268" s="92"/>
      <c r="BC268" s="121"/>
      <c r="BD268" s="92"/>
      <c r="BE268" s="92"/>
      <c r="BF268" s="92"/>
      <c r="BG268" s="92"/>
      <c r="BH268" s="92"/>
      <c r="BI268" s="92"/>
      <c r="BJ268" s="92"/>
      <c r="BK268" s="92"/>
      <c r="BL268" s="92"/>
      <c r="BN268" s="35"/>
      <c r="BO268" s="4"/>
    </row>
    <row r="269" spans="1:67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  <c r="AK269" s="92"/>
      <c r="AL269" s="92"/>
      <c r="AM269" s="92"/>
      <c r="AN269" s="92"/>
      <c r="AO269" s="92"/>
      <c r="AP269" s="92"/>
      <c r="AQ269" s="92"/>
      <c r="AR269" s="92"/>
      <c r="AS269" s="92"/>
      <c r="AT269" s="92"/>
      <c r="AU269" s="92"/>
      <c r="AV269" s="92"/>
      <c r="AW269" s="92"/>
      <c r="AX269" s="92"/>
      <c r="AY269" s="92"/>
      <c r="AZ269" s="92"/>
      <c r="BA269" s="92"/>
      <c r="BB269" s="92"/>
      <c r="BC269" s="121"/>
      <c r="BD269" s="92"/>
      <c r="BE269" s="92"/>
      <c r="BF269" s="92"/>
      <c r="BG269" s="92"/>
      <c r="BH269" s="92"/>
      <c r="BI269" s="92"/>
      <c r="BJ269" s="92"/>
      <c r="BK269" s="92"/>
      <c r="BL269" s="92"/>
      <c r="BN269" s="35"/>
      <c r="BO269" s="4"/>
    </row>
    <row r="270" spans="1:67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  <c r="AL270" s="92"/>
      <c r="AM270" s="92"/>
      <c r="AN270" s="92"/>
      <c r="AO270" s="92"/>
      <c r="AP270" s="92"/>
      <c r="AQ270" s="92"/>
      <c r="AR270" s="92"/>
      <c r="AS270" s="92"/>
      <c r="AT270" s="92"/>
      <c r="AU270" s="92"/>
      <c r="AV270" s="92"/>
      <c r="AW270" s="92"/>
      <c r="AX270" s="92"/>
      <c r="AY270" s="92"/>
      <c r="AZ270" s="92"/>
      <c r="BA270" s="92"/>
      <c r="BB270" s="92"/>
      <c r="BC270" s="121"/>
      <c r="BD270" s="92"/>
      <c r="BE270" s="92"/>
      <c r="BF270" s="92"/>
      <c r="BG270" s="92"/>
      <c r="BH270" s="92"/>
      <c r="BI270" s="92"/>
      <c r="BJ270" s="92"/>
      <c r="BK270" s="92"/>
      <c r="BL270" s="92"/>
      <c r="BN270" s="35"/>
      <c r="BO270" s="4"/>
    </row>
    <row r="271" spans="1:67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  <c r="AK271" s="92"/>
      <c r="AL271" s="92"/>
      <c r="AM271" s="92"/>
      <c r="AN271" s="92"/>
      <c r="AO271" s="92"/>
      <c r="AP271" s="92"/>
      <c r="AQ271" s="92"/>
      <c r="AR271" s="92"/>
      <c r="AS271" s="92"/>
      <c r="AT271" s="92"/>
      <c r="AU271" s="92"/>
      <c r="AV271" s="92"/>
      <c r="AW271" s="92"/>
      <c r="AX271" s="92"/>
      <c r="AY271" s="92"/>
      <c r="AZ271" s="92"/>
      <c r="BA271" s="92"/>
      <c r="BB271" s="92"/>
      <c r="BC271" s="121"/>
      <c r="BD271" s="92"/>
      <c r="BE271" s="92"/>
      <c r="BF271" s="92"/>
      <c r="BG271" s="92"/>
      <c r="BH271" s="92"/>
      <c r="BI271" s="92"/>
      <c r="BJ271" s="92"/>
      <c r="BK271" s="92"/>
      <c r="BL271" s="92"/>
      <c r="BN271" s="35"/>
      <c r="BO271" s="4"/>
    </row>
    <row r="272" spans="1:67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  <c r="AL272" s="92"/>
      <c r="AM272" s="92"/>
      <c r="AN272" s="92"/>
      <c r="AO272" s="92"/>
      <c r="AP272" s="92"/>
      <c r="AQ272" s="92"/>
      <c r="AR272" s="92"/>
      <c r="AS272" s="92"/>
      <c r="AT272" s="92"/>
      <c r="AU272" s="92"/>
      <c r="AV272" s="92"/>
      <c r="AW272" s="92"/>
      <c r="AX272" s="92"/>
      <c r="AY272" s="92"/>
      <c r="AZ272" s="92"/>
      <c r="BA272" s="92"/>
      <c r="BB272" s="92"/>
      <c r="BC272" s="121"/>
      <c r="BD272" s="92"/>
      <c r="BE272" s="92"/>
      <c r="BF272" s="92"/>
      <c r="BG272" s="92"/>
      <c r="BH272" s="92"/>
      <c r="BI272" s="92"/>
      <c r="BJ272" s="92"/>
      <c r="BK272" s="92"/>
      <c r="BL272" s="92"/>
      <c r="BN272" s="35"/>
      <c r="BO272" s="4"/>
    </row>
    <row r="273" spans="1:67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  <c r="AL273" s="92"/>
      <c r="AM273" s="92"/>
      <c r="AN273" s="92"/>
      <c r="AO273" s="92"/>
      <c r="AP273" s="92"/>
      <c r="AQ273" s="92"/>
      <c r="AR273" s="92"/>
      <c r="AS273" s="92"/>
      <c r="AT273" s="92"/>
      <c r="AU273" s="92"/>
      <c r="AV273" s="92"/>
      <c r="AW273" s="92"/>
      <c r="AX273" s="92"/>
      <c r="AY273" s="92"/>
      <c r="AZ273" s="92"/>
      <c r="BA273" s="92"/>
      <c r="BB273" s="92"/>
      <c r="BC273" s="121"/>
      <c r="BD273" s="92"/>
      <c r="BE273" s="92"/>
      <c r="BF273" s="92"/>
      <c r="BG273" s="92"/>
      <c r="BH273" s="92"/>
      <c r="BI273" s="92"/>
      <c r="BJ273" s="92"/>
      <c r="BK273" s="92"/>
      <c r="BL273" s="92"/>
      <c r="BN273" s="35"/>
      <c r="BO273" s="4"/>
    </row>
    <row r="274" spans="1:67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  <c r="AL274" s="92"/>
      <c r="AM274" s="92"/>
      <c r="AN274" s="92"/>
      <c r="AO274" s="92"/>
      <c r="AP274" s="92"/>
      <c r="AQ274" s="92"/>
      <c r="AR274" s="92"/>
      <c r="AS274" s="92"/>
      <c r="AT274" s="92"/>
      <c r="AU274" s="92"/>
      <c r="AV274" s="92"/>
      <c r="AW274" s="92"/>
      <c r="AX274" s="92"/>
      <c r="AY274" s="92"/>
      <c r="AZ274" s="92"/>
      <c r="BA274" s="92"/>
      <c r="BB274" s="92"/>
      <c r="BC274" s="121"/>
      <c r="BD274" s="92"/>
      <c r="BE274" s="92"/>
      <c r="BF274" s="92"/>
      <c r="BG274" s="92"/>
      <c r="BH274" s="92"/>
      <c r="BI274" s="92"/>
      <c r="BJ274" s="92"/>
      <c r="BK274" s="92"/>
      <c r="BL274" s="92"/>
      <c r="BN274" s="35"/>
      <c r="BO274" s="4"/>
    </row>
    <row r="275" spans="1:67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  <c r="AL275" s="92"/>
      <c r="AM275" s="92"/>
      <c r="AN275" s="92"/>
      <c r="AO275" s="92"/>
      <c r="AP275" s="92"/>
      <c r="AQ275" s="92"/>
      <c r="AR275" s="92"/>
      <c r="AS275" s="92"/>
      <c r="AT275" s="92"/>
      <c r="AU275" s="92"/>
      <c r="AV275" s="92"/>
      <c r="AW275" s="92"/>
      <c r="AX275" s="92"/>
      <c r="AY275" s="92"/>
      <c r="AZ275" s="92"/>
      <c r="BA275" s="92"/>
      <c r="BB275" s="92"/>
      <c r="BC275" s="121"/>
      <c r="BD275" s="92"/>
      <c r="BE275" s="92"/>
      <c r="BF275" s="92"/>
      <c r="BG275" s="92"/>
      <c r="BH275" s="92"/>
      <c r="BI275" s="92"/>
      <c r="BJ275" s="92"/>
      <c r="BK275" s="92"/>
      <c r="BL275" s="92"/>
      <c r="BN275" s="35"/>
      <c r="BO275" s="4"/>
    </row>
    <row r="276" spans="1:67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  <c r="AL276" s="92"/>
      <c r="AM276" s="92"/>
      <c r="AN276" s="92"/>
      <c r="AO276" s="92"/>
      <c r="AP276" s="92"/>
      <c r="AQ276" s="92"/>
      <c r="AR276" s="92"/>
      <c r="AS276" s="92"/>
      <c r="AT276" s="92"/>
      <c r="AU276" s="92"/>
      <c r="AV276" s="92"/>
      <c r="AW276" s="92"/>
      <c r="AX276" s="92"/>
      <c r="AY276" s="92"/>
      <c r="AZ276" s="92"/>
      <c r="BA276" s="92"/>
      <c r="BB276" s="92"/>
      <c r="BC276" s="121"/>
      <c r="BD276" s="92"/>
      <c r="BE276" s="92"/>
      <c r="BF276" s="92"/>
      <c r="BG276" s="92"/>
      <c r="BH276" s="92"/>
      <c r="BI276" s="92"/>
      <c r="BJ276" s="92"/>
      <c r="BK276" s="92"/>
      <c r="BL276" s="92"/>
      <c r="BN276" s="35"/>
      <c r="BO276" s="4"/>
    </row>
    <row r="277" spans="1:67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  <c r="AL277" s="92"/>
      <c r="AM277" s="92"/>
      <c r="AN277" s="92"/>
      <c r="AO277" s="92"/>
      <c r="AP277" s="92"/>
      <c r="AQ277" s="92"/>
      <c r="AR277" s="92"/>
      <c r="AS277" s="92"/>
      <c r="AT277" s="92"/>
      <c r="AU277" s="92"/>
      <c r="AV277" s="92"/>
      <c r="AW277" s="92"/>
      <c r="AX277" s="92"/>
      <c r="AY277" s="92"/>
      <c r="AZ277" s="92"/>
      <c r="BA277" s="92"/>
      <c r="BB277" s="92"/>
      <c r="BC277" s="121"/>
      <c r="BD277" s="92"/>
      <c r="BE277" s="92"/>
      <c r="BF277" s="92"/>
      <c r="BG277" s="92"/>
      <c r="BH277" s="92"/>
      <c r="BI277" s="92"/>
      <c r="BJ277" s="92"/>
      <c r="BK277" s="92"/>
      <c r="BL277" s="92"/>
      <c r="BN277" s="35"/>
      <c r="BO277" s="4"/>
    </row>
    <row r="278" spans="1:67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  <c r="AL278" s="92"/>
      <c r="AM278" s="92"/>
      <c r="AN278" s="92"/>
      <c r="AO278" s="92"/>
      <c r="AP278" s="92"/>
      <c r="AQ278" s="92"/>
      <c r="AR278" s="92"/>
      <c r="AS278" s="92"/>
      <c r="AT278" s="92"/>
      <c r="AU278" s="92"/>
      <c r="AV278" s="92"/>
      <c r="AW278" s="92"/>
      <c r="AX278" s="92"/>
      <c r="AY278" s="92"/>
      <c r="AZ278" s="92"/>
      <c r="BA278" s="92"/>
      <c r="BB278" s="92"/>
      <c r="BC278" s="121"/>
      <c r="BD278" s="92"/>
      <c r="BE278" s="92"/>
      <c r="BF278" s="92"/>
      <c r="BG278" s="92"/>
      <c r="BH278" s="92"/>
      <c r="BI278" s="92"/>
      <c r="BJ278" s="92"/>
      <c r="BK278" s="92"/>
      <c r="BL278" s="92"/>
      <c r="BN278" s="35"/>
      <c r="BO278" s="4"/>
    </row>
    <row r="279" spans="1:67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  <c r="AL279" s="92"/>
      <c r="AM279" s="92"/>
      <c r="AN279" s="92"/>
      <c r="AO279" s="92"/>
      <c r="AP279" s="92"/>
      <c r="AQ279" s="92"/>
      <c r="AR279" s="92"/>
      <c r="AS279" s="92"/>
      <c r="AT279" s="92"/>
      <c r="AU279" s="92"/>
      <c r="AV279" s="92"/>
      <c r="AW279" s="92"/>
      <c r="AX279" s="92"/>
      <c r="AY279" s="92"/>
      <c r="AZ279" s="92"/>
      <c r="BA279" s="92"/>
      <c r="BB279" s="92"/>
      <c r="BC279" s="121"/>
      <c r="BD279" s="92"/>
      <c r="BE279" s="92"/>
      <c r="BF279" s="92"/>
      <c r="BG279" s="92"/>
      <c r="BH279" s="92"/>
      <c r="BI279" s="92"/>
      <c r="BJ279" s="92"/>
      <c r="BK279" s="92"/>
      <c r="BL279" s="92"/>
      <c r="BN279" s="35"/>
      <c r="BO279" s="4"/>
    </row>
    <row r="280" spans="1:67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  <c r="AL280" s="92"/>
      <c r="AM280" s="92"/>
      <c r="AN280" s="92"/>
      <c r="AO280" s="92"/>
      <c r="AP280" s="92"/>
      <c r="AQ280" s="92"/>
      <c r="AR280" s="92"/>
      <c r="AS280" s="92"/>
      <c r="AT280" s="92"/>
      <c r="AU280" s="92"/>
      <c r="AV280" s="92"/>
      <c r="AW280" s="92"/>
      <c r="AX280" s="92"/>
      <c r="AY280" s="92"/>
      <c r="AZ280" s="92"/>
      <c r="BA280" s="92"/>
      <c r="BB280" s="92"/>
      <c r="BC280" s="121"/>
      <c r="BD280" s="92"/>
      <c r="BE280" s="92"/>
      <c r="BF280" s="92"/>
      <c r="BG280" s="92"/>
      <c r="BH280" s="92"/>
      <c r="BI280" s="92"/>
      <c r="BJ280" s="92"/>
      <c r="BK280" s="92"/>
      <c r="BL280" s="92"/>
      <c r="BN280" s="35"/>
      <c r="BO280" s="4"/>
    </row>
    <row r="281" spans="1:67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  <c r="AL281" s="92"/>
      <c r="AM281" s="92"/>
      <c r="AN281" s="92"/>
      <c r="AO281" s="92"/>
      <c r="AP281" s="92"/>
      <c r="AQ281" s="92"/>
      <c r="AR281" s="92"/>
      <c r="AS281" s="92"/>
      <c r="AT281" s="92"/>
      <c r="AU281" s="92"/>
      <c r="AV281" s="92"/>
      <c r="AW281" s="92"/>
      <c r="AX281" s="92"/>
      <c r="AY281" s="92"/>
      <c r="AZ281" s="92"/>
      <c r="BA281" s="92"/>
      <c r="BB281" s="92"/>
      <c r="BC281" s="121"/>
      <c r="BD281" s="92"/>
      <c r="BE281" s="92"/>
      <c r="BF281" s="92"/>
      <c r="BG281" s="92"/>
      <c r="BH281" s="92"/>
      <c r="BI281" s="92"/>
      <c r="BJ281" s="92"/>
      <c r="BK281" s="92"/>
      <c r="BL281" s="92"/>
      <c r="BN281" s="35"/>
      <c r="BO281" s="4"/>
    </row>
    <row r="282" spans="1:67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  <c r="AK282" s="92"/>
      <c r="AL282" s="92"/>
      <c r="AM282" s="92"/>
      <c r="AN282" s="92"/>
      <c r="AO282" s="92"/>
      <c r="AP282" s="92"/>
      <c r="AQ282" s="92"/>
      <c r="AR282" s="92"/>
      <c r="AS282" s="92"/>
      <c r="AT282" s="92"/>
      <c r="AU282" s="92"/>
      <c r="AV282" s="92"/>
      <c r="AW282" s="92"/>
      <c r="AX282" s="92"/>
      <c r="AY282" s="92"/>
      <c r="AZ282" s="92"/>
      <c r="BA282" s="92"/>
      <c r="BB282" s="92"/>
      <c r="BC282" s="121"/>
      <c r="BD282" s="92"/>
      <c r="BE282" s="92"/>
      <c r="BF282" s="92"/>
      <c r="BG282" s="92"/>
      <c r="BH282" s="92"/>
      <c r="BI282" s="92"/>
      <c r="BJ282" s="92"/>
      <c r="BK282" s="92"/>
      <c r="BL282" s="92"/>
      <c r="BN282" s="35"/>
      <c r="BO282" s="4"/>
    </row>
    <row r="283" spans="1:67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  <c r="AL283" s="92"/>
      <c r="AM283" s="92"/>
      <c r="AN283" s="92"/>
      <c r="AO283" s="92"/>
      <c r="AP283" s="92"/>
      <c r="AQ283" s="92"/>
      <c r="AR283" s="92"/>
      <c r="AS283" s="92"/>
      <c r="AT283" s="92"/>
      <c r="AU283" s="92"/>
      <c r="AV283" s="92"/>
      <c r="AW283" s="92"/>
      <c r="AX283" s="92"/>
      <c r="AY283" s="92"/>
      <c r="AZ283" s="92"/>
      <c r="BA283" s="92"/>
      <c r="BB283" s="92"/>
      <c r="BC283" s="121"/>
      <c r="BD283" s="92"/>
      <c r="BE283" s="92"/>
      <c r="BF283" s="92"/>
      <c r="BG283" s="92"/>
      <c r="BH283" s="92"/>
      <c r="BI283" s="92"/>
      <c r="BJ283" s="92"/>
      <c r="BK283" s="92"/>
      <c r="BL283" s="92"/>
      <c r="BN283" s="35"/>
      <c r="BO283" s="4"/>
    </row>
    <row r="284" spans="1:67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  <c r="AL284" s="92"/>
      <c r="AM284" s="92"/>
      <c r="AN284" s="92"/>
      <c r="AO284" s="92"/>
      <c r="AP284" s="92"/>
      <c r="AQ284" s="92"/>
      <c r="AR284" s="92"/>
      <c r="AS284" s="92"/>
      <c r="AT284" s="92"/>
      <c r="AU284" s="92"/>
      <c r="AV284" s="92"/>
      <c r="AW284" s="92"/>
      <c r="AX284" s="92"/>
      <c r="AY284" s="92"/>
      <c r="AZ284" s="92"/>
      <c r="BA284" s="92"/>
      <c r="BB284" s="92"/>
      <c r="BC284" s="121"/>
      <c r="BD284" s="92"/>
      <c r="BE284" s="92"/>
      <c r="BF284" s="92"/>
      <c r="BG284" s="92"/>
      <c r="BH284" s="92"/>
      <c r="BI284" s="92"/>
      <c r="BJ284" s="92"/>
      <c r="BK284" s="92"/>
      <c r="BL284" s="92"/>
      <c r="BN284" s="35"/>
      <c r="BO284" s="4"/>
    </row>
    <row r="285" spans="1:67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  <c r="AL285" s="92"/>
      <c r="AM285" s="92"/>
      <c r="AN285" s="92"/>
      <c r="AO285" s="92"/>
      <c r="AP285" s="92"/>
      <c r="AQ285" s="92"/>
      <c r="AR285" s="92"/>
      <c r="AS285" s="92"/>
      <c r="AT285" s="92"/>
      <c r="AU285" s="92"/>
      <c r="AV285" s="92"/>
      <c r="AW285" s="92"/>
      <c r="AX285" s="92"/>
      <c r="AY285" s="92"/>
      <c r="AZ285" s="92"/>
      <c r="BA285" s="92"/>
      <c r="BB285" s="92"/>
      <c r="BC285" s="121"/>
      <c r="BD285" s="92"/>
      <c r="BE285" s="92"/>
      <c r="BF285" s="92"/>
      <c r="BG285" s="92"/>
      <c r="BH285" s="92"/>
      <c r="BI285" s="92"/>
      <c r="BJ285" s="92"/>
      <c r="BK285" s="92"/>
      <c r="BL285" s="92"/>
      <c r="BN285" s="35"/>
      <c r="BO285" s="4"/>
    </row>
    <row r="286" spans="1:67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92"/>
      <c r="AQ286" s="92"/>
      <c r="AR286" s="92"/>
      <c r="AS286" s="92"/>
      <c r="AT286" s="92"/>
      <c r="AU286" s="92"/>
      <c r="AV286" s="92"/>
      <c r="AW286" s="92"/>
      <c r="AX286" s="92"/>
      <c r="AY286" s="92"/>
      <c r="AZ286" s="92"/>
      <c r="BA286" s="92"/>
      <c r="BB286" s="92"/>
      <c r="BC286" s="121"/>
      <c r="BD286" s="92"/>
      <c r="BE286" s="92"/>
      <c r="BF286" s="92"/>
      <c r="BG286" s="92"/>
      <c r="BH286" s="92"/>
      <c r="BI286" s="92"/>
      <c r="BJ286" s="92"/>
      <c r="BK286" s="92"/>
      <c r="BL286" s="92"/>
      <c r="BN286" s="35"/>
      <c r="BO286" s="4"/>
    </row>
    <row r="287" spans="1:67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92"/>
      <c r="AQ287" s="92"/>
      <c r="AR287" s="92"/>
      <c r="AS287" s="92"/>
      <c r="AT287" s="92"/>
      <c r="AU287" s="92"/>
      <c r="AV287" s="92"/>
      <c r="AW287" s="92"/>
      <c r="AX287" s="92"/>
      <c r="AY287" s="92"/>
      <c r="AZ287" s="92"/>
      <c r="BA287" s="92"/>
      <c r="BB287" s="92"/>
      <c r="BC287" s="121"/>
      <c r="BD287" s="92"/>
      <c r="BE287" s="92"/>
      <c r="BF287" s="92"/>
      <c r="BG287" s="92"/>
      <c r="BH287" s="92"/>
      <c r="BI287" s="92"/>
      <c r="BJ287" s="92"/>
      <c r="BK287" s="92"/>
      <c r="BL287" s="92"/>
      <c r="BN287" s="35"/>
      <c r="BO287" s="4"/>
    </row>
    <row r="288" spans="1:67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92"/>
      <c r="AQ288" s="92"/>
      <c r="AR288" s="92"/>
      <c r="AS288" s="92"/>
      <c r="AT288" s="92"/>
      <c r="AU288" s="92"/>
      <c r="AV288" s="92"/>
      <c r="AW288" s="92"/>
      <c r="AX288" s="92"/>
      <c r="AY288" s="92"/>
      <c r="AZ288" s="92"/>
      <c r="BA288" s="92"/>
      <c r="BB288" s="92"/>
      <c r="BC288" s="121"/>
      <c r="BD288" s="92"/>
      <c r="BE288" s="92"/>
      <c r="BF288" s="92"/>
      <c r="BG288" s="92"/>
      <c r="BH288" s="92"/>
      <c r="BI288" s="92"/>
      <c r="BJ288" s="92"/>
      <c r="BK288" s="92"/>
      <c r="BL288" s="92"/>
      <c r="BN288" s="35"/>
      <c r="BO288" s="4"/>
    </row>
    <row r="289" spans="1:67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2"/>
      <c r="AT289" s="92"/>
      <c r="AU289" s="92"/>
      <c r="AV289" s="92"/>
      <c r="AW289" s="92"/>
      <c r="AX289" s="92"/>
      <c r="AY289" s="92"/>
      <c r="AZ289" s="92"/>
      <c r="BA289" s="92"/>
      <c r="BB289" s="92"/>
      <c r="BC289" s="121"/>
      <c r="BD289" s="92"/>
      <c r="BE289" s="92"/>
      <c r="BF289" s="92"/>
      <c r="BG289" s="92"/>
      <c r="BH289" s="92"/>
      <c r="BI289" s="92"/>
      <c r="BJ289" s="92"/>
      <c r="BK289" s="92"/>
      <c r="BL289" s="92"/>
      <c r="BN289" s="35"/>
      <c r="BO289" s="4"/>
    </row>
    <row r="290" spans="1:67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  <c r="AL290" s="92"/>
      <c r="AM290" s="92"/>
      <c r="AN290" s="92"/>
      <c r="AO290" s="92"/>
      <c r="AP290" s="92"/>
      <c r="AQ290" s="92"/>
      <c r="AR290" s="92"/>
      <c r="AS290" s="92"/>
      <c r="AT290" s="92"/>
      <c r="AU290" s="92"/>
      <c r="AV290" s="92"/>
      <c r="AW290" s="92"/>
      <c r="AX290" s="92"/>
      <c r="AY290" s="92"/>
      <c r="AZ290" s="92"/>
      <c r="BA290" s="92"/>
      <c r="BB290" s="92"/>
      <c r="BC290" s="121"/>
      <c r="BD290" s="92"/>
      <c r="BE290" s="92"/>
      <c r="BF290" s="92"/>
      <c r="BG290" s="92"/>
      <c r="BH290" s="92"/>
      <c r="BI290" s="92"/>
      <c r="BJ290" s="92"/>
      <c r="BK290" s="92"/>
      <c r="BL290" s="92"/>
      <c r="BN290" s="35"/>
      <c r="BO290" s="4"/>
    </row>
    <row r="291" spans="1:67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  <c r="AI291" s="92"/>
      <c r="AJ291" s="92"/>
      <c r="AK291" s="92"/>
      <c r="AL291" s="92"/>
      <c r="AM291" s="92"/>
      <c r="AN291" s="92"/>
      <c r="AO291" s="92"/>
      <c r="AP291" s="92"/>
      <c r="AQ291" s="92"/>
      <c r="AR291" s="92"/>
      <c r="AS291" s="92"/>
      <c r="AT291" s="92"/>
      <c r="AU291" s="92"/>
      <c r="AV291" s="92"/>
      <c r="AW291" s="92"/>
      <c r="AX291" s="92"/>
      <c r="AY291" s="92"/>
      <c r="AZ291" s="92"/>
      <c r="BA291" s="92"/>
      <c r="BB291" s="92"/>
      <c r="BC291" s="121"/>
      <c r="BD291" s="92"/>
      <c r="BE291" s="92"/>
      <c r="BF291" s="92"/>
      <c r="BG291" s="92"/>
      <c r="BH291" s="92"/>
      <c r="BI291" s="92"/>
      <c r="BJ291" s="92"/>
      <c r="BK291" s="92"/>
      <c r="BL291" s="92"/>
      <c r="BN291" s="35"/>
      <c r="BO291" s="4"/>
    </row>
    <row r="292" spans="1:67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  <c r="AI292" s="92"/>
      <c r="AJ292" s="92"/>
      <c r="AK292" s="92"/>
      <c r="AL292" s="92"/>
      <c r="AM292" s="92"/>
      <c r="AN292" s="92"/>
      <c r="AO292" s="92"/>
      <c r="AP292" s="92"/>
      <c r="AQ292" s="92"/>
      <c r="AR292" s="92"/>
      <c r="AS292" s="92"/>
      <c r="AT292" s="92"/>
      <c r="AU292" s="92"/>
      <c r="AV292" s="92"/>
      <c r="AW292" s="92"/>
      <c r="AX292" s="92"/>
      <c r="AY292" s="92"/>
      <c r="AZ292" s="92"/>
      <c r="BA292" s="92"/>
      <c r="BB292" s="92"/>
      <c r="BC292" s="121"/>
      <c r="BD292" s="92"/>
      <c r="BE292" s="92"/>
      <c r="BF292" s="92"/>
      <c r="BG292" s="92"/>
      <c r="BH292" s="92"/>
      <c r="BI292" s="92"/>
      <c r="BJ292" s="92"/>
      <c r="BK292" s="92"/>
      <c r="BL292" s="92"/>
      <c r="BN292" s="35"/>
      <c r="BO292" s="4"/>
    </row>
    <row r="293" spans="1:67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  <c r="AH293" s="92"/>
      <c r="AI293" s="92"/>
      <c r="AJ293" s="92"/>
      <c r="AK293" s="92"/>
      <c r="AL293" s="92"/>
      <c r="AM293" s="92"/>
      <c r="AN293" s="92"/>
      <c r="AO293" s="92"/>
      <c r="AP293" s="92"/>
      <c r="AQ293" s="92"/>
      <c r="AR293" s="92"/>
      <c r="AS293" s="92"/>
      <c r="AT293" s="92"/>
      <c r="AU293" s="92"/>
      <c r="AV293" s="92"/>
      <c r="AW293" s="92"/>
      <c r="AX293" s="92"/>
      <c r="AY293" s="92"/>
      <c r="AZ293" s="92"/>
      <c r="BA293" s="92"/>
      <c r="BB293" s="92"/>
      <c r="BC293" s="121"/>
      <c r="BD293" s="92"/>
      <c r="BE293" s="92"/>
      <c r="BF293" s="92"/>
      <c r="BG293" s="92"/>
      <c r="BH293" s="92"/>
      <c r="BI293" s="92"/>
      <c r="BJ293" s="92"/>
      <c r="BK293" s="92"/>
      <c r="BL293" s="92"/>
      <c r="BN293" s="35"/>
      <c r="BO293" s="4"/>
    </row>
    <row r="294" spans="1:67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  <c r="AH294" s="92"/>
      <c r="AI294" s="92"/>
      <c r="AJ294" s="92"/>
      <c r="AK294" s="92"/>
      <c r="AL294" s="92"/>
      <c r="AM294" s="92"/>
      <c r="AN294" s="92"/>
      <c r="AO294" s="92"/>
      <c r="AP294" s="92"/>
      <c r="AQ294" s="92"/>
      <c r="AR294" s="92"/>
      <c r="AS294" s="92"/>
      <c r="AT294" s="92"/>
      <c r="AU294" s="92"/>
      <c r="AV294" s="92"/>
      <c r="AW294" s="92"/>
      <c r="AX294" s="92"/>
      <c r="AY294" s="92"/>
      <c r="AZ294" s="92"/>
      <c r="BA294" s="92"/>
      <c r="BB294" s="92"/>
      <c r="BC294" s="121"/>
      <c r="BD294" s="92"/>
      <c r="BE294" s="92"/>
      <c r="BF294" s="92"/>
      <c r="BG294" s="92"/>
      <c r="BH294" s="92"/>
      <c r="BI294" s="92"/>
      <c r="BJ294" s="92"/>
      <c r="BK294" s="92"/>
      <c r="BL294" s="92"/>
      <c r="BN294" s="35"/>
      <c r="BO294" s="4"/>
    </row>
    <row r="295" spans="1:67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  <c r="AH295" s="92"/>
      <c r="AI295" s="92"/>
      <c r="AJ295" s="92"/>
      <c r="AK295" s="92"/>
      <c r="AL295" s="92"/>
      <c r="AM295" s="92"/>
      <c r="AN295" s="92"/>
      <c r="AO295" s="92"/>
      <c r="AP295" s="92"/>
      <c r="AQ295" s="92"/>
      <c r="AR295" s="92"/>
      <c r="AS295" s="92"/>
      <c r="AT295" s="92"/>
      <c r="AU295" s="92"/>
      <c r="AV295" s="92"/>
      <c r="AW295" s="92"/>
      <c r="AX295" s="92"/>
      <c r="AY295" s="92"/>
      <c r="AZ295" s="92"/>
      <c r="BA295" s="92"/>
      <c r="BB295" s="92"/>
      <c r="BC295" s="121"/>
      <c r="BD295" s="92"/>
      <c r="BE295" s="92"/>
      <c r="BF295" s="92"/>
      <c r="BG295" s="92"/>
      <c r="BH295" s="92"/>
      <c r="BI295" s="92"/>
      <c r="BJ295" s="92"/>
      <c r="BK295" s="92"/>
      <c r="BL295" s="92"/>
      <c r="BN295" s="35"/>
      <c r="BO295" s="4"/>
    </row>
    <row r="296" spans="1:67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92"/>
      <c r="AK296" s="92"/>
      <c r="AL296" s="92"/>
      <c r="AM296" s="92"/>
      <c r="AN296" s="92"/>
      <c r="AO296" s="92"/>
      <c r="AP296" s="92"/>
      <c r="AQ296" s="92"/>
      <c r="AR296" s="92"/>
      <c r="AS296" s="92"/>
      <c r="AT296" s="92"/>
      <c r="AU296" s="92"/>
      <c r="AV296" s="92"/>
      <c r="AW296" s="92"/>
      <c r="AX296" s="92"/>
      <c r="AY296" s="92"/>
      <c r="AZ296" s="92"/>
      <c r="BA296" s="92"/>
      <c r="BB296" s="92"/>
      <c r="BC296" s="121"/>
      <c r="BD296" s="92"/>
      <c r="BE296" s="92"/>
      <c r="BF296" s="92"/>
      <c r="BG296" s="92"/>
      <c r="BH296" s="92"/>
      <c r="BI296" s="92"/>
      <c r="BJ296" s="92"/>
      <c r="BK296" s="92"/>
      <c r="BL296" s="92"/>
      <c r="BN296" s="35"/>
      <c r="BO296" s="4"/>
    </row>
    <row r="297" spans="1:67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  <c r="AL297" s="92"/>
      <c r="AM297" s="92"/>
      <c r="AN297" s="92"/>
      <c r="AO297" s="92"/>
      <c r="AP297" s="92"/>
      <c r="AQ297" s="92"/>
      <c r="AR297" s="92"/>
      <c r="AS297" s="92"/>
      <c r="AT297" s="92"/>
      <c r="AU297" s="92"/>
      <c r="AV297" s="92"/>
      <c r="AW297" s="92"/>
      <c r="AX297" s="92"/>
      <c r="AY297" s="92"/>
      <c r="AZ297" s="92"/>
      <c r="BA297" s="92"/>
      <c r="BB297" s="92"/>
      <c r="BC297" s="121"/>
      <c r="BD297" s="92"/>
      <c r="BE297" s="92"/>
      <c r="BF297" s="92"/>
      <c r="BG297" s="92"/>
      <c r="BH297" s="92"/>
      <c r="BI297" s="92"/>
      <c r="BJ297" s="92"/>
      <c r="BK297" s="92"/>
      <c r="BL297" s="92"/>
      <c r="BN297" s="35"/>
      <c r="BO297" s="4"/>
    </row>
    <row r="298" spans="1:67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  <c r="AI298" s="92"/>
      <c r="AJ298" s="92"/>
      <c r="AK298" s="92"/>
      <c r="AL298" s="92"/>
      <c r="AM298" s="92"/>
      <c r="AN298" s="92"/>
      <c r="AO298" s="92"/>
      <c r="AP298" s="92"/>
      <c r="AQ298" s="92"/>
      <c r="AR298" s="92"/>
      <c r="AS298" s="92"/>
      <c r="AT298" s="92"/>
      <c r="AU298" s="92"/>
      <c r="AV298" s="92"/>
      <c r="AW298" s="92"/>
      <c r="AX298" s="92"/>
      <c r="AY298" s="92"/>
      <c r="AZ298" s="92"/>
      <c r="BA298" s="92"/>
      <c r="BB298" s="92"/>
      <c r="BC298" s="121"/>
      <c r="BD298" s="92"/>
      <c r="BE298" s="92"/>
      <c r="BF298" s="92"/>
      <c r="BG298" s="92"/>
      <c r="BH298" s="92"/>
      <c r="BI298" s="92"/>
      <c r="BJ298" s="92"/>
      <c r="BK298" s="92"/>
      <c r="BL298" s="92"/>
      <c r="BN298" s="35"/>
      <c r="BO298" s="4"/>
    </row>
    <row r="299" spans="1:67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  <c r="AH299" s="92"/>
      <c r="AI299" s="92"/>
      <c r="AJ299" s="92"/>
      <c r="AK299" s="92"/>
      <c r="AL299" s="92"/>
      <c r="AM299" s="92"/>
      <c r="AN299" s="92"/>
      <c r="AO299" s="92"/>
      <c r="AP299" s="92"/>
      <c r="AQ299" s="92"/>
      <c r="AR299" s="92"/>
      <c r="AS299" s="92"/>
      <c r="AT299" s="92"/>
      <c r="AU299" s="92"/>
      <c r="AV299" s="92"/>
      <c r="AW299" s="92"/>
      <c r="AX299" s="92"/>
      <c r="AY299" s="92"/>
      <c r="AZ299" s="92"/>
      <c r="BA299" s="92"/>
      <c r="BB299" s="92"/>
      <c r="BC299" s="121"/>
      <c r="BD299" s="92"/>
      <c r="BE299" s="92"/>
      <c r="BF299" s="92"/>
      <c r="BG299" s="92"/>
      <c r="BH299" s="92"/>
      <c r="BI299" s="92"/>
      <c r="BJ299" s="92"/>
      <c r="BK299" s="92"/>
      <c r="BL299" s="92"/>
      <c r="BN299" s="35"/>
      <c r="BO299" s="4"/>
    </row>
    <row r="300" spans="1:67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2"/>
      <c r="AT300" s="92"/>
      <c r="AU300" s="92"/>
      <c r="AV300" s="92"/>
      <c r="AW300" s="92"/>
      <c r="AX300" s="92"/>
      <c r="AY300" s="92"/>
      <c r="AZ300" s="92"/>
      <c r="BA300" s="92"/>
      <c r="BB300" s="92"/>
      <c r="BC300" s="121"/>
      <c r="BD300" s="92"/>
      <c r="BE300" s="92"/>
      <c r="BF300" s="92"/>
      <c r="BG300" s="92"/>
      <c r="BH300" s="92"/>
      <c r="BI300" s="92"/>
      <c r="BJ300" s="92"/>
      <c r="BK300" s="92"/>
      <c r="BL300" s="92"/>
      <c r="BN300" s="35"/>
      <c r="BO300" s="4"/>
    </row>
    <row r="301" spans="1:67">
      <c r="BN301" s="35"/>
      <c r="BO301" s="4"/>
    </row>
    <row r="302" spans="1:67">
      <c r="BN302" s="35"/>
      <c r="BO302" s="4"/>
    </row>
    <row r="303" spans="1:67">
      <c r="BN303" s="35"/>
      <c r="BO303" s="4"/>
    </row>
    <row r="304" spans="1:67">
      <c r="BN304" s="35"/>
      <c r="BO304" s="4"/>
    </row>
    <row r="305" spans="66:67">
      <c r="BN305" s="35"/>
      <c r="BO305" s="4"/>
    </row>
    <row r="306" spans="66:67">
      <c r="BN306" s="35"/>
      <c r="BO306" s="4"/>
    </row>
    <row r="307" spans="66:67">
      <c r="BN307" s="35"/>
      <c r="BO307" s="4"/>
    </row>
    <row r="308" spans="66:67">
      <c r="BN308" s="35"/>
      <c r="BO308" s="4"/>
    </row>
    <row r="309" spans="66:67">
      <c r="BN309" s="35"/>
      <c r="BO309" s="4"/>
    </row>
    <row r="310" spans="66:67">
      <c r="BN310" s="35"/>
      <c r="BO310" s="4"/>
    </row>
    <row r="311" spans="66:67">
      <c r="BN311" s="35"/>
      <c r="BO311" s="4"/>
    </row>
    <row r="312" spans="66:67">
      <c r="BN312" s="35"/>
      <c r="BO312" s="4"/>
    </row>
    <row r="313" spans="66:67">
      <c r="BN313" s="35"/>
      <c r="BO313" s="4"/>
    </row>
    <row r="314" spans="66:67">
      <c r="BN314" s="35"/>
      <c r="BO314" s="4"/>
    </row>
    <row r="315" spans="66:67">
      <c r="BN315" s="35"/>
      <c r="BO315" s="4"/>
    </row>
    <row r="316" spans="66:67">
      <c r="BN316" s="35"/>
      <c r="BO316" s="4"/>
    </row>
    <row r="317" spans="66:67">
      <c r="BN317" s="35"/>
      <c r="BO317" s="4"/>
    </row>
    <row r="318" spans="66:67">
      <c r="BN318" s="35"/>
      <c r="BO318" s="4"/>
    </row>
    <row r="319" spans="66:67">
      <c r="BN319" s="35"/>
      <c r="BO319" s="4"/>
    </row>
    <row r="320" spans="66:67">
      <c r="BN320" s="35"/>
      <c r="BO320" s="4"/>
    </row>
    <row r="321" spans="66:67">
      <c r="BN321" s="35"/>
      <c r="BO321" s="4"/>
    </row>
    <row r="322" spans="66:67">
      <c r="BN322" s="35"/>
      <c r="BO322" s="4"/>
    </row>
    <row r="323" spans="66:67">
      <c r="BN323" s="35"/>
      <c r="BO323" s="4"/>
    </row>
    <row r="324" spans="66:67">
      <c r="BN324" s="35"/>
      <c r="BO324" s="4"/>
    </row>
    <row r="325" spans="66:67">
      <c r="BN325" s="35"/>
      <c r="BO325" s="4"/>
    </row>
    <row r="326" spans="66:67">
      <c r="BN326" s="35"/>
      <c r="BO326" s="4"/>
    </row>
    <row r="327" spans="66:67">
      <c r="BN327" s="35"/>
      <c r="BO327" s="4"/>
    </row>
    <row r="328" spans="66:67">
      <c r="BN328" s="35"/>
      <c r="BO328" s="4"/>
    </row>
    <row r="329" spans="66:67">
      <c r="BN329" s="35"/>
      <c r="BO329" s="4"/>
    </row>
    <row r="330" spans="66:67">
      <c r="BN330" s="35"/>
      <c r="BO330" s="4"/>
    </row>
    <row r="331" spans="66:67">
      <c r="BN331" s="35"/>
      <c r="BO331" s="4"/>
    </row>
    <row r="332" spans="66:67">
      <c r="BN332" s="35"/>
      <c r="BO332" s="4"/>
    </row>
    <row r="333" spans="66:67">
      <c r="BN333" s="35"/>
      <c r="BO333" s="4"/>
    </row>
    <row r="334" spans="66:67">
      <c r="BN334" s="35"/>
      <c r="BO334" s="4"/>
    </row>
    <row r="335" spans="66:67">
      <c r="BN335" s="35"/>
      <c r="BO335" s="4"/>
    </row>
    <row r="336" spans="66:67">
      <c r="BN336" s="35"/>
      <c r="BO336" s="4"/>
    </row>
    <row r="337" spans="66:67">
      <c r="BN337" s="35"/>
      <c r="BO337" s="4"/>
    </row>
    <row r="338" spans="66:67">
      <c r="BN338" s="35"/>
      <c r="BO338" s="4"/>
    </row>
    <row r="339" spans="66:67">
      <c r="BN339" s="35"/>
      <c r="BO339" s="4"/>
    </row>
    <row r="340" spans="66:67">
      <c r="BN340" s="35"/>
      <c r="BO340" s="4"/>
    </row>
    <row r="341" spans="66:67">
      <c r="BN341" s="35"/>
      <c r="BO341" s="4"/>
    </row>
    <row r="342" spans="66:67">
      <c r="BN342" s="35"/>
      <c r="BO342" s="4"/>
    </row>
    <row r="343" spans="66:67">
      <c r="BN343" s="35"/>
      <c r="BO343" s="4"/>
    </row>
    <row r="344" spans="66:67">
      <c r="BN344" s="35"/>
      <c r="BO344" s="4"/>
    </row>
    <row r="345" spans="66:67">
      <c r="BN345" s="35"/>
      <c r="BO345" s="4"/>
    </row>
    <row r="346" spans="66:67">
      <c r="BN346" s="35"/>
      <c r="BO346" s="4"/>
    </row>
    <row r="347" spans="66:67">
      <c r="BN347" s="35"/>
      <c r="BO347" s="4"/>
    </row>
    <row r="348" spans="66:67">
      <c r="BN348" s="35"/>
      <c r="BO348" s="4"/>
    </row>
    <row r="349" spans="66:67">
      <c r="BN349" s="35"/>
      <c r="BO349" s="4"/>
    </row>
    <row r="350" spans="66:67">
      <c r="BN350" s="35"/>
      <c r="BO350" s="4"/>
    </row>
    <row r="351" spans="66:67">
      <c r="BN351" s="35"/>
      <c r="BO351" s="4"/>
    </row>
    <row r="352" spans="66:67">
      <c r="BN352" s="35"/>
      <c r="BO352" s="4"/>
    </row>
    <row r="353" spans="66:67">
      <c r="BN353" s="35"/>
      <c r="BO353" s="4"/>
    </row>
    <row r="354" spans="66:67">
      <c r="BN354" s="35"/>
      <c r="BO354" s="4"/>
    </row>
    <row r="355" spans="66:67">
      <c r="BN355" s="35"/>
      <c r="BO355" s="4"/>
    </row>
    <row r="356" spans="66:67">
      <c r="BN356" s="35"/>
      <c r="BO356" s="4"/>
    </row>
    <row r="357" spans="66:67">
      <c r="BN357" s="35"/>
      <c r="BO357" s="4"/>
    </row>
    <row r="358" spans="66:67">
      <c r="BN358" s="35"/>
      <c r="BO358" s="4"/>
    </row>
    <row r="359" spans="66:67">
      <c r="BN359" s="35"/>
      <c r="BO359" s="4"/>
    </row>
    <row r="360" spans="66:67">
      <c r="BN360" s="35"/>
      <c r="BO360" s="4"/>
    </row>
    <row r="361" spans="66:67">
      <c r="BN361" s="35"/>
      <c r="BO361" s="4"/>
    </row>
    <row r="362" spans="66:67">
      <c r="BN362" s="35"/>
      <c r="BO362" s="4"/>
    </row>
    <row r="363" spans="66:67">
      <c r="BN363" s="35"/>
      <c r="BO363" s="4"/>
    </row>
    <row r="364" spans="66:67">
      <c r="BN364" s="35"/>
      <c r="BO364" s="4"/>
    </row>
    <row r="365" spans="66:67">
      <c r="BN365" s="35"/>
      <c r="BO365" s="4"/>
    </row>
    <row r="366" spans="66:67">
      <c r="BN366" s="35"/>
      <c r="BO366" s="4"/>
    </row>
    <row r="367" spans="66:67">
      <c r="BN367" s="35"/>
      <c r="BO367" s="4"/>
    </row>
    <row r="368" spans="66:67">
      <c r="BN368" s="35"/>
      <c r="BO368" s="4"/>
    </row>
    <row r="369" spans="66:67">
      <c r="BN369" s="35"/>
      <c r="BO369" s="4"/>
    </row>
    <row r="370" spans="66:67">
      <c r="BN370" s="35"/>
      <c r="BO370" s="4"/>
    </row>
    <row r="371" spans="66:67">
      <c r="BN371" s="35"/>
      <c r="BO371" s="4"/>
    </row>
    <row r="372" spans="66:67">
      <c r="BN372" s="35"/>
      <c r="BO372" s="4"/>
    </row>
    <row r="373" spans="66:67">
      <c r="BN373" s="35"/>
      <c r="BO373" s="4"/>
    </row>
    <row r="374" spans="66:67">
      <c r="BN374" s="35"/>
      <c r="BO374" s="4"/>
    </row>
    <row r="375" spans="66:67">
      <c r="BN375" s="35"/>
      <c r="BO375" s="4"/>
    </row>
    <row r="376" spans="66:67">
      <c r="BN376" s="35"/>
      <c r="BO376" s="4"/>
    </row>
    <row r="377" spans="66:67">
      <c r="BN377" s="35"/>
      <c r="BO377" s="4"/>
    </row>
    <row r="378" spans="66:67">
      <c r="BN378" s="35"/>
      <c r="BO378" s="4"/>
    </row>
    <row r="379" spans="66:67">
      <c r="BN379" s="35"/>
      <c r="BO379" s="4"/>
    </row>
    <row r="380" spans="66:67">
      <c r="BN380" s="35"/>
      <c r="BO380" s="4"/>
    </row>
    <row r="381" spans="66:67">
      <c r="BN381" s="35"/>
      <c r="BO381" s="4"/>
    </row>
    <row r="382" spans="66:67">
      <c r="BN382" s="35"/>
      <c r="BO382" s="4"/>
    </row>
    <row r="383" spans="66:67">
      <c r="BN383" s="35"/>
      <c r="BO383" s="4"/>
    </row>
    <row r="384" spans="66:67">
      <c r="BN384" s="35"/>
      <c r="BO384" s="4"/>
    </row>
    <row r="385" spans="66:67">
      <c r="BN385" s="35"/>
      <c r="BO385" s="4"/>
    </row>
    <row r="386" spans="66:67">
      <c r="BN386" s="35"/>
      <c r="BO386" s="4"/>
    </row>
    <row r="387" spans="66:67">
      <c r="BN387" s="35"/>
      <c r="BO387" s="4"/>
    </row>
    <row r="388" spans="66:67">
      <c r="BN388" s="35"/>
      <c r="BO388" s="4"/>
    </row>
    <row r="389" spans="66:67">
      <c r="BN389" s="35"/>
      <c r="BO389" s="4"/>
    </row>
    <row r="390" spans="66:67">
      <c r="BN390" s="35"/>
      <c r="BO390" s="4"/>
    </row>
    <row r="391" spans="66:67">
      <c r="BN391" s="35"/>
      <c r="BO391" s="4"/>
    </row>
    <row r="392" spans="66:67">
      <c r="BN392" s="35"/>
      <c r="BO392" s="4"/>
    </row>
    <row r="393" spans="66:67">
      <c r="BN393" s="35"/>
      <c r="BO393" s="4"/>
    </row>
    <row r="394" spans="66:67">
      <c r="BN394" s="35"/>
      <c r="BO394" s="4"/>
    </row>
    <row r="395" spans="66:67">
      <c r="BN395" s="35"/>
      <c r="BO395" s="4"/>
    </row>
    <row r="396" spans="66:67">
      <c r="BN396" s="35"/>
      <c r="BO396" s="4"/>
    </row>
    <row r="397" spans="66:67">
      <c r="BN397" s="35"/>
      <c r="BO397" s="4"/>
    </row>
    <row r="398" spans="66:67">
      <c r="BN398" s="35"/>
      <c r="BO398" s="4"/>
    </row>
    <row r="399" spans="66:67">
      <c r="BN399" s="35"/>
      <c r="BO399" s="4"/>
    </row>
    <row r="400" spans="66:67">
      <c r="BN400" s="35"/>
      <c r="BO400" s="4"/>
    </row>
    <row r="401" spans="66:67">
      <c r="BN401" s="35"/>
      <c r="BO401" s="4"/>
    </row>
    <row r="402" spans="66:67">
      <c r="BN402" s="35"/>
      <c r="BO402" s="4"/>
    </row>
    <row r="403" spans="66:67">
      <c r="BN403" s="35"/>
      <c r="BO403" s="4"/>
    </row>
    <row r="404" spans="66:67">
      <c r="BN404" s="35"/>
      <c r="BO404" s="4"/>
    </row>
    <row r="405" spans="66:67">
      <c r="BN405" s="35"/>
      <c r="BO405" s="4"/>
    </row>
    <row r="406" spans="66:67">
      <c r="BN406" s="35"/>
      <c r="BO406" s="4"/>
    </row>
    <row r="407" spans="66:67">
      <c r="BN407" s="35"/>
      <c r="BO407" s="4"/>
    </row>
    <row r="408" spans="66:67">
      <c r="BN408" s="35"/>
      <c r="BO408" s="4"/>
    </row>
    <row r="409" spans="66:67">
      <c r="BN409" s="35"/>
      <c r="BO409" s="4"/>
    </row>
    <row r="410" spans="66:67">
      <c r="BN410" s="35"/>
      <c r="BO410" s="4"/>
    </row>
    <row r="411" spans="66:67">
      <c r="BN411" s="35"/>
      <c r="BO411" s="4"/>
    </row>
    <row r="412" spans="66:67">
      <c r="BN412" s="35"/>
      <c r="BO412" s="4"/>
    </row>
    <row r="413" spans="66:67">
      <c r="BN413" s="35"/>
      <c r="BO413" s="4"/>
    </row>
    <row r="414" spans="66:67">
      <c r="BN414" s="35"/>
      <c r="BO414" s="4"/>
    </row>
    <row r="415" spans="66:67">
      <c r="BN415" s="35"/>
      <c r="BO415" s="4"/>
    </row>
    <row r="416" spans="66:67">
      <c r="BN416" s="35"/>
      <c r="BO416" s="4"/>
    </row>
    <row r="417" spans="66:67">
      <c r="BN417" s="35"/>
      <c r="BO417" s="4"/>
    </row>
    <row r="418" spans="66:67">
      <c r="BN418" s="35"/>
      <c r="BO418" s="4"/>
    </row>
    <row r="419" spans="66:67">
      <c r="BN419" s="35"/>
      <c r="BO419" s="4"/>
    </row>
    <row r="420" spans="66:67">
      <c r="BN420" s="35"/>
      <c r="BO420" s="4"/>
    </row>
    <row r="421" spans="66:67">
      <c r="BN421" s="35"/>
      <c r="BO421" s="4"/>
    </row>
    <row r="422" spans="66:67">
      <c r="BN422" s="35"/>
      <c r="BO422" s="4"/>
    </row>
    <row r="423" spans="66:67">
      <c r="BN423" s="35"/>
      <c r="BO423" s="4"/>
    </row>
    <row r="424" spans="66:67">
      <c r="BN424" s="35"/>
      <c r="BO424" s="4"/>
    </row>
    <row r="425" spans="66:67">
      <c r="BN425" s="35"/>
      <c r="BO425" s="4"/>
    </row>
    <row r="426" spans="66:67">
      <c r="BN426" s="35"/>
      <c r="BO426" s="4"/>
    </row>
    <row r="427" spans="66:67">
      <c r="BN427" s="35"/>
      <c r="BO427" s="4"/>
    </row>
    <row r="428" spans="66:67">
      <c r="BN428" s="35"/>
      <c r="BO428" s="4"/>
    </row>
    <row r="429" spans="66:67">
      <c r="BN429" s="35"/>
      <c r="BO429" s="4"/>
    </row>
    <row r="430" spans="66:67">
      <c r="BN430" s="35"/>
      <c r="BO430" s="4"/>
    </row>
    <row r="431" spans="66:67">
      <c r="BN431" s="35"/>
      <c r="BO431" s="4"/>
    </row>
    <row r="432" spans="66:67">
      <c r="BN432" s="35"/>
      <c r="BO432" s="4"/>
    </row>
    <row r="433" spans="66:67">
      <c r="BN433" s="35"/>
      <c r="BO433" s="4"/>
    </row>
    <row r="434" spans="66:67">
      <c r="BN434" s="35"/>
      <c r="BO434" s="4"/>
    </row>
    <row r="435" spans="66:67">
      <c r="BN435" s="35"/>
      <c r="BO435" s="4"/>
    </row>
    <row r="436" spans="66:67">
      <c r="BN436" s="35"/>
      <c r="BO436" s="4"/>
    </row>
    <row r="437" spans="66:67">
      <c r="BN437" s="35"/>
      <c r="BO437" s="4"/>
    </row>
    <row r="438" spans="66:67">
      <c r="BN438" s="35"/>
      <c r="BO438" s="4"/>
    </row>
    <row r="439" spans="66:67">
      <c r="BN439" s="35"/>
      <c r="BO439" s="4"/>
    </row>
    <row r="440" spans="66:67">
      <c r="BN440" s="35"/>
      <c r="BO440" s="4"/>
    </row>
    <row r="441" spans="66:67">
      <c r="BN441" s="35"/>
      <c r="BO441" s="4"/>
    </row>
    <row r="442" spans="66:67">
      <c r="BN442" s="35"/>
      <c r="BO442" s="4"/>
    </row>
    <row r="443" spans="66:67">
      <c r="BN443" s="35"/>
      <c r="BO443" s="4"/>
    </row>
    <row r="444" spans="66:67">
      <c r="BN444" s="35"/>
      <c r="BO444" s="4"/>
    </row>
    <row r="445" spans="66:67">
      <c r="BN445" s="35"/>
      <c r="BO445" s="4"/>
    </row>
    <row r="446" spans="66:67">
      <c r="BN446" s="35"/>
      <c r="BO446" s="4"/>
    </row>
    <row r="447" spans="66:67">
      <c r="BN447" s="35"/>
      <c r="BO447" s="4"/>
    </row>
    <row r="448" spans="66:67">
      <c r="BN448" s="35"/>
      <c r="BO448" s="4"/>
    </row>
    <row r="449" spans="66:67">
      <c r="BN449" s="35"/>
      <c r="BO449" s="4"/>
    </row>
    <row r="450" spans="66:67">
      <c r="BN450" s="35"/>
      <c r="BO450" s="4"/>
    </row>
    <row r="451" spans="66:67">
      <c r="BN451" s="35"/>
      <c r="BO451" s="4"/>
    </row>
    <row r="452" spans="66:67">
      <c r="BN452" s="35"/>
      <c r="BO452" s="4"/>
    </row>
    <row r="453" spans="66:67">
      <c r="BN453" s="35"/>
      <c r="BO453" s="4"/>
    </row>
    <row r="454" spans="66:67">
      <c r="BN454" s="35"/>
      <c r="BO454" s="4"/>
    </row>
    <row r="455" spans="66:67">
      <c r="BN455" s="35"/>
      <c r="BO455" s="4"/>
    </row>
    <row r="456" spans="66:67">
      <c r="BN456" s="35"/>
      <c r="BO456" s="4"/>
    </row>
    <row r="457" spans="66:67">
      <c r="BN457" s="35"/>
      <c r="BO457" s="4"/>
    </row>
    <row r="458" spans="66:67">
      <c r="BN458" s="35"/>
      <c r="BO458" s="4"/>
    </row>
    <row r="459" spans="66:67">
      <c r="BN459" s="35"/>
      <c r="BO459" s="4"/>
    </row>
    <row r="460" spans="66:67">
      <c r="BN460" s="35"/>
      <c r="BO460" s="4"/>
    </row>
    <row r="461" spans="66:67">
      <c r="BN461" s="35"/>
      <c r="BO461" s="4"/>
    </row>
    <row r="462" spans="66:67">
      <c r="BN462" s="35"/>
      <c r="BO462" s="4"/>
    </row>
    <row r="463" spans="66:67">
      <c r="BN463" s="35"/>
      <c r="BO463" s="4"/>
    </row>
    <row r="464" spans="66:67">
      <c r="BN464" s="35"/>
      <c r="BO464" s="4"/>
    </row>
    <row r="465" spans="66:67">
      <c r="BN465" s="35"/>
      <c r="BO465" s="4"/>
    </row>
    <row r="466" spans="66:67">
      <c r="BN466" s="35"/>
      <c r="BO466" s="4"/>
    </row>
    <row r="467" spans="66:67">
      <c r="BN467" s="35"/>
      <c r="BO467" s="4"/>
    </row>
    <row r="468" spans="66:67">
      <c r="BN468" s="35"/>
      <c r="BO468" s="4"/>
    </row>
    <row r="469" spans="66:67">
      <c r="BN469" s="35"/>
      <c r="BO469" s="4"/>
    </row>
    <row r="470" spans="66:67">
      <c r="BN470" s="35"/>
      <c r="BO470" s="4"/>
    </row>
    <row r="471" spans="66:67">
      <c r="BN471" s="35"/>
      <c r="BO471" s="4"/>
    </row>
    <row r="472" spans="66:67">
      <c r="BN472" s="35"/>
      <c r="BO472" s="4"/>
    </row>
    <row r="473" spans="66:67">
      <c r="BN473" s="35"/>
      <c r="BO473" s="4"/>
    </row>
    <row r="474" spans="66:67">
      <c r="BN474" s="35"/>
      <c r="BO474" s="4"/>
    </row>
    <row r="475" spans="66:67">
      <c r="BN475" s="35"/>
      <c r="BO475" s="4"/>
    </row>
    <row r="476" spans="66:67">
      <c r="BN476" s="35"/>
      <c r="BO476" s="4"/>
    </row>
    <row r="477" spans="66:67">
      <c r="BN477" s="35"/>
      <c r="BO477" s="4"/>
    </row>
    <row r="478" spans="66:67">
      <c r="BN478" s="35"/>
      <c r="BO478" s="4"/>
    </row>
    <row r="479" spans="66:67">
      <c r="BN479" s="35"/>
      <c r="BO479" s="4"/>
    </row>
    <row r="480" spans="66:67">
      <c r="BN480" s="35"/>
      <c r="BO480" s="4"/>
    </row>
    <row r="481" spans="66:67">
      <c r="BN481" s="35"/>
      <c r="BO481" s="4"/>
    </row>
    <row r="482" spans="66:67">
      <c r="BN482" s="35"/>
      <c r="BO482" s="4"/>
    </row>
    <row r="483" spans="66:67">
      <c r="BN483" s="35"/>
      <c r="BO483" s="4"/>
    </row>
    <row r="484" spans="66:67">
      <c r="BN484" s="35"/>
      <c r="BO484" s="4"/>
    </row>
    <row r="485" spans="66:67">
      <c r="BN485" s="35"/>
      <c r="BO485" s="4"/>
    </row>
    <row r="486" spans="66:67">
      <c r="BN486" s="35"/>
      <c r="BO486" s="4"/>
    </row>
    <row r="487" spans="66:67">
      <c r="BN487" s="35"/>
      <c r="BO487" s="4"/>
    </row>
    <row r="488" spans="66:67">
      <c r="BN488" s="35"/>
      <c r="BO488" s="4"/>
    </row>
    <row r="489" spans="66:67">
      <c r="BN489" s="35"/>
      <c r="BO489" s="4"/>
    </row>
    <row r="490" spans="66:67">
      <c r="BN490" s="35"/>
      <c r="BO490" s="4"/>
    </row>
    <row r="491" spans="66:67">
      <c r="BN491" s="35"/>
      <c r="BO491" s="4"/>
    </row>
    <row r="492" spans="66:67">
      <c r="BN492" s="35"/>
      <c r="BO492" s="4"/>
    </row>
    <row r="493" spans="66:67">
      <c r="BN493" s="35"/>
      <c r="BO493" s="4"/>
    </row>
    <row r="494" spans="66:67">
      <c r="BN494" s="35"/>
      <c r="BO494" s="4"/>
    </row>
    <row r="495" spans="66:67">
      <c r="BN495" s="35"/>
      <c r="BO495" s="4"/>
    </row>
    <row r="496" spans="66:67">
      <c r="BN496" s="35"/>
      <c r="BO496" s="4"/>
    </row>
    <row r="497" spans="66:67">
      <c r="BN497" s="35"/>
      <c r="BO497" s="4"/>
    </row>
    <row r="498" spans="66:67">
      <c r="BN498" s="35"/>
      <c r="BO498" s="4"/>
    </row>
    <row r="499" spans="66:67">
      <c r="BN499" s="35"/>
      <c r="BO499" s="4"/>
    </row>
    <row r="500" spans="66:67">
      <c r="BN500" s="35"/>
      <c r="BO500" s="4"/>
    </row>
    <row r="501" spans="66:67">
      <c r="BN501" s="35"/>
      <c r="BO501" s="4"/>
    </row>
    <row r="502" spans="66:67">
      <c r="BN502" s="35"/>
      <c r="BO502" s="4"/>
    </row>
    <row r="503" spans="66:67">
      <c r="BN503" s="35"/>
      <c r="BO503" s="4"/>
    </row>
    <row r="504" spans="66:67">
      <c r="BN504" s="35"/>
      <c r="BO504" s="4"/>
    </row>
    <row r="505" spans="66:67">
      <c r="BN505" s="35"/>
      <c r="BO505" s="4"/>
    </row>
    <row r="506" spans="66:67">
      <c r="BN506" s="35"/>
      <c r="BO506" s="4"/>
    </row>
    <row r="507" spans="66:67">
      <c r="BN507" s="35"/>
      <c r="BO507" s="4"/>
    </row>
    <row r="508" spans="66:67">
      <c r="BN508" s="35"/>
      <c r="BO508" s="4"/>
    </row>
    <row r="509" spans="66:67">
      <c r="BN509" s="35"/>
      <c r="BO509" s="4"/>
    </row>
    <row r="510" spans="66:67">
      <c r="BN510" s="35"/>
      <c r="BO510" s="4"/>
    </row>
    <row r="511" spans="66:67">
      <c r="BN511" s="35"/>
      <c r="BO511" s="4"/>
    </row>
    <row r="512" spans="66:67">
      <c r="BN512" s="35"/>
      <c r="BO512" s="4"/>
    </row>
    <row r="513" spans="66:67">
      <c r="BN513" s="35"/>
      <c r="BO513" s="4"/>
    </row>
    <row r="514" spans="66:67">
      <c r="BN514" s="35"/>
      <c r="BO514" s="4"/>
    </row>
    <row r="515" spans="66:67">
      <c r="BN515" s="35"/>
      <c r="BO515" s="4"/>
    </row>
    <row r="516" spans="66:67">
      <c r="BN516" s="35"/>
      <c r="BO516" s="4"/>
    </row>
    <row r="517" spans="66:67">
      <c r="BN517" s="35"/>
      <c r="BO517" s="4"/>
    </row>
    <row r="518" spans="66:67">
      <c r="BN518" s="35"/>
      <c r="BO518" s="4"/>
    </row>
    <row r="519" spans="66:67">
      <c r="BN519" s="35"/>
      <c r="BO519" s="4"/>
    </row>
    <row r="520" spans="66:67">
      <c r="BN520" s="35"/>
      <c r="BO520" s="4"/>
    </row>
    <row r="521" spans="66:67">
      <c r="BN521" s="35"/>
      <c r="BO521" s="4"/>
    </row>
    <row r="522" spans="66:67">
      <c r="BN522" s="35"/>
      <c r="BO522" s="4"/>
    </row>
    <row r="523" spans="66:67">
      <c r="BN523" s="35"/>
      <c r="BO523" s="4"/>
    </row>
    <row r="524" spans="66:67">
      <c r="BN524" s="35"/>
      <c r="BO524" s="4"/>
    </row>
    <row r="525" spans="66:67">
      <c r="BN525" s="35"/>
      <c r="BO525" s="4"/>
    </row>
    <row r="526" spans="66:67">
      <c r="BN526" s="35"/>
      <c r="BO526" s="4"/>
    </row>
    <row r="527" spans="66:67">
      <c r="BN527" s="35"/>
      <c r="BO527" s="4"/>
    </row>
    <row r="528" spans="66:67">
      <c r="BN528" s="35"/>
      <c r="BO528" s="4"/>
    </row>
    <row r="529" spans="66:67">
      <c r="BN529" s="35"/>
      <c r="BO529" s="4"/>
    </row>
    <row r="530" spans="66:67">
      <c r="BN530" s="35"/>
      <c r="BO530" s="4"/>
    </row>
    <row r="531" spans="66:67">
      <c r="BN531" s="35"/>
      <c r="BO531" s="4"/>
    </row>
    <row r="532" spans="66:67">
      <c r="BN532" s="35"/>
      <c r="BO532" s="4"/>
    </row>
    <row r="533" spans="66:67">
      <c r="BN533" s="35"/>
      <c r="BO533" s="4"/>
    </row>
    <row r="534" spans="66:67">
      <c r="BN534" s="35"/>
      <c r="BO534" s="4"/>
    </row>
    <row r="535" spans="66:67">
      <c r="BN535" s="35"/>
      <c r="BO535" s="4"/>
    </row>
    <row r="536" spans="66:67">
      <c r="BN536" s="35"/>
      <c r="BO536" s="4"/>
    </row>
    <row r="537" spans="66:67">
      <c r="BN537" s="35"/>
      <c r="BO537" s="4"/>
    </row>
    <row r="538" spans="66:67">
      <c r="BN538" s="35"/>
      <c r="BO538" s="4"/>
    </row>
    <row r="539" spans="66:67">
      <c r="BN539" s="35"/>
      <c r="BO539" s="4"/>
    </row>
    <row r="540" spans="66:67">
      <c r="BN540" s="35"/>
      <c r="BO540" s="4"/>
    </row>
    <row r="541" spans="66:67">
      <c r="BN541" s="35"/>
      <c r="BO541" s="4"/>
    </row>
    <row r="542" spans="66:67">
      <c r="BN542" s="35"/>
      <c r="BO542" s="4"/>
    </row>
    <row r="543" spans="66:67">
      <c r="BN543" s="35"/>
      <c r="BO543" s="4"/>
    </row>
    <row r="544" spans="66:67">
      <c r="BN544" s="35"/>
      <c r="BO544" s="4"/>
    </row>
    <row r="545" spans="66:67">
      <c r="BN545" s="35"/>
      <c r="BO545" s="4"/>
    </row>
    <row r="546" spans="66:67">
      <c r="BN546" s="35"/>
      <c r="BO546" s="4"/>
    </row>
    <row r="547" spans="66:67">
      <c r="BN547" s="35"/>
      <c r="BO547" s="4"/>
    </row>
    <row r="548" spans="66:67">
      <c r="BN548" s="35"/>
      <c r="BO548" s="4"/>
    </row>
    <row r="549" spans="66:67">
      <c r="BN549" s="35"/>
      <c r="BO549" s="4"/>
    </row>
    <row r="550" spans="66:67">
      <c r="BN550" s="35"/>
      <c r="BO550" s="4"/>
    </row>
    <row r="551" spans="66:67">
      <c r="BN551" s="35"/>
      <c r="BO551" s="4"/>
    </row>
    <row r="552" spans="66:67">
      <c r="BN552" s="35"/>
      <c r="BO552" s="4"/>
    </row>
    <row r="553" spans="66:67">
      <c r="BN553" s="35"/>
      <c r="BO553" s="4"/>
    </row>
    <row r="554" spans="66:67">
      <c r="BN554" s="35"/>
      <c r="BO554" s="4"/>
    </row>
    <row r="555" spans="66:67">
      <c r="BN555" s="35"/>
      <c r="BO555" s="4"/>
    </row>
    <row r="556" spans="66:67">
      <c r="BN556" s="35"/>
      <c r="BO556" s="4"/>
    </row>
    <row r="557" spans="66:67">
      <c r="BN557" s="35"/>
      <c r="BO557" s="4"/>
    </row>
    <row r="558" spans="66:67">
      <c r="BN558" s="35"/>
      <c r="BO558" s="4"/>
    </row>
    <row r="559" spans="66:67">
      <c r="BN559" s="35"/>
      <c r="BO559" s="4"/>
    </row>
    <row r="560" spans="66:67">
      <c r="BN560" s="35"/>
      <c r="BO560" s="4"/>
    </row>
    <row r="561" spans="66:67">
      <c r="BN561" s="35"/>
      <c r="BO561" s="4"/>
    </row>
    <row r="562" spans="66:67">
      <c r="BN562" s="35"/>
      <c r="BO562" s="4"/>
    </row>
    <row r="563" spans="66:67">
      <c r="BN563" s="35"/>
      <c r="BO563" s="4"/>
    </row>
    <row r="564" spans="66:67">
      <c r="BN564" s="35"/>
      <c r="BO564" s="4"/>
    </row>
    <row r="565" spans="66:67">
      <c r="BN565" s="35"/>
      <c r="BO565" s="4"/>
    </row>
    <row r="566" spans="66:67">
      <c r="BN566" s="35"/>
      <c r="BO566" s="4"/>
    </row>
    <row r="567" spans="66:67">
      <c r="BN567" s="35"/>
      <c r="BO567" s="4"/>
    </row>
    <row r="568" spans="66:67">
      <c r="BN568" s="35"/>
      <c r="BO568" s="4"/>
    </row>
    <row r="569" spans="66:67">
      <c r="BN569" s="35"/>
      <c r="BO569" s="4"/>
    </row>
    <row r="570" spans="66:67">
      <c r="BN570" s="35"/>
      <c r="BO570" s="4"/>
    </row>
    <row r="571" spans="66:67">
      <c r="BN571" s="35"/>
      <c r="BO571" s="4"/>
    </row>
    <row r="572" spans="66:67">
      <c r="BN572" s="35"/>
      <c r="BO572" s="4"/>
    </row>
    <row r="573" spans="66:67">
      <c r="BN573" s="35"/>
      <c r="BO573" s="4"/>
    </row>
    <row r="574" spans="66:67">
      <c r="BN574" s="35"/>
      <c r="BO574" s="4"/>
    </row>
    <row r="575" spans="66:67">
      <c r="BN575" s="35"/>
      <c r="BO575" s="4"/>
    </row>
    <row r="576" spans="66:67">
      <c r="BN576" s="35"/>
      <c r="BO576" s="4"/>
    </row>
    <row r="577" spans="66:67">
      <c r="BN577" s="35"/>
      <c r="BO577" s="4"/>
    </row>
    <row r="578" spans="66:67">
      <c r="BN578" s="35"/>
      <c r="BO578" s="4"/>
    </row>
    <row r="579" spans="66:67">
      <c r="BN579" s="35"/>
      <c r="BO579" s="4"/>
    </row>
    <row r="580" spans="66:67">
      <c r="BN580" s="35"/>
      <c r="BO580" s="4"/>
    </row>
    <row r="581" spans="66:67">
      <c r="BN581" s="35"/>
      <c r="BO581" s="4"/>
    </row>
    <row r="582" spans="66:67">
      <c r="BN582" s="35"/>
      <c r="BO582" s="4"/>
    </row>
    <row r="583" spans="66:67">
      <c r="BN583" s="35"/>
      <c r="BO583" s="4"/>
    </row>
    <row r="584" spans="66:67">
      <c r="BN584" s="35"/>
      <c r="BO584" s="4"/>
    </row>
    <row r="585" spans="66:67">
      <c r="BN585" s="35"/>
      <c r="BO585" s="4"/>
    </row>
    <row r="586" spans="66:67">
      <c r="BN586" s="35"/>
      <c r="BO586" s="4"/>
    </row>
    <row r="587" spans="66:67">
      <c r="BN587" s="35"/>
      <c r="BO587" s="4"/>
    </row>
    <row r="588" spans="66:67">
      <c r="BN588" s="35"/>
      <c r="BO588" s="4"/>
    </row>
    <row r="589" spans="66:67">
      <c r="BN589" s="35"/>
      <c r="BO589" s="4"/>
    </row>
    <row r="590" spans="66:67">
      <c r="BN590" s="35"/>
      <c r="BO590" s="4"/>
    </row>
    <row r="591" spans="66:67">
      <c r="BN591" s="35"/>
      <c r="BO591" s="4"/>
    </row>
    <row r="592" spans="66:67">
      <c r="BN592" s="35"/>
      <c r="BO592" s="4"/>
    </row>
    <row r="593" spans="66:67">
      <c r="BN593" s="35"/>
      <c r="BO593" s="4"/>
    </row>
    <row r="594" spans="66:67">
      <c r="BN594" s="35"/>
      <c r="BO594" s="4"/>
    </row>
    <row r="595" spans="66:67">
      <c r="BN595" s="35"/>
      <c r="BO595" s="4"/>
    </row>
    <row r="596" spans="66:67">
      <c r="BN596" s="35"/>
      <c r="BO596" s="4"/>
    </row>
    <row r="597" spans="66:67">
      <c r="BN597" s="35"/>
      <c r="BO597" s="4"/>
    </row>
    <row r="598" spans="66:67">
      <c r="BN598" s="35"/>
      <c r="BO598" s="4"/>
    </row>
    <row r="599" spans="66:67">
      <c r="BN599" s="35"/>
      <c r="BO599" s="4"/>
    </row>
    <row r="600" spans="66:67">
      <c r="BN600" s="35"/>
      <c r="BO600" s="4"/>
    </row>
    <row r="601" spans="66:67">
      <c r="BN601" s="127">
        <v>45352.60056712963</v>
      </c>
      <c r="BO601" s="2">
        <v>0</v>
      </c>
    </row>
    <row r="602" spans="66:67">
      <c r="BN602" s="127">
        <v>45352.600960648146</v>
      </c>
      <c r="BO602" s="2">
        <v>0</v>
      </c>
    </row>
    <row r="603" spans="66:67">
      <c r="BN603" s="127">
        <v>45352.601331018515</v>
      </c>
      <c r="BO603" s="2">
        <v>0</v>
      </c>
    </row>
    <row r="604" spans="66:67">
      <c r="BN604" s="127">
        <v>45352.601701388892</v>
      </c>
      <c r="BO604" s="2">
        <v>0</v>
      </c>
    </row>
    <row r="605" spans="66:67">
      <c r="BN605" s="127">
        <v>45352.602129629631</v>
      </c>
      <c r="BO605" s="2">
        <v>0</v>
      </c>
    </row>
    <row r="606" spans="66:67">
      <c r="BN606" s="127">
        <v>45352.602500000001</v>
      </c>
      <c r="BO606" s="2">
        <v>0</v>
      </c>
    </row>
    <row r="607" spans="66:67">
      <c r="BN607" s="127">
        <v>45352.602870370371</v>
      </c>
      <c r="BO607" s="2">
        <v>0</v>
      </c>
    </row>
    <row r="608" spans="66:67">
      <c r="BN608" s="127">
        <v>45352.603275462963</v>
      </c>
      <c r="BO608" s="2">
        <v>0</v>
      </c>
    </row>
    <row r="609" spans="66:67">
      <c r="BN609" s="127">
        <v>45352.603668981479</v>
      </c>
      <c r="BO609" s="2">
        <v>0</v>
      </c>
    </row>
    <row r="610" spans="66:67">
      <c r="BN610" s="127">
        <v>45352.604062500002</v>
      </c>
      <c r="BO610" s="2">
        <v>0</v>
      </c>
    </row>
    <row r="611" spans="66:67">
      <c r="BN611" s="127">
        <v>45352.604479166665</v>
      </c>
      <c r="BO611" s="2">
        <v>0</v>
      </c>
    </row>
    <row r="612" spans="66:67">
      <c r="BN612" s="127">
        <v>45352.604861111111</v>
      </c>
      <c r="BO612" s="2">
        <v>0</v>
      </c>
    </row>
    <row r="613" spans="66:67">
      <c r="BN613" s="127">
        <v>45352.605185185188</v>
      </c>
      <c r="BO613" s="2">
        <v>0</v>
      </c>
    </row>
    <row r="614" spans="66:67">
      <c r="BN614" s="127">
        <v>45352.605532407404</v>
      </c>
      <c r="BO614" s="2">
        <v>0</v>
      </c>
    </row>
    <row r="615" spans="66:67">
      <c r="BN615" s="127">
        <v>45352.605902777781</v>
      </c>
      <c r="BO615" s="2">
        <v>0</v>
      </c>
    </row>
    <row r="616" spans="66:67">
      <c r="BN616" s="127">
        <v>45352.606296296297</v>
      </c>
      <c r="BO616" s="2">
        <v>0</v>
      </c>
    </row>
    <row r="617" spans="66:67">
      <c r="BN617" s="127">
        <v>45352.60670138889</v>
      </c>
      <c r="BO617" s="2">
        <v>0</v>
      </c>
    </row>
    <row r="618" spans="66:67">
      <c r="BN618" s="127">
        <v>45352.607071759259</v>
      </c>
      <c r="BO618" s="2">
        <v>0</v>
      </c>
    </row>
    <row r="619" spans="66:67">
      <c r="BN619" s="127">
        <v>45352.607511574075</v>
      </c>
      <c r="BO619" s="2">
        <v>0</v>
      </c>
    </row>
    <row r="620" spans="66:67">
      <c r="BN620" s="127">
        <v>45352.607893518521</v>
      </c>
      <c r="BO620" s="2">
        <v>0</v>
      </c>
    </row>
    <row r="621" spans="66:67">
      <c r="BN621" s="127">
        <v>45352.608287037037</v>
      </c>
      <c r="BO621" s="2">
        <v>0</v>
      </c>
    </row>
    <row r="622" spans="66:67">
      <c r="BN622" s="127">
        <v>45352.608657407407</v>
      </c>
      <c r="BO622" s="2">
        <v>0</v>
      </c>
    </row>
    <row r="623" spans="66:67">
      <c r="BN623" s="127">
        <v>45352.609050925923</v>
      </c>
      <c r="BO623" s="2">
        <v>0</v>
      </c>
    </row>
    <row r="624" spans="66:67">
      <c r="BN624" s="127">
        <v>45352.609444444446</v>
      </c>
      <c r="BO624" s="2">
        <v>0</v>
      </c>
    </row>
    <row r="625" spans="66:67">
      <c r="BN625" s="127">
        <v>45352.609791666669</v>
      </c>
      <c r="BO625" s="2">
        <v>0</v>
      </c>
    </row>
    <row r="626" spans="66:67">
      <c r="BN626" s="127">
        <v>45352.610127314816</v>
      </c>
      <c r="BO626" s="2">
        <v>0</v>
      </c>
    </row>
    <row r="627" spans="66:67">
      <c r="BN627" s="127">
        <v>45352.610497685186</v>
      </c>
      <c r="BO627" s="2">
        <v>0</v>
      </c>
    </row>
    <row r="628" spans="66:67">
      <c r="BN628" s="127">
        <v>45352.610879629632</v>
      </c>
      <c r="BO628" s="2">
        <v>0</v>
      </c>
    </row>
    <row r="629" spans="66:67">
      <c r="BN629" s="127">
        <v>45352.611192129632</v>
      </c>
      <c r="BO629" s="2">
        <v>0</v>
      </c>
    </row>
    <row r="630" spans="66:67">
      <c r="BN630" s="127">
        <v>45352.611574074072</v>
      </c>
      <c r="BO630" s="2">
        <v>0</v>
      </c>
    </row>
    <row r="631" spans="66:67">
      <c r="BN631" s="127">
        <v>45352.612002314818</v>
      </c>
      <c r="BO631" s="2">
        <v>0</v>
      </c>
    </row>
    <row r="632" spans="66:67">
      <c r="BN632" s="127">
        <v>45352.612395833334</v>
      </c>
      <c r="BO632" s="2">
        <v>0</v>
      </c>
    </row>
    <row r="633" spans="66:67">
      <c r="BN633" s="127">
        <v>45352.612800925926</v>
      </c>
      <c r="BO633" s="2">
        <v>0</v>
      </c>
    </row>
    <row r="634" spans="66:67">
      <c r="BN634" s="127">
        <v>45352.613159722219</v>
      </c>
      <c r="BO634" s="2">
        <v>0</v>
      </c>
    </row>
    <row r="635" spans="66:67">
      <c r="BN635" s="127">
        <v>45352.613553240742</v>
      </c>
      <c r="BO635" s="2">
        <v>0</v>
      </c>
    </row>
    <row r="636" spans="66:67">
      <c r="BN636" s="127">
        <v>45352.613854166666</v>
      </c>
      <c r="BO636" s="2">
        <v>0</v>
      </c>
    </row>
    <row r="637" spans="66:67">
      <c r="BN637" s="127">
        <v>45352.614212962966</v>
      </c>
      <c r="BO637" s="2">
        <v>0</v>
      </c>
    </row>
    <row r="638" spans="66:67">
      <c r="BN638" s="127">
        <v>45352.614571759259</v>
      </c>
      <c r="BO638" s="2">
        <v>0</v>
      </c>
    </row>
    <row r="639" spans="66:67">
      <c r="BN639" s="127">
        <v>45352.614791666667</v>
      </c>
      <c r="BO639" s="2">
        <v>0</v>
      </c>
    </row>
    <row r="640" spans="66:67">
      <c r="BN640" s="127">
        <v>45352.614976851852</v>
      </c>
      <c r="BO640" s="2">
        <v>0</v>
      </c>
    </row>
    <row r="641" spans="66:67">
      <c r="BN641" s="127">
        <v>45352.61519675926</v>
      </c>
      <c r="BO641" s="2">
        <v>0</v>
      </c>
    </row>
    <row r="642" spans="66:67">
      <c r="BN642" s="127">
        <v>45352.615370370368</v>
      </c>
      <c r="BO642" s="2">
        <v>0</v>
      </c>
    </row>
    <row r="643" spans="66:67">
      <c r="BN643" s="127">
        <v>45352.615613425929</v>
      </c>
      <c r="BO643" s="2">
        <v>0</v>
      </c>
    </row>
    <row r="644" spans="66:67">
      <c r="BN644" s="127">
        <v>45352.615798611114</v>
      </c>
      <c r="BO644" s="2">
        <v>0</v>
      </c>
    </row>
    <row r="645" spans="66:67">
      <c r="BN645" s="127">
        <v>45352.616041666668</v>
      </c>
      <c r="BO645" s="2">
        <v>0</v>
      </c>
    </row>
    <row r="646" spans="66:67">
      <c r="BN646" s="127">
        <v>45352.616238425922</v>
      </c>
      <c r="BO646" s="2">
        <v>0</v>
      </c>
    </row>
    <row r="647" spans="66:67">
      <c r="BN647" s="127">
        <v>45352.616400462961</v>
      </c>
      <c r="BO647" s="2">
        <v>0</v>
      </c>
    </row>
    <row r="648" spans="66:67">
      <c r="BN648" s="127">
        <v>45352.616643518515</v>
      </c>
      <c r="BO648" s="2">
        <v>0</v>
      </c>
    </row>
    <row r="649" spans="66:67">
      <c r="BN649" s="127">
        <v>45352.616840277777</v>
      </c>
      <c r="BO649" s="2">
        <v>0</v>
      </c>
    </row>
    <row r="650" spans="66:67">
      <c r="BN650" s="127">
        <v>45352.617048611108</v>
      </c>
      <c r="BO650" s="2">
        <v>0</v>
      </c>
    </row>
    <row r="651" spans="66:67">
      <c r="BN651" s="127">
        <v>45352.617222222223</v>
      </c>
      <c r="BO651" s="2">
        <v>0</v>
      </c>
    </row>
    <row r="652" spans="66:67">
      <c r="BN652" s="127">
        <v>45352.617465277777</v>
      </c>
      <c r="BO652" s="2">
        <v>0</v>
      </c>
    </row>
    <row r="653" spans="66:67">
      <c r="BN653" s="127">
        <v>45352.617731481485</v>
      </c>
      <c r="BO653" s="2">
        <v>0</v>
      </c>
    </row>
    <row r="654" spans="66:67">
      <c r="BN654" s="127">
        <v>45352.630185185182</v>
      </c>
      <c r="BO654" s="2">
        <v>0</v>
      </c>
    </row>
    <row r="655" spans="66:67">
      <c r="BN655" s="127">
        <v>45352.630381944444</v>
      </c>
      <c r="BO655" s="2">
        <v>0</v>
      </c>
    </row>
    <row r="656" spans="66:67">
      <c r="BN656" s="127">
        <v>45352.630578703705</v>
      </c>
      <c r="BO656" s="2">
        <v>0</v>
      </c>
    </row>
    <row r="657" spans="66:67">
      <c r="BN657" s="127">
        <v>45352.63076388889</v>
      </c>
      <c r="BO657" s="2">
        <v>0</v>
      </c>
    </row>
    <row r="658" spans="66:67">
      <c r="BN658" s="127">
        <v>45352.630972222221</v>
      </c>
      <c r="BO658" s="2">
        <v>0</v>
      </c>
    </row>
    <row r="659" spans="66:67">
      <c r="BN659" s="127">
        <v>45352.631249999999</v>
      </c>
      <c r="BO659" s="2">
        <v>0</v>
      </c>
    </row>
    <row r="660" spans="66:67">
      <c r="BN660" s="127">
        <v>45352.63144675926</v>
      </c>
      <c r="BO660" s="2">
        <v>0</v>
      </c>
    </row>
    <row r="661" spans="66:67">
      <c r="BN661" s="127">
        <v>45352.631631944445</v>
      </c>
      <c r="BO661" s="2">
        <v>0</v>
      </c>
    </row>
    <row r="662" spans="66:67">
      <c r="BN662" s="127">
        <v>45352.631805555553</v>
      </c>
      <c r="BO662" s="2">
        <v>0</v>
      </c>
    </row>
    <row r="663" spans="66:67">
      <c r="BN663" s="127">
        <v>45352.631979166668</v>
      </c>
      <c r="BO663" s="2">
        <v>0</v>
      </c>
    </row>
    <row r="664" spans="66:67">
      <c r="BN664" s="127">
        <v>45352.632465277777</v>
      </c>
      <c r="BO664" s="2">
        <v>0</v>
      </c>
    </row>
    <row r="665" spans="66:67">
      <c r="BN665" s="127">
        <v>45352.6327662037</v>
      </c>
      <c r="BO665" s="2">
        <v>0</v>
      </c>
    </row>
    <row r="666" spans="66:67">
      <c r="BN666" s="127">
        <v>45352.632962962962</v>
      </c>
      <c r="BO666" s="2">
        <v>0</v>
      </c>
    </row>
    <row r="667" spans="66:67">
      <c r="BN667" s="127">
        <v>45352.633252314816</v>
      </c>
      <c r="BO667" s="2">
        <v>0</v>
      </c>
    </row>
    <row r="668" spans="66:67">
      <c r="BN668" s="127">
        <v>45352.634745370371</v>
      </c>
      <c r="BO668" s="2">
        <v>0</v>
      </c>
    </row>
    <row r="669" spans="66:67">
      <c r="BN669" s="127">
        <v>45352.635671296295</v>
      </c>
      <c r="BO669" s="2">
        <v>0</v>
      </c>
    </row>
    <row r="670" spans="66:67">
      <c r="BN670" s="127">
        <v>45352.635844907411</v>
      </c>
      <c r="BO670" s="2">
        <v>0</v>
      </c>
    </row>
    <row r="671" spans="66:67">
      <c r="BN671" s="127">
        <v>45352.636087962965</v>
      </c>
      <c r="BO671" s="2">
        <v>0</v>
      </c>
    </row>
    <row r="672" spans="66:67">
      <c r="BN672" s="127">
        <v>45352.636331018519</v>
      </c>
      <c r="BO672" s="2">
        <v>0</v>
      </c>
    </row>
    <row r="673" spans="66:67">
      <c r="BN673" s="127">
        <v>45352.636574074073</v>
      </c>
      <c r="BO673" s="2">
        <v>0</v>
      </c>
    </row>
    <row r="674" spans="66:67">
      <c r="BN674" s="127">
        <v>45352.636793981481</v>
      </c>
      <c r="BO674" s="2">
        <v>0</v>
      </c>
    </row>
    <row r="675" spans="66:67">
      <c r="BN675" s="127">
        <v>45352.637013888889</v>
      </c>
      <c r="BO675" s="2">
        <v>0</v>
      </c>
    </row>
    <row r="676" spans="66:67">
      <c r="BN676" s="127">
        <v>45352.637303240743</v>
      </c>
      <c r="BO676" s="2">
        <v>0</v>
      </c>
    </row>
    <row r="677" spans="66:67">
      <c r="BN677" s="127">
        <v>45352.637476851851</v>
      </c>
      <c r="BO677" s="2">
        <v>0</v>
      </c>
    </row>
    <row r="678" spans="66:67">
      <c r="BN678" s="127">
        <v>45352.637650462966</v>
      </c>
      <c r="BO678" s="2">
        <v>0</v>
      </c>
    </row>
    <row r="679" spans="66:67">
      <c r="BN679" s="127">
        <v>45352.637858796297</v>
      </c>
      <c r="BO679" s="2">
        <v>0</v>
      </c>
    </row>
    <row r="680" spans="66:67">
      <c r="BN680" s="127">
        <v>45352.638078703705</v>
      </c>
      <c r="BO680" s="2">
        <v>0</v>
      </c>
    </row>
    <row r="681" spans="66:67">
      <c r="BN681" s="127">
        <v>45352.638275462959</v>
      </c>
      <c r="BO681" s="2">
        <v>0</v>
      </c>
    </row>
    <row r="682" spans="66:67">
      <c r="BN682" s="127">
        <v>45352.638472222221</v>
      </c>
      <c r="BO682" s="2">
        <v>0</v>
      </c>
    </row>
    <row r="683" spans="66:67">
      <c r="BN683" s="127">
        <v>45352.63863425926</v>
      </c>
      <c r="BO683" s="2">
        <v>0</v>
      </c>
    </row>
    <row r="684" spans="66:67">
      <c r="BN684" s="127">
        <v>45352.638807870368</v>
      </c>
      <c r="BO684" s="2">
        <v>0</v>
      </c>
    </row>
    <row r="685" spans="66:67">
      <c r="BN685" s="127">
        <v>45352.638981481483</v>
      </c>
      <c r="BO685" s="2">
        <v>0</v>
      </c>
    </row>
    <row r="686" spans="66:67">
      <c r="BN686" s="127">
        <v>45352.639247685183</v>
      </c>
      <c r="BO686" s="2">
        <v>0</v>
      </c>
    </row>
    <row r="687" spans="66:67">
      <c r="BN687" s="127">
        <v>45352.639444444445</v>
      </c>
      <c r="BO687" s="2">
        <v>0</v>
      </c>
    </row>
    <row r="688" spans="66:67">
      <c r="BN688" s="127">
        <v>45352.63962962963</v>
      </c>
      <c r="BO688" s="2">
        <v>0</v>
      </c>
    </row>
    <row r="689" spans="66:67">
      <c r="BN689" s="127">
        <v>45352.639791666668</v>
      </c>
      <c r="BO689" s="2">
        <v>0</v>
      </c>
    </row>
    <row r="690" spans="66:67">
      <c r="BN690" s="127">
        <v>45352.639965277776</v>
      </c>
      <c r="BO690" s="2">
        <v>0</v>
      </c>
    </row>
    <row r="691" spans="66:67">
      <c r="BN691" s="127">
        <v>45352.640138888892</v>
      </c>
      <c r="BO691" s="2">
        <v>0</v>
      </c>
    </row>
    <row r="692" spans="66:67">
      <c r="BN692" s="127">
        <v>45352.6403125</v>
      </c>
      <c r="BO692" s="2">
        <v>0</v>
      </c>
    </row>
    <row r="693" spans="66:67">
      <c r="BN693" s="127">
        <v>45352.640509259261</v>
      </c>
      <c r="BO693" s="2">
        <v>0</v>
      </c>
    </row>
    <row r="694" spans="66:67">
      <c r="BN694" s="127">
        <v>45352.640717592592</v>
      </c>
      <c r="BO694" s="2">
        <v>0</v>
      </c>
    </row>
    <row r="695" spans="66:67">
      <c r="BN695" s="127">
        <v>45352.640879629631</v>
      </c>
      <c r="BO695" s="2">
        <v>0</v>
      </c>
    </row>
    <row r="696" spans="66:67">
      <c r="BN696" s="127">
        <v>45352.641064814816</v>
      </c>
      <c r="BO696" s="2">
        <v>0</v>
      </c>
    </row>
    <row r="697" spans="66:67">
      <c r="BN697" s="127">
        <v>45352.641250000001</v>
      </c>
      <c r="BO697" s="2">
        <v>0</v>
      </c>
    </row>
    <row r="698" spans="66:67">
      <c r="BN698" s="127">
        <v>45352.641458333332</v>
      </c>
      <c r="BO698" s="2">
        <v>0</v>
      </c>
    </row>
    <row r="699" spans="66:67">
      <c r="BN699" s="127">
        <v>45352.641655092593</v>
      </c>
      <c r="BO699" s="2">
        <v>0</v>
      </c>
    </row>
    <row r="700" spans="66:67">
      <c r="BN700" s="127">
        <v>45352.641817129632</v>
      </c>
      <c r="BO700" s="2">
        <v>0</v>
      </c>
    </row>
    <row r="701" spans="66:67">
      <c r="BN701" s="127">
        <v>45352.642025462963</v>
      </c>
      <c r="BO701" s="2">
        <v>0</v>
      </c>
    </row>
    <row r="702" spans="66:67">
      <c r="BN702" s="127">
        <v>45352.642210648148</v>
      </c>
      <c r="BO702" s="2">
        <v>0</v>
      </c>
    </row>
    <row r="703" spans="66:67">
      <c r="BN703" s="127">
        <v>45349.578032407408</v>
      </c>
      <c r="BO703" s="2">
        <v>2079.0000000000018</v>
      </c>
    </row>
    <row r="704" spans="66:67">
      <c r="BN704" s="127">
        <v>45349.578321759262</v>
      </c>
      <c r="BO704" s="2">
        <v>1992.0000000000018</v>
      </c>
    </row>
    <row r="705" spans="66:67">
      <c r="BN705" s="127">
        <v>45349.578645833331</v>
      </c>
      <c r="BO705" s="2">
        <v>1989.0000000000018</v>
      </c>
    </row>
    <row r="706" spans="66:67">
      <c r="BN706" s="127">
        <v>45349.578958333332</v>
      </c>
      <c r="BO706" s="2">
        <v>2220.0000000000018</v>
      </c>
    </row>
    <row r="707" spans="66:67">
      <c r="BN707" s="127">
        <v>45349.579259259262</v>
      </c>
      <c r="BO707" s="2">
        <v>2169.0000000000018</v>
      </c>
    </row>
    <row r="708" spans="66:67">
      <c r="BN708" s="127">
        <v>45349.579548611109</v>
      </c>
      <c r="BO708" s="2">
        <v>2118.0000000000018</v>
      </c>
    </row>
    <row r="709" spans="66:67">
      <c r="BN709" s="127">
        <v>45349.579826388886</v>
      </c>
      <c r="BO709" s="2">
        <v>2550.0000000000018</v>
      </c>
    </row>
    <row r="710" spans="66:67">
      <c r="BN710" s="127">
        <v>45349.580138888887</v>
      </c>
      <c r="BO710" s="2">
        <v>2718.0000000000018</v>
      </c>
    </row>
    <row r="711" spans="66:67">
      <c r="BN711" s="127">
        <v>45349.580462962964</v>
      </c>
      <c r="BO711" s="2">
        <v>2538.0000000000018</v>
      </c>
    </row>
    <row r="712" spans="66:67">
      <c r="BN712" s="127">
        <v>45349.580868055556</v>
      </c>
      <c r="BO712" s="2">
        <v>2439.0000000000018</v>
      </c>
    </row>
    <row r="713" spans="66:67">
      <c r="BN713" s="127">
        <v>45349.581192129626</v>
      </c>
      <c r="BO713" s="2">
        <v>2628.0000000000018</v>
      </c>
    </row>
    <row r="714" spans="66:67">
      <c r="BN714" s="127">
        <v>45349.581388888888</v>
      </c>
      <c r="BO714" s="2">
        <v>2619.0000000000018</v>
      </c>
    </row>
    <row r="715" spans="66:67">
      <c r="BN715" s="127">
        <v>45349.581562500003</v>
      </c>
      <c r="BO715" s="2">
        <v>2577.0000000000018</v>
      </c>
    </row>
    <row r="716" spans="66:67">
      <c r="BN716" s="127">
        <v>45349.581747685188</v>
      </c>
      <c r="BO716" s="2">
        <v>2574.0000000000018</v>
      </c>
    </row>
    <row r="717" spans="66:67">
      <c r="BN717" s="127">
        <v>45349.581909722219</v>
      </c>
      <c r="BO717" s="2">
        <v>2724.0000000000018</v>
      </c>
    </row>
    <row r="718" spans="66:67">
      <c r="BN718" s="127">
        <v>45349.582094907404</v>
      </c>
      <c r="BO718" s="2">
        <v>2580.0000000000018</v>
      </c>
    </row>
    <row r="719" spans="66:67">
      <c r="BN719" s="127">
        <v>45349.582256944443</v>
      </c>
      <c r="BO719" s="2">
        <v>2505.0000000000018</v>
      </c>
    </row>
    <row r="720" spans="66:67">
      <c r="BN720" s="127">
        <v>45349.582442129627</v>
      </c>
      <c r="BO720" s="2">
        <v>2376.0000000000018</v>
      </c>
    </row>
    <row r="721" spans="66:67">
      <c r="BN721" s="127">
        <v>45349.582615740743</v>
      </c>
      <c r="BO721" s="2">
        <v>2628.0000000000018</v>
      </c>
    </row>
    <row r="722" spans="66:67">
      <c r="BN722" s="127">
        <v>45349.582824074074</v>
      </c>
      <c r="BO722" s="2">
        <v>2763.0000000000018</v>
      </c>
    </row>
    <row r="723" spans="66:67">
      <c r="BN723" s="127">
        <v>45349.582997685182</v>
      </c>
      <c r="BO723" s="2">
        <v>2775.0000000000018</v>
      </c>
    </row>
    <row r="724" spans="66:67">
      <c r="BN724" s="127">
        <v>45349.583182870374</v>
      </c>
      <c r="BO724" s="2">
        <v>2616.0000000000018</v>
      </c>
    </row>
    <row r="725" spans="66:67">
      <c r="BN725" s="127">
        <v>45349.583356481482</v>
      </c>
      <c r="BO725" s="2">
        <v>2625.0000000000018</v>
      </c>
    </row>
    <row r="726" spans="66:67">
      <c r="BN726" s="127">
        <v>45349.58353009259</v>
      </c>
      <c r="BO726" s="2">
        <v>2385.0000000000018</v>
      </c>
    </row>
    <row r="727" spans="66:67">
      <c r="BN727" s="127">
        <v>45349.583703703705</v>
      </c>
      <c r="BO727" s="2">
        <v>2322.0000000000018</v>
      </c>
    </row>
    <row r="728" spans="66:67">
      <c r="BN728" s="127">
        <v>45349.583877314813</v>
      </c>
      <c r="BO728" s="2">
        <v>2385.0000000000018</v>
      </c>
    </row>
    <row r="729" spans="66:67">
      <c r="BN729" s="127">
        <v>45349.584062499998</v>
      </c>
      <c r="BO729" s="2">
        <v>2505.0000000000018</v>
      </c>
    </row>
    <row r="730" spans="66:67">
      <c r="BN730" s="127">
        <v>45349.584270833337</v>
      </c>
      <c r="BO730" s="2">
        <v>2433.0000000000018</v>
      </c>
    </row>
    <row r="732" spans="66:67">
      <c r="BN732" s="127">
        <v>45358.603113425925</v>
      </c>
      <c r="BO732" s="2">
        <v>-442.99999999999994</v>
      </c>
    </row>
    <row r="733" spans="66:67">
      <c r="BN733" s="127">
        <v>45358.603437500002</v>
      </c>
      <c r="BO733" s="2">
        <v>-442.99999999999994</v>
      </c>
    </row>
    <row r="734" spans="66:67">
      <c r="BN734" s="127">
        <v>45358.603738425925</v>
      </c>
      <c r="BO734" s="2">
        <v>-442.99999999999994</v>
      </c>
    </row>
    <row r="735" spans="66:67">
      <c r="BN735" s="127">
        <v>45358.603993055556</v>
      </c>
      <c r="BO735" s="2">
        <v>-442.99999999999994</v>
      </c>
    </row>
    <row r="736" spans="66:67">
      <c r="BN736" s="127">
        <v>45358.604224537034</v>
      </c>
      <c r="BO736" s="2">
        <v>-442.99999999999994</v>
      </c>
    </row>
    <row r="737" spans="66:67">
      <c r="BN737" s="127">
        <v>45358.604467592595</v>
      </c>
      <c r="BO737" s="2">
        <v>-442.99999999999994</v>
      </c>
    </row>
    <row r="738" spans="66:67">
      <c r="BN738" s="127">
        <v>45358.604722222219</v>
      </c>
      <c r="BO738" s="2">
        <v>-442.99999999999994</v>
      </c>
    </row>
    <row r="739" spans="66:67">
      <c r="BN739" s="127">
        <v>45358.605023148149</v>
      </c>
      <c r="BO739" s="2">
        <v>-442.99999999999994</v>
      </c>
    </row>
    <row r="740" spans="66:67">
      <c r="BN740" s="127">
        <v>45358.60527777778</v>
      </c>
      <c r="BO740" s="2">
        <v>-442.99999999999994</v>
      </c>
    </row>
    <row r="741" spans="66:67">
      <c r="BN741" s="127">
        <v>45358.605567129627</v>
      </c>
      <c r="BO741" s="2">
        <v>-442.99999999999994</v>
      </c>
    </row>
    <row r="743" spans="66:67">
      <c r="BN743" s="127">
        <v>45358.606504629628</v>
      </c>
      <c r="BO743" s="2">
        <v>-417</v>
      </c>
    </row>
    <row r="745" spans="66:67">
      <c r="BN745" s="127">
        <v>45359.407326388886</v>
      </c>
      <c r="BO745" s="2">
        <v>-19</v>
      </c>
    </row>
    <row r="746" spans="66:67">
      <c r="BN746" s="127">
        <v>45359.407534722224</v>
      </c>
      <c r="BO746" s="2">
        <v>-19</v>
      </c>
    </row>
    <row r="747" spans="66:67">
      <c r="BN747" s="127">
        <v>45359.407766203702</v>
      </c>
      <c r="BO747" s="2">
        <v>-19</v>
      </c>
    </row>
    <row r="748" spans="66:67">
      <c r="BN748" s="127">
        <v>45359.407997685186</v>
      </c>
      <c r="BO748" s="2">
        <v>-19</v>
      </c>
    </row>
    <row r="749" spans="66:67">
      <c r="BN749" s="127">
        <v>45359.408310185187</v>
      </c>
      <c r="BO749" s="2">
        <v>-19</v>
      </c>
    </row>
    <row r="751" spans="66:67">
      <c r="BN751" s="127">
        <v>45359.81795138889</v>
      </c>
      <c r="BO751" s="2">
        <v>-19</v>
      </c>
    </row>
    <row r="752" spans="66:67">
      <c r="BN752" s="127">
        <v>45359.818437499998</v>
      </c>
      <c r="BO752" s="2">
        <v>-19</v>
      </c>
    </row>
    <row r="753" spans="66:67">
      <c r="BN753" s="127">
        <v>45359.818680555552</v>
      </c>
      <c r="BO753" s="2">
        <v>-19</v>
      </c>
    </row>
    <row r="754" spans="66:67">
      <c r="BN754" s="127">
        <v>45359.818923611114</v>
      </c>
      <c r="BO754" s="2">
        <v>-19</v>
      </c>
    </row>
    <row r="755" spans="66:67">
      <c r="BN755" s="127">
        <v>45359.819328703707</v>
      </c>
      <c r="BO755" s="2">
        <v>-19</v>
      </c>
    </row>
    <row r="756" spans="66:67">
      <c r="BN756" s="127">
        <v>45359.819641203707</v>
      </c>
      <c r="BO756" s="2">
        <v>-19</v>
      </c>
    </row>
    <row r="757" spans="66:67">
      <c r="BN757" s="127">
        <v>45359.819907407407</v>
      </c>
      <c r="BO757" s="2">
        <v>-19</v>
      </c>
    </row>
    <row r="758" spans="66:67">
      <c r="BN758" s="127">
        <v>45359.820127314815</v>
      </c>
      <c r="BO758" s="2">
        <v>-19</v>
      </c>
    </row>
    <row r="759" spans="66:67">
      <c r="BN759" s="127">
        <v>45359.820393518516</v>
      </c>
      <c r="BO759" s="2">
        <v>-19</v>
      </c>
    </row>
    <row r="760" spans="66:67">
      <c r="BN760" s="127">
        <v>45359.820729166669</v>
      </c>
      <c r="BO760" s="2">
        <v>-19</v>
      </c>
    </row>
    <row r="762" spans="66:67">
      <c r="BN762" s="127">
        <v>45362.464050925926</v>
      </c>
      <c r="BO762" s="2">
        <v>-98</v>
      </c>
    </row>
    <row r="764" spans="66:67">
      <c r="BN764" s="127">
        <v>45362.477280092593</v>
      </c>
      <c r="BO764" s="2">
        <v>-98</v>
      </c>
    </row>
    <row r="765" spans="66:67">
      <c r="BN765" s="127">
        <v>45362.477581018517</v>
      </c>
      <c r="BO765" s="2">
        <v>-98</v>
      </c>
    </row>
    <row r="766" spans="66:67">
      <c r="BN766" s="127">
        <v>45362.477847222224</v>
      </c>
      <c r="BO766" s="2">
        <v>-98</v>
      </c>
    </row>
    <row r="767" spans="66:67">
      <c r="BN767" s="127">
        <v>45362.478252314817</v>
      </c>
      <c r="BO767" s="2">
        <v>-98</v>
      </c>
    </row>
    <row r="768" spans="66:67">
      <c r="BN768" s="127">
        <v>45362.47855324074</v>
      </c>
      <c r="BO768" s="2">
        <v>-98</v>
      </c>
    </row>
    <row r="770" spans="66:67">
      <c r="BN770" s="127">
        <v>45362.480914351851</v>
      </c>
      <c r="BO770" s="2">
        <v>-98</v>
      </c>
    </row>
    <row r="771" spans="66:67">
      <c r="BN771" s="127">
        <v>45362.481249999997</v>
      </c>
      <c r="BO771" s="2">
        <v>-98</v>
      </c>
    </row>
    <row r="772" spans="66:67">
      <c r="BN772" s="127">
        <v>45362.481504629628</v>
      </c>
      <c r="BO772" s="2">
        <v>-98</v>
      </c>
    </row>
    <row r="773" spans="66:67">
      <c r="BN773" s="127">
        <v>45362.481851851851</v>
      </c>
      <c r="BO773" s="2">
        <v>-98</v>
      </c>
    </row>
    <row r="774" spans="66:67">
      <c r="BN774" s="127">
        <v>45362.482129629629</v>
      </c>
      <c r="BO774" s="2">
        <v>-98</v>
      </c>
    </row>
    <row r="775" spans="66:67">
      <c r="BN775" s="127">
        <v>45362.482395833336</v>
      </c>
      <c r="BO775" s="2">
        <v>-98</v>
      </c>
    </row>
    <row r="776" spans="66:67">
      <c r="BN776" s="127">
        <v>45362.482673611114</v>
      </c>
      <c r="BO776" s="2">
        <v>-98</v>
      </c>
    </row>
    <row r="777" spans="66:67">
      <c r="BN777" s="127">
        <v>45362.482939814814</v>
      </c>
      <c r="BO777" s="2">
        <v>-98</v>
      </c>
    </row>
    <row r="778" spans="66:67">
      <c r="BN778" s="127">
        <v>45362.483229166668</v>
      </c>
      <c r="BO778" s="2">
        <v>-98</v>
      </c>
    </row>
    <row r="779" spans="66:67">
      <c r="BN779" s="127">
        <v>45362.483564814815</v>
      </c>
      <c r="BO779" s="2">
        <v>-98</v>
      </c>
    </row>
    <row r="780" spans="66:67">
      <c r="BN780" s="127">
        <v>45362.483831018515</v>
      </c>
      <c r="BO780" s="2">
        <v>-98</v>
      </c>
    </row>
    <row r="782" spans="66:67">
      <c r="BN782" s="127">
        <v>45362.485578703701</v>
      </c>
      <c r="BO782" s="2">
        <v>-98</v>
      </c>
    </row>
    <row r="784" spans="66:67">
      <c r="BN784" s="127">
        <v>45362.487187500003</v>
      </c>
      <c r="BO784" s="2">
        <v>-98</v>
      </c>
    </row>
    <row r="785" spans="66:67">
      <c r="BN785" s="127">
        <v>45362.487488425926</v>
      </c>
      <c r="BO785" s="2">
        <v>408</v>
      </c>
    </row>
    <row r="787" spans="66:67">
      <c r="BN787" s="127">
        <v>45362.517812500002</v>
      </c>
      <c r="BO787" s="2">
        <v>-110</v>
      </c>
    </row>
    <row r="789" spans="66:67">
      <c r="BN789" s="127">
        <v>45362.533194444448</v>
      </c>
      <c r="BO789" s="2">
        <v>-2</v>
      </c>
    </row>
    <row r="790" spans="66:67">
      <c r="BN790" s="127">
        <v>45362.533599537041</v>
      </c>
      <c r="BO790" s="2">
        <v>278</v>
      </c>
    </row>
    <row r="792" spans="66:67">
      <c r="BN792" s="127">
        <v>45362.540393518517</v>
      </c>
      <c r="BO792" s="2">
        <v>278</v>
      </c>
    </row>
    <row r="793" spans="66:67">
      <c r="BN793" s="127">
        <v>45362.540625000001</v>
      </c>
      <c r="BO793" s="2">
        <v>278</v>
      </c>
    </row>
    <row r="794" spans="66:67">
      <c r="BN794" s="127">
        <v>45362.540949074071</v>
      </c>
      <c r="BO794" s="2">
        <v>278</v>
      </c>
    </row>
    <row r="795" spans="66:67">
      <c r="BN795" s="127">
        <v>45362.541215277779</v>
      </c>
      <c r="BO795" s="2">
        <v>278</v>
      </c>
    </row>
    <row r="796" spans="66:67">
      <c r="BN796" s="127">
        <v>45362.541701388887</v>
      </c>
      <c r="BO796" s="2">
        <v>278</v>
      </c>
    </row>
    <row r="797" spans="66:67">
      <c r="BN797" s="127">
        <v>45362.542002314818</v>
      </c>
      <c r="BO797" s="2">
        <v>278</v>
      </c>
    </row>
    <row r="798" spans="66:67">
      <c r="BN798" s="127">
        <v>45362.542245370372</v>
      </c>
      <c r="BO798" s="2">
        <v>278</v>
      </c>
    </row>
    <row r="799" spans="66:67">
      <c r="BN799" s="127">
        <v>45362.542500000003</v>
      </c>
      <c r="BO799" s="2">
        <v>278</v>
      </c>
    </row>
    <row r="800" spans="66:67">
      <c r="BN800" s="127">
        <v>45362.54277777778</v>
      </c>
      <c r="BO800" s="2">
        <v>278</v>
      </c>
    </row>
    <row r="801" spans="66:67">
      <c r="BN801" s="127">
        <v>45362.543055555558</v>
      </c>
      <c r="BO801" s="2">
        <v>278</v>
      </c>
    </row>
    <row r="802" spans="66:67">
      <c r="BN802" s="127">
        <v>45362.543287037035</v>
      </c>
      <c r="BO802" s="2">
        <v>278</v>
      </c>
    </row>
    <row r="803" spans="66:67">
      <c r="BN803" s="127">
        <v>45362.543587962966</v>
      </c>
      <c r="BO803" s="2">
        <v>278</v>
      </c>
    </row>
    <row r="804" spans="66:67">
      <c r="BN804" s="127">
        <v>45362.543946759259</v>
      </c>
      <c r="BO804" s="2">
        <v>278</v>
      </c>
    </row>
    <row r="805" spans="66:67">
      <c r="BN805" s="127">
        <v>45362.544398148151</v>
      </c>
      <c r="BO805" s="2">
        <v>518</v>
      </c>
    </row>
    <row r="806" spans="66:67">
      <c r="BN806" s="127">
        <v>45362.544756944444</v>
      </c>
      <c r="BO806" s="2">
        <v>518</v>
      </c>
    </row>
    <row r="807" spans="66:67">
      <c r="BN807" s="127">
        <v>45362.545243055552</v>
      </c>
      <c r="BO807" s="2">
        <v>518</v>
      </c>
    </row>
    <row r="808" spans="66:67">
      <c r="BN808" s="127">
        <v>45362.545601851853</v>
      </c>
      <c r="BO808" s="2">
        <v>518</v>
      </c>
    </row>
    <row r="809" spans="66:67">
      <c r="BN809" s="127">
        <v>45362.545972222222</v>
      </c>
      <c r="BO809" s="2">
        <v>518</v>
      </c>
    </row>
    <row r="810" spans="66:67">
      <c r="BN810" s="127">
        <v>45362.546435185184</v>
      </c>
      <c r="BO810" s="2">
        <v>518</v>
      </c>
    </row>
    <row r="811" spans="66:67">
      <c r="BN811" s="127">
        <v>45362.546909722223</v>
      </c>
      <c r="BO811" s="2">
        <v>518</v>
      </c>
    </row>
    <row r="812" spans="66:67">
      <c r="BN812" s="127">
        <v>45362.547361111108</v>
      </c>
      <c r="BO812" s="2">
        <v>518</v>
      </c>
    </row>
    <row r="813" spans="66:67">
      <c r="BN813" s="127">
        <v>45362.547858796293</v>
      </c>
      <c r="BO813" s="2">
        <v>518</v>
      </c>
    </row>
    <row r="814" spans="66:67">
      <c r="BN814" s="127">
        <v>45362.548194444447</v>
      </c>
      <c r="BO814" s="2">
        <v>518</v>
      </c>
    </row>
    <row r="815" spans="66:67">
      <c r="BN815" s="127">
        <v>45362.548576388886</v>
      </c>
      <c r="BO815" s="2">
        <v>518</v>
      </c>
    </row>
    <row r="816" spans="66:67">
      <c r="BN816" s="127">
        <v>45362.548877314817</v>
      </c>
      <c r="BO816" s="2">
        <v>518</v>
      </c>
    </row>
    <row r="817" spans="66:67">
      <c r="BN817" s="127">
        <v>45362.549166666664</v>
      </c>
      <c r="BO817" s="2">
        <v>518</v>
      </c>
    </row>
    <row r="819" spans="66:67">
      <c r="BN819" s="127">
        <v>45362.611203703702</v>
      </c>
      <c r="BO819" s="2">
        <v>518</v>
      </c>
    </row>
    <row r="820" spans="66:67">
      <c r="BN820" s="127">
        <v>45362.611678240741</v>
      </c>
      <c r="BO820" s="2">
        <v>798</v>
      </c>
    </row>
    <row r="821" spans="66:67">
      <c r="BN821" s="127">
        <v>45362.61210648148</v>
      </c>
      <c r="BO821" s="2">
        <v>798</v>
      </c>
    </row>
    <row r="822" spans="66:67">
      <c r="BN822" s="127">
        <v>45362.612627314818</v>
      </c>
      <c r="BO822" s="2">
        <v>798</v>
      </c>
    </row>
    <row r="823" spans="66:67">
      <c r="BN823" s="127">
        <v>45362.61314814815</v>
      </c>
      <c r="BO823" s="2">
        <v>798</v>
      </c>
    </row>
    <row r="824" spans="66:67">
      <c r="BN824" s="127">
        <v>45362.613680555558</v>
      </c>
      <c r="BO824" s="2">
        <v>798</v>
      </c>
    </row>
    <row r="825" spans="66:67">
      <c r="BN825" s="127">
        <v>45362.614212962966</v>
      </c>
      <c r="BO825" s="2">
        <v>798</v>
      </c>
    </row>
    <row r="827" spans="66:67">
      <c r="BN827" s="127">
        <v>45362.645162037035</v>
      </c>
      <c r="BO827" s="2">
        <v>-108</v>
      </c>
    </row>
    <row r="828" spans="66:67">
      <c r="BN828" s="127">
        <v>45362.645312499997</v>
      </c>
      <c r="BO828" s="2">
        <v>-108</v>
      </c>
    </row>
    <row r="829" spans="66:67">
      <c r="BN829" s="127">
        <v>45362.645486111112</v>
      </c>
      <c r="BO829" s="2">
        <v>-108</v>
      </c>
    </row>
    <row r="830" spans="66:67">
      <c r="BN830" s="127">
        <v>45362.64565972222</v>
      </c>
      <c r="BO830" s="2">
        <v>-108</v>
      </c>
    </row>
    <row r="831" spans="66:67">
      <c r="BN831" s="127">
        <v>45362.645821759259</v>
      </c>
      <c r="BO831" s="2">
        <v>-108</v>
      </c>
    </row>
    <row r="832" spans="66:67">
      <c r="BN832" s="127">
        <v>45362.646041666667</v>
      </c>
      <c r="BO832" s="2">
        <v>-108</v>
      </c>
    </row>
    <row r="833" spans="66:67">
      <c r="BN833" s="127">
        <v>45362.646319444444</v>
      </c>
      <c r="BO833" s="2">
        <v>-108</v>
      </c>
    </row>
    <row r="834" spans="66:67">
      <c r="BN834" s="127">
        <v>45362.646562499998</v>
      </c>
      <c r="BO834" s="2">
        <v>-108</v>
      </c>
    </row>
    <row r="835" spans="66:67">
      <c r="BN835" s="127">
        <v>45362.646817129629</v>
      </c>
      <c r="BO835" s="2">
        <v>-108</v>
      </c>
    </row>
    <row r="836" spans="66:67">
      <c r="BN836" s="127">
        <v>45362.647106481483</v>
      </c>
      <c r="BO836" s="2">
        <v>-108</v>
      </c>
    </row>
    <row r="838" spans="66:67">
      <c r="BN838" s="127">
        <v>45362.648553240739</v>
      </c>
      <c r="BO838" s="2">
        <v>270</v>
      </c>
    </row>
    <row r="839" spans="66:67">
      <c r="BN839" s="127">
        <v>45362.648854166669</v>
      </c>
      <c r="BO839" s="2">
        <v>270</v>
      </c>
    </row>
    <row r="841" spans="66:67">
      <c r="BN841" s="127">
        <v>45362.649525462963</v>
      </c>
      <c r="BO841" s="2">
        <v>540</v>
      </c>
    </row>
    <row r="842" spans="66:67">
      <c r="BN842" s="127">
        <v>45362.649895833332</v>
      </c>
      <c r="BO842" s="2">
        <v>810</v>
      </c>
    </row>
    <row r="843" spans="66:67">
      <c r="BN843" s="127">
        <v>45362.650243055556</v>
      </c>
      <c r="BO843" s="2">
        <v>810</v>
      </c>
    </row>
    <row r="844" spans="66:67">
      <c r="BN844" s="127">
        <v>45362.650416666664</v>
      </c>
      <c r="BO844" s="2">
        <v>810</v>
      </c>
    </row>
    <row r="845" spans="66:67">
      <c r="BN845" s="127">
        <v>45362.650613425925</v>
      </c>
      <c r="BO845" s="2">
        <v>810</v>
      </c>
    </row>
    <row r="846" spans="66:67">
      <c r="BN846" s="127">
        <v>45362.650775462964</v>
      </c>
      <c r="BO846" s="2">
        <v>810</v>
      </c>
    </row>
    <row r="847" spans="66:67">
      <c r="BN847" s="127">
        <v>45362.650937500002</v>
      </c>
      <c r="BO847" s="2">
        <v>810</v>
      </c>
    </row>
    <row r="848" spans="66:67">
      <c r="BN848" s="127">
        <v>45362.651122685187</v>
      </c>
      <c r="BO848" s="2">
        <v>810</v>
      </c>
    </row>
    <row r="849" spans="66:67">
      <c r="BN849" s="127">
        <v>45362.651284722226</v>
      </c>
      <c r="BO849" s="2">
        <v>810</v>
      </c>
    </row>
    <row r="850" spans="66:67">
      <c r="BN850" s="127">
        <v>45362.651469907411</v>
      </c>
      <c r="BO850" s="2">
        <v>810</v>
      </c>
    </row>
    <row r="851" spans="66:67">
      <c r="BN851" s="127">
        <v>45362.651643518519</v>
      </c>
      <c r="BO851" s="2">
        <v>810</v>
      </c>
    </row>
    <row r="852" spans="66:67">
      <c r="BN852" s="127">
        <v>45362.651817129627</v>
      </c>
      <c r="BO852" s="2">
        <v>810</v>
      </c>
    </row>
    <row r="853" spans="66:67">
      <c r="BN853" s="127">
        <v>45362.651979166665</v>
      </c>
      <c r="BO853" s="2">
        <v>810</v>
      </c>
    </row>
    <row r="854" spans="66:67">
      <c r="BN854" s="127">
        <v>45362.65216435185</v>
      </c>
      <c r="BO854" s="2">
        <v>810</v>
      </c>
    </row>
    <row r="855" spans="66:67">
      <c r="BN855" s="127">
        <v>45362.652326388888</v>
      </c>
      <c r="BO855" s="2">
        <v>810</v>
      </c>
    </row>
    <row r="856" spans="66:67">
      <c r="BN856" s="127">
        <v>45362.652511574073</v>
      </c>
      <c r="BO856" s="2">
        <v>810</v>
      </c>
    </row>
    <row r="857" spans="66:67">
      <c r="BN857" s="127">
        <v>45362.652685185189</v>
      </c>
      <c r="BO857" s="2">
        <v>810</v>
      </c>
    </row>
    <row r="858" spans="66:67">
      <c r="BN858" s="127">
        <v>45362.65284722222</v>
      </c>
      <c r="BO858" s="2">
        <v>810</v>
      </c>
    </row>
    <row r="859" spans="66:67">
      <c r="BN859" s="127">
        <v>45362.653020833335</v>
      </c>
      <c r="BO859" s="2">
        <v>810</v>
      </c>
    </row>
    <row r="860" spans="66:67">
      <c r="BN860" s="127">
        <v>45362.65320601852</v>
      </c>
      <c r="BO860" s="2">
        <v>810</v>
      </c>
    </row>
    <row r="861" spans="66:67">
      <c r="BN861" s="127">
        <v>45362.653368055559</v>
      </c>
      <c r="BO861" s="2">
        <v>810</v>
      </c>
    </row>
    <row r="862" spans="66:67">
      <c r="BN862" s="127">
        <v>45362.653541666667</v>
      </c>
      <c r="BO862" s="2">
        <v>810</v>
      </c>
    </row>
    <row r="863" spans="66:67">
      <c r="BN863" s="127">
        <v>45362.653715277775</v>
      </c>
      <c r="BO863" s="2">
        <v>810</v>
      </c>
    </row>
    <row r="864" spans="66:67">
      <c r="BN864" s="127">
        <v>45362.65388888889</v>
      </c>
      <c r="BO864" s="2">
        <v>810</v>
      </c>
    </row>
    <row r="865" spans="66:67">
      <c r="BN865" s="127">
        <v>45362.654062499998</v>
      </c>
      <c r="BO865" s="2">
        <v>810</v>
      </c>
    </row>
    <row r="866" spans="66:67">
      <c r="BN866" s="127">
        <v>45362.654247685183</v>
      </c>
      <c r="BO866" s="2">
        <v>810</v>
      </c>
    </row>
    <row r="867" spans="66:67">
      <c r="BN867" s="127">
        <v>45362.654409722221</v>
      </c>
      <c r="BO867" s="2">
        <v>810</v>
      </c>
    </row>
    <row r="868" spans="66:67">
      <c r="BN868" s="127">
        <v>45362.654606481483</v>
      </c>
      <c r="BO868" s="2">
        <v>810</v>
      </c>
    </row>
    <row r="870" spans="66:67">
      <c r="BN870" s="127">
        <v>45362.751620370371</v>
      </c>
      <c r="BO870" s="2">
        <v>810</v>
      </c>
    </row>
    <row r="871" spans="66:67">
      <c r="BN871" s="127">
        <v>45362.751770833333</v>
      </c>
      <c r="BO871" s="2">
        <v>810</v>
      </c>
    </row>
    <row r="872" spans="66:67">
      <c r="BN872" s="127">
        <v>45362.751944444448</v>
      </c>
      <c r="BO872" s="2">
        <v>810</v>
      </c>
    </row>
    <row r="873" spans="66:67">
      <c r="BN873" s="127">
        <v>45362.752106481479</v>
      </c>
      <c r="BO873" s="2">
        <v>810</v>
      </c>
    </row>
    <row r="874" spans="66:67">
      <c r="BN874" s="127">
        <v>45362.752326388887</v>
      </c>
      <c r="BO874" s="2">
        <v>810</v>
      </c>
    </row>
    <row r="876" spans="66:67">
      <c r="BN876" s="127">
        <v>45364.558749999997</v>
      </c>
      <c r="BO876" s="2">
        <v>28.5</v>
      </c>
    </row>
    <row r="878" spans="66:67">
      <c r="BN878" s="127">
        <v>45364.581145833334</v>
      </c>
      <c r="BO878" s="2">
        <v>28.5</v>
      </c>
    </row>
    <row r="880" spans="66:67">
      <c r="BN880" s="127">
        <v>45367.906215277777</v>
      </c>
      <c r="BO880" s="2">
        <v>0</v>
      </c>
    </row>
    <row r="881" spans="66:67">
      <c r="BN881" s="127">
        <v>45367.906585648147</v>
      </c>
      <c r="BO881" s="2">
        <v>0</v>
      </c>
    </row>
    <row r="882" spans="66:67">
      <c r="BN882" s="127">
        <v>45367.906921296293</v>
      </c>
      <c r="BO882" s="2">
        <v>0</v>
      </c>
    </row>
    <row r="883" spans="66:67">
      <c r="BN883" s="127">
        <v>45367.907268518517</v>
      </c>
      <c r="BO883" s="2">
        <v>0</v>
      </c>
    </row>
    <row r="884" spans="66:67">
      <c r="BN884" s="127">
        <v>45367.907627314817</v>
      </c>
      <c r="BO884" s="2">
        <v>0</v>
      </c>
    </row>
    <row r="885" spans="66:67">
      <c r="BN885" s="127">
        <v>45367.908043981479</v>
      </c>
      <c r="BO885" s="2">
        <v>0</v>
      </c>
    </row>
    <row r="887" spans="66:67">
      <c r="BN887" s="127">
        <v>45370.84983796296</v>
      </c>
      <c r="BO887" s="2">
        <v>-81.600000000000364</v>
      </c>
    </row>
    <row r="889" spans="66:67">
      <c r="BN889" s="127">
        <v>45370.877152777779</v>
      </c>
      <c r="BO889" s="2">
        <v>-2200.5</v>
      </c>
    </row>
    <row r="890" spans="66:67">
      <c r="BN890" s="127">
        <v>45370.877395833333</v>
      </c>
      <c r="BO890" s="2">
        <v>-2200.5</v>
      </c>
    </row>
    <row r="891" spans="66:67">
      <c r="BN891" s="127">
        <v>45370.877627314818</v>
      </c>
      <c r="BO891" s="2">
        <v>-2200.5</v>
      </c>
    </row>
    <row r="892" spans="66:67">
      <c r="BN892" s="127">
        <v>45370.878067129626</v>
      </c>
      <c r="BO892" s="2">
        <v>-2200.5</v>
      </c>
    </row>
    <row r="893" spans="66:67">
      <c r="BN893" s="127">
        <v>45370.878321759257</v>
      </c>
      <c r="BO893" s="2">
        <v>-2200.5</v>
      </c>
    </row>
    <row r="894" spans="66:67">
      <c r="BN894" s="127">
        <v>45370.878576388888</v>
      </c>
      <c r="BO894" s="2">
        <v>-2200.5</v>
      </c>
    </row>
    <row r="895" spans="66:67">
      <c r="BN895" s="127">
        <v>45370.878842592596</v>
      </c>
      <c r="BO895" s="2">
        <v>-2200.5</v>
      </c>
    </row>
    <row r="897" spans="66:67">
      <c r="BN897" s="127">
        <v>45370.882662037038</v>
      </c>
      <c r="BO897" s="2">
        <v>-2200.5</v>
      </c>
    </row>
    <row r="899" spans="66:67">
      <c r="BN899" s="127">
        <v>45371.723020833335</v>
      </c>
      <c r="BO899" s="2">
        <v>236.625</v>
      </c>
    </row>
    <row r="900" spans="66:67">
      <c r="BN900" s="127">
        <v>45371.723229166666</v>
      </c>
      <c r="BO900" s="2">
        <v>236.625</v>
      </c>
    </row>
    <row r="902" spans="66:67">
      <c r="BN902" s="127">
        <v>45371.732465277775</v>
      </c>
      <c r="BO902" s="2">
        <v>0</v>
      </c>
    </row>
    <row r="903" spans="66:67">
      <c r="BN903" s="127">
        <v>45371.732858796298</v>
      </c>
      <c r="BO903" s="2">
        <v>0</v>
      </c>
    </row>
    <row r="904" spans="66:67">
      <c r="BN904" s="127">
        <v>45371.733148148145</v>
      </c>
      <c r="BO904" s="2">
        <v>0</v>
      </c>
    </row>
    <row r="906" spans="66:67">
      <c r="BN906" s="127">
        <v>45371.750208333331</v>
      </c>
      <c r="BO906" s="2">
        <v>0</v>
      </c>
    </row>
    <row r="907" spans="66:67">
      <c r="BN907" s="127">
        <v>45371.750497685185</v>
      </c>
      <c r="BO907" s="2">
        <v>0</v>
      </c>
    </row>
    <row r="908" spans="66:67">
      <c r="BN908" s="127">
        <v>45371.750740740739</v>
      </c>
      <c r="BO908" s="2">
        <v>0</v>
      </c>
    </row>
    <row r="909" spans="66:67">
      <c r="BN909" s="127">
        <v>45371.751018518517</v>
      </c>
      <c r="BO909" s="2">
        <v>0</v>
      </c>
    </row>
    <row r="910" spans="66:67">
      <c r="BN910" s="127">
        <v>45371.751284722224</v>
      </c>
      <c r="BO910" s="2">
        <v>0</v>
      </c>
    </row>
    <row r="912" spans="66:67">
      <c r="BN912" s="127">
        <v>45372.42423611111</v>
      </c>
      <c r="BO912" s="2">
        <v>-47.499999999999773</v>
      </c>
    </row>
    <row r="913" spans="66:67">
      <c r="BN913" s="127">
        <v>45372.42465277778</v>
      </c>
      <c r="BO913" s="2">
        <v>-47.499999999999773</v>
      </c>
    </row>
    <row r="914" spans="66:67">
      <c r="BN914" s="127">
        <v>45372.424976851849</v>
      </c>
      <c r="BO914" s="2">
        <v>-47.499999999999773</v>
      </c>
    </row>
    <row r="915" spans="66:67">
      <c r="BN915" s="127">
        <v>45372.425243055557</v>
      </c>
      <c r="BO915" s="2">
        <v>-47.499999999999773</v>
      </c>
    </row>
    <row r="916" spans="66:67">
      <c r="BN916" s="127">
        <v>45372.425578703704</v>
      </c>
      <c r="BO916" s="2">
        <v>-47.499999999999773</v>
      </c>
    </row>
    <row r="917" spans="66:67">
      <c r="BN917" s="127">
        <v>45372.425925925927</v>
      </c>
      <c r="BO917" s="2">
        <v>-47.499999999999773</v>
      </c>
    </row>
    <row r="918" spans="66:67">
      <c r="BN918" s="127">
        <v>45372.426226851851</v>
      </c>
      <c r="BO918" s="2">
        <v>-47.499999999999773</v>
      </c>
    </row>
    <row r="919" spans="66:67">
      <c r="BN919" s="127">
        <v>45372.426539351851</v>
      </c>
      <c r="BO919" s="2">
        <v>-47.499999999999773</v>
      </c>
    </row>
    <row r="920" spans="66:67">
      <c r="BN920" s="127">
        <v>45372.426805555559</v>
      </c>
      <c r="BO920" s="2">
        <v>-47.499999999999773</v>
      </c>
    </row>
    <row r="921" spans="66:67">
      <c r="BN921" s="127">
        <v>45372.427094907405</v>
      </c>
      <c r="BO921" s="2">
        <v>-47.499999999999773</v>
      </c>
    </row>
    <row r="922" spans="66:67">
      <c r="BN922" s="127">
        <v>45372.427407407406</v>
      </c>
      <c r="BO922" s="2">
        <v>-47.499999999999773</v>
      </c>
    </row>
    <row r="923" spans="66:67">
      <c r="BN923" s="127">
        <v>45372.427766203706</v>
      </c>
      <c r="BO923" s="2">
        <v>-47.499999999999773</v>
      </c>
    </row>
    <row r="924" spans="66:67">
      <c r="BN924" s="127">
        <v>45372.428078703706</v>
      </c>
      <c r="BO924" s="2">
        <v>-47.499999999999773</v>
      </c>
    </row>
    <row r="925" spans="66:67">
      <c r="BN925" s="127">
        <v>45372.428368055553</v>
      </c>
      <c r="BO925" s="2">
        <v>-47.499999999999773</v>
      </c>
    </row>
    <row r="926" spans="66:67">
      <c r="BN926" s="127">
        <v>45372.428668981483</v>
      </c>
      <c r="BO926" s="2">
        <v>-47.499999999999773</v>
      </c>
    </row>
    <row r="927" spans="66:67">
      <c r="BN927" s="127">
        <v>45372.428946759261</v>
      </c>
      <c r="BO927" s="2">
        <v>-47.499999999999773</v>
      </c>
    </row>
    <row r="928" spans="66:67">
      <c r="BN928" s="127">
        <v>45372.429247685184</v>
      </c>
      <c r="BO928" s="2">
        <v>-47.499999999999773</v>
      </c>
    </row>
    <row r="929" spans="66:67">
      <c r="BN929" s="127">
        <v>45372.429548611108</v>
      </c>
      <c r="BO929" s="2">
        <v>-47.499999999999773</v>
      </c>
    </row>
    <row r="930" spans="66:67">
      <c r="BN930" s="127">
        <v>45372.429826388892</v>
      </c>
      <c r="BO930" s="2">
        <v>-47.499999999999773</v>
      </c>
    </row>
    <row r="931" spans="66:67">
      <c r="BN931" s="127">
        <v>45372.430115740739</v>
      </c>
      <c r="BO931" s="2">
        <v>-47.499999999999773</v>
      </c>
    </row>
    <row r="932" spans="66:67">
      <c r="BN932" s="127">
        <v>45372.430393518516</v>
      </c>
      <c r="BO932" s="2">
        <v>-47.499999999999773</v>
      </c>
    </row>
    <row r="933" spans="66:67">
      <c r="BN933" s="127">
        <v>45372.430694444447</v>
      </c>
      <c r="BO933" s="2">
        <v>-47.499999999999773</v>
      </c>
    </row>
    <row r="934" spans="66:67">
      <c r="BN934" s="127">
        <v>45372.431018518517</v>
      </c>
      <c r="BO934" s="2">
        <v>-47.499999999999773</v>
      </c>
    </row>
    <row r="935" spans="66:67">
      <c r="BN935" s="127">
        <v>45372.431342592594</v>
      </c>
      <c r="BO935" s="2">
        <v>-47.499999999999773</v>
      </c>
    </row>
    <row r="936" spans="66:67">
      <c r="BN936" s="127">
        <v>45372.431689814817</v>
      </c>
      <c r="BO936" s="2">
        <v>-47.499999999999773</v>
      </c>
    </row>
    <row r="937" spans="66:67">
      <c r="BN937" s="127">
        <v>45372.432013888887</v>
      </c>
      <c r="BO937" s="2">
        <v>-47.499999999999773</v>
      </c>
    </row>
    <row r="938" spans="66:67">
      <c r="BN938" s="127">
        <v>45372.432303240741</v>
      </c>
      <c r="BO938" s="2">
        <v>-47.499999999999773</v>
      </c>
    </row>
    <row r="939" spans="66:67">
      <c r="BN939" s="127">
        <v>45372.432604166665</v>
      </c>
      <c r="BO939" s="2">
        <v>-47.499999999999773</v>
      </c>
    </row>
    <row r="940" spans="66:67">
      <c r="BN940" s="127">
        <v>45372.432905092595</v>
      </c>
      <c r="BO940" s="2">
        <v>-47.499999999999773</v>
      </c>
    </row>
    <row r="941" spans="66:67">
      <c r="BN941" s="127">
        <v>45372.433263888888</v>
      </c>
      <c r="BO941" s="2">
        <v>-47.499999999999773</v>
      </c>
    </row>
    <row r="942" spans="66:67">
      <c r="BN942" s="127">
        <v>45372.433599537035</v>
      </c>
      <c r="BO942" s="2">
        <v>-47.499999999999773</v>
      </c>
    </row>
    <row r="943" spans="66:67">
      <c r="BN943" s="127">
        <v>45372.433946759258</v>
      </c>
      <c r="BO943" s="2">
        <v>-47.499999999999773</v>
      </c>
    </row>
    <row r="944" spans="66:67">
      <c r="BN944" s="127">
        <v>45372.434212962966</v>
      </c>
      <c r="BO944" s="2">
        <v>-47.499999999999773</v>
      </c>
    </row>
    <row r="945" spans="66:67">
      <c r="BN945" s="127">
        <v>45372.434490740743</v>
      </c>
      <c r="BO945" s="2">
        <v>-47.499999999999773</v>
      </c>
    </row>
    <row r="946" spans="66:67">
      <c r="BN946" s="127">
        <v>45372.434837962966</v>
      </c>
      <c r="BO946" s="2">
        <v>-47.499999999999773</v>
      </c>
    </row>
    <row r="947" spans="66:67">
      <c r="BN947" s="127">
        <v>45372.435196759259</v>
      </c>
      <c r="BO947" s="2">
        <v>-47.499999999999773</v>
      </c>
    </row>
    <row r="948" spans="66:67">
      <c r="BN948" s="127">
        <v>45372.435520833336</v>
      </c>
      <c r="BO948" s="2">
        <v>-47.499999999999773</v>
      </c>
    </row>
    <row r="949" spans="66:67">
      <c r="BN949" s="127">
        <v>45372.435844907406</v>
      </c>
      <c r="BO949" s="2">
        <v>-47.499999999999773</v>
      </c>
    </row>
    <row r="950" spans="66:67">
      <c r="BN950" s="127">
        <v>45372.43613425926</v>
      </c>
      <c r="BO950" s="2">
        <v>-47.499999999999773</v>
      </c>
    </row>
    <row r="951" spans="66:67">
      <c r="BN951" s="127">
        <v>45372.436435185184</v>
      </c>
      <c r="BO951" s="2">
        <v>-47.499999999999773</v>
      </c>
    </row>
    <row r="952" spans="66:67">
      <c r="BN952" s="127">
        <v>45372.436759259261</v>
      </c>
      <c r="BO952" s="2">
        <v>-47.499999999999773</v>
      </c>
    </row>
    <row r="953" spans="66:67">
      <c r="BN953" s="127">
        <v>45372.437048611115</v>
      </c>
      <c r="BO953" s="2">
        <v>-47.499999999999773</v>
      </c>
    </row>
    <row r="954" spans="66:67">
      <c r="BN954" s="127">
        <v>45372.437337962961</v>
      </c>
      <c r="BO954" s="2">
        <v>-47.499999999999773</v>
      </c>
    </row>
    <row r="955" spans="66:67">
      <c r="BN955" s="127">
        <v>45372.437638888892</v>
      </c>
      <c r="BO955" s="2">
        <v>-47.499999999999773</v>
      </c>
    </row>
    <row r="956" spans="66:67">
      <c r="BN956" s="127">
        <v>45372.437997685185</v>
      </c>
      <c r="BO956" s="2">
        <v>-47.499999999999773</v>
      </c>
    </row>
    <row r="957" spans="66:67">
      <c r="BN957" s="127">
        <v>45372.438333333332</v>
      </c>
      <c r="BO957" s="2">
        <v>-47.499999999999773</v>
      </c>
    </row>
    <row r="958" spans="66:67">
      <c r="BN958" s="127">
        <v>45372.438634259262</v>
      </c>
      <c r="BO958" s="2">
        <v>-47.499999999999773</v>
      </c>
    </row>
    <row r="959" spans="66:67">
      <c r="BN959" s="127">
        <v>45372.438900462963</v>
      </c>
      <c r="BO959" s="2">
        <v>-47.499999999999773</v>
      </c>
    </row>
    <row r="960" spans="66:67">
      <c r="BN960" s="127">
        <v>45372.439189814817</v>
      </c>
      <c r="BO960" s="2">
        <v>-47.499999999999773</v>
      </c>
    </row>
    <row r="961" spans="66:67">
      <c r="BN961" s="127">
        <v>45372.439479166664</v>
      </c>
      <c r="BO961" s="2">
        <v>-47.499999999999773</v>
      </c>
    </row>
    <row r="962" spans="66:67">
      <c r="BN962" s="127">
        <v>45372.439780092594</v>
      </c>
      <c r="BO962" s="2">
        <v>-47.499999999999773</v>
      </c>
    </row>
    <row r="963" spans="66:67">
      <c r="BN963" s="127">
        <v>45372.440046296295</v>
      </c>
      <c r="BO963" s="2">
        <v>-47.499999999999773</v>
      </c>
    </row>
    <row r="964" spans="66:67">
      <c r="BN964" s="127">
        <v>45372.440474537034</v>
      </c>
      <c r="BO964" s="2">
        <v>-47.499999999999773</v>
      </c>
    </row>
    <row r="965" spans="66:67">
      <c r="BN965" s="127">
        <v>45372.440752314818</v>
      </c>
      <c r="BO965" s="2">
        <v>-47.499999999999773</v>
      </c>
    </row>
    <row r="966" spans="66:67">
      <c r="BN966" s="127">
        <v>45372.441076388888</v>
      </c>
      <c r="BO966" s="2">
        <v>-47.499999999999773</v>
      </c>
    </row>
    <row r="967" spans="66:67">
      <c r="BN967" s="127">
        <v>45372.441388888888</v>
      </c>
      <c r="BO967" s="2">
        <v>-47.499999999999773</v>
      </c>
    </row>
    <row r="968" spans="66:67">
      <c r="BN968" s="127">
        <v>45372.441689814812</v>
      </c>
      <c r="BO968" s="2">
        <v>-47.499999999999773</v>
      </c>
    </row>
    <row r="969" spans="66:67">
      <c r="BN969" s="127">
        <v>45372.441979166666</v>
      </c>
      <c r="BO969" s="2">
        <v>-47.499999999999773</v>
      </c>
    </row>
    <row r="970" spans="66:67">
      <c r="BN970" s="127">
        <v>45372.44226851852</v>
      </c>
      <c r="BO970" s="2">
        <v>-47.499999999999773</v>
      </c>
    </row>
    <row r="971" spans="66:67">
      <c r="BN971" s="127">
        <v>45372.442546296297</v>
      </c>
      <c r="BO971" s="2">
        <v>-47.499999999999773</v>
      </c>
    </row>
    <row r="972" spans="66:67">
      <c r="BN972" s="127">
        <v>45372.442824074074</v>
      </c>
      <c r="BO972" s="2">
        <v>-47.499999999999773</v>
      </c>
    </row>
    <row r="973" spans="66:67">
      <c r="BN973" s="127">
        <v>45372.443124999998</v>
      </c>
      <c r="BO973" s="2">
        <v>-47.499999999999773</v>
      </c>
    </row>
    <row r="974" spans="66:67">
      <c r="BN974" s="127">
        <v>45372.443414351852</v>
      </c>
      <c r="BO974" s="2">
        <v>-47.499999999999773</v>
      </c>
    </row>
    <row r="975" spans="66:67">
      <c r="BN975" s="127">
        <v>45372.443692129629</v>
      </c>
      <c r="BO975" s="2">
        <v>-47.499999999999773</v>
      </c>
    </row>
    <row r="976" spans="66:67">
      <c r="BN976" s="127">
        <v>45372.443993055553</v>
      </c>
      <c r="BO976" s="2">
        <v>-47.499999999999773</v>
      </c>
    </row>
    <row r="977" spans="66:67">
      <c r="BN977" s="127">
        <v>45372.444409722222</v>
      </c>
      <c r="BO977" s="2">
        <v>-47.499999999999773</v>
      </c>
    </row>
    <row r="978" spans="66:67">
      <c r="BN978" s="127">
        <v>45372.444710648146</v>
      </c>
      <c r="BO978" s="2">
        <v>-47.499999999999773</v>
      </c>
    </row>
    <row r="979" spans="66:67">
      <c r="BN979" s="127">
        <v>45372.445034722223</v>
      </c>
      <c r="BO979" s="2">
        <v>-47.499999999999773</v>
      </c>
    </row>
    <row r="980" spans="66:67">
      <c r="BN980" s="127">
        <v>45372.4453587963</v>
      </c>
      <c r="BO980" s="2">
        <v>-47.499999999999773</v>
      </c>
    </row>
    <row r="981" spans="66:67">
      <c r="BN981" s="127">
        <v>45372.445659722223</v>
      </c>
      <c r="BO981" s="2">
        <v>-47.499999999999773</v>
      </c>
    </row>
    <row r="982" spans="66:67">
      <c r="BN982" s="127">
        <v>45372.445983796293</v>
      </c>
      <c r="BO982" s="2">
        <v>-47.499999999999773</v>
      </c>
    </row>
    <row r="983" spans="66:67">
      <c r="BN983" s="127">
        <v>45372.446250000001</v>
      </c>
      <c r="BO983" s="2">
        <v>-47.499999999999773</v>
      </c>
    </row>
    <row r="984" spans="66:67">
      <c r="BN984" s="127">
        <v>45372.446574074071</v>
      </c>
      <c r="BO984" s="2">
        <v>-47.499999999999773</v>
      </c>
    </row>
    <row r="985" spans="66:67">
      <c r="BN985" s="127">
        <v>45372.446886574071</v>
      </c>
      <c r="BO985" s="2">
        <v>-47.499999999999773</v>
      </c>
    </row>
    <row r="986" spans="66:67">
      <c r="BN986" s="127">
        <v>45372.447187500002</v>
      </c>
      <c r="BO986" s="2">
        <v>-47.499999999999773</v>
      </c>
    </row>
    <row r="987" spans="66:67">
      <c r="BN987" s="127">
        <v>45372.447500000002</v>
      </c>
      <c r="BO987" s="2">
        <v>-47.499999999999773</v>
      </c>
    </row>
    <row r="988" spans="66:67">
      <c r="BN988" s="127">
        <v>45372.447824074072</v>
      </c>
      <c r="BO988" s="2">
        <v>-47.499999999999773</v>
      </c>
    </row>
    <row r="989" spans="66:67">
      <c r="BN989" s="127">
        <v>45372.448101851849</v>
      </c>
      <c r="BO989" s="2">
        <v>-47.499999999999773</v>
      </c>
    </row>
    <row r="990" spans="66:67">
      <c r="BN990" s="127">
        <v>45372.448611111111</v>
      </c>
      <c r="BO990" s="2">
        <v>-47.499999999999773</v>
      </c>
    </row>
    <row r="991" spans="66:67">
      <c r="BN991" s="127">
        <v>45372.449166666665</v>
      </c>
      <c r="BO991" s="2">
        <v>-47.499999999999773</v>
      </c>
    </row>
    <row r="992" spans="66:67">
      <c r="BN992" s="127">
        <v>45372.44971064815</v>
      </c>
      <c r="BO992" s="2">
        <v>-47.499999999999773</v>
      </c>
    </row>
    <row r="993" spans="66:67">
      <c r="BN993" s="127">
        <v>45372.450266203705</v>
      </c>
      <c r="BO993" s="2">
        <v>-47.499999999999773</v>
      </c>
    </row>
    <row r="994" spans="66:67">
      <c r="BN994" s="127">
        <v>45372.450844907406</v>
      </c>
      <c r="BO994" s="2">
        <v>-47.499999999999773</v>
      </c>
    </row>
    <row r="996" spans="66:67">
      <c r="BN996" s="127">
        <v>45372.727337962962</v>
      </c>
      <c r="BO996" s="2">
        <v>-47.499999999999773</v>
      </c>
    </row>
    <row r="997" spans="66:67">
      <c r="BN997" s="127">
        <v>45372.727812500001</v>
      </c>
      <c r="BO997" s="2">
        <v>-47.499999999999773</v>
      </c>
    </row>
    <row r="998" spans="66:67">
      <c r="BN998" s="127">
        <v>45372.728148148148</v>
      </c>
      <c r="BO998" s="2">
        <v>-47.499999999999773</v>
      </c>
    </row>
  </sheetData>
  <protectedRanges>
    <protectedRange sqref="AX15:BB15 M15:AV15 BD15:BL15" name="text_1"/>
    <protectedRange sqref="BE16:BL16 BE15 BI15:BL15 BD17:BL63" name="log"/>
    <protectedRange sqref="BE15 BI15 BE16:BF16 BD17:BF63" name="Range4"/>
  </protectedRanges>
  <mergeCells count="6">
    <mergeCell ref="BD14:BL14"/>
    <mergeCell ref="G14:T14"/>
    <mergeCell ref="U14:AB14"/>
    <mergeCell ref="AC14:AK14"/>
    <mergeCell ref="AL14:AS14"/>
    <mergeCell ref="AU14:BB14"/>
  </mergeCells>
  <conditionalFormatting sqref="U16:AC17 G16:I17">
    <cfRule type="expression" dxfId="255" priority="276">
      <formula>OR(G16="SELL",G16="SHORT")</formula>
    </cfRule>
  </conditionalFormatting>
  <conditionalFormatting sqref="BA1:BB1 BA17:BB63">
    <cfRule type="cellIs" dxfId="254" priority="275" operator="lessThan">
      <formula>0</formula>
    </cfRule>
  </conditionalFormatting>
  <conditionalFormatting sqref="BA1:BB1 BD17:BD63 AV17:AV63 BA17:BB63 G17:AQ63">
    <cfRule type="containsText" dxfId="253" priority="274" operator="containsText" text="SELL">
      <formula>NOT(ISERROR(SEARCH("SELL",G1)))</formula>
    </cfRule>
  </conditionalFormatting>
  <conditionalFormatting sqref="AO17:AO63 AV17:AV63">
    <cfRule type="containsText" dxfId="252" priority="273" operator="containsText" text="BUY">
      <formula>NOT(ISERROR(SEARCH("BUY",AO17)))</formula>
    </cfRule>
  </conditionalFormatting>
  <conditionalFormatting sqref="AU17:AU63">
    <cfRule type="cellIs" dxfId="251" priority="272" operator="equal">
      <formula>0</formula>
    </cfRule>
  </conditionalFormatting>
  <conditionalFormatting sqref="U17:V63">
    <cfRule type="expression" dxfId="250" priority="271">
      <formula>OR(U17="SELL",U17="SHORT")</formula>
    </cfRule>
  </conditionalFormatting>
  <conditionalFormatting sqref="U17:V63">
    <cfRule type="expression" dxfId="249" priority="270">
      <formula>OR(U17="SELL",U17="SHORT")</formula>
    </cfRule>
  </conditionalFormatting>
  <conditionalFormatting sqref="U17:V63">
    <cfRule type="expression" dxfId="248" priority="269">
      <formula>OR(U17="SELL",U17="SHORT")</formula>
    </cfRule>
  </conditionalFormatting>
  <conditionalFormatting sqref="U17:U63">
    <cfRule type="expression" dxfId="247" priority="268">
      <formula>OR(U17="SELL",U17="SHORT")</formula>
    </cfRule>
  </conditionalFormatting>
  <conditionalFormatting sqref="V17:V63">
    <cfRule type="expression" dxfId="246" priority="267">
      <formula>OR(V17="SELL",V17="SHORT")</formula>
    </cfRule>
  </conditionalFormatting>
  <conditionalFormatting sqref="V17:V63">
    <cfRule type="expression" dxfId="245" priority="266">
      <formula>OR(V17="SELL",V17="SHORT")</formula>
    </cfRule>
  </conditionalFormatting>
  <conditionalFormatting sqref="U1 U5:U1048576">
    <cfRule type="cellIs" dxfId="244" priority="265" operator="equal">
      <formula>"No Analysis"</formula>
    </cfRule>
  </conditionalFormatting>
  <conditionalFormatting sqref="V1:V1048576">
    <cfRule type="cellIs" dxfId="243" priority="264" operator="equal">
      <formula>"No Analysis"</formula>
    </cfRule>
  </conditionalFormatting>
  <conditionalFormatting sqref="U17:V63">
    <cfRule type="expression" dxfId="242" priority="263">
      <formula>OR(U17="SELL",U17="SHORT")</formula>
    </cfRule>
  </conditionalFormatting>
  <conditionalFormatting sqref="U17:U63">
    <cfRule type="expression" dxfId="241" priority="262">
      <formula>OR(U17="SELL",U17="SHORT")</formula>
    </cfRule>
  </conditionalFormatting>
  <conditionalFormatting sqref="U17:V63">
    <cfRule type="expression" dxfId="240" priority="261">
      <formula>OR(U17="SELL",U17="SHORT")</formula>
    </cfRule>
  </conditionalFormatting>
  <conditionalFormatting sqref="BD17:BE20">
    <cfRule type="cellIs" dxfId="239" priority="260" operator="lessThan">
      <formula>0</formula>
    </cfRule>
  </conditionalFormatting>
  <conditionalFormatting sqref="BD17:BE20">
    <cfRule type="containsText" dxfId="238" priority="259" operator="containsText" text="SELL">
      <formula>NOT(ISERROR(SEARCH("SELL",BD17)))</formula>
    </cfRule>
  </conditionalFormatting>
  <conditionalFormatting sqref="BD17:BE20">
    <cfRule type="cellIs" dxfId="237" priority="258" operator="lessThan">
      <formula>0</formula>
    </cfRule>
  </conditionalFormatting>
  <conditionalFormatting sqref="BD17:BE20">
    <cfRule type="containsText" dxfId="236" priority="257" operator="containsText" text="SELL">
      <formula>NOT(ISERROR(SEARCH("SELL",BD17)))</formula>
    </cfRule>
  </conditionalFormatting>
  <conditionalFormatting sqref="BE17:BE23">
    <cfRule type="cellIs" dxfId="235" priority="256" operator="lessThan">
      <formula>0</formula>
    </cfRule>
  </conditionalFormatting>
  <conditionalFormatting sqref="BE17:BE23">
    <cfRule type="containsText" dxfId="234" priority="255" operator="containsText" text="SELL">
      <formula>NOT(ISERROR(SEARCH("SELL",BE17)))</formula>
    </cfRule>
  </conditionalFormatting>
  <conditionalFormatting sqref="BE17:BE23">
    <cfRule type="cellIs" dxfId="233" priority="254" operator="lessThan">
      <formula>0</formula>
    </cfRule>
  </conditionalFormatting>
  <conditionalFormatting sqref="BE17:BE23">
    <cfRule type="containsText" dxfId="232" priority="253" operator="containsText" text="SELL">
      <formula>NOT(ISERROR(SEARCH("SELL",BE17)))</formula>
    </cfRule>
  </conditionalFormatting>
  <conditionalFormatting sqref="AX17:AX63">
    <cfRule type="containsText" dxfId="231" priority="252" operator="containsText" text="SELL">
      <formula>NOT(ISERROR(SEARCH("SELL",AX17)))</formula>
    </cfRule>
  </conditionalFormatting>
  <conditionalFormatting sqref="U12:AC12 G12:I12">
    <cfRule type="expression" dxfId="230" priority="251">
      <formula>OR(G12="SELL",G12="SHORT")</formula>
    </cfRule>
  </conditionalFormatting>
  <conditionalFormatting sqref="BA12:BB12">
    <cfRule type="cellIs" dxfId="229" priority="250" operator="lessThan">
      <formula>0</formula>
    </cfRule>
  </conditionalFormatting>
  <conditionalFormatting sqref="AV12 BA12:BB12 G12:AQ12">
    <cfRule type="containsText" dxfId="228" priority="249" operator="containsText" text="SELL">
      <formula>NOT(ISERROR(SEARCH("SELL",G12)))</formula>
    </cfRule>
  </conditionalFormatting>
  <conditionalFormatting sqref="AO12 AV12">
    <cfRule type="containsText" dxfId="227" priority="248" operator="containsText" text="BUY">
      <formula>NOT(ISERROR(SEARCH("BUY",AO12)))</formula>
    </cfRule>
  </conditionalFormatting>
  <conditionalFormatting sqref="AU12">
    <cfRule type="cellIs" dxfId="226" priority="247" operator="equal">
      <formula>0</formula>
    </cfRule>
  </conditionalFormatting>
  <conditionalFormatting sqref="U12:V12">
    <cfRule type="expression" dxfId="225" priority="246">
      <formula>OR(U12="SELL",U12="SHORT")</formula>
    </cfRule>
  </conditionalFormatting>
  <conditionalFormatting sqref="U12:V12">
    <cfRule type="expression" dxfId="224" priority="245">
      <formula>OR(U12="SELL",U12="SHORT")</formula>
    </cfRule>
  </conditionalFormatting>
  <conditionalFormatting sqref="U12:V12">
    <cfRule type="expression" dxfId="223" priority="244">
      <formula>OR(U12="SELL",U12="SHORT")</formula>
    </cfRule>
  </conditionalFormatting>
  <conditionalFormatting sqref="U12">
    <cfRule type="expression" dxfId="222" priority="243">
      <formula>OR(U12="SELL",U12="SHORT")</formula>
    </cfRule>
  </conditionalFormatting>
  <conditionalFormatting sqref="V12">
    <cfRule type="expression" dxfId="221" priority="242">
      <formula>OR(V12="SELL",V12="SHORT")</formula>
    </cfRule>
  </conditionalFormatting>
  <conditionalFormatting sqref="V12">
    <cfRule type="expression" dxfId="220" priority="241">
      <formula>OR(V12="SELL",V12="SHORT")</formula>
    </cfRule>
  </conditionalFormatting>
  <conditionalFormatting sqref="U12:V12">
    <cfRule type="expression" dxfId="219" priority="240">
      <formula>OR(U12="SELL",U12="SHORT")</formula>
    </cfRule>
  </conditionalFormatting>
  <conditionalFormatting sqref="U12">
    <cfRule type="expression" dxfId="218" priority="239">
      <formula>OR(U12="SELL",U12="SHORT")</formula>
    </cfRule>
  </conditionalFormatting>
  <conditionalFormatting sqref="U12:V12">
    <cfRule type="expression" dxfId="217" priority="238">
      <formula>OR(U12="SELL",U12="SHORT")</formula>
    </cfRule>
  </conditionalFormatting>
  <conditionalFormatting sqref="AX12">
    <cfRule type="containsText" dxfId="216" priority="237" operator="containsText" text="SELL">
      <formula>NOT(ISERROR(SEARCH("SELL",AX12)))</formula>
    </cfRule>
  </conditionalFormatting>
  <conditionalFormatting sqref="U17:AC63 G17:I63">
    <cfRule type="expression" dxfId="215" priority="236">
      <formula>OR(G17="SELL",G17="SHORT")</formula>
    </cfRule>
  </conditionalFormatting>
  <conditionalFormatting sqref="U17:V63">
    <cfRule type="expression" dxfId="214" priority="235">
      <formula>OR(U17="SELL",U17="SHORT")</formula>
    </cfRule>
  </conditionalFormatting>
  <conditionalFormatting sqref="U12:V12">
    <cfRule type="expression" dxfId="213" priority="234">
      <formula>OR(U12="SELL",U12="SHORT")</formula>
    </cfRule>
  </conditionalFormatting>
  <conditionalFormatting sqref="U12:V12">
    <cfRule type="containsText" dxfId="212" priority="233" operator="containsText" text="SELL">
      <formula>NOT(ISERROR(SEARCH("SELL",U12)))</formula>
    </cfRule>
  </conditionalFormatting>
  <conditionalFormatting sqref="U12:V12">
    <cfRule type="expression" dxfId="211" priority="232">
      <formula>OR(U12="SELL",U12="SHORT")</formula>
    </cfRule>
  </conditionalFormatting>
  <conditionalFormatting sqref="U12:V12">
    <cfRule type="expression" dxfId="210" priority="231">
      <formula>OR(U12="SELL",U12="SHORT")</formula>
    </cfRule>
  </conditionalFormatting>
  <conditionalFormatting sqref="U12:V12">
    <cfRule type="expression" dxfId="209" priority="230">
      <formula>OR(U12="SELL",U12="SHORT")</formula>
    </cfRule>
  </conditionalFormatting>
  <conditionalFormatting sqref="U12">
    <cfRule type="expression" dxfId="208" priority="229">
      <formula>OR(U12="SELL",U12="SHORT")</formula>
    </cfRule>
  </conditionalFormatting>
  <conditionalFormatting sqref="V12">
    <cfRule type="expression" dxfId="207" priority="228">
      <formula>OR(V12="SELL",V12="SHORT")</formula>
    </cfRule>
  </conditionalFormatting>
  <conditionalFormatting sqref="V12">
    <cfRule type="expression" dxfId="206" priority="227">
      <formula>OR(V12="SELL",V12="SHORT")</formula>
    </cfRule>
  </conditionalFormatting>
  <conditionalFormatting sqref="U12:V12">
    <cfRule type="expression" dxfId="205" priority="226">
      <formula>OR(U12="SELL",U12="SHORT")</formula>
    </cfRule>
  </conditionalFormatting>
  <conditionalFormatting sqref="U12">
    <cfRule type="expression" dxfId="204" priority="225">
      <formula>OR(U12="SELL",U12="SHORT")</formula>
    </cfRule>
  </conditionalFormatting>
  <conditionalFormatting sqref="U12:V12">
    <cfRule type="expression" dxfId="203" priority="224">
      <formula>OR(U12="SELL",U12="SHORT")</formula>
    </cfRule>
  </conditionalFormatting>
  <conditionalFormatting sqref="J17">
    <cfRule type="expression" dxfId="202" priority="223">
      <formula>OR(J17="SELL",J17="SHORT")</formula>
    </cfRule>
  </conditionalFormatting>
  <conditionalFormatting sqref="U12:AC12 G12:I12">
    <cfRule type="expression" dxfId="201" priority="222">
      <formula>OR(G12="SELL",G12="SHORT")</formula>
    </cfRule>
  </conditionalFormatting>
  <conditionalFormatting sqref="BA12:BB12">
    <cfRule type="cellIs" dxfId="200" priority="221" operator="lessThan">
      <formula>0</formula>
    </cfRule>
  </conditionalFormatting>
  <conditionalFormatting sqref="AV12 BA12:BB12 G12:AQ12">
    <cfRule type="containsText" dxfId="199" priority="220" operator="containsText" text="SELL">
      <formula>NOT(ISERROR(SEARCH("SELL",G12)))</formula>
    </cfRule>
  </conditionalFormatting>
  <conditionalFormatting sqref="AO12 AV12">
    <cfRule type="containsText" dxfId="198" priority="219" operator="containsText" text="BUY">
      <formula>NOT(ISERROR(SEARCH("BUY",AO12)))</formula>
    </cfRule>
  </conditionalFormatting>
  <conditionalFormatting sqref="AU12">
    <cfRule type="cellIs" dxfId="197" priority="218" operator="equal">
      <formula>0</formula>
    </cfRule>
  </conditionalFormatting>
  <conditionalFormatting sqref="U12:V12">
    <cfRule type="expression" dxfId="196" priority="217">
      <formula>OR(U12="SELL",U12="SHORT")</formula>
    </cfRule>
  </conditionalFormatting>
  <conditionalFormatting sqref="U12:V12">
    <cfRule type="expression" dxfId="195" priority="216">
      <formula>OR(U12="SELL",U12="SHORT")</formula>
    </cfRule>
  </conditionalFormatting>
  <conditionalFormatting sqref="U12:V12">
    <cfRule type="expression" dxfId="194" priority="215">
      <formula>OR(U12="SELL",U12="SHORT")</formula>
    </cfRule>
  </conditionalFormatting>
  <conditionalFormatting sqref="U12">
    <cfRule type="expression" dxfId="193" priority="214">
      <formula>OR(U12="SELL",U12="SHORT")</formula>
    </cfRule>
  </conditionalFormatting>
  <conditionalFormatting sqref="V12">
    <cfRule type="expression" dxfId="192" priority="213">
      <formula>OR(V12="SELL",V12="SHORT")</formula>
    </cfRule>
  </conditionalFormatting>
  <conditionalFormatting sqref="V12">
    <cfRule type="expression" dxfId="191" priority="212">
      <formula>OR(V12="SELL",V12="SHORT")</formula>
    </cfRule>
  </conditionalFormatting>
  <conditionalFormatting sqref="U12:V12">
    <cfRule type="expression" dxfId="190" priority="211">
      <formula>OR(U12="SELL",U12="SHORT")</formula>
    </cfRule>
  </conditionalFormatting>
  <conditionalFormatting sqref="U12">
    <cfRule type="expression" dxfId="189" priority="210">
      <formula>OR(U12="SELL",U12="SHORT")</formula>
    </cfRule>
  </conditionalFormatting>
  <conditionalFormatting sqref="U12:V12">
    <cfRule type="expression" dxfId="188" priority="209">
      <formula>OR(U12="SELL",U12="SHORT")</formula>
    </cfRule>
  </conditionalFormatting>
  <conditionalFormatting sqref="AX12">
    <cfRule type="containsText" dxfId="187" priority="208" operator="containsText" text="SELL">
      <formula>NOT(ISERROR(SEARCH("SELL",AX12)))</formula>
    </cfRule>
  </conditionalFormatting>
  <conditionalFormatting sqref="J12">
    <cfRule type="expression" dxfId="186" priority="207">
      <formula>OR(J12="SELL",J12="SHORT")</formula>
    </cfRule>
  </conditionalFormatting>
  <conditionalFormatting sqref="U12:AC12 G12:I12">
    <cfRule type="expression" dxfId="185" priority="206">
      <formula>OR(G12="SELL",G12="SHORT")</formula>
    </cfRule>
  </conditionalFormatting>
  <conditionalFormatting sqref="BA12:BB12">
    <cfRule type="cellIs" dxfId="184" priority="205" operator="lessThan">
      <formula>0</formula>
    </cfRule>
  </conditionalFormatting>
  <conditionalFormatting sqref="AV12 BA12:BB12 G12:AQ12">
    <cfRule type="containsText" dxfId="183" priority="204" operator="containsText" text="SELL">
      <formula>NOT(ISERROR(SEARCH("SELL",G12)))</formula>
    </cfRule>
  </conditionalFormatting>
  <conditionalFormatting sqref="AO12 AV12">
    <cfRule type="containsText" dxfId="182" priority="203" operator="containsText" text="BUY">
      <formula>NOT(ISERROR(SEARCH("BUY",AO12)))</formula>
    </cfRule>
  </conditionalFormatting>
  <conditionalFormatting sqref="AU12">
    <cfRule type="cellIs" dxfId="181" priority="202" operator="equal">
      <formula>0</formula>
    </cfRule>
  </conditionalFormatting>
  <conditionalFormatting sqref="U12:V12">
    <cfRule type="expression" dxfId="180" priority="201">
      <formula>OR(U12="SELL",U12="SHORT")</formula>
    </cfRule>
  </conditionalFormatting>
  <conditionalFormatting sqref="U12:V12">
    <cfRule type="expression" dxfId="179" priority="200">
      <formula>OR(U12="SELL",U12="SHORT")</formula>
    </cfRule>
  </conditionalFormatting>
  <conditionalFormatting sqref="U12:V12">
    <cfRule type="expression" dxfId="178" priority="199">
      <formula>OR(U12="SELL",U12="SHORT")</formula>
    </cfRule>
  </conditionalFormatting>
  <conditionalFormatting sqref="U12">
    <cfRule type="expression" dxfId="177" priority="198">
      <formula>OR(U12="SELL",U12="SHORT")</formula>
    </cfRule>
  </conditionalFormatting>
  <conditionalFormatting sqref="V12">
    <cfRule type="expression" dxfId="176" priority="197">
      <formula>OR(V12="SELL",V12="SHORT")</formula>
    </cfRule>
  </conditionalFormatting>
  <conditionalFormatting sqref="V12">
    <cfRule type="expression" dxfId="175" priority="196">
      <formula>OR(V12="SELL",V12="SHORT")</formula>
    </cfRule>
  </conditionalFormatting>
  <conditionalFormatting sqref="U12:V12">
    <cfRule type="expression" dxfId="174" priority="195">
      <formula>OR(U12="SELL",U12="SHORT")</formula>
    </cfRule>
  </conditionalFormatting>
  <conditionalFormatting sqref="U12">
    <cfRule type="expression" dxfId="173" priority="194">
      <formula>OR(U12="SELL",U12="SHORT")</formula>
    </cfRule>
  </conditionalFormatting>
  <conditionalFormatting sqref="U12:V12">
    <cfRule type="expression" dxfId="172" priority="193">
      <formula>OR(U12="SELL",U12="SHORT")</formula>
    </cfRule>
  </conditionalFormatting>
  <conditionalFormatting sqref="AX12">
    <cfRule type="containsText" dxfId="171" priority="192" operator="containsText" text="SELL">
      <formula>NOT(ISERROR(SEARCH("SELL",AX12)))</formula>
    </cfRule>
  </conditionalFormatting>
  <conditionalFormatting sqref="J12">
    <cfRule type="expression" dxfId="170" priority="191">
      <formula>OR(J12="SELL",J12="SHORT")</formula>
    </cfRule>
  </conditionalFormatting>
  <conditionalFormatting sqref="BG17">
    <cfRule type="cellIs" dxfId="169" priority="190" operator="lessThan">
      <formula>0</formula>
    </cfRule>
  </conditionalFormatting>
  <conditionalFormatting sqref="BG17">
    <cfRule type="containsText" dxfId="168" priority="189" operator="containsText" text="SELL">
      <formula>NOT(ISERROR(SEARCH("SELL",BG17)))</formula>
    </cfRule>
  </conditionalFormatting>
  <conditionalFormatting sqref="BG17:BH63">
    <cfRule type="cellIs" dxfId="167" priority="188" operator="lessThan">
      <formula>0</formula>
    </cfRule>
  </conditionalFormatting>
  <conditionalFormatting sqref="BG17:BH63">
    <cfRule type="containsText" dxfId="166" priority="187" operator="containsText" text="SELL">
      <formula>NOT(ISERROR(SEARCH("SELL",BG17)))</formula>
    </cfRule>
  </conditionalFormatting>
  <conditionalFormatting sqref="BA12:BB12">
    <cfRule type="cellIs" dxfId="165" priority="186" operator="lessThan">
      <formula>0</formula>
    </cfRule>
  </conditionalFormatting>
  <conditionalFormatting sqref="AV12 BA12:BB12 G12:AQ12">
    <cfRule type="containsText" dxfId="164" priority="185" operator="containsText" text="SELL">
      <formula>NOT(ISERROR(SEARCH("SELL",G12)))</formula>
    </cfRule>
  </conditionalFormatting>
  <conditionalFormatting sqref="AO12 AV12">
    <cfRule type="containsText" dxfId="163" priority="184" operator="containsText" text="BUY">
      <formula>NOT(ISERROR(SEARCH("BUY",AO12)))</formula>
    </cfRule>
  </conditionalFormatting>
  <conditionalFormatting sqref="AU12">
    <cfRule type="cellIs" dxfId="162" priority="183" operator="equal">
      <formula>0</formula>
    </cfRule>
  </conditionalFormatting>
  <conditionalFormatting sqref="U12:V12">
    <cfRule type="expression" dxfId="161" priority="182">
      <formula>OR(U12="SELL",U12="SHORT")</formula>
    </cfRule>
  </conditionalFormatting>
  <conditionalFormatting sqref="U12:V12">
    <cfRule type="expression" dxfId="160" priority="181">
      <formula>OR(U12="SELL",U12="SHORT")</formula>
    </cfRule>
  </conditionalFormatting>
  <conditionalFormatting sqref="U12:V12">
    <cfRule type="expression" dxfId="159" priority="180">
      <formula>OR(U12="SELL",U12="SHORT")</formula>
    </cfRule>
  </conditionalFormatting>
  <conditionalFormatting sqref="U12">
    <cfRule type="expression" dxfId="158" priority="179">
      <formula>OR(U12="SELL",U12="SHORT")</formula>
    </cfRule>
  </conditionalFormatting>
  <conditionalFormatting sqref="V12">
    <cfRule type="expression" dxfId="157" priority="178">
      <formula>OR(V12="SELL",V12="SHORT")</formula>
    </cfRule>
  </conditionalFormatting>
  <conditionalFormatting sqref="V12">
    <cfRule type="expression" dxfId="156" priority="177">
      <formula>OR(V12="SELL",V12="SHORT")</formula>
    </cfRule>
  </conditionalFormatting>
  <conditionalFormatting sqref="U12:V12">
    <cfRule type="expression" dxfId="155" priority="176">
      <formula>OR(U12="SELL",U12="SHORT")</formula>
    </cfRule>
  </conditionalFormatting>
  <conditionalFormatting sqref="U12">
    <cfRule type="expression" dxfId="154" priority="175">
      <formula>OR(U12="SELL",U12="SHORT")</formula>
    </cfRule>
  </conditionalFormatting>
  <conditionalFormatting sqref="U12:V12">
    <cfRule type="expression" dxfId="153" priority="174">
      <formula>OR(U12="SELL",U12="SHORT")</formula>
    </cfRule>
  </conditionalFormatting>
  <conditionalFormatting sqref="AX12">
    <cfRule type="containsText" dxfId="152" priority="173" operator="containsText" text="SELL">
      <formula>NOT(ISERROR(SEARCH("SELL",AX12)))</formula>
    </cfRule>
  </conditionalFormatting>
  <conditionalFormatting sqref="U12:AC12 G12:I12">
    <cfRule type="expression" dxfId="151" priority="172">
      <formula>OR(G12="SELL",G12="SHORT")</formula>
    </cfRule>
  </conditionalFormatting>
  <conditionalFormatting sqref="U12:V12">
    <cfRule type="expression" dxfId="150" priority="171">
      <formula>OR(U12="SELL",U12="SHORT")</formula>
    </cfRule>
  </conditionalFormatting>
  <conditionalFormatting sqref="BG12:BH12">
    <cfRule type="cellIs" dxfId="149" priority="170" operator="lessThan">
      <formula>0</formula>
    </cfRule>
  </conditionalFormatting>
  <conditionalFormatting sqref="BG12:BH12">
    <cfRule type="containsText" dxfId="148" priority="169" operator="containsText" text="SELL">
      <formula>NOT(ISERROR(SEARCH("SELL",BG12)))</formula>
    </cfRule>
  </conditionalFormatting>
  <conditionalFormatting sqref="BG17:BH63">
    <cfRule type="cellIs" dxfId="147" priority="168" operator="lessThan">
      <formula>0</formula>
    </cfRule>
  </conditionalFormatting>
  <conditionalFormatting sqref="BG17:BH63">
    <cfRule type="containsText" dxfId="146" priority="167" operator="containsText" text="SELL">
      <formula>NOT(ISERROR(SEARCH("SELL",BG17)))</formula>
    </cfRule>
  </conditionalFormatting>
  <conditionalFormatting sqref="BG17:BH63">
    <cfRule type="cellIs" dxfId="145" priority="166" operator="lessThan">
      <formula>0</formula>
    </cfRule>
  </conditionalFormatting>
  <conditionalFormatting sqref="BG17:BH63">
    <cfRule type="containsText" dxfId="144" priority="165" operator="containsText" text="SELL">
      <formula>NOT(ISERROR(SEARCH("SELL",BG17)))</formula>
    </cfRule>
  </conditionalFormatting>
  <conditionalFormatting sqref="BH17">
    <cfRule type="cellIs" dxfId="143" priority="164" operator="lessThan">
      <formula>0</formula>
    </cfRule>
  </conditionalFormatting>
  <conditionalFormatting sqref="BH17">
    <cfRule type="containsText" dxfId="142" priority="163" operator="containsText" text="SELL">
      <formula>NOT(ISERROR(SEARCH("SELL",BH17)))</formula>
    </cfRule>
  </conditionalFormatting>
  <conditionalFormatting sqref="BG17:BG63">
    <cfRule type="cellIs" dxfId="141" priority="162" operator="lessThan">
      <formula>0</formula>
    </cfRule>
  </conditionalFormatting>
  <conditionalFormatting sqref="BG17:BG63">
    <cfRule type="containsText" dxfId="140" priority="161" operator="containsText" text="SELL">
      <formula>NOT(ISERROR(SEARCH("SELL",BG17)))</formula>
    </cfRule>
  </conditionalFormatting>
  <conditionalFormatting sqref="BH17:BH63">
    <cfRule type="cellIs" dxfId="139" priority="160" operator="lessThan">
      <formula>0</formula>
    </cfRule>
  </conditionalFormatting>
  <conditionalFormatting sqref="BH17:BH63">
    <cfRule type="containsText" dxfId="138" priority="159" operator="containsText" text="SELL">
      <formula>NOT(ISERROR(SEARCH("SELL",BH17)))</formula>
    </cfRule>
  </conditionalFormatting>
  <conditionalFormatting sqref="BG17:BG63">
    <cfRule type="cellIs" dxfId="137" priority="158" operator="lessThan">
      <formula>0</formula>
    </cfRule>
  </conditionalFormatting>
  <conditionalFormatting sqref="BG17:BG63">
    <cfRule type="containsText" dxfId="136" priority="157" operator="containsText" text="SELL">
      <formula>NOT(ISERROR(SEARCH("SELL",BG17)))</formula>
    </cfRule>
  </conditionalFormatting>
  <conditionalFormatting sqref="BA12:BB12">
    <cfRule type="cellIs" dxfId="135" priority="156" operator="lessThan">
      <formula>0</formula>
    </cfRule>
  </conditionalFormatting>
  <conditionalFormatting sqref="AV12 BA12:BB12 G12:AQ12">
    <cfRule type="containsText" dxfId="134" priority="155" operator="containsText" text="SELL">
      <formula>NOT(ISERROR(SEARCH("SELL",G12)))</formula>
    </cfRule>
  </conditionalFormatting>
  <conditionalFormatting sqref="AO12 AV12">
    <cfRule type="containsText" dxfId="133" priority="154" operator="containsText" text="BUY">
      <formula>NOT(ISERROR(SEARCH("BUY",AO12)))</formula>
    </cfRule>
  </conditionalFormatting>
  <conditionalFormatting sqref="AU12">
    <cfRule type="cellIs" dxfId="132" priority="153" operator="equal">
      <formula>0</formula>
    </cfRule>
  </conditionalFormatting>
  <conditionalFormatting sqref="U12:V12">
    <cfRule type="expression" dxfId="131" priority="152">
      <formula>OR(U12="SELL",U12="SHORT")</formula>
    </cfRule>
  </conditionalFormatting>
  <conditionalFormatting sqref="U12:V12">
    <cfRule type="expression" dxfId="130" priority="151">
      <formula>OR(U12="SELL",U12="SHORT")</formula>
    </cfRule>
  </conditionalFormatting>
  <conditionalFormatting sqref="U12:V12">
    <cfRule type="expression" dxfId="129" priority="150">
      <formula>OR(U12="SELL",U12="SHORT")</formula>
    </cfRule>
  </conditionalFormatting>
  <conditionalFormatting sqref="U12">
    <cfRule type="expression" dxfId="128" priority="149">
      <formula>OR(U12="SELL",U12="SHORT")</formula>
    </cfRule>
  </conditionalFormatting>
  <conditionalFormatting sqref="V12">
    <cfRule type="expression" dxfId="127" priority="148">
      <formula>OR(V12="SELL",V12="SHORT")</formula>
    </cfRule>
  </conditionalFormatting>
  <conditionalFormatting sqref="V12">
    <cfRule type="expression" dxfId="126" priority="147">
      <formula>OR(V12="SELL",V12="SHORT")</formula>
    </cfRule>
  </conditionalFormatting>
  <conditionalFormatting sqref="U12:V12">
    <cfRule type="expression" dxfId="125" priority="146">
      <formula>OR(U12="SELL",U12="SHORT")</formula>
    </cfRule>
  </conditionalFormatting>
  <conditionalFormatting sqref="U12">
    <cfRule type="expression" dxfId="124" priority="145">
      <formula>OR(U12="SELL",U12="SHORT")</formula>
    </cfRule>
  </conditionalFormatting>
  <conditionalFormatting sqref="U12:V12">
    <cfRule type="expression" dxfId="123" priority="144">
      <formula>OR(U12="SELL",U12="SHORT")</formula>
    </cfRule>
  </conditionalFormatting>
  <conditionalFormatting sqref="AX12">
    <cfRule type="containsText" dxfId="122" priority="143" operator="containsText" text="SELL">
      <formula>NOT(ISERROR(SEARCH("SELL",AX12)))</formula>
    </cfRule>
  </conditionalFormatting>
  <conditionalFormatting sqref="U12:AC12 G12:I12">
    <cfRule type="expression" dxfId="121" priority="142">
      <formula>OR(G12="SELL",G12="SHORT")</formula>
    </cfRule>
  </conditionalFormatting>
  <conditionalFormatting sqref="U12:V12">
    <cfRule type="expression" dxfId="120" priority="141">
      <formula>OR(U12="SELL",U12="SHORT")</formula>
    </cfRule>
  </conditionalFormatting>
  <conditionalFormatting sqref="BG12:BH12">
    <cfRule type="cellIs" dxfId="119" priority="140" operator="lessThan">
      <formula>0</formula>
    </cfRule>
  </conditionalFormatting>
  <conditionalFormatting sqref="BG12:BH12">
    <cfRule type="containsText" dxfId="118" priority="139" operator="containsText" text="SELL">
      <formula>NOT(ISERROR(SEARCH("SELL",BG12)))</formula>
    </cfRule>
  </conditionalFormatting>
  <conditionalFormatting sqref="BG12:BH12">
    <cfRule type="cellIs" dxfId="117" priority="138" operator="lessThan">
      <formula>0</formula>
    </cfRule>
  </conditionalFormatting>
  <conditionalFormatting sqref="BG12:BH12">
    <cfRule type="containsText" dxfId="116" priority="137" operator="containsText" text="SELL">
      <formula>NOT(ISERROR(SEARCH("SELL",BG12)))</formula>
    </cfRule>
  </conditionalFormatting>
  <conditionalFormatting sqref="BG12:BH12">
    <cfRule type="cellIs" dxfId="115" priority="136" operator="lessThan">
      <formula>0</formula>
    </cfRule>
  </conditionalFormatting>
  <conditionalFormatting sqref="BG12:BH12">
    <cfRule type="containsText" dxfId="114" priority="135" operator="containsText" text="SELL">
      <formula>NOT(ISERROR(SEARCH("SELL",BG12)))</formula>
    </cfRule>
  </conditionalFormatting>
  <conditionalFormatting sqref="BG12">
    <cfRule type="cellIs" dxfId="113" priority="134" operator="lessThan">
      <formula>0</formula>
    </cfRule>
  </conditionalFormatting>
  <conditionalFormatting sqref="BG12">
    <cfRule type="containsText" dxfId="112" priority="133" operator="containsText" text="SELL">
      <formula>NOT(ISERROR(SEARCH("SELL",BG12)))</formula>
    </cfRule>
  </conditionalFormatting>
  <conditionalFormatting sqref="BH12">
    <cfRule type="cellIs" dxfId="111" priority="132" operator="lessThan">
      <formula>0</formula>
    </cfRule>
  </conditionalFormatting>
  <conditionalFormatting sqref="BH12">
    <cfRule type="containsText" dxfId="110" priority="131" operator="containsText" text="SELL">
      <formula>NOT(ISERROR(SEARCH("SELL",BH12)))</formula>
    </cfRule>
  </conditionalFormatting>
  <conditionalFormatting sqref="BG12">
    <cfRule type="cellIs" dxfId="109" priority="130" operator="lessThan">
      <formula>0</formula>
    </cfRule>
  </conditionalFormatting>
  <conditionalFormatting sqref="BG12">
    <cfRule type="containsText" dxfId="108" priority="129" operator="containsText" text="SELL">
      <formula>NOT(ISERROR(SEARCH("SELL",BG12)))</formula>
    </cfRule>
  </conditionalFormatting>
  <conditionalFormatting sqref="BA12:BB12">
    <cfRule type="cellIs" dxfId="107" priority="128" operator="lessThan">
      <formula>0</formula>
    </cfRule>
  </conditionalFormatting>
  <conditionalFormatting sqref="AV12 BA12:BB12 G12:AQ12">
    <cfRule type="containsText" dxfId="106" priority="127" operator="containsText" text="SELL">
      <formula>NOT(ISERROR(SEARCH("SELL",G12)))</formula>
    </cfRule>
  </conditionalFormatting>
  <conditionalFormatting sqref="AO12 AV12">
    <cfRule type="containsText" dxfId="105" priority="126" operator="containsText" text="BUY">
      <formula>NOT(ISERROR(SEARCH("BUY",AO12)))</formula>
    </cfRule>
  </conditionalFormatting>
  <conditionalFormatting sqref="AU12">
    <cfRule type="cellIs" dxfId="104" priority="125" operator="equal">
      <formula>0</formula>
    </cfRule>
  </conditionalFormatting>
  <conditionalFormatting sqref="U12:V12">
    <cfRule type="expression" dxfId="103" priority="124">
      <formula>OR(U12="SELL",U12="SHORT")</formula>
    </cfRule>
  </conditionalFormatting>
  <conditionalFormatting sqref="U12:V12">
    <cfRule type="expression" dxfId="102" priority="123">
      <formula>OR(U12="SELL",U12="SHORT")</formula>
    </cfRule>
  </conditionalFormatting>
  <conditionalFormatting sqref="U12:V12">
    <cfRule type="expression" dxfId="101" priority="122">
      <formula>OR(U12="SELL",U12="SHORT")</formula>
    </cfRule>
  </conditionalFormatting>
  <conditionalFormatting sqref="U12">
    <cfRule type="expression" dxfId="100" priority="121">
      <formula>OR(U12="SELL",U12="SHORT")</formula>
    </cfRule>
  </conditionalFormatting>
  <conditionalFormatting sqref="V12">
    <cfRule type="expression" dxfId="99" priority="120">
      <formula>OR(V12="SELL",V12="SHORT")</formula>
    </cfRule>
  </conditionalFormatting>
  <conditionalFormatting sqref="V12">
    <cfRule type="expression" dxfId="98" priority="119">
      <formula>OR(V12="SELL",V12="SHORT")</formula>
    </cfRule>
  </conditionalFormatting>
  <conditionalFormatting sqref="U12:V12">
    <cfRule type="expression" dxfId="97" priority="118">
      <formula>OR(U12="SELL",U12="SHORT")</formula>
    </cfRule>
  </conditionalFormatting>
  <conditionalFormatting sqref="U12">
    <cfRule type="expression" dxfId="96" priority="117">
      <formula>OR(U12="SELL",U12="SHORT")</formula>
    </cfRule>
  </conditionalFormatting>
  <conditionalFormatting sqref="U12:V12">
    <cfRule type="expression" dxfId="95" priority="116">
      <formula>OR(U12="SELL",U12="SHORT")</formula>
    </cfRule>
  </conditionalFormatting>
  <conditionalFormatting sqref="AX12">
    <cfRule type="containsText" dxfId="94" priority="115" operator="containsText" text="SELL">
      <formula>NOT(ISERROR(SEARCH("SELL",AX12)))</formula>
    </cfRule>
  </conditionalFormatting>
  <conditionalFormatting sqref="U12:AC12 G12:I12">
    <cfRule type="expression" dxfId="93" priority="114">
      <formula>OR(G12="SELL",G12="SHORT")</formula>
    </cfRule>
  </conditionalFormatting>
  <conditionalFormatting sqref="U12:V12">
    <cfRule type="expression" dxfId="92" priority="113">
      <formula>OR(U12="SELL",U12="SHORT")</formula>
    </cfRule>
  </conditionalFormatting>
  <conditionalFormatting sqref="BG12:BH12">
    <cfRule type="cellIs" dxfId="91" priority="112" operator="lessThan">
      <formula>0</formula>
    </cfRule>
  </conditionalFormatting>
  <conditionalFormatting sqref="BG12:BH12">
    <cfRule type="containsText" dxfId="90" priority="111" operator="containsText" text="SELL">
      <formula>NOT(ISERROR(SEARCH("SELL",BG12)))</formula>
    </cfRule>
  </conditionalFormatting>
  <conditionalFormatting sqref="BG12:BH12">
    <cfRule type="cellIs" dxfId="89" priority="110" operator="lessThan">
      <formula>0</formula>
    </cfRule>
  </conditionalFormatting>
  <conditionalFormatting sqref="BG12:BH12">
    <cfRule type="containsText" dxfId="88" priority="109" operator="containsText" text="SELL">
      <formula>NOT(ISERROR(SEARCH("SELL",BG12)))</formula>
    </cfRule>
  </conditionalFormatting>
  <conditionalFormatting sqref="BG12:BH12">
    <cfRule type="cellIs" dxfId="87" priority="108" operator="lessThan">
      <formula>0</formula>
    </cfRule>
  </conditionalFormatting>
  <conditionalFormatting sqref="BG12:BH12">
    <cfRule type="containsText" dxfId="86" priority="107" operator="containsText" text="SELL">
      <formula>NOT(ISERROR(SEARCH("SELL",BG12)))</formula>
    </cfRule>
  </conditionalFormatting>
  <conditionalFormatting sqref="BG12">
    <cfRule type="cellIs" dxfId="85" priority="106" operator="lessThan">
      <formula>0</formula>
    </cfRule>
  </conditionalFormatting>
  <conditionalFormatting sqref="BG12">
    <cfRule type="containsText" dxfId="84" priority="105" operator="containsText" text="SELL">
      <formula>NOT(ISERROR(SEARCH("SELL",BG12)))</formula>
    </cfRule>
  </conditionalFormatting>
  <conditionalFormatting sqref="BH12">
    <cfRule type="cellIs" dxfId="83" priority="104" operator="lessThan">
      <formula>0</formula>
    </cfRule>
  </conditionalFormatting>
  <conditionalFormatting sqref="BH12">
    <cfRule type="containsText" dxfId="82" priority="103" operator="containsText" text="SELL">
      <formula>NOT(ISERROR(SEARCH("SELL",BH12)))</formula>
    </cfRule>
  </conditionalFormatting>
  <conditionalFormatting sqref="BG12">
    <cfRule type="cellIs" dxfId="81" priority="102" operator="lessThan">
      <formula>0</formula>
    </cfRule>
  </conditionalFormatting>
  <conditionalFormatting sqref="BG12">
    <cfRule type="containsText" dxfId="80" priority="101" operator="containsText" text="SELL">
      <formula>NOT(ISERROR(SEARCH("SELL",BG12)))</formula>
    </cfRule>
  </conditionalFormatting>
  <conditionalFormatting sqref="BG17">
    <cfRule type="cellIs" dxfId="79" priority="100" operator="lessThan">
      <formula>0</formula>
    </cfRule>
  </conditionalFormatting>
  <conditionalFormatting sqref="BG17">
    <cfRule type="containsText" dxfId="78" priority="99" operator="containsText" text="SELL">
      <formula>NOT(ISERROR(SEARCH("SELL",BG17)))</formula>
    </cfRule>
  </conditionalFormatting>
  <conditionalFormatting sqref="BG17">
    <cfRule type="cellIs" dxfId="77" priority="98" operator="lessThan">
      <formula>0</formula>
    </cfRule>
  </conditionalFormatting>
  <conditionalFormatting sqref="BG17">
    <cfRule type="containsText" dxfId="76" priority="97" operator="containsText" text="SELL">
      <formula>NOT(ISERROR(SEARCH("SELL",BG17)))</formula>
    </cfRule>
  </conditionalFormatting>
  <conditionalFormatting sqref="BG17">
    <cfRule type="cellIs" dxfId="75" priority="96" operator="lessThan">
      <formula>0</formula>
    </cfRule>
  </conditionalFormatting>
  <conditionalFormatting sqref="BG17">
    <cfRule type="containsText" dxfId="74" priority="95" operator="containsText" text="SELL">
      <formula>NOT(ISERROR(SEARCH("SELL",BG17)))</formula>
    </cfRule>
  </conditionalFormatting>
  <conditionalFormatting sqref="BG17">
    <cfRule type="cellIs" dxfId="73" priority="94" operator="lessThan">
      <formula>0</formula>
    </cfRule>
  </conditionalFormatting>
  <conditionalFormatting sqref="BG17">
    <cfRule type="containsText" dxfId="72" priority="93" operator="containsText" text="SELL">
      <formula>NOT(ISERROR(SEARCH("SELL",BG17)))</formula>
    </cfRule>
  </conditionalFormatting>
  <conditionalFormatting sqref="BG17:BG63">
    <cfRule type="cellIs" dxfId="71" priority="92" operator="lessThan">
      <formula>0</formula>
    </cfRule>
  </conditionalFormatting>
  <conditionalFormatting sqref="BG17:BG63">
    <cfRule type="containsText" dxfId="70" priority="91" operator="containsText" text="SELL">
      <formula>NOT(ISERROR(SEARCH("SELL",BG17)))</formula>
    </cfRule>
  </conditionalFormatting>
  <conditionalFormatting sqref="BG17:BG63">
    <cfRule type="cellIs" dxfId="69" priority="90" operator="lessThan">
      <formula>0</formula>
    </cfRule>
  </conditionalFormatting>
  <conditionalFormatting sqref="BG17:BG63">
    <cfRule type="containsText" dxfId="68" priority="89" operator="containsText" text="SELL">
      <formula>NOT(ISERROR(SEARCH("SELL",BG17)))</formula>
    </cfRule>
  </conditionalFormatting>
  <conditionalFormatting sqref="BG17:BG63">
    <cfRule type="cellIs" dxfId="67" priority="88" operator="lessThan">
      <formula>0</formula>
    </cfRule>
  </conditionalFormatting>
  <conditionalFormatting sqref="BG17:BG63">
    <cfRule type="containsText" dxfId="66" priority="87" operator="containsText" text="SELL">
      <formula>NOT(ISERROR(SEARCH("SELL",BG17)))</formula>
    </cfRule>
  </conditionalFormatting>
  <conditionalFormatting sqref="BG17:BG63">
    <cfRule type="cellIs" dxfId="65" priority="86" operator="lessThan">
      <formula>0</formula>
    </cfRule>
  </conditionalFormatting>
  <conditionalFormatting sqref="BG17:BG63">
    <cfRule type="containsText" dxfId="64" priority="85" operator="containsText" text="SELL">
      <formula>NOT(ISERROR(SEARCH("SELL",BG17)))</formula>
    </cfRule>
  </conditionalFormatting>
  <conditionalFormatting sqref="BG17:BG63">
    <cfRule type="cellIs" dxfId="63" priority="84" operator="lessThan">
      <formula>0</formula>
    </cfRule>
  </conditionalFormatting>
  <conditionalFormatting sqref="BG17:BG63">
    <cfRule type="containsText" dxfId="62" priority="83" operator="containsText" text="SELL">
      <formula>NOT(ISERROR(SEARCH("SELL",BG17)))</formula>
    </cfRule>
  </conditionalFormatting>
  <conditionalFormatting sqref="BD17:BE18">
    <cfRule type="cellIs" dxfId="61" priority="82" operator="lessThan">
      <formula>0</formula>
    </cfRule>
  </conditionalFormatting>
  <conditionalFormatting sqref="BD17:BE18">
    <cfRule type="containsText" dxfId="60" priority="81" operator="containsText" text="SELL">
      <formula>NOT(ISERROR(SEARCH("SELL",BD17)))</formula>
    </cfRule>
  </conditionalFormatting>
  <conditionalFormatting sqref="BD17:BE18">
    <cfRule type="cellIs" dxfId="59" priority="80" operator="lessThan">
      <formula>0</formula>
    </cfRule>
  </conditionalFormatting>
  <conditionalFormatting sqref="BD17:BE18">
    <cfRule type="containsText" dxfId="58" priority="79" operator="containsText" text="SELL">
      <formula>NOT(ISERROR(SEARCH("SELL",BD17)))</formula>
    </cfRule>
  </conditionalFormatting>
  <conditionalFormatting sqref="BD17:BE18">
    <cfRule type="cellIs" dxfId="57" priority="78" operator="lessThan">
      <formula>0</formula>
    </cfRule>
  </conditionalFormatting>
  <conditionalFormatting sqref="BD17:BE18">
    <cfRule type="containsText" dxfId="56" priority="77" operator="containsText" text="SELL">
      <formula>NOT(ISERROR(SEARCH("SELL",BD17)))</formula>
    </cfRule>
  </conditionalFormatting>
  <conditionalFormatting sqref="BD17:BE18">
    <cfRule type="cellIs" dxfId="55" priority="76" operator="lessThan">
      <formula>0</formula>
    </cfRule>
  </conditionalFormatting>
  <conditionalFormatting sqref="BD17:BE18">
    <cfRule type="containsText" dxfId="54" priority="75" operator="containsText" text="SELL">
      <formula>NOT(ISERROR(SEARCH("SELL",BD17)))</formula>
    </cfRule>
  </conditionalFormatting>
  <conditionalFormatting sqref="BD17:BE23">
    <cfRule type="cellIs" dxfId="53" priority="74" operator="lessThan">
      <formula>0</formula>
    </cfRule>
  </conditionalFormatting>
  <conditionalFormatting sqref="BD17:BE23">
    <cfRule type="containsText" dxfId="52" priority="73" operator="containsText" text="SELL">
      <formula>NOT(ISERROR(SEARCH("SELL",BD17)))</formula>
    </cfRule>
  </conditionalFormatting>
  <conditionalFormatting sqref="BD17:BE23">
    <cfRule type="cellIs" dxfId="51" priority="72" operator="lessThan">
      <formula>0</formula>
    </cfRule>
  </conditionalFormatting>
  <conditionalFormatting sqref="BD17:BE23">
    <cfRule type="containsText" dxfId="50" priority="71" operator="containsText" text="SELL">
      <formula>NOT(ISERROR(SEARCH("SELL",BD17)))</formula>
    </cfRule>
  </conditionalFormatting>
  <conditionalFormatting sqref="BD17:BE18">
    <cfRule type="cellIs" dxfId="49" priority="70" operator="lessThan">
      <formula>0</formula>
    </cfRule>
  </conditionalFormatting>
  <conditionalFormatting sqref="BD17:BE18">
    <cfRule type="containsText" dxfId="48" priority="69" operator="containsText" text="SELL">
      <formula>NOT(ISERROR(SEARCH("SELL",BD17)))</formula>
    </cfRule>
  </conditionalFormatting>
  <conditionalFormatting sqref="BD17:BE18">
    <cfRule type="cellIs" dxfId="47" priority="68" operator="lessThan">
      <formula>0</formula>
    </cfRule>
  </conditionalFormatting>
  <conditionalFormatting sqref="BD17:BE18">
    <cfRule type="containsText" dxfId="46" priority="67" operator="containsText" text="SELL">
      <formula>NOT(ISERROR(SEARCH("SELL",BD17)))</formula>
    </cfRule>
  </conditionalFormatting>
  <conditionalFormatting sqref="BD17:BE18">
    <cfRule type="cellIs" dxfId="45" priority="66" operator="lessThan">
      <formula>0</formula>
    </cfRule>
  </conditionalFormatting>
  <conditionalFormatting sqref="BD17:BE18">
    <cfRule type="containsText" dxfId="44" priority="65" operator="containsText" text="SELL">
      <formula>NOT(ISERROR(SEARCH("SELL",BD17)))</formula>
    </cfRule>
  </conditionalFormatting>
  <conditionalFormatting sqref="BD17:BE18">
    <cfRule type="cellIs" dxfId="43" priority="64" operator="lessThan">
      <formula>0</formula>
    </cfRule>
  </conditionalFormatting>
  <conditionalFormatting sqref="BD17:BE18">
    <cfRule type="containsText" dxfId="42" priority="63" operator="containsText" text="SELL">
      <formula>NOT(ISERROR(SEARCH("SELL",BD17)))</formula>
    </cfRule>
  </conditionalFormatting>
  <conditionalFormatting sqref="BD17:BE18">
    <cfRule type="cellIs" dxfId="41" priority="62" operator="lessThan">
      <formula>0</formula>
    </cfRule>
  </conditionalFormatting>
  <conditionalFormatting sqref="BD17:BE18">
    <cfRule type="containsText" dxfId="40" priority="61" operator="containsText" text="SELL">
      <formula>NOT(ISERROR(SEARCH("SELL",BD17)))</formula>
    </cfRule>
  </conditionalFormatting>
  <conditionalFormatting sqref="BD17:BE18">
    <cfRule type="cellIs" dxfId="39" priority="60" operator="lessThan">
      <formula>0</formula>
    </cfRule>
  </conditionalFormatting>
  <conditionalFormatting sqref="BD17:BE18">
    <cfRule type="containsText" dxfId="38" priority="59" operator="containsText" text="SELL">
      <formula>NOT(ISERROR(SEARCH("SELL",BD17)))</formula>
    </cfRule>
  </conditionalFormatting>
  <conditionalFormatting sqref="BE17:BE18">
    <cfRule type="cellIs" dxfId="37" priority="58" operator="lessThan">
      <formula>0</formula>
    </cfRule>
  </conditionalFormatting>
  <conditionalFormatting sqref="BE17:BE18">
    <cfRule type="containsText" dxfId="36" priority="57" operator="containsText" text="SELL">
      <formula>NOT(ISERROR(SEARCH("SELL",BE17)))</formula>
    </cfRule>
  </conditionalFormatting>
  <conditionalFormatting sqref="BE17:BE18">
    <cfRule type="cellIs" dxfId="35" priority="56" operator="lessThan">
      <formula>0</formula>
    </cfRule>
  </conditionalFormatting>
  <conditionalFormatting sqref="BE17:BE18">
    <cfRule type="containsText" dxfId="34" priority="55" operator="containsText" text="SELL">
      <formula>NOT(ISERROR(SEARCH("SELL",BE17)))</formula>
    </cfRule>
  </conditionalFormatting>
  <conditionalFormatting sqref="BD17:BE18">
    <cfRule type="cellIs" dxfId="33" priority="54" operator="lessThan">
      <formula>0</formula>
    </cfRule>
  </conditionalFormatting>
  <conditionalFormatting sqref="BD17:BE18">
    <cfRule type="containsText" dxfId="32" priority="53" operator="containsText" text="SELL">
      <formula>NOT(ISERROR(SEARCH("SELL",BD17)))</formula>
    </cfRule>
  </conditionalFormatting>
  <conditionalFormatting sqref="BD17:BE18">
    <cfRule type="cellIs" dxfId="31" priority="52" operator="lessThan">
      <formula>0</formula>
    </cfRule>
  </conditionalFormatting>
  <conditionalFormatting sqref="BD17:BE18">
    <cfRule type="containsText" dxfId="30" priority="51" operator="containsText" text="SELL">
      <formula>NOT(ISERROR(SEARCH("SELL",BD17)))</formula>
    </cfRule>
  </conditionalFormatting>
  <conditionalFormatting sqref="N12:P12">
    <cfRule type="expression" dxfId="29" priority="26">
      <formula>OR(N12="SELL",N12="SHORT")</formula>
    </cfRule>
  </conditionalFormatting>
  <conditionalFormatting sqref="N12:P12">
    <cfRule type="expression" dxfId="28" priority="25">
      <formula>OR(N12="SELL",N12="SHORT")</formula>
    </cfRule>
  </conditionalFormatting>
  <conditionalFormatting sqref="Q12">
    <cfRule type="expression" dxfId="27" priority="24">
      <formula>OR(Q12="SELL",Q12="SHORT")</formula>
    </cfRule>
  </conditionalFormatting>
  <conditionalFormatting sqref="N12:P12">
    <cfRule type="expression" dxfId="26" priority="23">
      <formula>OR(N12="SELL",N12="SHORT")</formula>
    </cfRule>
  </conditionalFormatting>
  <conditionalFormatting sqref="Q12">
    <cfRule type="expression" dxfId="25" priority="22">
      <formula>OR(Q12="SELL",Q12="SHORT")</formula>
    </cfRule>
  </conditionalFormatting>
  <conditionalFormatting sqref="N12:P12">
    <cfRule type="expression" dxfId="24" priority="21">
      <formula>OR(N12="SELL",N12="SHORT")</formula>
    </cfRule>
  </conditionalFormatting>
  <conditionalFormatting sqref="N12:P12">
    <cfRule type="expression" dxfId="23" priority="20">
      <formula>OR(N12="SELL",N12="SHORT")</formula>
    </cfRule>
  </conditionalFormatting>
  <conditionalFormatting sqref="N12:P12">
    <cfRule type="expression" dxfId="22" priority="19">
      <formula>OR(N12="SELL",N12="SHORT")</formula>
    </cfRule>
  </conditionalFormatting>
  <conditionalFormatting sqref="I3">
    <cfRule type="containsText" dxfId="21" priority="11" operator="containsText" text="SELL">
      <formula>NOT(ISERROR(SEARCH("SELL",I3)))</formula>
    </cfRule>
  </conditionalFormatting>
  <conditionalFormatting sqref="P2">
    <cfRule type="containsText" dxfId="20" priority="6" operator="containsText" text="SELL">
      <formula>NOT(ISERROR(SEARCH("SELL",P2)))</formula>
    </cfRule>
  </conditionalFormatting>
  <conditionalFormatting sqref="P3">
    <cfRule type="containsText" dxfId="19" priority="5" operator="containsText" text="SELL">
      <formula>NOT(ISERROR(SEARCH("SELL",P3)))</formula>
    </cfRule>
  </conditionalFormatting>
  <conditionalFormatting sqref="P4">
    <cfRule type="containsText" dxfId="18" priority="4" operator="containsText" text="SELL">
      <formula>NOT(ISERROR(SEARCH("SELL",P4)))</formula>
    </cfRule>
  </conditionalFormatting>
  <conditionalFormatting sqref="P5">
    <cfRule type="containsText" dxfId="17" priority="3" operator="containsText" text="SELL">
      <formula>NOT(ISERROR(SEARCH("SELL",P5)))</formula>
    </cfRule>
  </conditionalFormatting>
  <conditionalFormatting sqref="P7">
    <cfRule type="containsText" dxfId="16" priority="2" operator="containsText" text="SELL">
      <formula>NOT(ISERROR(SEARCH("SELL",P7)))</formula>
    </cfRule>
  </conditionalFormatting>
  <conditionalFormatting sqref="P8">
    <cfRule type="containsText" dxfId="15" priority="1" operator="containsText" text="SELL">
      <formula>NOT(ISERROR(SEARCH("SELL",P8)))</formula>
    </cfRule>
  </conditionalFormatting>
  <dataValidations count="5">
    <dataValidation type="list" allowBlank="1" showInputMessage="1" showErrorMessage="1" sqref="BH16">
      <formula1>listEntryExit</formula1>
    </dataValidation>
    <dataValidation type="list" allowBlank="1" showInputMessage="1" showErrorMessage="1" sqref="BI16">
      <formula1>listEmotion</formula1>
    </dataValidation>
    <dataValidation type="list" allowBlank="1" showInputMessage="1" showErrorMessage="1" sqref="BJ16">
      <formula1>"UP,SIDE,DOWN"</formula1>
    </dataValidation>
    <dataValidation allowBlank="1" showErrorMessage="1" sqref="BA1:BB1 AR17:AR63 U17:X63 AZ17:BB63 AX17:AX63"/>
    <dataValidation allowBlank="1" showInputMessage="1" showErrorMessage="1" prompt="Enter valid date as (mm/dd/yy)" sqref="AU15 AF15:AN15"/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C000"/>
  </sheetPr>
  <dimension ref="B1:AP200"/>
  <sheetViews>
    <sheetView zoomScale="90" zoomScaleNormal="90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I27" sqref="I27"/>
    </sheetView>
  </sheetViews>
  <sheetFormatPr defaultRowHeight="14.25"/>
  <cols>
    <col min="3" max="3" width="14.73046875" customWidth="1"/>
    <col min="4" max="4" width="14.06640625" customWidth="1"/>
    <col min="9" max="12" width="4.59765625" customWidth="1"/>
    <col min="13" max="17" width="12.73046875" customWidth="1"/>
  </cols>
  <sheetData>
    <row r="1" spans="2:42" ht="7.5" customHeight="1"/>
    <row r="2" spans="2:42" ht="7.5" customHeight="1"/>
    <row r="3" spans="2:42" ht="7.5" customHeight="1"/>
    <row r="4" spans="2:42" ht="7.5" customHeight="1"/>
    <row r="5" spans="2:42" ht="7.5" customHeight="1"/>
    <row r="6" spans="2:42" ht="7.5" customHeight="1"/>
    <row r="7" spans="2:42" ht="7.5" customHeight="1"/>
    <row r="8" spans="2:42" ht="7.5" customHeight="1"/>
    <row r="9" spans="2:42" ht="7.5" customHeight="1"/>
    <row r="10" spans="2:42" ht="7.5" customHeight="1"/>
    <row r="11" spans="2:42" ht="22.5" customHeight="1">
      <c r="B11" s="24"/>
      <c r="C11" s="25"/>
      <c r="D11" s="25"/>
      <c r="E11" s="25"/>
      <c r="F11" s="25"/>
      <c r="G11" s="25"/>
      <c r="H11" s="25"/>
      <c r="I11" s="25"/>
      <c r="J11" s="125"/>
      <c r="K11" s="126"/>
      <c r="L11" s="126"/>
      <c r="M11" s="144" t="s">
        <v>91</v>
      </c>
      <c r="N11" s="145"/>
      <c r="O11" s="145"/>
      <c r="P11" s="145"/>
      <c r="Q11" s="145"/>
      <c r="R11" s="145"/>
      <c r="S11" s="146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</row>
    <row r="12" spans="2:42" ht="22.5" customHeight="1">
      <c r="B12" s="24"/>
      <c r="C12" s="25" t="s">
        <v>11</v>
      </c>
      <c r="D12" s="25" t="s">
        <v>2</v>
      </c>
      <c r="E12" s="25" t="s">
        <v>1</v>
      </c>
      <c r="F12" s="25"/>
      <c r="G12" s="25" t="s">
        <v>33</v>
      </c>
      <c r="H12" s="25" t="s">
        <v>90</v>
      </c>
      <c r="I12" s="25"/>
      <c r="J12" s="25"/>
      <c r="K12" s="25"/>
      <c r="L12" s="25"/>
      <c r="M12" s="25" t="s">
        <v>92</v>
      </c>
      <c r="N12" s="25" t="s">
        <v>93</v>
      </c>
      <c r="O12" s="25" t="s">
        <v>96</v>
      </c>
      <c r="P12" s="25" t="s">
        <v>89</v>
      </c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</row>
    <row r="13" spans="2:42">
      <c r="B13" s="26"/>
      <c r="C13" s="124">
        <v>45383.653356481482</v>
      </c>
      <c r="D13" s="123">
        <v>45383</v>
      </c>
      <c r="E13" s="33"/>
      <c r="F13" s="33"/>
      <c r="G13" s="33" t="s">
        <v>31</v>
      </c>
      <c r="H13" s="33"/>
      <c r="I13" s="33"/>
      <c r="J13" s="33"/>
      <c r="K13" s="33"/>
      <c r="L13" s="33"/>
      <c r="M13" s="33">
        <v>0</v>
      </c>
      <c r="N13" s="33">
        <v>8158.5000000000036</v>
      </c>
      <c r="O13" s="33">
        <v>1034.25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</row>
    <row r="14" spans="2:42">
      <c r="B14" s="26"/>
      <c r="C14" s="124">
        <v>45383.653379629628</v>
      </c>
      <c r="D14" s="123">
        <v>45383</v>
      </c>
      <c r="E14" s="33"/>
      <c r="F14" s="33"/>
      <c r="G14" s="33" t="s">
        <v>95</v>
      </c>
      <c r="H14" s="33"/>
      <c r="I14" s="33"/>
      <c r="J14" s="33"/>
      <c r="K14" s="33"/>
      <c r="L14" s="33"/>
      <c r="M14" s="33">
        <v>0</v>
      </c>
      <c r="N14" s="33">
        <v>-17628</v>
      </c>
      <c r="O14" s="33">
        <v>0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</row>
    <row r="15" spans="2:42">
      <c r="B15" s="26"/>
      <c r="C15" s="124">
        <v>45383.653391203705</v>
      </c>
      <c r="D15" s="123">
        <v>45383</v>
      </c>
      <c r="E15" s="33"/>
      <c r="F15" s="33"/>
      <c r="G15" s="33" t="s">
        <v>94</v>
      </c>
      <c r="H15" s="33"/>
      <c r="I15" s="33"/>
      <c r="J15" s="33"/>
      <c r="K15" s="33"/>
      <c r="L15" s="33"/>
      <c r="M15" s="33">
        <v>0</v>
      </c>
      <c r="N15" s="33">
        <v>0</v>
      </c>
      <c r="O15" s="33">
        <v>0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</row>
    <row r="16" spans="2:42">
      <c r="B16" s="26"/>
      <c r="C16" s="124">
        <v>45384.795486111114</v>
      </c>
      <c r="D16" s="123">
        <v>45384</v>
      </c>
      <c r="E16" s="33"/>
      <c r="F16" s="33"/>
      <c r="G16" s="33" t="s">
        <v>31</v>
      </c>
      <c r="H16" s="33"/>
      <c r="I16" s="33"/>
      <c r="J16" s="33"/>
      <c r="K16" s="33"/>
      <c r="L16" s="33"/>
      <c r="M16" s="33">
        <v>0</v>
      </c>
      <c r="N16" s="33">
        <v>18954</v>
      </c>
      <c r="O16" s="33">
        <v>0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</row>
    <row r="17" spans="2:42">
      <c r="B17" s="26"/>
      <c r="C17" s="124">
        <v>45384.79550925926</v>
      </c>
      <c r="D17" s="123">
        <v>45384</v>
      </c>
      <c r="E17" s="33"/>
      <c r="F17" s="33"/>
      <c r="G17" s="33" t="s">
        <v>95</v>
      </c>
      <c r="H17" s="33"/>
      <c r="I17" s="33"/>
      <c r="J17" s="33"/>
      <c r="K17" s="33"/>
      <c r="L17" s="33"/>
      <c r="M17" s="33">
        <v>0</v>
      </c>
      <c r="N17" s="33">
        <v>324</v>
      </c>
      <c r="O17" s="33">
        <v>0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</row>
    <row r="18" spans="2:42">
      <c r="B18" s="26"/>
      <c r="C18" s="124">
        <v>45384.795520833337</v>
      </c>
      <c r="D18" s="123">
        <v>45384</v>
      </c>
      <c r="E18" s="33"/>
      <c r="F18" s="33"/>
      <c r="G18" s="33" t="s">
        <v>94</v>
      </c>
      <c r="H18" s="33"/>
      <c r="I18" s="33"/>
      <c r="J18" s="33"/>
      <c r="K18" s="33"/>
      <c r="L18" s="33"/>
      <c r="M18" s="33">
        <v>0</v>
      </c>
      <c r="N18" s="33">
        <v>0</v>
      </c>
      <c r="O18" s="33">
        <v>0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</row>
    <row r="19" spans="2:42">
      <c r="B19" s="26"/>
      <c r="C19" s="124">
        <v>45387.584293981483</v>
      </c>
      <c r="D19" s="123">
        <v>45387</v>
      </c>
      <c r="E19" s="33"/>
      <c r="F19" s="33"/>
      <c r="G19" s="33" t="s">
        <v>31</v>
      </c>
      <c r="H19" s="33"/>
      <c r="I19" s="33"/>
      <c r="J19" s="33"/>
      <c r="K19" s="33"/>
      <c r="L19" s="33"/>
      <c r="M19" s="33">
        <v>0</v>
      </c>
      <c r="N19" s="33">
        <v>0</v>
      </c>
      <c r="O19" s="33">
        <v>0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</row>
    <row r="20" spans="2:42">
      <c r="B20" s="26"/>
      <c r="C20" s="124">
        <v>45387.584317129629</v>
      </c>
      <c r="D20" s="123">
        <v>45387</v>
      </c>
      <c r="E20" s="33"/>
      <c r="F20" s="33"/>
      <c r="G20" s="33" t="s">
        <v>95</v>
      </c>
      <c r="H20" s="33"/>
      <c r="I20" s="33"/>
      <c r="J20" s="33"/>
      <c r="K20" s="33"/>
      <c r="L20" s="33"/>
      <c r="M20" s="33">
        <v>0</v>
      </c>
      <c r="N20" s="33">
        <v>0</v>
      </c>
      <c r="O20" s="33">
        <v>0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</row>
    <row r="21" spans="2:42">
      <c r="B21" s="26"/>
      <c r="C21" s="124">
        <v>45387.584351851852</v>
      </c>
      <c r="D21" s="123">
        <v>45387</v>
      </c>
      <c r="E21" s="33"/>
      <c r="F21" s="33"/>
      <c r="G21" s="33" t="s">
        <v>94</v>
      </c>
      <c r="H21" s="33"/>
      <c r="I21" s="33"/>
      <c r="J21" s="33"/>
      <c r="K21" s="33"/>
      <c r="L21" s="33"/>
      <c r="M21" s="33">
        <v>0</v>
      </c>
      <c r="N21" s="33">
        <v>0</v>
      </c>
      <c r="O21" s="33">
        <v>0</v>
      </c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</row>
    <row r="22" spans="2:42">
      <c r="B22" s="26"/>
      <c r="C22" s="124"/>
      <c r="D22" s="12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</row>
    <row r="23" spans="2:42">
      <c r="B23" s="26"/>
      <c r="C23" s="124"/>
      <c r="D23" s="12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</row>
    <row r="24" spans="2:42">
      <c r="B24" s="26"/>
      <c r="C24" s="124"/>
      <c r="D24" s="12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</row>
    <row r="25" spans="2:42">
      <c r="B25" s="26"/>
      <c r="C25" s="124"/>
      <c r="D25" s="12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</row>
    <row r="26" spans="2:42">
      <c r="B26" s="26"/>
      <c r="C26" s="124"/>
      <c r="D26" s="12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</row>
    <row r="27" spans="2:42">
      <c r="B27" s="26"/>
      <c r="C27" s="124"/>
      <c r="D27" s="12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</row>
    <row r="28" spans="2:42">
      <c r="B28" s="26"/>
      <c r="C28" s="124"/>
      <c r="D28" s="12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</row>
    <row r="29" spans="2:42">
      <c r="B29" s="26"/>
      <c r="C29" s="124"/>
      <c r="D29" s="12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</row>
    <row r="30" spans="2:42">
      <c r="B30" s="26"/>
      <c r="C30" s="124"/>
      <c r="D30" s="12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</row>
    <row r="31" spans="2:42">
      <c r="B31" s="26"/>
      <c r="C31" s="124"/>
      <c r="D31" s="12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</row>
    <row r="32" spans="2:42">
      <c r="B32" s="26"/>
      <c r="C32" s="124"/>
      <c r="D32" s="12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</row>
    <row r="33" spans="2:42">
      <c r="B33" s="26"/>
      <c r="C33" s="124"/>
      <c r="D33" s="12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2:42">
      <c r="B34" s="26"/>
      <c r="C34" s="124"/>
      <c r="D34" s="12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</row>
    <row r="35" spans="2:42">
      <c r="B35" s="26"/>
      <c r="C35" s="124"/>
      <c r="D35" s="12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</row>
    <row r="36" spans="2:42">
      <c r="B36" s="26"/>
      <c r="C36" s="124"/>
      <c r="D36" s="12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</row>
    <row r="37" spans="2:42">
      <c r="B37" s="26"/>
      <c r="C37" s="124"/>
      <c r="D37" s="12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</row>
    <row r="38" spans="2:42">
      <c r="B38" s="26"/>
      <c r="C38" s="124"/>
      <c r="D38" s="12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</row>
    <row r="39" spans="2:42">
      <c r="B39" s="26"/>
      <c r="C39" s="124"/>
      <c r="D39" s="12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</row>
    <row r="40" spans="2:42">
      <c r="B40" s="26"/>
      <c r="C40" s="124"/>
      <c r="D40" s="12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</row>
    <row r="41" spans="2:42">
      <c r="B41" s="26"/>
      <c r="C41" s="124"/>
      <c r="D41" s="12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</row>
    <row r="42" spans="2:42">
      <c r="B42" s="26"/>
      <c r="C42" s="124"/>
      <c r="D42" s="12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</row>
    <row r="43" spans="2:42">
      <c r="B43" s="26"/>
      <c r="C43" s="124"/>
      <c r="D43" s="12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</row>
    <row r="44" spans="2:42">
      <c r="B44" s="26"/>
      <c r="C44" s="124"/>
      <c r="D44" s="12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</row>
    <row r="45" spans="2:42">
      <c r="B45" s="26"/>
      <c r="C45" s="124"/>
      <c r="D45" s="12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</row>
    <row r="46" spans="2:42">
      <c r="B46" s="26"/>
      <c r="C46" s="124"/>
      <c r="D46" s="12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</row>
    <row r="47" spans="2:42">
      <c r="B47" s="26"/>
      <c r="C47" s="124"/>
      <c r="D47" s="12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</row>
    <row r="48" spans="2:42">
      <c r="B48" s="26"/>
      <c r="C48" s="124"/>
      <c r="D48" s="12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</row>
    <row r="49" spans="2:42">
      <c r="B49" s="26"/>
      <c r="C49" s="124"/>
      <c r="D49" s="12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</row>
    <row r="50" spans="2:42">
      <c r="B50" s="26"/>
      <c r="C50" s="124"/>
      <c r="D50" s="12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</row>
    <row r="51" spans="2:42">
      <c r="B51" s="26"/>
      <c r="C51" s="124"/>
      <c r="D51" s="12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</row>
    <row r="52" spans="2:42">
      <c r="B52" s="26"/>
      <c r="C52" s="124"/>
      <c r="D52" s="12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</row>
    <row r="53" spans="2:42">
      <c r="B53" s="26"/>
      <c r="C53" s="124"/>
      <c r="D53" s="12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</row>
    <row r="54" spans="2:42">
      <c r="B54" s="26"/>
      <c r="C54" s="124"/>
      <c r="D54" s="12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</row>
    <row r="55" spans="2:42">
      <c r="B55" s="26"/>
      <c r="C55" s="124"/>
      <c r="D55" s="12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</row>
    <row r="56" spans="2:42">
      <c r="B56" s="26"/>
      <c r="C56" s="124"/>
      <c r="D56" s="12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</row>
    <row r="57" spans="2:42">
      <c r="B57" s="26"/>
      <c r="C57" s="124"/>
      <c r="D57" s="12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</row>
    <row r="58" spans="2:42">
      <c r="B58" s="26"/>
      <c r="C58" s="124"/>
      <c r="D58" s="12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</row>
    <row r="59" spans="2:42">
      <c r="B59" s="26"/>
      <c r="C59" s="124"/>
      <c r="D59" s="12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2:42">
      <c r="B60" s="26"/>
      <c r="C60" s="124"/>
      <c r="D60" s="12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</row>
    <row r="61" spans="2:42">
      <c r="B61" s="26"/>
      <c r="C61" s="124"/>
      <c r="D61" s="12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</row>
    <row r="62" spans="2:42">
      <c r="B62" s="26"/>
      <c r="C62" s="124"/>
      <c r="D62" s="12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</row>
    <row r="63" spans="2:42">
      <c r="B63" s="26"/>
      <c r="C63" s="124"/>
      <c r="D63" s="12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</row>
    <row r="64" spans="2:42">
      <c r="B64" s="26"/>
      <c r="C64" s="124"/>
      <c r="D64" s="12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</row>
    <row r="65" spans="2:42">
      <c r="B65" s="26"/>
      <c r="C65" s="124"/>
      <c r="D65" s="12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</row>
    <row r="66" spans="2:42">
      <c r="B66" s="26"/>
      <c r="C66" s="124"/>
      <c r="D66" s="12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</row>
    <row r="67" spans="2:42">
      <c r="B67" s="26"/>
      <c r="C67" s="124"/>
      <c r="D67" s="12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</row>
    <row r="68" spans="2:42">
      <c r="B68" s="26"/>
      <c r="C68" s="124"/>
      <c r="D68" s="12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</row>
    <row r="69" spans="2:42">
      <c r="B69" s="26"/>
      <c r="C69" s="124"/>
      <c r="D69" s="12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</row>
    <row r="70" spans="2:42">
      <c r="B70" s="26"/>
      <c r="C70" s="124"/>
      <c r="D70" s="12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</row>
    <row r="71" spans="2:42">
      <c r="B71" s="26"/>
      <c r="C71" s="124"/>
      <c r="D71" s="12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</row>
    <row r="72" spans="2:42">
      <c r="B72" s="26"/>
      <c r="C72" s="124"/>
      <c r="D72" s="12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</row>
    <row r="73" spans="2:42">
      <c r="B73" s="26"/>
      <c r="C73" s="124"/>
      <c r="D73" s="12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</row>
    <row r="74" spans="2:42">
      <c r="B74" s="26"/>
      <c r="C74" s="124"/>
      <c r="D74" s="12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</row>
    <row r="75" spans="2:42">
      <c r="B75" s="26"/>
      <c r="C75" s="124"/>
      <c r="D75" s="12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</row>
    <row r="76" spans="2:42">
      <c r="B76" s="26"/>
      <c r="C76" s="124"/>
      <c r="D76" s="12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</row>
    <row r="77" spans="2:42">
      <c r="B77" s="26"/>
      <c r="C77" s="124"/>
      <c r="D77" s="12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</row>
    <row r="78" spans="2:42">
      <c r="B78" s="26"/>
      <c r="C78" s="124"/>
      <c r="D78" s="12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</row>
    <row r="79" spans="2:42">
      <c r="B79" s="26"/>
      <c r="C79" s="124"/>
      <c r="D79" s="12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</row>
    <row r="80" spans="2:42">
      <c r="B80" s="26"/>
      <c r="C80" s="124"/>
      <c r="D80" s="12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</row>
    <row r="81" spans="2:42">
      <c r="B81" s="26"/>
      <c r="C81" s="124"/>
      <c r="D81" s="12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</row>
    <row r="82" spans="2:42">
      <c r="B82" s="26"/>
      <c r="C82" s="124"/>
      <c r="D82" s="12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</row>
    <row r="83" spans="2:42">
      <c r="B83" s="26"/>
      <c r="C83" s="124"/>
      <c r="D83" s="12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</row>
    <row r="84" spans="2:42">
      <c r="B84" s="26"/>
      <c r="C84" s="124"/>
      <c r="D84" s="12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</row>
    <row r="85" spans="2:42">
      <c r="B85" s="26"/>
      <c r="C85" s="124"/>
      <c r="D85" s="12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2:42">
      <c r="B86" s="26"/>
      <c r="C86" s="124"/>
      <c r="D86" s="12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</row>
    <row r="87" spans="2:42">
      <c r="B87" s="26"/>
      <c r="C87" s="124"/>
      <c r="D87" s="12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</row>
    <row r="88" spans="2:42">
      <c r="B88" s="26"/>
      <c r="C88" s="124"/>
      <c r="D88" s="12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</row>
    <row r="89" spans="2:42">
      <c r="B89" s="26"/>
      <c r="C89" s="124"/>
      <c r="D89" s="12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</row>
    <row r="90" spans="2:42">
      <c r="B90" s="26"/>
      <c r="C90" s="124"/>
      <c r="D90" s="12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</row>
    <row r="91" spans="2:42">
      <c r="B91" s="26"/>
      <c r="C91" s="124"/>
      <c r="D91" s="12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</row>
    <row r="92" spans="2:42">
      <c r="B92" s="26"/>
      <c r="C92" s="124"/>
      <c r="D92" s="12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</row>
    <row r="93" spans="2:42">
      <c r="B93" s="26"/>
      <c r="C93" s="124"/>
      <c r="D93" s="12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</row>
    <row r="94" spans="2:42">
      <c r="B94" s="26"/>
      <c r="C94" s="124"/>
      <c r="D94" s="12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</row>
    <row r="95" spans="2:42">
      <c r="B95" s="26"/>
      <c r="C95" s="124"/>
      <c r="D95" s="12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</row>
    <row r="96" spans="2:42">
      <c r="B96" s="26"/>
      <c r="C96" s="124"/>
      <c r="D96" s="12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</row>
    <row r="97" spans="2:42">
      <c r="B97" s="26"/>
      <c r="C97" s="124"/>
      <c r="D97" s="12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</row>
    <row r="98" spans="2:42">
      <c r="B98" s="26"/>
      <c r="C98" s="124"/>
      <c r="D98" s="12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</row>
    <row r="99" spans="2:42">
      <c r="B99" s="26"/>
      <c r="C99" s="124"/>
      <c r="D99" s="12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</row>
    <row r="100" spans="2:42">
      <c r="B100" s="26"/>
      <c r="C100" s="124"/>
      <c r="D100" s="12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</row>
    <row r="101" spans="2:42">
      <c r="B101" s="26"/>
      <c r="C101" s="124"/>
      <c r="D101" s="12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</row>
    <row r="102" spans="2:42">
      <c r="B102" s="26"/>
      <c r="C102" s="124"/>
      <c r="D102" s="12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</row>
    <row r="103" spans="2:42">
      <c r="B103" s="26"/>
      <c r="C103" s="124"/>
      <c r="D103" s="12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</row>
    <row r="104" spans="2:42">
      <c r="B104" s="26"/>
      <c r="C104" s="124"/>
      <c r="D104" s="12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</row>
    <row r="105" spans="2:42">
      <c r="B105" s="26"/>
      <c r="C105" s="124"/>
      <c r="D105" s="12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</row>
    <row r="106" spans="2:42">
      <c r="B106" s="26"/>
      <c r="C106" s="124"/>
      <c r="D106" s="12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</row>
    <row r="107" spans="2:42">
      <c r="B107" s="26"/>
      <c r="C107" s="124"/>
      <c r="D107" s="12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</row>
    <row r="108" spans="2:42">
      <c r="B108" s="26"/>
      <c r="C108" s="124"/>
      <c r="D108" s="12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</row>
    <row r="109" spans="2:42">
      <c r="B109" s="26"/>
      <c r="C109" s="124"/>
      <c r="D109" s="12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</row>
    <row r="110" spans="2:42">
      <c r="B110" s="26"/>
      <c r="C110" s="124"/>
      <c r="D110" s="12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</row>
    <row r="111" spans="2:42">
      <c r="B111" s="26"/>
      <c r="C111" s="124"/>
      <c r="D111" s="12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2:42">
      <c r="B112" s="26"/>
      <c r="C112" s="124"/>
      <c r="D112" s="12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</row>
    <row r="113" spans="2:42">
      <c r="B113" s="26"/>
      <c r="C113" s="124"/>
      <c r="D113" s="12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</row>
    <row r="114" spans="2:42">
      <c r="B114" s="26"/>
      <c r="C114" s="124"/>
      <c r="D114" s="12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</row>
    <row r="115" spans="2:42">
      <c r="B115" s="26"/>
      <c r="C115" s="124"/>
      <c r="D115" s="12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</row>
    <row r="116" spans="2:42">
      <c r="B116" s="26"/>
      <c r="C116" s="124"/>
      <c r="D116" s="12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</row>
    <row r="117" spans="2:42">
      <c r="B117" s="26"/>
      <c r="C117" s="124"/>
      <c r="D117" s="12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</row>
    <row r="118" spans="2:42">
      <c r="B118" s="26"/>
      <c r="C118" s="124"/>
      <c r="D118" s="12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</row>
    <row r="119" spans="2:42">
      <c r="B119" s="26"/>
      <c r="C119" s="124"/>
      <c r="D119" s="12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</row>
    <row r="120" spans="2:42">
      <c r="B120" s="26"/>
      <c r="C120" s="124"/>
      <c r="D120" s="12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</row>
    <row r="121" spans="2:42">
      <c r="B121" s="26"/>
      <c r="C121" s="124"/>
      <c r="D121" s="12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</row>
    <row r="122" spans="2:42">
      <c r="B122" s="26"/>
      <c r="C122" s="124"/>
      <c r="D122" s="12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</row>
    <row r="123" spans="2:42">
      <c r="B123" s="26"/>
      <c r="C123" s="124"/>
      <c r="D123" s="12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</row>
    <row r="124" spans="2:42">
      <c r="B124" s="26"/>
      <c r="C124" s="124"/>
      <c r="D124" s="12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</row>
    <row r="125" spans="2:42">
      <c r="B125" s="26"/>
      <c r="C125" s="124"/>
      <c r="D125" s="12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</row>
    <row r="126" spans="2:42">
      <c r="B126" s="26"/>
      <c r="C126" s="124"/>
      <c r="D126" s="12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</row>
    <row r="127" spans="2:42">
      <c r="B127" s="26"/>
      <c r="C127" s="124"/>
      <c r="D127" s="12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</row>
    <row r="128" spans="2:42">
      <c r="B128" s="26"/>
      <c r="C128" s="124"/>
      <c r="D128" s="12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</row>
    <row r="129" spans="2:42">
      <c r="B129" s="26"/>
      <c r="C129" s="124"/>
      <c r="D129" s="12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</row>
    <row r="130" spans="2:42">
      <c r="B130" s="26"/>
      <c r="C130" s="124"/>
      <c r="D130" s="12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</row>
    <row r="131" spans="2:42">
      <c r="B131" s="26"/>
      <c r="C131" s="124"/>
      <c r="D131" s="12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</row>
    <row r="132" spans="2:42">
      <c r="B132" s="26"/>
      <c r="C132" s="124"/>
      <c r="D132" s="12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</row>
    <row r="133" spans="2:42">
      <c r="B133" s="26"/>
      <c r="C133" s="124"/>
      <c r="D133" s="12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</row>
    <row r="134" spans="2:42">
      <c r="B134" s="26"/>
      <c r="C134" s="124"/>
      <c r="D134" s="12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</row>
    <row r="135" spans="2:42">
      <c r="B135" s="26"/>
      <c r="C135" s="124"/>
      <c r="D135" s="12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</row>
    <row r="136" spans="2:42">
      <c r="B136" s="26"/>
      <c r="C136" s="124"/>
      <c r="D136" s="12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</row>
    <row r="137" spans="2:42">
      <c r="B137" s="26"/>
      <c r="C137" s="124"/>
      <c r="D137" s="12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</row>
    <row r="138" spans="2:42">
      <c r="B138" s="26"/>
      <c r="C138" s="124"/>
      <c r="D138" s="12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</row>
    <row r="139" spans="2:42">
      <c r="B139" s="26"/>
      <c r="C139" s="124"/>
      <c r="D139" s="12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</row>
    <row r="140" spans="2:42">
      <c r="B140" s="26"/>
      <c r="C140" s="124"/>
      <c r="D140" s="12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</row>
    <row r="141" spans="2:42">
      <c r="B141" s="26"/>
      <c r="C141" s="124"/>
      <c r="D141" s="12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</row>
    <row r="142" spans="2:42">
      <c r="B142" s="26"/>
      <c r="C142" s="124"/>
      <c r="D142" s="12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</row>
    <row r="143" spans="2:42">
      <c r="B143" s="26"/>
      <c r="C143" s="124"/>
      <c r="D143" s="12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</row>
    <row r="144" spans="2:42">
      <c r="B144" s="26"/>
      <c r="C144" s="124"/>
      <c r="D144" s="12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</row>
    <row r="145" spans="2:42">
      <c r="B145" s="26"/>
      <c r="C145" s="124"/>
      <c r="D145" s="12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</row>
    <row r="146" spans="2:42">
      <c r="B146" s="26"/>
      <c r="C146" s="124"/>
      <c r="D146" s="12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</row>
    <row r="147" spans="2:42">
      <c r="B147" s="26"/>
      <c r="C147" s="124"/>
      <c r="D147" s="12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</row>
    <row r="148" spans="2:42">
      <c r="B148" s="26"/>
      <c r="C148" s="124"/>
      <c r="D148" s="12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</row>
    <row r="149" spans="2:42">
      <c r="B149" s="26"/>
      <c r="C149" s="124"/>
      <c r="D149" s="12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</row>
    <row r="150" spans="2:42">
      <c r="B150" s="26"/>
      <c r="C150" s="124"/>
      <c r="D150" s="12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</row>
    <row r="151" spans="2:42">
      <c r="B151" s="26"/>
      <c r="C151" s="124"/>
      <c r="D151" s="12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</row>
    <row r="152" spans="2:42">
      <c r="B152" s="26"/>
      <c r="C152" s="124"/>
      <c r="D152" s="12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</row>
    <row r="153" spans="2:42">
      <c r="B153" s="26"/>
      <c r="C153" s="124"/>
      <c r="D153" s="12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</row>
    <row r="154" spans="2:42">
      <c r="B154" s="26"/>
      <c r="C154" s="124"/>
      <c r="D154" s="12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</row>
    <row r="155" spans="2:42">
      <c r="B155" s="26"/>
      <c r="C155" s="124"/>
      <c r="D155" s="12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</row>
    <row r="156" spans="2:42">
      <c r="B156" s="26"/>
      <c r="C156" s="124"/>
      <c r="D156" s="12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</row>
    <row r="157" spans="2:42">
      <c r="B157" s="26"/>
      <c r="C157" s="124"/>
      <c r="D157" s="12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</row>
    <row r="158" spans="2:42">
      <c r="B158" s="26"/>
      <c r="C158" s="124"/>
      <c r="D158" s="12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</row>
    <row r="159" spans="2:42">
      <c r="B159" s="26"/>
      <c r="C159" s="124"/>
      <c r="D159" s="12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</row>
    <row r="160" spans="2:42">
      <c r="B160" s="26"/>
      <c r="C160" s="124"/>
      <c r="D160" s="12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</row>
    <row r="161" spans="2:42">
      <c r="B161" s="26"/>
      <c r="C161" s="124"/>
      <c r="D161" s="12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</row>
    <row r="162" spans="2:42">
      <c r="B162" s="26"/>
      <c r="C162" s="124"/>
      <c r="D162" s="12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</row>
    <row r="163" spans="2:42">
      <c r="B163" s="26"/>
      <c r="C163" s="124"/>
      <c r="D163" s="12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</row>
    <row r="164" spans="2:42">
      <c r="B164" s="26"/>
      <c r="C164" s="124"/>
      <c r="D164" s="12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</row>
    <row r="165" spans="2:42">
      <c r="B165" s="26"/>
      <c r="C165" s="124"/>
      <c r="D165" s="12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</row>
    <row r="166" spans="2:42">
      <c r="B166" s="26"/>
      <c r="C166" s="124"/>
      <c r="D166" s="12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</row>
    <row r="167" spans="2:42">
      <c r="B167" s="26"/>
      <c r="C167" s="124"/>
      <c r="D167" s="12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</row>
    <row r="168" spans="2:42">
      <c r="B168" s="26"/>
      <c r="C168" s="124"/>
      <c r="D168" s="12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</row>
    <row r="169" spans="2:42">
      <c r="B169" s="26"/>
      <c r="C169" s="124"/>
      <c r="D169" s="12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</row>
    <row r="170" spans="2:42">
      <c r="B170" s="26"/>
      <c r="C170" s="124"/>
      <c r="D170" s="12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</row>
    <row r="171" spans="2:42">
      <c r="B171" s="26"/>
      <c r="C171" s="124"/>
      <c r="D171" s="12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</row>
    <row r="172" spans="2:42">
      <c r="B172" s="26"/>
      <c r="C172" s="124"/>
      <c r="D172" s="12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</row>
    <row r="173" spans="2:42">
      <c r="B173" s="26"/>
      <c r="C173" s="124"/>
      <c r="D173" s="12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</row>
    <row r="174" spans="2:42">
      <c r="B174" s="26"/>
      <c r="C174" s="124"/>
      <c r="D174" s="12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</row>
    <row r="175" spans="2:42">
      <c r="B175" s="26"/>
      <c r="C175" s="124"/>
      <c r="D175" s="12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</row>
    <row r="176" spans="2:42">
      <c r="B176" s="26"/>
      <c r="C176" s="124"/>
      <c r="D176" s="12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</row>
    <row r="177" spans="2:42">
      <c r="B177" s="26"/>
      <c r="C177" s="124"/>
      <c r="D177" s="12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</row>
    <row r="178" spans="2:42">
      <c r="B178" s="26"/>
      <c r="C178" s="124"/>
      <c r="D178" s="12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</row>
    <row r="179" spans="2:42">
      <c r="B179" s="26"/>
      <c r="C179" s="124"/>
      <c r="D179" s="12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</row>
    <row r="180" spans="2:42">
      <c r="B180" s="26"/>
      <c r="C180" s="124"/>
      <c r="D180" s="12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</row>
    <row r="181" spans="2:42">
      <c r="B181" s="26"/>
      <c r="C181" s="124"/>
      <c r="D181" s="12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</row>
    <row r="182" spans="2:42">
      <c r="B182" s="26"/>
      <c r="C182" s="124"/>
      <c r="D182" s="12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</row>
    <row r="183" spans="2:42">
      <c r="B183" s="26"/>
      <c r="C183" s="124"/>
      <c r="D183" s="12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</row>
    <row r="184" spans="2:42">
      <c r="B184" s="26"/>
      <c r="C184" s="124"/>
      <c r="D184" s="12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</row>
    <row r="185" spans="2:42">
      <c r="B185" s="26"/>
      <c r="C185" s="124"/>
      <c r="D185" s="12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</row>
    <row r="186" spans="2:42">
      <c r="B186" s="26"/>
      <c r="C186" s="124"/>
      <c r="D186" s="12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</row>
    <row r="187" spans="2:42">
      <c r="B187" s="26"/>
      <c r="C187" s="124"/>
      <c r="D187" s="12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</row>
    <row r="188" spans="2:42">
      <c r="B188" s="26"/>
      <c r="C188" s="124"/>
      <c r="D188" s="12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</row>
    <row r="189" spans="2:42">
      <c r="B189" s="26"/>
      <c r="C189" s="124"/>
      <c r="D189" s="12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</row>
    <row r="190" spans="2:42">
      <c r="B190" s="26"/>
      <c r="C190" s="124"/>
      <c r="D190" s="12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</row>
    <row r="191" spans="2:42">
      <c r="B191" s="26"/>
      <c r="C191" s="124"/>
      <c r="D191" s="12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</row>
    <row r="192" spans="2:42">
      <c r="B192" s="26"/>
      <c r="C192" s="124"/>
      <c r="D192" s="12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</row>
    <row r="193" spans="2:42">
      <c r="B193" s="26"/>
      <c r="C193" s="124"/>
      <c r="D193" s="12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</row>
    <row r="194" spans="2:42">
      <c r="B194" s="26"/>
      <c r="C194" s="124"/>
      <c r="D194" s="12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</row>
    <row r="195" spans="2:42">
      <c r="B195" s="26"/>
      <c r="C195" s="124"/>
      <c r="D195" s="12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</row>
    <row r="196" spans="2:42">
      <c r="B196" s="26"/>
      <c r="C196" s="124"/>
      <c r="D196" s="12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</row>
    <row r="197" spans="2:42">
      <c r="B197" s="26"/>
      <c r="C197" s="124"/>
      <c r="D197" s="12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</row>
    <row r="198" spans="2:42">
      <c r="B198" s="26"/>
      <c r="C198" s="124"/>
      <c r="D198" s="12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</row>
    <row r="199" spans="2:42">
      <c r="B199" s="26"/>
      <c r="C199" s="124"/>
      <c r="D199" s="12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</row>
    <row r="200" spans="2:42">
      <c r="B200" s="26"/>
      <c r="C200" s="124"/>
      <c r="D200" s="12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</row>
  </sheetData>
  <mergeCells count="1">
    <mergeCell ref="M11:S11"/>
  </mergeCells>
  <conditionalFormatting sqref="D13">
    <cfRule type="expression" dxfId="14" priority="19">
      <formula>OR(D13="SELL",D13="SHORT")</formula>
    </cfRule>
  </conditionalFormatting>
  <conditionalFormatting sqref="C16:C121 D13:AP200">
    <cfRule type="cellIs" dxfId="13" priority="18" operator="equal">
      <formula>0</formula>
    </cfRule>
  </conditionalFormatting>
  <conditionalFormatting sqref="C16:C19">
    <cfRule type="expression" dxfId="12" priority="17">
      <formula>OR(C16="SELL",C16="SHORT")</formula>
    </cfRule>
  </conditionalFormatting>
  <conditionalFormatting sqref="C20:C121">
    <cfRule type="expression" dxfId="11" priority="16">
      <formula>OR(C20="SELL",C20="SHORT")</formula>
    </cfRule>
  </conditionalFormatting>
  <conditionalFormatting sqref="D14:D15">
    <cfRule type="expression" dxfId="10" priority="15">
      <formula>OR(D14="SELL",D14="SHORT")</formula>
    </cfRule>
  </conditionalFormatting>
  <conditionalFormatting sqref="D16:D200">
    <cfRule type="expression" dxfId="9" priority="14">
      <formula>OR(D16="SELL",D16="SHORT")</formula>
    </cfRule>
  </conditionalFormatting>
  <conditionalFormatting sqref="D14">
    <cfRule type="expression" dxfId="8" priority="13">
      <formula>OR(D14="SELL",D14="SHORT")</formula>
    </cfRule>
  </conditionalFormatting>
  <conditionalFormatting sqref="D13">
    <cfRule type="expression" dxfId="7" priority="8">
      <formula>OR(D13="SELL",D13="SHORT")</formula>
    </cfRule>
  </conditionalFormatting>
  <conditionalFormatting sqref="D13:D14">
    <cfRule type="cellIs" dxfId="6" priority="7" operator="equal">
      <formula>0</formula>
    </cfRule>
  </conditionalFormatting>
  <conditionalFormatting sqref="D14">
    <cfRule type="expression" dxfId="5" priority="6">
      <formula>OR(D14="SELL",D14="SHORT")</formula>
    </cfRule>
  </conditionalFormatting>
  <conditionalFormatting sqref="D14">
    <cfRule type="expression" dxfId="4" priority="5">
      <formula>OR(D14="SELL",D14="SHORT")</formula>
    </cfRule>
  </conditionalFormatting>
  <conditionalFormatting sqref="D13">
    <cfRule type="expression" dxfId="3" priority="4">
      <formula>OR(D13="SELL",D13="SHORT")</formula>
    </cfRule>
  </conditionalFormatting>
  <conditionalFormatting sqref="D13:D14">
    <cfRule type="cellIs" dxfId="2" priority="3" operator="equal">
      <formula>0</formula>
    </cfRule>
  </conditionalFormatting>
  <conditionalFormatting sqref="D14">
    <cfRule type="expression" dxfId="1" priority="2">
      <formula>OR(D14="SELL",D14="SHORT")</formula>
    </cfRule>
  </conditionalFormatting>
  <conditionalFormatting sqref="D14">
    <cfRule type="expression" dxfId="0" priority="1">
      <formula>OR(D14="SELL",D14="SHORT")</formula>
    </cfRule>
  </conditionalFormatting>
  <dataValidations count="1">
    <dataValidation allowBlank="1" showErrorMessage="1" sqref="C16:C121 D13:D15"/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I15"/>
  <sheetViews>
    <sheetView zoomScale="90" zoomScaleNormal="90" workbookViewId="0">
      <selection activeCell="E33" sqref="E33"/>
    </sheetView>
  </sheetViews>
  <sheetFormatPr defaultRowHeight="14.25"/>
  <cols>
    <col min="1" max="1" width="3" customWidth="1"/>
    <col min="2" max="2" width="23.86328125" customWidth="1"/>
    <col min="3" max="5" width="6.59765625" customWidth="1"/>
    <col min="6" max="8" width="12.46484375" customWidth="1"/>
  </cols>
  <sheetData>
    <row r="2" spans="2:9">
      <c r="B2" s="60" t="s">
        <v>59</v>
      </c>
    </row>
    <row r="4" spans="2:9">
      <c r="B4" t="s">
        <v>60</v>
      </c>
    </row>
    <row r="7" spans="2:9" ht="35.65">
      <c r="C7" s="68"/>
      <c r="D7" s="68" t="s">
        <v>70</v>
      </c>
      <c r="E7" s="68" t="s">
        <v>66</v>
      </c>
      <c r="F7" s="69" t="s">
        <v>68</v>
      </c>
      <c r="G7" s="69" t="s">
        <v>69</v>
      </c>
      <c r="H7" s="69"/>
      <c r="I7" s="70"/>
    </row>
    <row r="8" spans="2:9" ht="27.75">
      <c r="B8" s="63" t="s">
        <v>61</v>
      </c>
      <c r="C8" s="66"/>
      <c r="D8" s="66"/>
      <c r="E8" s="66">
        <v>100</v>
      </c>
      <c r="F8" s="64">
        <v>100</v>
      </c>
      <c r="G8" s="64">
        <v>105</v>
      </c>
      <c r="H8" s="64">
        <v>115</v>
      </c>
    </row>
    <row r="9" spans="2:9">
      <c r="B9" s="61"/>
      <c r="C9" s="65"/>
      <c r="D9" s="65"/>
      <c r="E9" s="65"/>
    </row>
    <row r="10" spans="2:9">
      <c r="B10" s="62" t="s">
        <v>62</v>
      </c>
      <c r="C10" s="65" t="s">
        <v>71</v>
      </c>
      <c r="D10" s="65">
        <v>100</v>
      </c>
      <c r="E10" s="65">
        <v>5</v>
      </c>
      <c r="F10" s="65">
        <v>5</v>
      </c>
      <c r="G10" s="65">
        <f>IF(D10&lt;G8,-E10,0)</f>
        <v>-5</v>
      </c>
      <c r="H10" s="65">
        <f>IF(E10&lt;H8,-F10,0)</f>
        <v>-5</v>
      </c>
    </row>
    <row r="11" spans="2:9">
      <c r="B11" s="62" t="s">
        <v>63</v>
      </c>
      <c r="C11" s="65" t="s">
        <v>71</v>
      </c>
      <c r="D11" s="65">
        <v>100</v>
      </c>
      <c r="E11" s="65">
        <v>5</v>
      </c>
      <c r="F11" s="65">
        <v>5</v>
      </c>
      <c r="G11" s="65">
        <f>IF(D11&gt;G8,-E11,E11)</f>
        <v>5</v>
      </c>
      <c r="H11" s="65">
        <f>IF(E11&gt;H8,-F11,F11)</f>
        <v>5</v>
      </c>
    </row>
    <row r="12" spans="2:9">
      <c r="B12" s="62" t="s">
        <v>64</v>
      </c>
      <c r="C12" s="65" t="s">
        <v>72</v>
      </c>
      <c r="D12" s="65">
        <v>110</v>
      </c>
      <c r="E12" s="65">
        <v>2</v>
      </c>
      <c r="F12" s="65">
        <v>2</v>
      </c>
      <c r="G12" s="65">
        <f>IF(D12&lt;G8,-E12,E12)</f>
        <v>2</v>
      </c>
      <c r="H12" s="65">
        <f>IF(E12&lt;H8,-F12,F12)</f>
        <v>-2</v>
      </c>
    </row>
    <row r="13" spans="2:9">
      <c r="B13" s="62" t="s">
        <v>65</v>
      </c>
      <c r="C13" s="65" t="s">
        <v>72</v>
      </c>
      <c r="D13" s="65">
        <v>110</v>
      </c>
      <c r="E13" s="65">
        <v>2</v>
      </c>
      <c r="F13" s="65">
        <v>2</v>
      </c>
      <c r="G13" s="65">
        <f>IF(D13&gt;G8,-E13,E13)</f>
        <v>-2</v>
      </c>
      <c r="H13" s="65">
        <f>IF(E13&gt;H8,-F13,F13)</f>
        <v>2</v>
      </c>
    </row>
    <row r="15" spans="2:9" ht="28.5">
      <c r="B15" s="67" t="s">
        <v>67</v>
      </c>
      <c r="C15" s="66"/>
      <c r="D15" s="66"/>
      <c r="E15" s="66">
        <f>(E10+E11)-(E12+E13)</f>
        <v>6</v>
      </c>
      <c r="F15" s="66">
        <f>(F10+F11)-(F12+F13)</f>
        <v>6</v>
      </c>
      <c r="G15" s="66">
        <f>(G10+G11)-(G12+G13)</f>
        <v>0</v>
      </c>
      <c r="H15" s="66">
        <f>(H10+H11)-(H12+H13)</f>
        <v>0</v>
      </c>
      <c r="I15" s="66">
        <f>(I10+I11)-(I12+I13)</f>
        <v>0</v>
      </c>
    </row>
  </sheetData>
  <hyperlinks>
    <hyperlink ref="B2" r:id="rId1" location="what-is-an-iron-butterfly-option-strategy?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prbable problems</vt:lpstr>
      <vt:lpstr>ML_prediction</vt:lpstr>
      <vt:lpstr>filtered</vt:lpstr>
      <vt:lpstr>orders</vt:lpstr>
      <vt:lpstr>delta_nutral</vt:lpstr>
      <vt:lpstr>expiry_bullspread</vt:lpstr>
      <vt:lpstr>Global_PnL</vt:lpstr>
      <vt:lpstr>ironfly-basics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Charanjeet Singh Birdi</cp:lastModifiedBy>
  <dcterms:created xsi:type="dcterms:W3CDTF">2023-10-10T15:07:55Z</dcterms:created>
  <dcterms:modified xsi:type="dcterms:W3CDTF">2024-06-14T14:37:13Z</dcterms:modified>
</cp:coreProperties>
</file>