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a\OneDrive\Desktop\Algorithmic_Trading\03_Project_AngleOne\working_All\"/>
    </mc:Choice>
  </mc:AlternateContent>
  <xr:revisionPtr revIDLastSave="0" documentId="13_ncr:1_{148EB241-7358-44F2-A0E4-188E11E79414}" xr6:coauthVersionLast="47" xr6:coauthVersionMax="47" xr10:uidLastSave="{00000000-0000-0000-0000-000000000000}"/>
  <bookViews>
    <workbookView xWindow="-98" yWindow="-98" windowWidth="21795" windowHeight="13875" tabRatio="726" firstSheet="2" activeTab="4" xr2:uid="{00000000-000D-0000-FFFF-FFFF00000000}"/>
  </bookViews>
  <sheets>
    <sheet name="problems" sheetId="13" r:id="rId1"/>
    <sheet name="ML_prediction" sheetId="14" r:id="rId2"/>
    <sheet name="filtered" sheetId="1" r:id="rId3"/>
    <sheet name="orders" sheetId="9" r:id="rId4"/>
    <sheet name="delta_nutral" sheetId="16" r:id="rId5"/>
    <sheet name="expiry_bullspread" sheetId="18" r:id="rId6"/>
    <sheet name="option_buy" sheetId="19" r:id="rId7"/>
    <sheet name="all_order" sheetId="20" r:id="rId8"/>
    <sheet name="Global_PnL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2" i="16" l="1"/>
  <c r="BH22" i="16" s="1"/>
  <c r="BF22" i="16"/>
  <c r="BA22" i="16"/>
  <c r="BB22" i="16" s="1"/>
  <c r="AZ22" i="16"/>
  <c r="AX22" i="16"/>
  <c r="AR22" i="16"/>
  <c r="V22" i="16"/>
  <c r="U22" i="16"/>
  <c r="BG21" i="16"/>
  <c r="BH21" i="16" s="1"/>
  <c r="BF21" i="16"/>
  <c r="BB21" i="16"/>
  <c r="BA21" i="16"/>
  <c r="AZ21" i="16"/>
  <c r="AX21" i="16"/>
  <c r="AR21" i="16"/>
  <c r="V21" i="16"/>
  <c r="U21" i="16"/>
  <c r="BG20" i="16"/>
  <c r="BH20" i="16" s="1"/>
  <c r="BF20" i="16"/>
  <c r="BB20" i="16"/>
  <c r="BA20" i="16"/>
  <c r="AZ20" i="16"/>
  <c r="AX20" i="16"/>
  <c r="AR20" i="16"/>
  <c r="V20" i="16"/>
  <c r="U20" i="16"/>
  <c r="BG19" i="16"/>
  <c r="BH19" i="16" s="1"/>
  <c r="BF19" i="16"/>
  <c r="BA19" i="16"/>
  <c r="BB19" i="16" s="1"/>
  <c r="AZ19" i="16"/>
  <c r="AX19" i="16"/>
  <c r="AR19" i="16"/>
  <c r="V19" i="16"/>
  <c r="U19" i="16"/>
  <c r="BG18" i="16"/>
  <c r="BH18" i="16" s="1"/>
  <c r="BF18" i="16"/>
  <c r="BA18" i="16"/>
  <c r="BB18" i="16" s="1"/>
  <c r="AZ18" i="16"/>
  <c r="AX18" i="16"/>
  <c r="AR18" i="16"/>
  <c r="V18" i="16"/>
  <c r="U18" i="16"/>
  <c r="BG17" i="16"/>
  <c r="BH17" i="16" s="1"/>
  <c r="BF17" i="16"/>
  <c r="BA17" i="16"/>
  <c r="BB17" i="16" s="1"/>
  <c r="AZ17" i="16"/>
  <c r="AX17" i="16"/>
  <c r="AR17" i="16"/>
  <c r="V17" i="16"/>
  <c r="U17" i="16"/>
  <c r="BG23" i="16"/>
  <c r="BH23" i="16" s="1"/>
  <c r="BF23" i="16"/>
  <c r="BA23" i="16"/>
  <c r="BB23" i="16" s="1"/>
  <c r="AZ23" i="16"/>
  <c r="AX23" i="16"/>
  <c r="AR23" i="16"/>
  <c r="V23" i="16"/>
  <c r="U23" i="16"/>
  <c r="BA18" i="18"/>
  <c r="AZ18" i="18"/>
  <c r="AX18" i="18"/>
  <c r="AR18" i="18"/>
  <c r="V18" i="18"/>
  <c r="U18" i="18"/>
  <c r="BA17" i="18"/>
  <c r="AZ17" i="18"/>
  <c r="AX17" i="18"/>
  <c r="AR17" i="18"/>
  <c r="V17" i="18"/>
  <c r="U17" i="18"/>
  <c r="K5" i="1"/>
  <c r="K4" i="1"/>
  <c r="K3" i="1"/>
  <c r="BG28" i="16"/>
  <c r="BH28" i="16" s="1"/>
  <c r="BF28" i="16"/>
  <c r="BA28" i="16"/>
  <c r="BB28" i="16" s="1"/>
  <c r="AZ28" i="16"/>
  <c r="AX28" i="16"/>
  <c r="AR28" i="16"/>
  <c r="V28" i="16"/>
  <c r="U28" i="16"/>
  <c r="BG27" i="16"/>
  <c r="BH27" i="16" s="1"/>
  <c r="BF27" i="16"/>
  <c r="BA27" i="16"/>
  <c r="BB27" i="16" s="1"/>
  <c r="AZ27" i="16"/>
  <c r="AX27" i="16"/>
  <c r="AR27" i="16"/>
  <c r="V27" i="16"/>
  <c r="U27" i="16"/>
  <c r="BG26" i="16"/>
  <c r="BH26" i="16" s="1"/>
  <c r="BF26" i="16"/>
  <c r="BA26" i="16"/>
  <c r="BB26" i="16" s="1"/>
  <c r="AZ26" i="16"/>
  <c r="AX26" i="16"/>
  <c r="AR26" i="16"/>
  <c r="V26" i="16"/>
  <c r="U26" i="16"/>
  <c r="BH25" i="16"/>
  <c r="BG25" i="16"/>
  <c r="BF25" i="16"/>
  <c r="BA25" i="16"/>
  <c r="BB25" i="16" s="1"/>
  <c r="AZ25" i="16"/>
  <c r="AX25" i="16"/>
  <c r="AR25" i="16"/>
  <c r="V25" i="16"/>
  <c r="U25" i="16"/>
  <c r="BG24" i="16"/>
  <c r="BH24" i="16" s="1"/>
  <c r="BF24" i="16"/>
  <c r="BA24" i="16"/>
  <c r="BB24" i="16" s="1"/>
  <c r="AZ24" i="16"/>
  <c r="AX24" i="16"/>
  <c r="AR24" i="16"/>
  <c r="V24" i="16"/>
  <c r="U24" i="16"/>
  <c r="BA63" i="18"/>
  <c r="AZ63" i="18"/>
  <c r="AX63" i="18"/>
  <c r="AR63" i="18"/>
  <c r="V63" i="18"/>
  <c r="U63" i="18"/>
  <c r="BA62" i="18"/>
  <c r="AZ62" i="18"/>
  <c r="AX62" i="18"/>
  <c r="AR62" i="18"/>
  <c r="V62" i="18"/>
  <c r="U62" i="18"/>
  <c r="BA61" i="18"/>
  <c r="AZ61" i="18"/>
  <c r="AX61" i="18"/>
  <c r="AR61" i="18"/>
  <c r="V61" i="18"/>
  <c r="U61" i="18"/>
  <c r="BA60" i="18"/>
  <c r="AZ60" i="18"/>
  <c r="AX60" i="18"/>
  <c r="AR60" i="18"/>
  <c r="V60" i="18"/>
  <c r="U60" i="18"/>
  <c r="BA59" i="18"/>
  <c r="AZ59" i="18"/>
  <c r="AX59" i="18"/>
  <c r="AR59" i="18"/>
  <c r="V59" i="18"/>
  <c r="U59" i="18"/>
  <c r="BA58" i="18"/>
  <c r="AZ58" i="18"/>
  <c r="AX58" i="18"/>
  <c r="AR58" i="18"/>
  <c r="V58" i="18"/>
  <c r="U58" i="18"/>
  <c r="BA57" i="18"/>
  <c r="AZ57" i="18"/>
  <c r="AX57" i="18"/>
  <c r="AR57" i="18"/>
  <c r="V57" i="18"/>
  <c r="U57" i="18"/>
  <c r="BA56" i="18"/>
  <c r="AZ56" i="18"/>
  <c r="AX56" i="18"/>
  <c r="AR56" i="18"/>
  <c r="V56" i="18"/>
  <c r="U56" i="18"/>
  <c r="BA55" i="18"/>
  <c r="AZ55" i="18"/>
  <c r="AX55" i="18"/>
  <c r="AR55" i="18"/>
  <c r="V55" i="18"/>
  <c r="U55" i="18"/>
  <c r="BA54" i="18"/>
  <c r="AZ54" i="18"/>
  <c r="AX54" i="18"/>
  <c r="AR54" i="18"/>
  <c r="V54" i="18"/>
  <c r="U54" i="18"/>
  <c r="BA53" i="18"/>
  <c r="AZ53" i="18"/>
  <c r="AX53" i="18"/>
  <c r="AR53" i="18"/>
  <c r="V53" i="18"/>
  <c r="U53" i="18"/>
  <c r="BA52" i="18"/>
  <c r="AZ52" i="18"/>
  <c r="AX52" i="18"/>
  <c r="AR52" i="18"/>
  <c r="V52" i="18"/>
  <c r="U52" i="18"/>
  <c r="BA51" i="18"/>
  <c r="AZ51" i="18"/>
  <c r="AX51" i="18"/>
  <c r="AR51" i="18"/>
  <c r="V51" i="18"/>
  <c r="U51" i="18"/>
  <c r="BA50" i="18"/>
  <c r="AZ50" i="18"/>
  <c r="AX50" i="18"/>
  <c r="AR50" i="18"/>
  <c r="V50" i="18"/>
  <c r="U50" i="18"/>
  <c r="BA49" i="18"/>
  <c r="AZ49" i="18"/>
  <c r="AX49" i="18"/>
  <c r="AR49" i="18"/>
  <c r="V49" i="18"/>
  <c r="U49" i="18"/>
  <c r="BA48" i="18"/>
  <c r="AZ48" i="18"/>
  <c r="AX48" i="18"/>
  <c r="AR48" i="18"/>
  <c r="V48" i="18"/>
  <c r="U48" i="18"/>
  <c r="BA47" i="18"/>
  <c r="AZ47" i="18"/>
  <c r="AX47" i="18"/>
  <c r="AR47" i="18"/>
  <c r="V47" i="18"/>
  <c r="U47" i="18"/>
  <c r="BA46" i="18"/>
  <c r="AZ46" i="18"/>
  <c r="AX46" i="18"/>
  <c r="AR46" i="18"/>
  <c r="V46" i="18"/>
  <c r="U46" i="18"/>
  <c r="BA45" i="18"/>
  <c r="AZ45" i="18"/>
  <c r="AX45" i="18"/>
  <c r="AR45" i="18"/>
  <c r="V45" i="18"/>
  <c r="U45" i="18"/>
  <c r="BA44" i="18"/>
  <c r="AZ44" i="18"/>
  <c r="AX44" i="18"/>
  <c r="AR44" i="18"/>
  <c r="V44" i="18"/>
  <c r="U44" i="18"/>
  <c r="BA43" i="18"/>
  <c r="AZ43" i="18"/>
  <c r="AX43" i="18"/>
  <c r="AR43" i="18"/>
  <c r="V43" i="18"/>
  <c r="U43" i="18"/>
  <c r="BA42" i="18"/>
  <c r="AZ42" i="18"/>
  <c r="AX42" i="18"/>
  <c r="AR42" i="18"/>
  <c r="V42" i="18"/>
  <c r="U42" i="18"/>
  <c r="BA41" i="18"/>
  <c r="AZ41" i="18"/>
  <c r="AX41" i="18"/>
  <c r="AR41" i="18"/>
  <c r="V41" i="18"/>
  <c r="U41" i="18"/>
  <c r="BA40" i="18"/>
  <c r="AZ40" i="18"/>
  <c r="AX40" i="18"/>
  <c r="AR40" i="18"/>
  <c r="V40" i="18"/>
  <c r="U40" i="18"/>
  <c r="BA39" i="18"/>
  <c r="AZ39" i="18"/>
  <c r="AX39" i="18"/>
  <c r="AR39" i="18"/>
  <c r="V39" i="18"/>
  <c r="U39" i="18"/>
  <c r="BA38" i="18"/>
  <c r="AZ38" i="18"/>
  <c r="AX38" i="18"/>
  <c r="AR38" i="18"/>
  <c r="V38" i="18"/>
  <c r="U38" i="18"/>
  <c r="BA37" i="18"/>
  <c r="AZ37" i="18"/>
  <c r="AX37" i="18"/>
  <c r="AR37" i="18"/>
  <c r="V37" i="18"/>
  <c r="U37" i="18"/>
  <c r="BA36" i="18"/>
  <c r="AZ36" i="18"/>
  <c r="AX36" i="18"/>
  <c r="AR36" i="18"/>
  <c r="V36" i="18"/>
  <c r="U36" i="18"/>
  <c r="BA35" i="18"/>
  <c r="AZ35" i="18"/>
  <c r="AX35" i="18"/>
  <c r="AR35" i="18"/>
  <c r="V35" i="18"/>
  <c r="U35" i="18"/>
  <c r="BA34" i="18"/>
  <c r="AZ34" i="18"/>
  <c r="AX34" i="18"/>
  <c r="AR34" i="18"/>
  <c r="V34" i="18"/>
  <c r="U34" i="18"/>
  <c r="BA33" i="18"/>
  <c r="AZ33" i="18"/>
  <c r="AX33" i="18"/>
  <c r="AR33" i="18"/>
  <c r="V33" i="18"/>
  <c r="U33" i="18"/>
  <c r="BA32" i="18"/>
  <c r="AZ32" i="18"/>
  <c r="AX32" i="18"/>
  <c r="AR32" i="18"/>
  <c r="V32" i="18"/>
  <c r="U32" i="18"/>
  <c r="BA31" i="18"/>
  <c r="AZ31" i="18"/>
  <c r="AX31" i="18"/>
  <c r="AR31" i="18"/>
  <c r="V31" i="18"/>
  <c r="U31" i="18"/>
  <c r="BA30" i="18"/>
  <c r="AZ30" i="18"/>
  <c r="AX30" i="18"/>
  <c r="AR30" i="18"/>
  <c r="V30" i="18"/>
  <c r="U30" i="18"/>
  <c r="BA29" i="18"/>
  <c r="AZ29" i="18"/>
  <c r="AX29" i="18"/>
  <c r="AR29" i="18"/>
  <c r="V29" i="18"/>
  <c r="U29" i="18"/>
  <c r="BA28" i="18"/>
  <c r="AZ28" i="18"/>
  <c r="AX28" i="18"/>
  <c r="AR28" i="18"/>
  <c r="V28" i="18"/>
  <c r="U28" i="18"/>
  <c r="BA27" i="18"/>
  <c r="AZ27" i="18"/>
  <c r="AX27" i="18"/>
  <c r="AR27" i="18"/>
  <c r="V27" i="18"/>
  <c r="U27" i="18"/>
  <c r="BA26" i="18"/>
  <c r="AZ26" i="18"/>
  <c r="AX26" i="18"/>
  <c r="AR26" i="18"/>
  <c r="V26" i="18"/>
  <c r="U26" i="18"/>
  <c r="BA25" i="18"/>
  <c r="AZ25" i="18"/>
  <c r="AX25" i="18"/>
  <c r="AR25" i="18"/>
  <c r="V25" i="18"/>
  <c r="U25" i="18"/>
  <c r="BA24" i="18"/>
  <c r="AZ24" i="18"/>
  <c r="AX24" i="18"/>
  <c r="AR24" i="18"/>
  <c r="V24" i="18"/>
  <c r="U24" i="18"/>
  <c r="BA23" i="18"/>
  <c r="AZ23" i="18"/>
  <c r="AX23" i="18"/>
  <c r="AR23" i="18"/>
  <c r="V23" i="18"/>
  <c r="U23" i="18"/>
  <c r="BA22" i="18"/>
  <c r="AZ22" i="18"/>
  <c r="AX22" i="18"/>
  <c r="AR22" i="18"/>
  <c r="V22" i="18"/>
  <c r="U22" i="18"/>
  <c r="BA21" i="18"/>
  <c r="AZ21" i="18"/>
  <c r="AX21" i="18"/>
  <c r="AR21" i="18"/>
  <c r="V21" i="18"/>
  <c r="U21" i="18"/>
  <c r="BA20" i="18"/>
  <c r="AZ20" i="18"/>
  <c r="AX20" i="18"/>
  <c r="AR20" i="18"/>
  <c r="V20" i="18"/>
  <c r="U20" i="18"/>
  <c r="BA19" i="18"/>
  <c r="AZ19" i="18"/>
  <c r="AX19" i="18"/>
  <c r="AR19" i="18"/>
  <c r="V19" i="18"/>
  <c r="U19" i="18"/>
  <c r="V16" i="18"/>
  <c r="U16" i="18"/>
  <c r="V12" i="9"/>
  <c r="U12" i="9"/>
  <c r="BA63" i="9"/>
  <c r="AZ63" i="9"/>
  <c r="AX63" i="9"/>
  <c r="AR63" i="9"/>
  <c r="V63" i="9"/>
  <c r="U63" i="9"/>
  <c r="BA62" i="9"/>
  <c r="AZ62" i="9"/>
  <c r="AX62" i="9"/>
  <c r="AR62" i="9"/>
  <c r="V62" i="9"/>
  <c r="U62" i="9"/>
  <c r="BA61" i="9"/>
  <c r="AZ61" i="9"/>
  <c r="AX61" i="9"/>
  <c r="AR61" i="9"/>
  <c r="V61" i="9"/>
  <c r="U61" i="9"/>
  <c r="BA60" i="9"/>
  <c r="AZ60" i="9"/>
  <c r="AX60" i="9"/>
  <c r="AR60" i="9"/>
  <c r="V60" i="9"/>
  <c r="U60" i="9"/>
  <c r="BA59" i="9"/>
  <c r="AZ59" i="9"/>
  <c r="AX59" i="9"/>
  <c r="AR59" i="9"/>
  <c r="V59" i="9"/>
  <c r="U59" i="9"/>
  <c r="BA58" i="9"/>
  <c r="AZ58" i="9"/>
  <c r="AX58" i="9"/>
  <c r="AR58" i="9"/>
  <c r="V58" i="9"/>
  <c r="U58" i="9"/>
  <c r="BA57" i="9"/>
  <c r="AZ57" i="9"/>
  <c r="AX57" i="9"/>
  <c r="AR57" i="9"/>
  <c r="V57" i="9"/>
  <c r="U57" i="9"/>
  <c r="BA56" i="9"/>
  <c r="AZ56" i="9"/>
  <c r="AX56" i="9"/>
  <c r="AR56" i="9"/>
  <c r="V56" i="9"/>
  <c r="U56" i="9"/>
  <c r="BA55" i="9"/>
  <c r="AZ55" i="9"/>
  <c r="AX55" i="9"/>
  <c r="AR55" i="9"/>
  <c r="V55" i="9"/>
  <c r="U55" i="9"/>
  <c r="BA54" i="9"/>
  <c r="AZ54" i="9"/>
  <c r="AX54" i="9"/>
  <c r="AR54" i="9"/>
  <c r="V54" i="9"/>
  <c r="U54" i="9"/>
  <c r="BA53" i="9"/>
  <c r="AZ53" i="9"/>
  <c r="AX53" i="9"/>
  <c r="AR53" i="9"/>
  <c r="V53" i="9"/>
  <c r="U53" i="9"/>
  <c r="BA52" i="9"/>
  <c r="AZ52" i="9"/>
  <c r="AX52" i="9"/>
  <c r="AR52" i="9"/>
  <c r="V52" i="9"/>
  <c r="U52" i="9"/>
  <c r="BA51" i="9"/>
  <c r="AZ51" i="9"/>
  <c r="AX51" i="9"/>
  <c r="AR51" i="9"/>
  <c r="V51" i="9"/>
  <c r="U51" i="9"/>
  <c r="BA50" i="9"/>
  <c r="AZ50" i="9"/>
  <c r="AX50" i="9"/>
  <c r="AR50" i="9"/>
  <c r="V50" i="9"/>
  <c r="U50" i="9"/>
  <c r="BA49" i="9"/>
  <c r="AZ49" i="9"/>
  <c r="AX49" i="9"/>
  <c r="AR49" i="9"/>
  <c r="V49" i="9"/>
  <c r="U49" i="9"/>
  <c r="BA48" i="9"/>
  <c r="AZ48" i="9"/>
  <c r="AX48" i="9"/>
  <c r="AR48" i="9"/>
  <c r="V48" i="9"/>
  <c r="U48" i="9"/>
  <c r="BA47" i="9"/>
  <c r="AZ47" i="9"/>
  <c r="AX47" i="9"/>
  <c r="AR47" i="9"/>
  <c r="V47" i="9"/>
  <c r="U47" i="9"/>
  <c r="BA46" i="9"/>
  <c r="AZ46" i="9"/>
  <c r="AX46" i="9"/>
  <c r="AR46" i="9"/>
  <c r="V46" i="9"/>
  <c r="U46" i="9"/>
  <c r="BA45" i="9"/>
  <c r="AZ45" i="9"/>
  <c r="AX45" i="9"/>
  <c r="AR45" i="9"/>
  <c r="V45" i="9"/>
  <c r="U45" i="9"/>
  <c r="BA44" i="9"/>
  <c r="AZ44" i="9"/>
  <c r="AX44" i="9"/>
  <c r="AR44" i="9"/>
  <c r="V44" i="9"/>
  <c r="U44" i="9"/>
  <c r="BA43" i="9"/>
  <c r="AZ43" i="9"/>
  <c r="AX43" i="9"/>
  <c r="AR43" i="9"/>
  <c r="V43" i="9"/>
  <c r="U43" i="9"/>
  <c r="BA42" i="9"/>
  <c r="AZ42" i="9"/>
  <c r="AX42" i="9"/>
  <c r="AR42" i="9"/>
  <c r="V42" i="9"/>
  <c r="U42" i="9"/>
  <c r="BA41" i="9"/>
  <c r="AZ41" i="9"/>
  <c r="AX41" i="9"/>
  <c r="AR41" i="9"/>
  <c r="V41" i="9"/>
  <c r="U41" i="9"/>
  <c r="BA40" i="9"/>
  <c r="AZ40" i="9"/>
  <c r="AX40" i="9"/>
  <c r="AR40" i="9"/>
  <c r="V40" i="9"/>
  <c r="U40" i="9"/>
  <c r="BA39" i="9"/>
  <c r="AZ39" i="9"/>
  <c r="AX39" i="9"/>
  <c r="AR39" i="9"/>
  <c r="V39" i="9"/>
  <c r="U39" i="9"/>
  <c r="BA38" i="9"/>
  <c r="AZ38" i="9"/>
  <c r="AX38" i="9"/>
  <c r="AR38" i="9"/>
  <c r="V38" i="9"/>
  <c r="U38" i="9"/>
  <c r="BA37" i="9"/>
  <c r="AZ37" i="9"/>
  <c r="AX37" i="9"/>
  <c r="AR37" i="9"/>
  <c r="V37" i="9"/>
  <c r="U37" i="9"/>
  <c r="BA36" i="9"/>
  <c r="AZ36" i="9"/>
  <c r="AX36" i="9"/>
  <c r="AR36" i="9"/>
  <c r="V36" i="9"/>
  <c r="U36" i="9"/>
  <c r="BA35" i="9"/>
  <c r="AZ35" i="9"/>
  <c r="AX35" i="9"/>
  <c r="AR35" i="9"/>
  <c r="V35" i="9"/>
  <c r="U35" i="9"/>
  <c r="BA34" i="9"/>
  <c r="AZ34" i="9"/>
  <c r="AX34" i="9"/>
  <c r="AR34" i="9"/>
  <c r="V34" i="9"/>
  <c r="U34" i="9"/>
  <c r="BA33" i="9"/>
  <c r="AZ33" i="9"/>
  <c r="AX33" i="9"/>
  <c r="AR33" i="9"/>
  <c r="V33" i="9"/>
  <c r="U33" i="9"/>
  <c r="BA32" i="9"/>
  <c r="AZ32" i="9"/>
  <c r="AX32" i="9"/>
  <c r="AR32" i="9"/>
  <c r="V32" i="9"/>
  <c r="U32" i="9"/>
  <c r="BA31" i="9"/>
  <c r="AZ31" i="9"/>
  <c r="AX31" i="9"/>
  <c r="AR31" i="9"/>
  <c r="V31" i="9"/>
  <c r="U31" i="9"/>
  <c r="BA30" i="9"/>
  <c r="AZ30" i="9"/>
  <c r="AX30" i="9"/>
  <c r="AR30" i="9"/>
  <c r="V30" i="9"/>
  <c r="U30" i="9"/>
  <c r="BA29" i="9"/>
  <c r="AZ29" i="9"/>
  <c r="AX29" i="9"/>
  <c r="AR29" i="9"/>
  <c r="V29" i="9"/>
  <c r="U29" i="9"/>
  <c r="BA28" i="9"/>
  <c r="AZ28" i="9"/>
  <c r="AX28" i="9"/>
  <c r="AR28" i="9"/>
  <c r="V28" i="9"/>
  <c r="U28" i="9"/>
  <c r="BA27" i="9"/>
  <c r="AZ27" i="9"/>
  <c r="AX27" i="9"/>
  <c r="AR27" i="9"/>
  <c r="V27" i="9"/>
  <c r="U27" i="9"/>
  <c r="BA26" i="9"/>
  <c r="AZ26" i="9"/>
  <c r="AX26" i="9"/>
  <c r="AR26" i="9"/>
  <c r="V26" i="9"/>
  <c r="U26" i="9"/>
  <c r="BA25" i="9"/>
  <c r="AZ25" i="9"/>
  <c r="AX25" i="9"/>
  <c r="AR25" i="9"/>
  <c r="V25" i="9"/>
  <c r="U25" i="9"/>
  <c r="BA24" i="9"/>
  <c r="AZ24" i="9"/>
  <c r="AX24" i="9"/>
  <c r="AR24" i="9"/>
  <c r="V24" i="9"/>
  <c r="U24" i="9"/>
  <c r="BA23" i="9"/>
  <c r="AZ23" i="9"/>
  <c r="AX23" i="9"/>
  <c r="AR23" i="9"/>
  <c r="V23" i="9"/>
  <c r="U23" i="9"/>
  <c r="BA22" i="9"/>
  <c r="AZ22" i="9"/>
  <c r="AX22" i="9"/>
  <c r="AR22" i="9"/>
  <c r="V22" i="9"/>
  <c r="U22" i="9"/>
  <c r="BA21" i="9"/>
  <c r="AZ21" i="9"/>
  <c r="AX21" i="9"/>
  <c r="AR21" i="9"/>
  <c r="V21" i="9"/>
  <c r="U21" i="9"/>
  <c r="BA20" i="9"/>
  <c r="AZ20" i="9"/>
  <c r="AX20" i="9"/>
  <c r="AR20" i="9"/>
  <c r="V20" i="9"/>
  <c r="U20" i="9"/>
  <c r="BA19" i="9"/>
  <c r="AZ19" i="9"/>
  <c r="AX19" i="9"/>
  <c r="AR19" i="9"/>
  <c r="V19" i="9"/>
  <c r="U19" i="9"/>
  <c r="BA18" i="9"/>
  <c r="AZ18" i="9"/>
  <c r="AX18" i="9"/>
  <c r="AR18" i="9"/>
  <c r="V18" i="9"/>
  <c r="U18" i="9"/>
  <c r="BA17" i="9"/>
  <c r="AZ17" i="9"/>
  <c r="AX17" i="9"/>
  <c r="AR17" i="9"/>
  <c r="V17" i="9"/>
  <c r="U17" i="9"/>
  <c r="V16" i="9"/>
  <c r="U16" i="9"/>
  <c r="BB16" i="19"/>
  <c r="BA16" i="19"/>
  <c r="AZ16" i="19"/>
  <c r="AX16" i="19"/>
  <c r="AR16" i="19"/>
  <c r="V16" i="19"/>
  <c r="U16" i="19"/>
  <c r="V12" i="19"/>
  <c r="U12" i="19"/>
  <c r="BA63" i="19"/>
  <c r="BB63" i="19" s="1"/>
  <c r="AZ63" i="19"/>
  <c r="AX63" i="19"/>
  <c r="AR63" i="19"/>
  <c r="V63" i="19"/>
  <c r="U63" i="19"/>
  <c r="BB62" i="19"/>
  <c r="BA62" i="19"/>
  <c r="AZ62" i="19"/>
  <c r="AX62" i="19"/>
  <c r="AR62" i="19"/>
  <c r="V62" i="19"/>
  <c r="U62" i="19"/>
  <c r="BA61" i="19"/>
  <c r="BB61" i="19" s="1"/>
  <c r="AZ61" i="19"/>
  <c r="AX61" i="19"/>
  <c r="AR61" i="19"/>
  <c r="V61" i="19"/>
  <c r="U61" i="19"/>
  <c r="BA60" i="19"/>
  <c r="BB60" i="19" s="1"/>
  <c r="AZ60" i="19"/>
  <c r="AX60" i="19"/>
  <c r="AR60" i="19"/>
  <c r="V60" i="19"/>
  <c r="U60" i="19"/>
  <c r="BA59" i="19"/>
  <c r="BB59" i="19" s="1"/>
  <c r="AZ59" i="19"/>
  <c r="AX59" i="19"/>
  <c r="AR59" i="19"/>
  <c r="V59" i="19"/>
  <c r="U59" i="19"/>
  <c r="BA58" i="19"/>
  <c r="BB58" i="19" s="1"/>
  <c r="AZ58" i="19"/>
  <c r="AX58" i="19"/>
  <c r="AR58" i="19"/>
  <c r="V58" i="19"/>
  <c r="U58" i="19"/>
  <c r="BA57" i="19"/>
  <c r="BB57" i="19" s="1"/>
  <c r="AZ57" i="19"/>
  <c r="AX57" i="19"/>
  <c r="AR57" i="19"/>
  <c r="V57" i="19"/>
  <c r="U57" i="19"/>
  <c r="BA56" i="19"/>
  <c r="BB56" i="19" s="1"/>
  <c r="AZ56" i="19"/>
  <c r="AX56" i="19"/>
  <c r="AR56" i="19"/>
  <c r="V56" i="19"/>
  <c r="U56" i="19"/>
  <c r="BA55" i="19"/>
  <c r="BB55" i="19" s="1"/>
  <c r="AZ55" i="19"/>
  <c r="AX55" i="19"/>
  <c r="AR55" i="19"/>
  <c r="V55" i="19"/>
  <c r="U55" i="19"/>
  <c r="BB54" i="19"/>
  <c r="BA54" i="19"/>
  <c r="AZ54" i="19"/>
  <c r="AX54" i="19"/>
  <c r="AR54" i="19"/>
  <c r="V54" i="19"/>
  <c r="U54" i="19"/>
  <c r="BA53" i="19"/>
  <c r="BB53" i="19" s="1"/>
  <c r="AZ53" i="19"/>
  <c r="AX53" i="19"/>
  <c r="AR53" i="19"/>
  <c r="V53" i="19"/>
  <c r="U53" i="19"/>
  <c r="BA52" i="19"/>
  <c r="BB52" i="19" s="1"/>
  <c r="AZ52" i="19"/>
  <c r="AX52" i="19"/>
  <c r="AR52" i="19"/>
  <c r="V52" i="19"/>
  <c r="U52" i="19"/>
  <c r="BA51" i="19"/>
  <c r="BB51" i="19" s="1"/>
  <c r="AZ51" i="19"/>
  <c r="AX51" i="19"/>
  <c r="AR51" i="19"/>
  <c r="V51" i="19"/>
  <c r="U51" i="19"/>
  <c r="BA50" i="19"/>
  <c r="BB50" i="19" s="1"/>
  <c r="AZ50" i="19"/>
  <c r="AX50" i="19"/>
  <c r="AR50" i="19"/>
  <c r="V50" i="19"/>
  <c r="U50" i="19"/>
  <c r="BA49" i="19"/>
  <c r="BB49" i="19" s="1"/>
  <c r="AZ49" i="19"/>
  <c r="AX49" i="19"/>
  <c r="AR49" i="19"/>
  <c r="V49" i="19"/>
  <c r="U49" i="19"/>
  <c r="BA48" i="19"/>
  <c r="BB48" i="19" s="1"/>
  <c r="AZ48" i="19"/>
  <c r="AX48" i="19"/>
  <c r="AR48" i="19"/>
  <c r="V48" i="19"/>
  <c r="U48" i="19"/>
  <c r="BA47" i="19"/>
  <c r="BB47" i="19" s="1"/>
  <c r="AZ47" i="19"/>
  <c r="AX47" i="19"/>
  <c r="AR47" i="19"/>
  <c r="V47" i="19"/>
  <c r="U47" i="19"/>
  <c r="BB46" i="19"/>
  <c r="BA46" i="19"/>
  <c r="AZ46" i="19"/>
  <c r="AX46" i="19"/>
  <c r="AR46" i="19"/>
  <c r="V46" i="19"/>
  <c r="U46" i="19"/>
  <c r="BA45" i="19"/>
  <c r="BB45" i="19" s="1"/>
  <c r="AZ45" i="19"/>
  <c r="AX45" i="19"/>
  <c r="AR45" i="19"/>
  <c r="V45" i="19"/>
  <c r="U45" i="19"/>
  <c r="BA44" i="19"/>
  <c r="BB44" i="19" s="1"/>
  <c r="AZ44" i="19"/>
  <c r="AX44" i="19"/>
  <c r="AR44" i="19"/>
  <c r="V44" i="19"/>
  <c r="U44" i="19"/>
  <c r="BA43" i="19"/>
  <c r="BB43" i="19" s="1"/>
  <c r="AZ43" i="19"/>
  <c r="AX43" i="19"/>
  <c r="AR43" i="19"/>
  <c r="V43" i="19"/>
  <c r="U43" i="19"/>
  <c r="BA42" i="19"/>
  <c r="BB42" i="19" s="1"/>
  <c r="AZ42" i="19"/>
  <c r="AX42" i="19"/>
  <c r="AR42" i="19"/>
  <c r="V42" i="19"/>
  <c r="U42" i="19"/>
  <c r="BA41" i="19"/>
  <c r="BB41" i="19" s="1"/>
  <c r="AZ41" i="19"/>
  <c r="AX41" i="19"/>
  <c r="AR41" i="19"/>
  <c r="V41" i="19"/>
  <c r="U41" i="19"/>
  <c r="BA40" i="19"/>
  <c r="BB40" i="19" s="1"/>
  <c r="AZ40" i="19"/>
  <c r="AX40" i="19"/>
  <c r="AR40" i="19"/>
  <c r="V40" i="19"/>
  <c r="U40" i="19"/>
  <c r="BA39" i="19"/>
  <c r="BB39" i="19" s="1"/>
  <c r="AZ39" i="19"/>
  <c r="AX39" i="19"/>
  <c r="AR39" i="19"/>
  <c r="V39" i="19"/>
  <c r="U39" i="19"/>
  <c r="BB38" i="19"/>
  <c r="BA38" i="19"/>
  <c r="AZ38" i="19"/>
  <c r="AX38" i="19"/>
  <c r="AR38" i="19"/>
  <c r="V38" i="19"/>
  <c r="U38" i="19"/>
  <c r="BA37" i="19"/>
  <c r="BB37" i="19" s="1"/>
  <c r="AZ37" i="19"/>
  <c r="AX37" i="19"/>
  <c r="AR37" i="19"/>
  <c r="V37" i="19"/>
  <c r="U37" i="19"/>
  <c r="BA36" i="19"/>
  <c r="BB36" i="19" s="1"/>
  <c r="AZ36" i="19"/>
  <c r="AX36" i="19"/>
  <c r="AR36" i="19"/>
  <c r="V36" i="19"/>
  <c r="U36" i="19"/>
  <c r="BA35" i="19"/>
  <c r="BB35" i="19" s="1"/>
  <c r="AZ35" i="19"/>
  <c r="AX35" i="19"/>
  <c r="AR35" i="19"/>
  <c r="V35" i="19"/>
  <c r="U35" i="19"/>
  <c r="BA34" i="19"/>
  <c r="BB34" i="19" s="1"/>
  <c r="AZ34" i="19"/>
  <c r="AX34" i="19"/>
  <c r="AR34" i="19"/>
  <c r="V34" i="19"/>
  <c r="U34" i="19"/>
  <c r="BA33" i="19"/>
  <c r="BB33" i="19" s="1"/>
  <c r="AZ33" i="19"/>
  <c r="AX33" i="19"/>
  <c r="AR33" i="19"/>
  <c r="V33" i="19"/>
  <c r="U33" i="19"/>
  <c r="BA32" i="19"/>
  <c r="BB32" i="19" s="1"/>
  <c r="AZ32" i="19"/>
  <c r="AX32" i="19"/>
  <c r="AR32" i="19"/>
  <c r="V32" i="19"/>
  <c r="U32" i="19"/>
  <c r="BA31" i="19"/>
  <c r="BB31" i="19" s="1"/>
  <c r="AZ31" i="19"/>
  <c r="AX31" i="19"/>
  <c r="AR31" i="19"/>
  <c r="V31" i="19"/>
  <c r="U31" i="19"/>
  <c r="BB30" i="19"/>
  <c r="BA30" i="19"/>
  <c r="AZ30" i="19"/>
  <c r="AX30" i="19"/>
  <c r="AR30" i="19"/>
  <c r="V30" i="19"/>
  <c r="U30" i="19"/>
  <c r="BA29" i="19"/>
  <c r="BB29" i="19" s="1"/>
  <c r="AZ29" i="19"/>
  <c r="AX29" i="19"/>
  <c r="AR29" i="19"/>
  <c r="V29" i="19"/>
  <c r="U29" i="19"/>
  <c r="BA28" i="19"/>
  <c r="BB28" i="19" s="1"/>
  <c r="AZ28" i="19"/>
  <c r="AX28" i="19"/>
  <c r="AR28" i="19"/>
  <c r="V28" i="19"/>
  <c r="U28" i="19"/>
  <c r="BA27" i="19"/>
  <c r="BB27" i="19" s="1"/>
  <c r="AZ27" i="19"/>
  <c r="AX27" i="19"/>
  <c r="AR27" i="19"/>
  <c r="V27" i="19"/>
  <c r="U27" i="19"/>
  <c r="BA26" i="19"/>
  <c r="BB26" i="19" s="1"/>
  <c r="AZ26" i="19"/>
  <c r="AX26" i="19"/>
  <c r="AR26" i="19"/>
  <c r="V26" i="19"/>
  <c r="U26" i="19"/>
  <c r="BA25" i="19"/>
  <c r="BB25" i="19" s="1"/>
  <c r="AZ25" i="19"/>
  <c r="AX25" i="19"/>
  <c r="AR25" i="19"/>
  <c r="V25" i="19"/>
  <c r="U25" i="19"/>
  <c r="BA24" i="19"/>
  <c r="BB24" i="19" s="1"/>
  <c r="AZ24" i="19"/>
  <c r="AX24" i="19"/>
  <c r="AR24" i="19"/>
  <c r="V24" i="19"/>
  <c r="U24" i="19"/>
  <c r="BA23" i="19"/>
  <c r="BB23" i="19" s="1"/>
  <c r="AZ23" i="19"/>
  <c r="AX23" i="19"/>
  <c r="AR23" i="19"/>
  <c r="V23" i="19"/>
  <c r="U23" i="19"/>
  <c r="BB22" i="19"/>
  <c r="BA22" i="19"/>
  <c r="AZ22" i="19"/>
  <c r="AX22" i="19"/>
  <c r="AR22" i="19"/>
  <c r="V22" i="19"/>
  <c r="U22" i="19"/>
  <c r="BA21" i="19"/>
  <c r="BB21" i="19" s="1"/>
  <c r="AZ21" i="19"/>
  <c r="AX21" i="19"/>
  <c r="AR21" i="19"/>
  <c r="V21" i="19"/>
  <c r="U21" i="19"/>
  <c r="BA20" i="19"/>
  <c r="BB20" i="19" s="1"/>
  <c r="AZ20" i="19"/>
  <c r="AX20" i="19"/>
  <c r="AR20" i="19"/>
  <c r="V20" i="19"/>
  <c r="U20" i="19"/>
  <c r="BA19" i="19"/>
  <c r="BB19" i="19" s="1"/>
  <c r="AZ19" i="19"/>
  <c r="AX19" i="19"/>
  <c r="AR19" i="19"/>
  <c r="V19" i="19"/>
  <c r="U19" i="19"/>
  <c r="BA18" i="19"/>
  <c r="BB18" i="19" s="1"/>
  <c r="AZ18" i="19"/>
  <c r="AX18" i="19"/>
  <c r="AR18" i="19"/>
  <c r="V18" i="19"/>
  <c r="U18" i="19"/>
  <c r="V17" i="19"/>
  <c r="U17" i="19"/>
  <c r="BA16" i="18"/>
  <c r="AZ16" i="18"/>
  <c r="AX16" i="18"/>
  <c r="AR16" i="18"/>
  <c r="BA16" i="9"/>
  <c r="AZ16" i="9"/>
  <c r="AX16" i="9"/>
  <c r="AR16" i="9"/>
  <c r="BA17" i="19"/>
  <c r="BB17" i="19" s="1"/>
  <c r="AZ17" i="19"/>
  <c r="AX17" i="19"/>
  <c r="AR17" i="19"/>
  <c r="BO14" i="19"/>
  <c r="BN14" i="19"/>
  <c r="BO13" i="19"/>
  <c r="BN13" i="19"/>
  <c r="AX12" i="19"/>
  <c r="AZ12" i="19" s="1"/>
  <c r="BA12" i="19" s="1"/>
  <c r="BB12" i="19" s="1"/>
  <c r="AR12" i="19"/>
  <c r="BA1" i="19"/>
  <c r="BB1" i="19" s="1"/>
  <c r="BG16" i="16"/>
  <c r="BH16" i="16" s="1"/>
  <c r="BF16" i="16"/>
  <c r="BA16" i="16"/>
  <c r="BB16" i="16" s="1"/>
  <c r="AZ16" i="16"/>
  <c r="AX16" i="16"/>
  <c r="AR16" i="16"/>
  <c r="V16" i="16"/>
  <c r="U16" i="16"/>
  <c r="BG31" i="16" l="1"/>
  <c r="BH31" i="16" s="1"/>
  <c r="BF31" i="16"/>
  <c r="BA31" i="16"/>
  <c r="BB31" i="16" s="1"/>
  <c r="AZ31" i="16"/>
  <c r="AX31" i="16"/>
  <c r="AR31" i="16"/>
  <c r="V31" i="16"/>
  <c r="U31" i="16"/>
  <c r="BG30" i="16"/>
  <c r="BH30" i="16" s="1"/>
  <c r="BF30" i="16"/>
  <c r="BA30" i="16"/>
  <c r="BB30" i="16" s="1"/>
  <c r="AZ30" i="16"/>
  <c r="AX30" i="16"/>
  <c r="AR30" i="16"/>
  <c r="V30" i="16"/>
  <c r="U30" i="16"/>
  <c r="BG29" i="16"/>
  <c r="BH29" i="16" s="1"/>
  <c r="BF29" i="16"/>
  <c r="BA29" i="16"/>
  <c r="BB29" i="16" s="1"/>
  <c r="AZ29" i="16"/>
  <c r="AX29" i="16"/>
  <c r="AR29" i="16"/>
  <c r="V29" i="16"/>
  <c r="U29" i="16"/>
  <c r="AZ63" i="16"/>
  <c r="AZ62" i="16"/>
  <c r="AZ61" i="16"/>
  <c r="AZ60" i="16"/>
  <c r="AZ59" i="16"/>
  <c r="AZ58" i="16"/>
  <c r="AZ57" i="16"/>
  <c r="AZ56" i="16"/>
  <c r="AZ55" i="16"/>
  <c r="AZ54" i="16"/>
  <c r="AZ53" i="16"/>
  <c r="AZ52" i="16"/>
  <c r="AZ51" i="16"/>
  <c r="AZ50" i="16"/>
  <c r="AZ49" i="16"/>
  <c r="AZ48" i="16"/>
  <c r="AZ47" i="16"/>
  <c r="AZ46" i="16"/>
  <c r="AZ45" i="16"/>
  <c r="AZ44" i="16"/>
  <c r="AZ43" i="16"/>
  <c r="AZ42" i="16"/>
  <c r="AZ41" i="16"/>
  <c r="AZ40" i="16"/>
  <c r="AZ39" i="16"/>
  <c r="AZ38" i="16"/>
  <c r="AZ37" i="16"/>
  <c r="AZ36" i="16"/>
  <c r="AZ35" i="16"/>
  <c r="AZ34" i="16"/>
  <c r="AZ33" i="16"/>
  <c r="AZ32" i="16"/>
  <c r="BO14" i="9"/>
  <c r="BO14" i="18" l="1"/>
  <c r="BA1" i="18"/>
  <c r="BB1" i="18" s="1"/>
  <c r="V3" i="18" l="1"/>
  <c r="V4" i="18"/>
  <c r="V2" i="18"/>
  <c r="BF63" i="16"/>
  <c r="BF62" i="16"/>
  <c r="BF61" i="16"/>
  <c r="BF60" i="16"/>
  <c r="BF59" i="16"/>
  <c r="BF58" i="16"/>
  <c r="BF57" i="16"/>
  <c r="BF56" i="16"/>
  <c r="BF55" i="16"/>
  <c r="BF54" i="16"/>
  <c r="BF53" i="16"/>
  <c r="BF52" i="16"/>
  <c r="BF51" i="16"/>
  <c r="BF50" i="16"/>
  <c r="BF49" i="16"/>
  <c r="BF48" i="16"/>
  <c r="BF47" i="16"/>
  <c r="BF46" i="16"/>
  <c r="BF45" i="16"/>
  <c r="BF44" i="16"/>
  <c r="BF43" i="16"/>
  <c r="BF42" i="16"/>
  <c r="BF41" i="16"/>
  <c r="BF40" i="16"/>
  <c r="BG63" i="16"/>
  <c r="BH63" i="16" s="1"/>
  <c r="BG62" i="16"/>
  <c r="BH62" i="16" s="1"/>
  <c r="BG61" i="16"/>
  <c r="BH61" i="16" s="1"/>
  <c r="BG60" i="16"/>
  <c r="BH60" i="16" s="1"/>
  <c r="BG59" i="16"/>
  <c r="BH59" i="16" s="1"/>
  <c r="BG58" i="16"/>
  <c r="BH58" i="16" s="1"/>
  <c r="BG57" i="16"/>
  <c r="BG56" i="16"/>
  <c r="BG55" i="16"/>
  <c r="BG54" i="16"/>
  <c r="BG53" i="16"/>
  <c r="BG52" i="16"/>
  <c r="BG51" i="16"/>
  <c r="BG50" i="16"/>
  <c r="BG49" i="16"/>
  <c r="BG48" i="16"/>
  <c r="BG47" i="16"/>
  <c r="BG46" i="16"/>
  <c r="BG45" i="16"/>
  <c r="BG44" i="16"/>
  <c r="BG43" i="16"/>
  <c r="BG42" i="16"/>
  <c r="BG41" i="16"/>
  <c r="BG40" i="16"/>
  <c r="AX12" i="16"/>
  <c r="AZ12" i="16" s="1"/>
  <c r="AR12" i="16"/>
  <c r="BF12" i="16" l="1"/>
  <c r="BG12" i="16"/>
  <c r="BH12" i="16" s="1"/>
  <c r="BA12" i="16"/>
  <c r="BB12" i="16" s="1"/>
  <c r="BO14" i="16"/>
  <c r="BH53" i="16" l="1"/>
  <c r="BA63" i="16"/>
  <c r="BB63" i="16" s="1"/>
  <c r="AX63" i="16"/>
  <c r="AR63" i="16"/>
  <c r="V63" i="16"/>
  <c r="U63" i="16"/>
  <c r="AX62" i="16"/>
  <c r="AR62" i="16"/>
  <c r="V62" i="16"/>
  <c r="U62" i="16"/>
  <c r="BA61" i="16"/>
  <c r="BB61" i="16" s="1"/>
  <c r="AX61" i="16"/>
  <c r="AR61" i="16"/>
  <c r="V61" i="16"/>
  <c r="U61" i="16"/>
  <c r="AX60" i="16"/>
  <c r="AR60" i="16"/>
  <c r="V60" i="16"/>
  <c r="U60" i="16"/>
  <c r="BA59" i="16"/>
  <c r="BB59" i="16" s="1"/>
  <c r="AX59" i="16"/>
  <c r="AR59" i="16"/>
  <c r="V59" i="16"/>
  <c r="U59" i="16"/>
  <c r="AX58" i="16"/>
  <c r="AR58" i="16"/>
  <c r="V58" i="16"/>
  <c r="U58" i="16"/>
  <c r="AX57" i="16"/>
  <c r="AR57" i="16"/>
  <c r="V57" i="16"/>
  <c r="U57" i="16"/>
  <c r="AX56" i="16"/>
  <c r="AR56" i="16"/>
  <c r="V56" i="16"/>
  <c r="U56" i="16"/>
  <c r="AX55" i="16"/>
  <c r="AR55" i="16"/>
  <c r="BH55" i="16" s="1"/>
  <c r="V55" i="16"/>
  <c r="U55" i="16"/>
  <c r="AX54" i="16"/>
  <c r="AR54" i="16"/>
  <c r="BH54" i="16" s="1"/>
  <c r="V54" i="16"/>
  <c r="U54" i="16"/>
  <c r="AX53" i="16"/>
  <c r="AR53" i="16"/>
  <c r="BA53" i="16" s="1"/>
  <c r="BB53" i="16" s="1"/>
  <c r="V53" i="16"/>
  <c r="U53" i="16"/>
  <c r="AX52" i="16"/>
  <c r="AR52" i="16"/>
  <c r="BH52" i="16" s="1"/>
  <c r="V52" i="16"/>
  <c r="U52" i="16"/>
  <c r="AX51" i="16"/>
  <c r="AR51" i="16"/>
  <c r="BH51" i="16" s="1"/>
  <c r="V51" i="16"/>
  <c r="U51" i="16"/>
  <c r="AX50" i="16"/>
  <c r="AR50" i="16"/>
  <c r="V50" i="16"/>
  <c r="U50" i="16"/>
  <c r="AX49" i="16"/>
  <c r="AR49" i="16"/>
  <c r="V49" i="16"/>
  <c r="U49" i="16"/>
  <c r="AX48" i="16"/>
  <c r="AR48" i="16"/>
  <c r="V48" i="16"/>
  <c r="U48" i="16"/>
  <c r="AX47" i="16"/>
  <c r="AR47" i="16"/>
  <c r="BH47" i="16" s="1"/>
  <c r="V47" i="16"/>
  <c r="U47" i="16"/>
  <c r="AX46" i="16"/>
  <c r="AR46" i="16"/>
  <c r="BH46" i="16" s="1"/>
  <c r="V46" i="16"/>
  <c r="U46" i="16"/>
  <c r="AX45" i="16"/>
  <c r="AR45" i="16"/>
  <c r="V45" i="16"/>
  <c r="U45" i="16"/>
  <c r="AX44" i="16"/>
  <c r="AR44" i="16"/>
  <c r="BH44" i="16" s="1"/>
  <c r="V44" i="16"/>
  <c r="U44" i="16"/>
  <c r="AX43" i="16"/>
  <c r="AR43" i="16"/>
  <c r="BH43" i="16" s="1"/>
  <c r="V43" i="16"/>
  <c r="U43" i="16"/>
  <c r="AX42" i="16"/>
  <c r="AR42" i="16"/>
  <c r="BH42" i="16" s="1"/>
  <c r="V42" i="16"/>
  <c r="U42" i="16"/>
  <c r="AX41" i="16"/>
  <c r="AR41" i="16"/>
  <c r="BH41" i="16" s="1"/>
  <c r="V41" i="16"/>
  <c r="U41" i="16"/>
  <c r="AX40" i="16"/>
  <c r="AR40" i="16"/>
  <c r="BH40" i="16" s="1"/>
  <c r="V40" i="16"/>
  <c r="U40" i="16"/>
  <c r="AX39" i="16"/>
  <c r="BF39" i="16" s="1"/>
  <c r="AR39" i="16"/>
  <c r="V39" i="16"/>
  <c r="U39" i="16"/>
  <c r="AX38" i="16"/>
  <c r="BF38" i="16" s="1"/>
  <c r="AR38" i="16"/>
  <c r="V38" i="16"/>
  <c r="U38" i="16"/>
  <c r="AX37" i="16"/>
  <c r="BF37" i="16" s="1"/>
  <c r="AR37" i="16"/>
  <c r="V37" i="16"/>
  <c r="U37" i="16"/>
  <c r="AX36" i="16"/>
  <c r="BF36" i="16" s="1"/>
  <c r="AR36" i="16"/>
  <c r="V36" i="16"/>
  <c r="U36" i="16"/>
  <c r="AX35" i="16"/>
  <c r="BF35" i="16" s="1"/>
  <c r="AR35" i="16"/>
  <c r="V35" i="16"/>
  <c r="U35" i="16"/>
  <c r="AX34" i="16"/>
  <c r="BF34" i="16" s="1"/>
  <c r="AR34" i="16"/>
  <c r="V34" i="16"/>
  <c r="U34" i="16"/>
  <c r="AX33" i="16"/>
  <c r="BF33" i="16" s="1"/>
  <c r="AR33" i="16"/>
  <c r="V33" i="16"/>
  <c r="U33" i="16"/>
  <c r="AX32" i="16"/>
  <c r="BF32" i="16" s="1"/>
  <c r="AR32" i="16"/>
  <c r="V32" i="16"/>
  <c r="U32" i="16"/>
  <c r="BA1" i="16"/>
  <c r="BB1" i="16" s="1"/>
  <c r="AX12" i="9"/>
  <c r="AZ12" i="9" s="1"/>
  <c r="BA12" i="9" s="1"/>
  <c r="BB12" i="9" s="1"/>
  <c r="AR12" i="9"/>
  <c r="P42" i="1"/>
  <c r="Q42" i="1" s="1"/>
  <c r="P41" i="1"/>
  <c r="Q41" i="1" s="1"/>
  <c r="P40" i="1"/>
  <c r="Q40" i="1" s="1"/>
  <c r="P39" i="1"/>
  <c r="Q39" i="1" s="1"/>
  <c r="P38" i="1"/>
  <c r="R38" i="1" s="1"/>
  <c r="P37" i="1"/>
  <c r="R37" i="1" s="1"/>
  <c r="P36" i="1"/>
  <c r="Q36" i="1" s="1"/>
  <c r="P35" i="1"/>
  <c r="Q35" i="1" s="1"/>
  <c r="P34" i="1"/>
  <c r="R34" i="1" s="1"/>
  <c r="P33" i="1"/>
  <c r="Q33" i="1" s="1"/>
  <c r="P32" i="1"/>
  <c r="Q32" i="1" s="1"/>
  <c r="P31" i="1"/>
  <c r="Q31" i="1" s="1"/>
  <c r="P30" i="1"/>
  <c r="Q30" i="1" s="1"/>
  <c r="P29" i="1"/>
  <c r="R29" i="1" s="1"/>
  <c r="P28" i="1"/>
  <c r="R28" i="1" s="1"/>
  <c r="P27" i="1"/>
  <c r="Q27" i="1" s="1"/>
  <c r="P26" i="1"/>
  <c r="Q26" i="1" s="1"/>
  <c r="P25" i="1"/>
  <c r="Q25" i="1" s="1"/>
  <c r="P24" i="1"/>
  <c r="Q24" i="1" s="1"/>
  <c r="P23" i="1"/>
  <c r="R23" i="1" s="1"/>
  <c r="P22" i="1"/>
  <c r="R22" i="1" s="1"/>
  <c r="P21" i="1"/>
  <c r="R21" i="1" s="1"/>
  <c r="P20" i="1"/>
  <c r="R20" i="1" s="1"/>
  <c r="P19" i="1"/>
  <c r="Q19" i="1" s="1"/>
  <c r="P18" i="1"/>
  <c r="Q18" i="1" s="1"/>
  <c r="P17" i="1"/>
  <c r="R17" i="1" s="1"/>
  <c r="P16" i="1"/>
  <c r="Q16" i="1" s="1"/>
  <c r="P15" i="1"/>
  <c r="Q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Q9" i="1" s="1"/>
  <c r="P8" i="1"/>
  <c r="Q8" i="1" s="1"/>
  <c r="P7" i="1"/>
  <c r="Q7" i="1" s="1"/>
  <c r="P6" i="1"/>
  <c r="R6" i="1" s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BG38" i="16" l="1"/>
  <c r="BH48" i="16"/>
  <c r="BH56" i="16"/>
  <c r="BG32" i="16"/>
  <c r="BH50" i="16"/>
  <c r="BH57" i="16"/>
  <c r="BH45" i="16"/>
  <c r="BH49" i="16"/>
  <c r="BA48" i="16"/>
  <c r="BB48" i="16" s="1"/>
  <c r="BA56" i="16"/>
  <c r="BB56" i="16" s="1"/>
  <c r="BA40" i="16"/>
  <c r="BB40" i="16" s="1"/>
  <c r="BA47" i="16"/>
  <c r="BB47" i="16" s="1"/>
  <c r="BA49" i="16"/>
  <c r="BB49" i="16" s="1"/>
  <c r="BA44" i="16"/>
  <c r="BB44" i="16" s="1"/>
  <c r="BA60" i="16"/>
  <c r="BB60" i="16" s="1"/>
  <c r="BA55" i="16"/>
  <c r="BB55" i="16" s="1"/>
  <c r="BA52" i="16"/>
  <c r="BB52" i="16" s="1"/>
  <c r="BA51" i="16"/>
  <c r="BB51" i="16" s="1"/>
  <c r="BA43" i="16"/>
  <c r="BB43" i="16" s="1"/>
  <c r="BA41" i="16"/>
  <c r="BB41" i="16" s="1"/>
  <c r="BA45" i="16"/>
  <c r="BB45" i="16" s="1"/>
  <c r="BA57" i="16"/>
  <c r="BB57" i="16" s="1"/>
  <c r="BA62" i="16"/>
  <c r="BB62" i="16" s="1"/>
  <c r="BA58" i="16"/>
  <c r="BB58" i="16" s="1"/>
  <c r="BA54" i="16"/>
  <c r="BB54" i="16" s="1"/>
  <c r="BA50" i="16"/>
  <c r="BB50" i="16" s="1"/>
  <c r="BA46" i="16"/>
  <c r="BB46" i="16" s="1"/>
  <c r="BA42" i="16"/>
  <c r="BB42" i="16" s="1"/>
  <c r="R15" i="1"/>
  <c r="Q12" i="1"/>
  <c r="Q28" i="1"/>
  <c r="R30" i="1"/>
  <c r="R19" i="1"/>
  <c r="Q17" i="1"/>
  <c r="R9" i="1"/>
  <c r="R36" i="1"/>
  <c r="Q13" i="1"/>
  <c r="Q23" i="1"/>
  <c r="Q6" i="1"/>
  <c r="R27" i="1"/>
  <c r="Q37" i="1"/>
  <c r="Q10" i="1"/>
  <c r="Q14" i="1"/>
  <c r="R18" i="1"/>
  <c r="Q22" i="1"/>
  <c r="R41" i="1"/>
  <c r="R25" i="1"/>
  <c r="Q20" i="1"/>
  <c r="Q34" i="1"/>
  <c r="Q38" i="1"/>
  <c r="R7" i="1"/>
  <c r="R26" i="1"/>
  <c r="R39" i="1"/>
  <c r="Q11" i="1"/>
  <c r="Q29" i="1"/>
  <c r="Q21" i="1"/>
  <c r="R31" i="1"/>
  <c r="R35" i="1"/>
  <c r="R33" i="1"/>
  <c r="R42" i="1"/>
  <c r="R8" i="1"/>
  <c r="R16" i="1"/>
  <c r="R24" i="1"/>
  <c r="R32" i="1"/>
  <c r="R40" i="1"/>
  <c r="D5" i="14"/>
  <c r="D6" i="14" s="1"/>
  <c r="AP5" i="14"/>
  <c r="AP6" i="14" s="1"/>
  <c r="AO5" i="14"/>
  <c r="AO6" i="14" s="1"/>
  <c r="AN5" i="14"/>
  <c r="AN6" i="14" s="1"/>
  <c r="AM5" i="14"/>
  <c r="AM6" i="14" s="1"/>
  <c r="AL5" i="14"/>
  <c r="AL6" i="14" s="1"/>
  <c r="AK5" i="14"/>
  <c r="AK6" i="14" s="1"/>
  <c r="AJ5" i="14"/>
  <c r="AJ6" i="14" s="1"/>
  <c r="AI5" i="14"/>
  <c r="AI6" i="14" s="1"/>
  <c r="AH5" i="14"/>
  <c r="AH6" i="14" s="1"/>
  <c r="AG5" i="14"/>
  <c r="AG6" i="14" s="1"/>
  <c r="AF5" i="14"/>
  <c r="AF6" i="14" s="1"/>
  <c r="AE5" i="14"/>
  <c r="AE6" i="14" s="1"/>
  <c r="AD5" i="14"/>
  <c r="AD6" i="14" s="1"/>
  <c r="AC5" i="14"/>
  <c r="AC6" i="14" s="1"/>
  <c r="AB5" i="14"/>
  <c r="AB6" i="14" s="1"/>
  <c r="AA5" i="14"/>
  <c r="AA6" i="14" s="1"/>
  <c r="Z5" i="14"/>
  <c r="Z6" i="14" s="1"/>
  <c r="Y5" i="14"/>
  <c r="Y6" i="14" s="1"/>
  <c r="X5" i="14"/>
  <c r="X6" i="14" s="1"/>
  <c r="W5" i="14"/>
  <c r="W6" i="14" s="1"/>
  <c r="V5" i="14"/>
  <c r="V6" i="14" s="1"/>
  <c r="U5" i="14"/>
  <c r="U6" i="14" s="1"/>
  <c r="T5" i="14"/>
  <c r="T6" i="14" s="1"/>
  <c r="S5" i="14"/>
  <c r="S6" i="14" s="1"/>
  <c r="R5" i="14"/>
  <c r="R6" i="14" s="1"/>
  <c r="Q5" i="14"/>
  <c r="Q6" i="14" s="1"/>
  <c r="P5" i="14"/>
  <c r="P6" i="14" s="1"/>
  <c r="O5" i="14"/>
  <c r="O6" i="14" s="1"/>
  <c r="N5" i="14"/>
  <c r="N6" i="14" s="1"/>
  <c r="M5" i="14"/>
  <c r="M6" i="14" s="1"/>
  <c r="L5" i="14"/>
  <c r="L6" i="14" s="1"/>
  <c r="K5" i="14"/>
  <c r="K6" i="14" s="1"/>
  <c r="J5" i="14"/>
  <c r="J6" i="14" s="1"/>
  <c r="I5" i="14"/>
  <c r="I6" i="14" s="1"/>
  <c r="H5" i="14"/>
  <c r="H6" i="14" s="1"/>
  <c r="G5" i="14"/>
  <c r="G6" i="14" s="1"/>
  <c r="F5" i="14"/>
  <c r="F6" i="14" s="1"/>
  <c r="E5" i="14"/>
  <c r="E6" i="14" s="1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A1" i="9"/>
  <c r="BB1" i="9" s="1"/>
  <c r="U12" i="16" l="1"/>
  <c r="V12" i="16"/>
  <c r="BA39" i="16"/>
  <c r="BB39" i="16" s="1"/>
  <c r="BG39" i="16"/>
  <c r="BH39" i="16" s="1"/>
  <c r="BA38" i="16"/>
  <c r="BB38" i="16" s="1"/>
  <c r="BA37" i="16"/>
  <c r="BB37" i="16" s="1"/>
  <c r="BG37" i="16"/>
  <c r="BH37" i="16" s="1"/>
  <c r="BA36" i="16"/>
  <c r="BB36" i="16" s="1"/>
  <c r="BG36" i="16"/>
  <c r="BH36" i="16" s="1"/>
  <c r="BA35" i="16"/>
  <c r="BB35" i="16" s="1"/>
  <c r="BG35" i="16"/>
  <c r="BH35" i="16" s="1"/>
  <c r="BA34" i="16"/>
  <c r="BB34" i="16" s="1"/>
  <c r="BG34" i="16"/>
  <c r="BH34" i="16" s="1"/>
  <c r="BA33" i="16"/>
  <c r="BB33" i="16" s="1"/>
  <c r="BG33" i="16"/>
  <c r="BH33" i="16" s="1"/>
  <c r="BH38" i="16"/>
  <c r="BH32" i="16"/>
  <c r="BA32" i="16"/>
  <c r="BB32" i="16" s="1"/>
  <c r="L4" i="1"/>
  <c r="M4" i="1"/>
  <c r="L5" i="1"/>
  <c r="M5" i="1"/>
  <c r="L3" i="1"/>
  <c r="M3" i="1"/>
  <c r="P4" i="1" l="1"/>
  <c r="Q4" i="1" s="1"/>
  <c r="P3" i="1"/>
  <c r="Q3" i="1" s="1"/>
  <c r="P5" i="1"/>
  <c r="Q5" i="1" s="1"/>
  <c r="R4" i="1" l="1"/>
  <c r="R3" i="1"/>
  <c r="R5" i="1"/>
</calcChain>
</file>

<file path=xl/sharedStrings.xml><?xml version="1.0" encoding="utf-8"?>
<sst xmlns="http://schemas.openxmlformats.org/spreadsheetml/2006/main" count="357" uniqueCount="115">
  <si>
    <t>Price</t>
  </si>
  <si>
    <t>Time</t>
  </si>
  <si>
    <t>Date</t>
  </si>
  <si>
    <t>GLOBAL PnL</t>
  </si>
  <si>
    <t>LTP</t>
  </si>
  <si>
    <t>% P&amp;L</t>
  </si>
  <si>
    <t>Action</t>
  </si>
  <si>
    <t>Ave.Price</t>
  </si>
  <si>
    <t>S/N</t>
  </si>
  <si>
    <t>Profit/Loss</t>
  </si>
  <si>
    <t>Net Amount</t>
  </si>
  <si>
    <t>DateTime</t>
  </si>
  <si>
    <t>Strategy</t>
  </si>
  <si>
    <t>High_CUTOFF</t>
  </si>
  <si>
    <t>Low_CUTOFF</t>
  </si>
  <si>
    <t>Machine Learning Analysis</t>
  </si>
  <si>
    <t>XGBoost</t>
  </si>
  <si>
    <t>Linear Regression</t>
  </si>
  <si>
    <t>NLP Sentiment</t>
  </si>
  <si>
    <t>Final Sentiment</t>
  </si>
  <si>
    <t>TBD</t>
  </si>
  <si>
    <t>Algorithmic Analysis</t>
  </si>
  <si>
    <t xml:space="preserve">FREE SPACE </t>
  </si>
  <si>
    <t>At Time of Order Placement</t>
  </si>
  <si>
    <t>Finallly Done?</t>
  </si>
  <si>
    <t>If stock price is more than single stock purchase limit</t>
  </si>
  <si>
    <t>LTP seems to be in delay</t>
  </si>
  <si>
    <t>XGBoost model has used reduced features which will keep on changing after every run, so we need to automate it in python file which is used for forecasting</t>
  </si>
  <si>
    <t>Done</t>
  </si>
  <si>
    <t>Limit Set</t>
  </si>
  <si>
    <t>Live P&amp;L / Final Closed</t>
  </si>
  <si>
    <t>BANKNIFTY</t>
  </si>
  <si>
    <t>Option Code</t>
  </si>
  <si>
    <t>Security</t>
  </si>
  <si>
    <t>Lot Size</t>
  </si>
  <si>
    <t>Hold Overnight</t>
  </si>
  <si>
    <t>N-Day High</t>
  </si>
  <si>
    <t>N-Day Low</t>
  </si>
  <si>
    <t>Together</t>
  </si>
  <si>
    <t>SECURITY</t>
  </si>
  <si>
    <t>DATE</t>
  </si>
  <si>
    <t>Weightage Average</t>
  </si>
  <si>
    <t>Limit</t>
  </si>
  <si>
    <t>ML_sideway_Short_Strangle</t>
  </si>
  <si>
    <t>Overnight</t>
  </si>
  <si>
    <t>SELL</t>
  </si>
  <si>
    <t>Lots</t>
  </si>
  <si>
    <t>Machine Learning Analysis (based on Security)</t>
  </si>
  <si>
    <t>file "token_file_updated.json" need to be updated periodcally</t>
  </si>
  <si>
    <t>Loss_Limit</t>
  </si>
  <si>
    <t>Profit_Limit</t>
  </si>
  <si>
    <t>datetime</t>
  </si>
  <si>
    <t>prediction_xgb_FINNIFTY</t>
  </si>
  <si>
    <t>prediction_LR_FINNIFTY</t>
  </si>
  <si>
    <t>prediction_xgb_BANKNIFTY</t>
  </si>
  <si>
    <t>prediction_LR_BANKNIFTY</t>
  </si>
  <si>
    <t>prediction_xgb_NIFTY</t>
  </si>
  <si>
    <t>prediction_LR_NIFTY</t>
  </si>
  <si>
    <t>BANKNIFTY14FEB2445300CE</t>
  </si>
  <si>
    <t>Start</t>
  </si>
  <si>
    <t>Strike</t>
  </si>
  <si>
    <t>Buy</t>
  </si>
  <si>
    <t>Today Expiry?</t>
  </si>
  <si>
    <t>Expiry Date</t>
  </si>
  <si>
    <t>Delta Nutral</t>
  </si>
  <si>
    <t>Analysis of Trades</t>
  </si>
  <si>
    <t>Delta</t>
  </si>
  <si>
    <t>Total Premium</t>
  </si>
  <si>
    <t>Current Premium Difference</t>
  </si>
  <si>
    <t>When to Adjust
(Diff premium &gt; 40% of Total Premium)</t>
  </si>
  <si>
    <t>Loss_Limit
(%)</t>
  </si>
  <si>
    <t>Profit_Limit
(%)</t>
  </si>
  <si>
    <t>%Limit on Total Premium</t>
  </si>
  <si>
    <t>BANKNIFTY06MAR2446600PE</t>
  </si>
  <si>
    <t>Strangle / Straddle</t>
  </si>
  <si>
    <t>Strangle</t>
  </si>
  <si>
    <t xml:space="preserve">New Base LPT for checking Adjustment Loss </t>
  </si>
  <si>
    <t>When to Adjust
(Temp % P&amp;L &gt; loss limit)</t>
  </si>
  <si>
    <t>Total Deployed</t>
  </si>
  <si>
    <t>Profit &amp; Loss</t>
  </si>
  <si>
    <t>orders</t>
  </si>
  <si>
    <t>delta_nutral</t>
  </si>
  <si>
    <t>NIFTY</t>
  </si>
  <si>
    <t>FINNIFTY</t>
  </si>
  <si>
    <t>expiry_bullspread</t>
  </si>
  <si>
    <t>Saved premium=
(buying premium / ratio=5)</t>
  </si>
  <si>
    <t>Overall Profit</t>
  </si>
  <si>
    <t>Overall Loss</t>
  </si>
  <si>
    <t>Individual Profit</t>
  </si>
  <si>
    <t>Individual Loss</t>
  </si>
  <si>
    <t>NA</t>
  </si>
  <si>
    <t>Strike close limit</t>
  </si>
  <si>
    <t>Premium Limit</t>
  </si>
  <si>
    <t>Adjustment</t>
  </si>
  <si>
    <t>Stop</t>
  </si>
  <si>
    <t>Rules</t>
  </si>
  <si>
    <t>Start Time</t>
  </si>
  <si>
    <t>VIX</t>
  </si>
  <si>
    <t>Total P&amp;L</t>
  </si>
  <si>
    <t>Max Profit</t>
  </si>
  <si>
    <t>Max Loss</t>
  </si>
  <si>
    <t>Start Time &gt; 9:30AM and &lt; 2:00PM</t>
  </si>
  <si>
    <t>VIX &gt; 12</t>
  </si>
  <si>
    <t>Premium &gt; 10</t>
  </si>
  <si>
    <t>INDEX</t>
  </si>
  <si>
    <t>DAY OF EXPIRY</t>
  </si>
  <si>
    <t>MIDCAP NIFTY</t>
  </si>
  <si>
    <t>EVERY MONDAY</t>
  </si>
  <si>
    <t>EVERY TUESDAY</t>
  </si>
  <si>
    <t>EVERY WEDNESDAY</t>
  </si>
  <si>
    <t>EVERY THURSDAY</t>
  </si>
  <si>
    <t>No of days considered
(N)</t>
  </si>
  <si>
    <t>option_buy</t>
  </si>
  <si>
    <t>Hit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</si>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</sst>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&quot;??_);_(@_)"/>
    <numFmt numFmtId="168" formatCode="_(* #,##0.00_);_(* \-#,##0.00;_(* &quot;-&quot;??_);_(@_)"/>
    <numFmt numFmtId="169" formatCode="_(* #,##0.0_);_(* \(#,##0.0\);_(* &quot;&quot;??_);_(@_)"/>
    <numFmt numFmtId="170" formatCode="#,##0.0"/>
    <numFmt numFmtId="171" formatCode="_(* #,##0.0_);_(* \(#,##0.0\);_(* &quot;-&quot;??_);_(@_)"/>
    <numFmt numFmtId="172" formatCode="0.0000"/>
    <numFmt numFmtId="173" formatCode="[$-F400]h:mm:ss\ AM/PM"/>
    <numFmt numFmtId="174" formatCode="0.0%"/>
    <numFmt numFmtId="17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165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</cellStyleXfs>
  <cellXfs count="136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/>
    <xf numFmtId="0" fontId="6" fillId="0" borderId="0" xfId="0" applyFont="1"/>
    <xf numFmtId="0" fontId="7" fillId="4" borderId="0" xfId="0" applyFont="1" applyFill="1"/>
    <xf numFmtId="0" fontId="7" fillId="4" borderId="1" xfId="0" applyFont="1" applyFill="1" applyBorder="1"/>
    <xf numFmtId="10" fontId="7" fillId="4" borderId="1" xfId="3" applyNumberFormat="1" applyFont="1" applyFill="1" applyBorder="1" applyAlignment="1">
      <alignment horizontal="center" vertical="center"/>
    </xf>
    <xf numFmtId="10" fontId="7" fillId="4" borderId="1" xfId="3" applyNumberFormat="1" applyFont="1" applyFill="1" applyBorder="1" applyAlignment="1">
      <alignment horizontal="left" vertical="center"/>
    </xf>
    <xf numFmtId="0" fontId="7" fillId="6" borderId="1" xfId="0" applyFont="1" applyFill="1" applyBorder="1"/>
    <xf numFmtId="10" fontId="7" fillId="6" borderId="1" xfId="3" applyNumberFormat="1" applyFont="1" applyFill="1" applyBorder="1" applyAlignment="1">
      <alignment horizontal="center" vertical="center"/>
    </xf>
    <xf numFmtId="10" fontId="7" fillId="6" borderId="1" xfId="3" applyNumberFormat="1" applyFont="1" applyFill="1" applyBorder="1" applyAlignment="1">
      <alignment horizontal="left" vertical="center"/>
    </xf>
    <xf numFmtId="168" fontId="7" fillId="4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11" fillId="5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/>
    </xf>
    <xf numFmtId="22" fontId="12" fillId="4" borderId="1" xfId="4" applyNumberFormat="1" applyFont="1" applyFill="1" applyBorder="1" applyAlignment="1">
      <alignment horizontal="left" vertical="center"/>
    </xf>
    <xf numFmtId="0" fontId="12" fillId="4" borderId="1" xfId="4" applyFont="1" applyFill="1" applyBorder="1" applyAlignment="1">
      <alignment horizontal="left" vertical="center"/>
    </xf>
    <xf numFmtId="172" fontId="0" fillId="0" borderId="0" xfId="0" applyNumberFormat="1"/>
    <xf numFmtId="10" fontId="0" fillId="0" borderId="0" xfId="0" applyNumberFormat="1"/>
    <xf numFmtId="10" fontId="12" fillId="4" borderId="1" xfId="4" applyNumberFormat="1" applyFont="1" applyFill="1" applyBorder="1" applyAlignment="1">
      <alignment horizontal="center" vertical="center"/>
    </xf>
    <xf numFmtId="164" fontId="12" fillId="4" borderId="1" xfId="4" applyNumberFormat="1" applyFont="1" applyFill="1" applyBorder="1" applyAlignment="1">
      <alignment horizontal="center" vertical="center"/>
    </xf>
    <xf numFmtId="164" fontId="12" fillId="4" borderId="1" xfId="5" applyNumberFormat="1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2" fontId="1" fillId="4" borderId="1" xfId="0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left" vertical="center"/>
    </xf>
    <xf numFmtId="164" fontId="1" fillId="4" borderId="1" xfId="5" applyNumberFormat="1" applyFont="1" applyFill="1" applyBorder="1" applyAlignment="1">
      <alignment horizontal="left"/>
    </xf>
    <xf numFmtId="1" fontId="1" fillId="4" borderId="1" xfId="5" applyNumberFormat="1" applyFont="1" applyFill="1" applyBorder="1" applyAlignment="1">
      <alignment horizontal="left"/>
    </xf>
    <xf numFmtId="22" fontId="1" fillId="4" borderId="1" xfId="5" applyNumberFormat="1" applyFont="1" applyFill="1" applyBorder="1" applyAlignment="1">
      <alignment horizontal="left"/>
    </xf>
    <xf numFmtId="0" fontId="1" fillId="4" borderId="1" xfId="5" applyNumberFormat="1" applyFont="1" applyFill="1" applyBorder="1" applyAlignment="1">
      <alignment horizontal="left"/>
    </xf>
    <xf numFmtId="10" fontId="1" fillId="4" borderId="1" xfId="4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3" fillId="4" borderId="1" xfId="4" applyFont="1" applyFill="1" applyBorder="1" applyAlignment="1">
      <alignment horizontal="center"/>
    </xf>
    <xf numFmtId="171" fontId="1" fillId="4" borderId="1" xfId="2" applyNumberFormat="1" applyFont="1" applyFill="1" applyBorder="1"/>
    <xf numFmtId="166" fontId="1" fillId="4" borderId="1" xfId="5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 vertical="center"/>
    </xf>
    <xf numFmtId="10" fontId="1" fillId="4" borderId="1" xfId="3" applyNumberFormat="1" applyFont="1" applyFill="1" applyBorder="1" applyAlignment="1">
      <alignment horizontal="center" vertical="center"/>
    </xf>
    <xf numFmtId="9" fontId="1" fillId="4" borderId="1" xfId="4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3" fontId="0" fillId="0" borderId="0" xfId="0" applyNumberFormat="1"/>
    <xf numFmtId="22" fontId="1" fillId="0" borderId="1" xfId="0" applyNumberFormat="1" applyFont="1" applyBorder="1" applyAlignment="1">
      <alignment horizontal="center"/>
    </xf>
    <xf numFmtId="164" fontId="1" fillId="0" borderId="1" xfId="5" applyNumberFormat="1" applyFont="1" applyFill="1" applyBorder="1" applyAlignment="1">
      <alignment horizontal="left"/>
    </xf>
    <xf numFmtId="9" fontId="1" fillId="0" borderId="1" xfId="5" applyNumberFormat="1" applyFont="1" applyFill="1" applyBorder="1" applyAlignment="1">
      <alignment horizontal="left"/>
    </xf>
    <xf numFmtId="1" fontId="1" fillId="0" borderId="1" xfId="5" applyNumberFormat="1" applyFont="1" applyFill="1" applyBorder="1" applyAlignment="1">
      <alignment horizontal="left"/>
    </xf>
    <xf numFmtId="0" fontId="1" fillId="0" borderId="1" xfId="5" applyNumberFormat="1" applyFont="1" applyFill="1" applyBorder="1" applyAlignment="1">
      <alignment horizontal="left"/>
    </xf>
    <xf numFmtId="22" fontId="1" fillId="0" borderId="1" xfId="5" applyNumberFormat="1" applyFont="1" applyFill="1" applyBorder="1" applyAlignment="1">
      <alignment horizontal="left"/>
    </xf>
    <xf numFmtId="166" fontId="1" fillId="0" borderId="1" xfId="5" applyNumberFormat="1" applyFont="1" applyFill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22" fontId="1" fillId="9" borderId="1" xfId="0" applyNumberFormat="1" applyFont="1" applyFill="1" applyBorder="1" applyAlignment="1">
      <alignment horizontal="center"/>
    </xf>
    <xf numFmtId="0" fontId="1" fillId="9" borderId="1" xfId="4" applyFont="1" applyFill="1" applyBorder="1" applyAlignment="1">
      <alignment horizontal="left" vertical="center"/>
    </xf>
    <xf numFmtId="49" fontId="1" fillId="9" borderId="1" xfId="4" applyNumberFormat="1" applyFont="1" applyFill="1" applyBorder="1" applyAlignment="1">
      <alignment horizontal="left" vertical="center"/>
    </xf>
    <xf numFmtId="9" fontId="1" fillId="9" borderId="1" xfId="5" applyNumberFormat="1" applyFont="1" applyFill="1" applyBorder="1" applyAlignment="1">
      <alignment horizontal="left"/>
    </xf>
    <xf numFmtId="164" fontId="1" fillId="9" borderId="1" xfId="5" applyNumberFormat="1" applyFont="1" applyFill="1" applyBorder="1" applyAlignment="1">
      <alignment horizontal="left"/>
    </xf>
    <xf numFmtId="1" fontId="1" fillId="9" borderId="1" xfId="5" applyNumberFormat="1" applyFont="1" applyFill="1" applyBorder="1" applyAlignment="1">
      <alignment horizontal="left"/>
    </xf>
    <xf numFmtId="0" fontId="1" fillId="9" borderId="1" xfId="5" applyNumberFormat="1" applyFont="1" applyFill="1" applyBorder="1" applyAlignment="1">
      <alignment horizontal="left"/>
    </xf>
    <xf numFmtId="10" fontId="1" fillId="9" borderId="1" xfId="4" applyNumberFormat="1" applyFont="1" applyFill="1" applyBorder="1" applyAlignment="1">
      <alignment horizontal="center"/>
    </xf>
    <xf numFmtId="0" fontId="1" fillId="9" borderId="1" xfId="4" applyFont="1" applyFill="1" applyBorder="1" applyAlignment="1">
      <alignment horizontal="center"/>
    </xf>
    <xf numFmtId="22" fontId="1" fillId="9" borderId="1" xfId="5" applyNumberFormat="1" applyFont="1" applyFill="1" applyBorder="1" applyAlignment="1">
      <alignment horizontal="left"/>
    </xf>
    <xf numFmtId="0" fontId="13" fillId="9" borderId="1" xfId="4" applyFont="1" applyFill="1" applyBorder="1" applyAlignment="1">
      <alignment horizontal="center"/>
    </xf>
    <xf numFmtId="171" fontId="1" fillId="9" borderId="1" xfId="2" applyNumberFormat="1" applyFont="1" applyFill="1" applyBorder="1"/>
    <xf numFmtId="166" fontId="1" fillId="9" borderId="1" xfId="5" applyNumberFormat="1" applyFont="1" applyFill="1" applyBorder="1" applyAlignment="1">
      <alignment horizontal="center"/>
    </xf>
    <xf numFmtId="169" fontId="1" fillId="9" borderId="1" xfId="0" applyNumberFormat="1" applyFont="1" applyFill="1" applyBorder="1" applyAlignment="1">
      <alignment horizontal="center"/>
    </xf>
    <xf numFmtId="167" fontId="1" fillId="9" borderId="1" xfId="0" applyNumberFormat="1" applyFont="1" applyFill="1" applyBorder="1" applyAlignment="1">
      <alignment horizontal="center"/>
    </xf>
    <xf numFmtId="170" fontId="1" fillId="9" borderId="1" xfId="0" applyNumberFormat="1" applyFont="1" applyFill="1" applyBorder="1" applyAlignment="1">
      <alignment horizontal="center" vertical="center"/>
    </xf>
    <xf numFmtId="174" fontId="1" fillId="9" borderId="1" xfId="3" applyNumberFormat="1" applyFont="1" applyFill="1" applyBorder="1" applyAlignment="1">
      <alignment horizontal="center" vertical="center"/>
    </xf>
    <xf numFmtId="174" fontId="1" fillId="0" borderId="1" xfId="3" applyNumberFormat="1" applyFont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 wrapText="1"/>
    </xf>
    <xf numFmtId="10" fontId="7" fillId="0" borderId="1" xfId="3" applyNumberFormat="1" applyFont="1" applyBorder="1" applyAlignment="1">
      <alignment horizontal="left" vertical="center"/>
    </xf>
    <xf numFmtId="0" fontId="7" fillId="0" borderId="0" xfId="0" applyFont="1"/>
    <xf numFmtId="0" fontId="6" fillId="0" borderId="1" xfId="0" applyFont="1" applyBorder="1"/>
    <xf numFmtId="2" fontId="0" fillId="0" borderId="0" xfId="0" applyNumberFormat="1"/>
    <xf numFmtId="175" fontId="12" fillId="4" borderId="1" xfId="4" applyNumberFormat="1" applyFont="1" applyFill="1" applyBorder="1" applyAlignment="1">
      <alignment horizontal="left" vertical="center"/>
    </xf>
    <xf numFmtId="22" fontId="12" fillId="4" borderId="1" xfId="0" applyNumberFormat="1" applyFont="1" applyFill="1" applyBorder="1" applyAlignment="1">
      <alignment horizontal="left"/>
    </xf>
    <xf numFmtId="14" fontId="11" fillId="5" borderId="3" xfId="0" applyNumberFormat="1" applyFont="1" applyFill="1" applyBorder="1" applyAlignment="1">
      <alignment vertical="top" wrapText="1"/>
    </xf>
    <xf numFmtId="14" fontId="11" fillId="5" borderId="4" xfId="0" applyNumberFormat="1" applyFont="1" applyFill="1" applyBorder="1" applyAlignment="1">
      <alignment vertical="top" wrapText="1"/>
    </xf>
    <xf numFmtId="0" fontId="1" fillId="10" borderId="0" xfId="0" applyFont="1" applyFill="1"/>
    <xf numFmtId="0" fontId="1" fillId="0" borderId="0" xfId="0" applyFont="1"/>
    <xf numFmtId="9" fontId="1" fillId="11" borderId="1" xfId="5" applyNumberFormat="1" applyFont="1" applyFill="1" applyBorder="1" applyAlignment="1">
      <alignment horizontal="left"/>
    </xf>
    <xf numFmtId="170" fontId="0" fillId="0" borderId="0" xfId="0" applyNumberFormat="1"/>
    <xf numFmtId="17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1" fontId="1" fillId="11" borderId="1" xfId="5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10" fontId="7" fillId="0" borderId="1" xfId="3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4" applyFont="1" applyBorder="1" applyAlignment="1">
      <alignment horizontal="left" vertical="center"/>
    </xf>
    <xf numFmtId="49" fontId="1" fillId="0" borderId="1" xfId="4" applyNumberFormat="1" applyFont="1" applyBorder="1" applyAlignment="1">
      <alignment horizontal="left" vertical="center"/>
    </xf>
    <xf numFmtId="10" fontId="1" fillId="0" borderId="1" xfId="4" applyNumberFormat="1" applyFont="1" applyBorder="1" applyAlignment="1">
      <alignment horizontal="center"/>
    </xf>
    <xf numFmtId="0" fontId="1" fillId="0" borderId="1" xfId="4" applyFont="1" applyBorder="1" applyAlignment="1">
      <alignment horizontal="center"/>
    </xf>
    <xf numFmtId="0" fontId="13" fillId="0" borderId="1" xfId="4" applyFont="1" applyBorder="1" applyAlignment="1">
      <alignment horizontal="center"/>
    </xf>
    <xf numFmtId="171" fontId="1" fillId="0" borderId="1" xfId="2" applyNumberFormat="1" applyFont="1" applyBorder="1"/>
    <xf numFmtId="167" fontId="1" fillId="0" borderId="1" xfId="0" applyNumberFormat="1" applyFont="1" applyBorder="1" applyAlignment="1">
      <alignment horizontal="center"/>
    </xf>
    <xf numFmtId="15" fontId="0" fillId="0" borderId="0" xfId="0" applyNumberFormat="1"/>
    <xf numFmtId="17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3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 vertical="center" wrapText="1"/>
    </xf>
    <xf numFmtId="14" fontId="14" fillId="5" borderId="1" xfId="0" applyNumberFormat="1" applyFont="1" applyFill="1" applyBorder="1" applyAlignment="1">
      <alignment horizontal="left" vertical="center" wrapText="1"/>
    </xf>
    <xf numFmtId="172" fontId="1" fillId="0" borderId="1" xfId="0" applyNumberFormat="1" applyFont="1" applyBorder="1" applyAlignment="1">
      <alignment horizontal="left"/>
    </xf>
    <xf numFmtId="0" fontId="5" fillId="7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14" fontId="11" fillId="5" borderId="3" xfId="0" applyNumberFormat="1" applyFont="1" applyFill="1" applyBorder="1" applyAlignment="1">
      <alignment horizontal="center" vertical="top" wrapText="1"/>
    </xf>
    <xf numFmtId="14" fontId="11" fillId="5" borderId="4" xfId="0" applyNumberFormat="1" applyFont="1" applyFill="1" applyBorder="1" applyAlignment="1">
      <alignment horizontal="center" vertical="top" wrapText="1"/>
    </xf>
    <xf numFmtId="14" fontId="11" fillId="5" borderId="5" xfId="0" applyNumberFormat="1" applyFont="1" applyFill="1" applyBorder="1" applyAlignment="1">
      <alignment horizontal="center" vertical="top" wrapText="1"/>
    </xf>
  </cellXfs>
  <cellStyles count="6">
    <cellStyle name="Comma" xfId="5" builtinId="3"/>
    <cellStyle name="Comma 2 2" xfId="2" xr:uid="{00000000-0005-0000-0000-000001000000}"/>
    <cellStyle name="Hyperlink 2" xfId="1" xr:uid="{00000000-0005-0000-0000-000003000000}"/>
    <cellStyle name="Normal" xfId="0" builtinId="0"/>
    <cellStyle name="Normal 2 2 2" xfId="4" xr:uid="{00000000-0005-0000-0000-000005000000}"/>
    <cellStyle name="Percent 2 2" xfId="3" xr:uid="{00000000-0005-0000-0000-000006000000}"/>
  </cellStyles>
  <dxfs count="358"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pPr>
              <a:ln w="6350"/>
            </c:spPr>
          </c:marker>
          <c:dPt>
            <c:idx val="25"/>
            <c:bubble3D val="0"/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A84-4541-8F21-42B441A04A6D}"/>
              </c:ext>
            </c:extLst>
          </c:dPt>
          <c:xVal>
            <c:numRef>
              <c:f>filtered!$Y$3:$Y$575</c:f>
              <c:numCache>
                <c:formatCode>[$-F400]h:mm:ss\ AM/PM</c:formatCode>
                <c:ptCount val="573"/>
              </c:numCache>
            </c:numRef>
          </c:xVal>
          <c:yVal>
            <c:numRef>
              <c:f>filtered!$Z$3:$Z$575</c:f>
              <c:numCache>
                <c:formatCode>General</c:formatCode>
                <c:ptCount val="57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4-4541-8F21-42B441A0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6512"/>
        <c:axId val="79538048"/>
      </c:scatterChart>
      <c:valAx>
        <c:axId val="7953651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538048"/>
        <c:crosses val="autoZero"/>
        <c:crossBetween val="midCat"/>
      </c:valAx>
      <c:valAx>
        <c:axId val="795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3651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2ABE-44C6-855C-F9AD8ED5E557}"/>
              </c:ext>
            </c:extLst>
          </c:dPt>
          <c:xVal>
            <c:numRef>
              <c:f>filtered!$Y$3:$Y$500</c:f>
              <c:numCache>
                <c:formatCode>[$-F400]h:mm:ss\ AM/PM</c:formatCode>
                <c:ptCount val="498"/>
              </c:numCache>
            </c:numRef>
          </c:xVal>
          <c:yVal>
            <c:numRef>
              <c:f>filtered!$Z$3:$Z$500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BE-44C6-855C-F9AD8ED5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4848"/>
        <c:axId val="79749888"/>
      </c:scatterChart>
      <c:valAx>
        <c:axId val="796948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749888"/>
        <c:crosses val="autoZero"/>
        <c:crossBetween val="midCat"/>
      </c:valAx>
      <c:valAx>
        <c:axId val="79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48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8753655638355089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0596-442A-80BE-B23C60FF92C0}"/>
              </c:ext>
            </c:extLst>
          </c:dPt>
          <c:xVal>
            <c:numRef>
              <c:f>delta_nutral!$BN$17:$BN$600</c:f>
              <c:numCache>
                <c:formatCode>m/d/yyyy\ h:mm</c:formatCode>
                <c:ptCount val="584"/>
                <c:pt idx="0">
                  <c:v>45533.659722222219</c:v>
                </c:pt>
                <c:pt idx="1">
                  <c:v>45533.659722222219</c:v>
                </c:pt>
                <c:pt idx="2">
                  <c:v>45533.659722222219</c:v>
                </c:pt>
                <c:pt idx="3">
                  <c:v>45533.659722222219</c:v>
                </c:pt>
                <c:pt idx="4">
                  <c:v>45533.659722222219</c:v>
                </c:pt>
                <c:pt idx="5">
                  <c:v>45533.659722222219</c:v>
                </c:pt>
                <c:pt idx="6">
                  <c:v>45533.655231481483</c:v>
                </c:pt>
                <c:pt idx="7">
                  <c:v>45533.659722222219</c:v>
                </c:pt>
                <c:pt idx="8">
                  <c:v>45533.660891203705</c:v>
                </c:pt>
                <c:pt idx="9">
                  <c:v>45533.662245370368</c:v>
                </c:pt>
                <c:pt idx="10">
                  <c:v>45533.675937499997</c:v>
                </c:pt>
                <c:pt idx="11">
                  <c:v>45533.703634259262</c:v>
                </c:pt>
                <c:pt idx="12">
                  <c:v>45533.757893518516</c:v>
                </c:pt>
                <c:pt idx="13">
                  <c:v>45533.758888888886</c:v>
                </c:pt>
                <c:pt idx="14">
                  <c:v>45533.760416666664</c:v>
                </c:pt>
                <c:pt idx="15">
                  <c:v>45533.761250000003</c:v>
                </c:pt>
                <c:pt idx="16">
                  <c:v>45533.763935185183</c:v>
                </c:pt>
                <c:pt idx="17">
                  <c:v>45533.765532407408</c:v>
                </c:pt>
                <c:pt idx="18">
                  <c:v>45533.767025462963</c:v>
                </c:pt>
                <c:pt idx="19">
                  <c:v>45533.768425925926</c:v>
                </c:pt>
                <c:pt idx="20">
                  <c:v>45533.769814814812</c:v>
                </c:pt>
                <c:pt idx="21">
                  <c:v>45533.771203703705</c:v>
                </c:pt>
                <c:pt idx="22">
                  <c:v>45533.773287037038</c:v>
                </c:pt>
                <c:pt idx="23">
                  <c:v>45533.77416666667</c:v>
                </c:pt>
                <c:pt idx="24">
                  <c:v>45533.777604166666</c:v>
                </c:pt>
              </c:numCache>
            </c:numRef>
          </c:xVal>
          <c:yVal>
            <c:numRef>
              <c:f>delta_nutral!$BO$17:$BO$600</c:f>
              <c:numCache>
                <c:formatCode>General</c:formatCode>
                <c:ptCount val="5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6-442A-80BE-B23C60FF9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1760"/>
        <c:axId val="80583296"/>
      </c:scatterChart>
      <c:valAx>
        <c:axId val="80581760"/>
        <c:scaling>
          <c:orientation val="minMax"/>
        </c:scaling>
        <c:delete val="0"/>
        <c:axPos val="b"/>
        <c:numFmt formatCode="m/d/yyyy\ h:m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0583296"/>
        <c:crosses val="autoZero"/>
        <c:crossBetween val="midCat"/>
      </c:valAx>
      <c:valAx>
        <c:axId val="805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817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C16-4CA8-B4A1-BEF8FB4FB2FB}"/>
              </c:ext>
            </c:extLst>
          </c:dPt>
          <c:xVal>
            <c:numRef>
              <c:f>expiry_bullspread!$BN$17:$BN$600</c:f>
              <c:numCache>
                <c:formatCode>General</c:formatCode>
                <c:ptCount val="584"/>
              </c:numCache>
            </c:numRef>
          </c:xVal>
          <c:yVal>
            <c:numRef>
              <c:f>expiry_bullspread!$BO$17:$BO$600</c:f>
              <c:numCache>
                <c:formatCode>General</c:formatCode>
                <c:ptCount val="58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6-4CA8-B4A1-BEF8FB4F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4960"/>
        <c:axId val="80830848"/>
      </c:scatterChart>
      <c:valAx>
        <c:axId val="808249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0830848"/>
        <c:crosses val="autoZero"/>
        <c:crossBetween val="midCat"/>
      </c:valAx>
      <c:valAx>
        <c:axId val="808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249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69706416382878E-2"/>
          <c:y val="4.2544782030865307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FA1-4D21-B478-ED488EC5DE36}"/>
              </c:ext>
            </c:extLst>
          </c:dPt>
          <c:xVal>
            <c:numRef>
              <c:f>option_buy!$BN$16:$BN$401</c:f>
              <c:numCache>
                <c:formatCode>[$-F400]h:mm:ss\ AM/PM</c:formatCode>
                <c:ptCount val="386"/>
                <c:pt idx="0">
                  <c:v>45531.423182870371</c:v>
                </c:pt>
                <c:pt idx="1">
                  <c:v>45531.423182870371</c:v>
                </c:pt>
                <c:pt idx="2">
                  <c:v>45531.423182870371</c:v>
                </c:pt>
                <c:pt idx="3">
                  <c:v>45531.423182870371</c:v>
                </c:pt>
                <c:pt idx="4">
                  <c:v>45531.423182870371</c:v>
                </c:pt>
                <c:pt idx="5">
                  <c:v>45531.423182870371</c:v>
                </c:pt>
                <c:pt idx="6">
                  <c:v>45531.423182870371</c:v>
                </c:pt>
                <c:pt idx="7">
                  <c:v>45531.423182870371</c:v>
                </c:pt>
                <c:pt idx="8">
                  <c:v>45531.423182870371</c:v>
                </c:pt>
                <c:pt idx="9">
                  <c:v>45531.423182870371</c:v>
                </c:pt>
                <c:pt idx="10">
                  <c:v>45531.423182870371</c:v>
                </c:pt>
                <c:pt idx="11">
                  <c:v>45531.423182870371</c:v>
                </c:pt>
                <c:pt idx="12">
                  <c:v>45531.423182870371</c:v>
                </c:pt>
                <c:pt idx="13">
                  <c:v>45531.423182870371</c:v>
                </c:pt>
                <c:pt idx="14">
                  <c:v>45531.423182870371</c:v>
                </c:pt>
                <c:pt idx="15">
                  <c:v>45531.423182870371</c:v>
                </c:pt>
                <c:pt idx="16">
                  <c:v>45531.423182870371</c:v>
                </c:pt>
                <c:pt idx="17">
                  <c:v>45531.423182870371</c:v>
                </c:pt>
                <c:pt idx="18">
                  <c:v>45531.423182870371</c:v>
                </c:pt>
                <c:pt idx="19">
                  <c:v>45531.423182870371</c:v>
                </c:pt>
                <c:pt idx="20">
                  <c:v>45531.423182870371</c:v>
                </c:pt>
                <c:pt idx="21">
                  <c:v>45531.423182870371</c:v>
                </c:pt>
                <c:pt idx="22">
                  <c:v>45531.423182870371</c:v>
                </c:pt>
                <c:pt idx="23">
                  <c:v>45531.423182870371</c:v>
                </c:pt>
                <c:pt idx="24">
                  <c:v>45531.423182870371</c:v>
                </c:pt>
                <c:pt idx="25">
                  <c:v>45531.423182870371</c:v>
                </c:pt>
                <c:pt idx="26">
                  <c:v>45531.423182870371</c:v>
                </c:pt>
                <c:pt idx="27">
                  <c:v>45531.423182870371</c:v>
                </c:pt>
                <c:pt idx="28">
                  <c:v>45531.423182870371</c:v>
                </c:pt>
                <c:pt idx="29">
                  <c:v>45531.423182870371</c:v>
                </c:pt>
                <c:pt idx="30">
                  <c:v>45531.423182870371</c:v>
                </c:pt>
                <c:pt idx="31">
                  <c:v>45531.423182870371</c:v>
                </c:pt>
                <c:pt idx="32">
                  <c:v>45531.423182870371</c:v>
                </c:pt>
                <c:pt idx="33">
                  <c:v>45531.423182870371</c:v>
                </c:pt>
                <c:pt idx="34">
                  <c:v>45531.423182870371</c:v>
                </c:pt>
                <c:pt idx="35">
                  <c:v>45531.423182870371</c:v>
                </c:pt>
                <c:pt idx="36">
                  <c:v>45531.423182870371</c:v>
                </c:pt>
                <c:pt idx="37">
                  <c:v>45531.423182870371</c:v>
                </c:pt>
                <c:pt idx="38">
                  <c:v>45531.423182870371</c:v>
                </c:pt>
                <c:pt idx="39">
                  <c:v>45531.423182870371</c:v>
                </c:pt>
                <c:pt idx="40">
                  <c:v>45531.423182870371</c:v>
                </c:pt>
                <c:pt idx="41">
                  <c:v>45531.423182870371</c:v>
                </c:pt>
                <c:pt idx="42">
                  <c:v>45531.423182870371</c:v>
                </c:pt>
                <c:pt idx="43">
                  <c:v>45531.423182870371</c:v>
                </c:pt>
                <c:pt idx="44">
                  <c:v>45531.423182870371</c:v>
                </c:pt>
                <c:pt idx="45">
                  <c:v>45531.423182870371</c:v>
                </c:pt>
                <c:pt idx="46">
                  <c:v>45531.423182870371</c:v>
                </c:pt>
                <c:pt idx="47">
                  <c:v>45531.423182870371</c:v>
                </c:pt>
                <c:pt idx="48">
                  <c:v>45531.503993055558</c:v>
                </c:pt>
                <c:pt idx="49">
                  <c:v>45531.504606481481</c:v>
                </c:pt>
                <c:pt idx="50">
                  <c:v>45531.505358796298</c:v>
                </c:pt>
                <c:pt idx="51">
                  <c:v>45531.50608796296</c:v>
                </c:pt>
                <c:pt idx="52">
                  <c:v>45531.506793981483</c:v>
                </c:pt>
                <c:pt idx="53">
                  <c:v>45531.507488425923</c:v>
                </c:pt>
                <c:pt idx="54">
                  <c:v>45531.508275462962</c:v>
                </c:pt>
                <c:pt idx="55">
                  <c:v>45531.509039351855</c:v>
                </c:pt>
                <c:pt idx="56">
                  <c:v>45531.509733796294</c:v>
                </c:pt>
                <c:pt idx="57">
                  <c:v>45531.546053240738</c:v>
                </c:pt>
                <c:pt idx="58">
                  <c:v>45531.546493055554</c:v>
                </c:pt>
                <c:pt idx="59">
                  <c:v>45531.547222222223</c:v>
                </c:pt>
                <c:pt idx="60">
                  <c:v>45531.547974537039</c:v>
                </c:pt>
                <c:pt idx="61">
                  <c:v>45531.548657407409</c:v>
                </c:pt>
                <c:pt idx="62">
                  <c:v>45531.549386574072</c:v>
                </c:pt>
                <c:pt idx="63">
                  <c:v>45531.550150462965</c:v>
                </c:pt>
                <c:pt idx="64">
                  <c:v>45531.550891203704</c:v>
                </c:pt>
                <c:pt idx="65">
                  <c:v>45531.551550925928</c:v>
                </c:pt>
                <c:pt idx="66">
                  <c:v>45531.552268518521</c:v>
                </c:pt>
                <c:pt idx="67">
                  <c:v>45531.599780092591</c:v>
                </c:pt>
                <c:pt idx="68">
                  <c:v>45531.600474537037</c:v>
                </c:pt>
                <c:pt idx="69">
                  <c:v>45531.60119212963</c:v>
                </c:pt>
                <c:pt idx="70">
                  <c:v>45531.601956018516</c:v>
                </c:pt>
                <c:pt idx="71">
                  <c:v>45531.602719907409</c:v>
                </c:pt>
                <c:pt idx="72">
                  <c:v>45531.603136574071</c:v>
                </c:pt>
                <c:pt idx="73">
                  <c:v>45531.603564814817</c:v>
                </c:pt>
                <c:pt idx="74">
                  <c:v>45531.604039351849</c:v>
                </c:pt>
                <c:pt idx="75">
                  <c:v>45531.84101851852</c:v>
                </c:pt>
                <c:pt idx="76">
                  <c:v>45531.84443287037</c:v>
                </c:pt>
                <c:pt idx="77">
                  <c:v>45531.845266203702</c:v>
                </c:pt>
                <c:pt idx="78">
                  <c:v>45531.848587962966</c:v>
                </c:pt>
                <c:pt idx="79">
                  <c:v>45531.850370370368</c:v>
                </c:pt>
                <c:pt idx="80">
                  <c:v>45532.649976851855</c:v>
                </c:pt>
                <c:pt idx="81">
                  <c:v>45532.651458333334</c:v>
                </c:pt>
                <c:pt idx="82">
                  <c:v>45532.657037037039</c:v>
                </c:pt>
                <c:pt idx="83">
                  <c:v>45532.65824074074</c:v>
                </c:pt>
                <c:pt idx="84">
                  <c:v>45532.672094907408</c:v>
                </c:pt>
                <c:pt idx="85">
                  <c:v>45532.674340277779</c:v>
                </c:pt>
                <c:pt idx="86">
                  <c:v>45532.675949074073</c:v>
                </c:pt>
                <c:pt idx="87">
                  <c:v>45532.677337962959</c:v>
                </c:pt>
                <c:pt idx="88">
                  <c:v>45532.689918981479</c:v>
                </c:pt>
                <c:pt idx="89">
                  <c:v>45532.690752314818</c:v>
                </c:pt>
                <c:pt idx="90">
                  <c:v>45532.692164351851</c:v>
                </c:pt>
                <c:pt idx="91">
                  <c:v>45532.69358796296</c:v>
                </c:pt>
                <c:pt idx="92">
                  <c:v>45532.695717592593</c:v>
                </c:pt>
                <c:pt idx="93">
                  <c:v>45532.696273148147</c:v>
                </c:pt>
                <c:pt idx="94">
                  <c:v>45532.697685185187</c:v>
                </c:pt>
                <c:pt idx="95">
                  <c:v>45532.766180555554</c:v>
                </c:pt>
                <c:pt idx="96">
                  <c:v>45532.793668981481</c:v>
                </c:pt>
                <c:pt idx="97">
                  <c:v>45532.795011574075</c:v>
                </c:pt>
                <c:pt idx="98">
                  <c:v>45532.796365740738</c:v>
                </c:pt>
                <c:pt idx="99">
                  <c:v>45532.797754629632</c:v>
                </c:pt>
                <c:pt idx="100">
                  <c:v>45533.655243055553</c:v>
                </c:pt>
                <c:pt idx="101">
                  <c:v>45533.655972222223</c:v>
                </c:pt>
                <c:pt idx="102">
                  <c:v>45533.659745370373</c:v>
                </c:pt>
                <c:pt idx="103">
                  <c:v>45533.660914351851</c:v>
                </c:pt>
                <c:pt idx="104">
                  <c:v>45533.662256944444</c:v>
                </c:pt>
                <c:pt idx="105">
                  <c:v>45533.67596064815</c:v>
                </c:pt>
                <c:pt idx="106">
                  <c:v>45533.703657407408</c:v>
                </c:pt>
                <c:pt idx="107">
                  <c:v>45533.757916666669</c:v>
                </c:pt>
                <c:pt idx="108">
                  <c:v>45533.758935185186</c:v>
                </c:pt>
                <c:pt idx="109">
                  <c:v>45533.760439814818</c:v>
                </c:pt>
                <c:pt idx="110">
                  <c:v>45533.761273148149</c:v>
                </c:pt>
                <c:pt idx="111">
                  <c:v>45533.76394675926</c:v>
                </c:pt>
                <c:pt idx="112">
                  <c:v>45533.765543981484</c:v>
                </c:pt>
                <c:pt idx="113">
                  <c:v>45533.767048611109</c:v>
                </c:pt>
                <c:pt idx="114">
                  <c:v>45533.768449074072</c:v>
                </c:pt>
                <c:pt idx="115">
                  <c:v>45533.769837962966</c:v>
                </c:pt>
                <c:pt idx="116">
                  <c:v>45533.771226851852</c:v>
                </c:pt>
                <c:pt idx="117">
                  <c:v>45533.773310185185</c:v>
                </c:pt>
                <c:pt idx="118">
                  <c:v>45533.774178240739</c:v>
                </c:pt>
                <c:pt idx="119">
                  <c:v>45533.777650462966</c:v>
                </c:pt>
              </c:numCache>
            </c:numRef>
          </c:xVal>
          <c:yVal>
            <c:numRef>
              <c:f>option_buy!$BO$16:$BO$401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1-4D21-B478-ED488EC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4848"/>
        <c:axId val="79749888"/>
      </c:scatterChart>
      <c:valAx>
        <c:axId val="796948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749888"/>
        <c:crosses val="autoZero"/>
        <c:crossBetween val="midCat"/>
      </c:valAx>
      <c:valAx>
        <c:axId val="79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48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783166</xdr:colOff>
      <xdr:row>7</xdr:row>
      <xdr:rowOff>179916</xdr:rowOff>
    </xdr:from>
    <xdr:to>
      <xdr:col>11</xdr:col>
      <xdr:colOff>220585</xdr:colOff>
      <xdr:row>25</xdr:row>
      <xdr:rowOff>11431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86512" y="2343149"/>
          <a:ext cx="13716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V="1">
          <a:off x="7110412" y="234314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403111</xdr:colOff>
      <xdr:row>0</xdr:row>
      <xdr:rowOff>11906</xdr:rowOff>
    </xdr:from>
    <xdr:to>
      <xdr:col>53</xdr:col>
      <xdr:colOff>5953</xdr:colOff>
      <xdr:row>12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2626637" y="217646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flipV="1">
          <a:off x="23050500" y="217646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415635</xdr:colOff>
      <xdr:row>0</xdr:row>
      <xdr:rowOff>0</xdr:rowOff>
    </xdr:from>
    <xdr:to>
      <xdr:col>53</xdr:col>
      <xdr:colOff>640774</xdr:colOff>
      <xdr:row>12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" textlink="">
      <xdr:nvSpPr>
        <xdr:cNvPr id="5" name="sort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7324843" y="1632347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231349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flipV="1">
          <a:off x="22655212" y="253841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610280</xdr:colOff>
      <xdr:row>0</xdr:row>
      <xdr:rowOff>0</xdr:rowOff>
    </xdr:from>
    <xdr:to>
      <xdr:col>49</xdr:col>
      <xdr:colOff>11907</xdr:colOff>
      <xdr:row>12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" textlink="">
      <xdr:nvSpPr>
        <xdr:cNvPr id="5" name="sort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5974675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BB963B9A-91E6-47D1-ADF2-2B34183F67D2}"/>
            </a:ext>
          </a:extLst>
        </xdr:cNvPr>
        <xdr:cNvSpPr/>
      </xdr:nvSpPr>
      <xdr:spPr>
        <a:xfrm>
          <a:off x="25446037" y="2219324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3C3B6474-0847-4BC1-AC13-B18B70EF4468}"/>
            </a:ext>
          </a:extLst>
        </xdr:cNvPr>
        <xdr:cNvSpPr/>
      </xdr:nvSpPr>
      <xdr:spPr>
        <a:xfrm flipV="1">
          <a:off x="25869900" y="2219324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696798</xdr:colOff>
      <xdr:row>0</xdr:row>
      <xdr:rowOff>0</xdr:rowOff>
    </xdr:from>
    <xdr:to>
      <xdr:col>54</xdr:col>
      <xdr:colOff>45640</xdr:colOff>
      <xdr:row>12</xdr:row>
      <xdr:rowOff>107157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8711D1-ACDA-401E-9691-F083903E3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9</xdr:row>
      <xdr:rowOff>66674</xdr:rowOff>
    </xdr:from>
    <xdr:to>
      <xdr:col>52</xdr:col>
      <xdr:colOff>961072</xdr:colOff>
      <xdr:row>9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1589567F-A922-40BE-B3DD-C7FE4871C9A5}"/>
            </a:ext>
          </a:extLst>
        </xdr:cNvPr>
        <xdr:cNvSpPr/>
      </xdr:nvSpPr>
      <xdr:spPr>
        <a:xfrm>
          <a:off x="26141362" y="838199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9</xdr:row>
      <xdr:rowOff>66674</xdr:rowOff>
    </xdr:from>
    <xdr:to>
      <xdr:col>53</xdr:col>
      <xdr:colOff>561022</xdr:colOff>
      <xdr:row>9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EFEDD96D-84AC-440C-AA79-85EC711CAEEA}"/>
            </a:ext>
          </a:extLst>
        </xdr:cNvPr>
        <xdr:cNvSpPr/>
      </xdr:nvSpPr>
      <xdr:spPr>
        <a:xfrm flipV="1">
          <a:off x="26565225" y="83819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3:G7"/>
  <sheetViews>
    <sheetView workbookViewId="0">
      <selection activeCell="B13" sqref="B13"/>
    </sheetView>
  </sheetViews>
  <sheetFormatPr defaultRowHeight="14.25" x14ac:dyDescent="0.45"/>
  <cols>
    <col min="2" max="2" width="64.6640625" customWidth="1"/>
    <col min="6" max="6" width="12.1328125" bestFit="1" customWidth="1"/>
    <col min="7" max="7" width="16.3984375" bestFit="1" customWidth="1"/>
  </cols>
  <sheetData>
    <row r="3" spans="1:7" x14ac:dyDescent="0.45">
      <c r="A3" s="22">
        <v>1</v>
      </c>
      <c r="B3" s="20" t="s">
        <v>25</v>
      </c>
      <c r="F3" s="105" t="s">
        <v>104</v>
      </c>
      <c r="G3" s="105" t="s">
        <v>105</v>
      </c>
    </row>
    <row r="4" spans="1:7" x14ac:dyDescent="0.45">
      <c r="A4" s="22">
        <v>2</v>
      </c>
      <c r="B4" s="20" t="s">
        <v>26</v>
      </c>
      <c r="F4" s="106" t="s">
        <v>106</v>
      </c>
      <c r="G4" s="106" t="s">
        <v>107</v>
      </c>
    </row>
    <row r="5" spans="1:7" ht="28.5" x14ac:dyDescent="0.45">
      <c r="A5" s="22">
        <v>3</v>
      </c>
      <c r="B5" s="21" t="s">
        <v>27</v>
      </c>
      <c r="C5" t="s">
        <v>28</v>
      </c>
      <c r="F5" s="106" t="s">
        <v>83</v>
      </c>
      <c r="G5" s="106" t="s">
        <v>108</v>
      </c>
    </row>
    <row r="6" spans="1:7" x14ac:dyDescent="0.45">
      <c r="A6" s="22">
        <v>4</v>
      </c>
      <c r="B6" t="s">
        <v>48</v>
      </c>
      <c r="C6" t="s">
        <v>28</v>
      </c>
      <c r="F6" s="106" t="s">
        <v>31</v>
      </c>
      <c r="G6" s="106" t="s">
        <v>109</v>
      </c>
    </row>
    <row r="7" spans="1:7" x14ac:dyDescent="0.45">
      <c r="F7" s="106" t="s">
        <v>82</v>
      </c>
      <c r="G7" s="106" t="s">
        <v>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4:AP120"/>
  <sheetViews>
    <sheetView zoomScale="90" zoomScaleNormal="90" workbookViewId="0">
      <selection activeCell="E25" sqref="E25"/>
    </sheetView>
  </sheetViews>
  <sheetFormatPr defaultRowHeight="14.25" x14ac:dyDescent="0.45"/>
  <cols>
    <col min="2" max="2" width="5.33203125" customWidth="1"/>
    <col min="3" max="3" width="13.9296875" customWidth="1"/>
    <col min="4" max="9" width="12.265625" customWidth="1"/>
    <col min="10" max="10" width="11.53125" customWidth="1"/>
    <col min="11" max="11" width="12.59765625" bestFit="1" customWidth="1"/>
    <col min="12" max="42" width="11.53125" customWidth="1"/>
  </cols>
  <sheetData>
    <row r="4" spans="2:42" ht="30" customHeight="1" x14ac:dyDescent="0.45">
      <c r="B4" s="23"/>
      <c r="C4" s="24" t="s">
        <v>29</v>
      </c>
      <c r="D4" s="24" t="str">
        <f>D11</f>
        <v>prediction_xgb_FINNIFTY</v>
      </c>
      <c r="E4" s="24" t="str">
        <f t="shared" ref="E4:AP4" si="0">E11</f>
        <v>prediction_LR_FINNIFTY</v>
      </c>
      <c r="F4" s="24" t="str">
        <f t="shared" si="0"/>
        <v>prediction_xgb_BANKNIFTY</v>
      </c>
      <c r="G4" s="24" t="str">
        <f t="shared" si="0"/>
        <v>prediction_LR_BANKNIFTY</v>
      </c>
      <c r="H4" s="24" t="str">
        <f t="shared" si="0"/>
        <v>prediction_xgb_NIFTY</v>
      </c>
      <c r="I4" s="24" t="str">
        <f t="shared" si="0"/>
        <v>prediction_LR_NIFTY</v>
      </c>
      <c r="J4" s="24">
        <f t="shared" si="0"/>
        <v>0</v>
      </c>
      <c r="K4" s="24">
        <f t="shared" si="0"/>
        <v>0</v>
      </c>
      <c r="L4" s="24">
        <f t="shared" si="0"/>
        <v>0</v>
      </c>
      <c r="M4" s="24">
        <f t="shared" si="0"/>
        <v>0</v>
      </c>
      <c r="N4" s="24">
        <f t="shared" si="0"/>
        <v>0</v>
      </c>
      <c r="O4" s="24">
        <f t="shared" si="0"/>
        <v>0</v>
      </c>
      <c r="P4" s="24">
        <f t="shared" si="0"/>
        <v>0</v>
      </c>
      <c r="Q4" s="24">
        <f t="shared" si="0"/>
        <v>0</v>
      </c>
      <c r="R4" s="24">
        <f t="shared" si="0"/>
        <v>0</v>
      </c>
      <c r="S4" s="24">
        <f t="shared" si="0"/>
        <v>0</v>
      </c>
      <c r="T4" s="24">
        <f t="shared" si="0"/>
        <v>0</v>
      </c>
      <c r="U4" s="24">
        <f t="shared" si="0"/>
        <v>0</v>
      </c>
      <c r="V4" s="24">
        <f t="shared" si="0"/>
        <v>0</v>
      </c>
      <c r="W4" s="24">
        <f t="shared" si="0"/>
        <v>0</v>
      </c>
      <c r="X4" s="24">
        <f t="shared" si="0"/>
        <v>0</v>
      </c>
      <c r="Y4" s="24">
        <f t="shared" si="0"/>
        <v>0</v>
      </c>
      <c r="Z4" s="24">
        <f t="shared" si="0"/>
        <v>0</v>
      </c>
      <c r="AA4" s="24">
        <f t="shared" si="0"/>
        <v>0</v>
      </c>
      <c r="AB4" s="24">
        <f t="shared" si="0"/>
        <v>0</v>
      </c>
      <c r="AC4" s="24">
        <f t="shared" si="0"/>
        <v>0</v>
      </c>
      <c r="AD4" s="24">
        <f t="shared" si="0"/>
        <v>0</v>
      </c>
      <c r="AE4" s="24">
        <f t="shared" si="0"/>
        <v>0</v>
      </c>
      <c r="AF4" s="24">
        <f t="shared" si="0"/>
        <v>0</v>
      </c>
      <c r="AG4" s="24">
        <f t="shared" si="0"/>
        <v>0</v>
      </c>
      <c r="AH4" s="24">
        <f t="shared" si="0"/>
        <v>0</v>
      </c>
      <c r="AI4" s="24">
        <f t="shared" si="0"/>
        <v>0</v>
      </c>
      <c r="AJ4" s="24">
        <f t="shared" si="0"/>
        <v>0</v>
      </c>
      <c r="AK4" s="24">
        <f t="shared" si="0"/>
        <v>0</v>
      </c>
      <c r="AL4" s="24">
        <f t="shared" si="0"/>
        <v>0</v>
      </c>
      <c r="AM4" s="24">
        <f t="shared" si="0"/>
        <v>0</v>
      </c>
      <c r="AN4" s="24">
        <f t="shared" si="0"/>
        <v>0</v>
      </c>
      <c r="AO4" s="24">
        <f t="shared" si="0"/>
        <v>0</v>
      </c>
      <c r="AP4" s="24">
        <f t="shared" si="0"/>
        <v>0</v>
      </c>
    </row>
    <row r="5" spans="2:42" x14ac:dyDescent="0.45">
      <c r="B5" s="25"/>
      <c r="C5" s="26"/>
      <c r="D5" s="30">
        <f>(INDEX(D12:D120,COUNTA(D12:D120))-D12)/D12</f>
        <v>-3.1817050523615339E-3</v>
      </c>
      <c r="E5" s="30">
        <f t="shared" ref="E5:AP5" si="1">(INDEX(E12:E120,COUNTA(E12:E120))-E12)/E12</f>
        <v>-1.4105181684006761E-2</v>
      </c>
      <c r="F5" s="30">
        <f t="shared" si="1"/>
        <v>-3.5619410698727555E-3</v>
      </c>
      <c r="G5" s="30">
        <f t="shared" si="1"/>
        <v>-1.475704363318105E-2</v>
      </c>
      <c r="H5" s="30">
        <f t="shared" si="1"/>
        <v>0</v>
      </c>
      <c r="I5" s="30">
        <f t="shared" si="1"/>
        <v>-1.3851500259960548E-3</v>
      </c>
      <c r="J5" s="30" t="e">
        <f t="shared" si="1"/>
        <v>#VALUE!</v>
      </c>
      <c r="K5" s="30" t="e">
        <f t="shared" si="1"/>
        <v>#VALUE!</v>
      </c>
      <c r="L5" s="30" t="e">
        <f t="shared" si="1"/>
        <v>#VALUE!</v>
      </c>
      <c r="M5" s="30" t="e">
        <f t="shared" si="1"/>
        <v>#VALUE!</v>
      </c>
      <c r="N5" s="30" t="e">
        <f t="shared" si="1"/>
        <v>#VALUE!</v>
      </c>
      <c r="O5" s="30" t="e">
        <f t="shared" si="1"/>
        <v>#VALUE!</v>
      </c>
      <c r="P5" s="30" t="e">
        <f t="shared" si="1"/>
        <v>#VALUE!</v>
      </c>
      <c r="Q5" s="30" t="e">
        <f t="shared" si="1"/>
        <v>#VALUE!</v>
      </c>
      <c r="R5" s="30" t="e">
        <f t="shared" si="1"/>
        <v>#VALUE!</v>
      </c>
      <c r="S5" s="30" t="e">
        <f t="shared" si="1"/>
        <v>#VALUE!</v>
      </c>
      <c r="T5" s="30" t="e">
        <f t="shared" si="1"/>
        <v>#VALUE!</v>
      </c>
      <c r="U5" s="30" t="e">
        <f t="shared" si="1"/>
        <v>#VALUE!</v>
      </c>
      <c r="V5" s="30" t="e">
        <f t="shared" si="1"/>
        <v>#VALUE!</v>
      </c>
      <c r="W5" s="30" t="e">
        <f t="shared" si="1"/>
        <v>#VALUE!</v>
      </c>
      <c r="X5" s="30" t="e">
        <f t="shared" si="1"/>
        <v>#VALUE!</v>
      </c>
      <c r="Y5" s="30" t="e">
        <f t="shared" si="1"/>
        <v>#VALUE!</v>
      </c>
      <c r="Z5" s="30" t="e">
        <f t="shared" si="1"/>
        <v>#VALUE!</v>
      </c>
      <c r="AA5" s="30" t="e">
        <f t="shared" si="1"/>
        <v>#VALUE!</v>
      </c>
      <c r="AB5" s="30" t="e">
        <f t="shared" si="1"/>
        <v>#VALUE!</v>
      </c>
      <c r="AC5" s="30" t="e">
        <f t="shared" si="1"/>
        <v>#VALUE!</v>
      </c>
      <c r="AD5" s="30" t="e">
        <f t="shared" si="1"/>
        <v>#VALUE!</v>
      </c>
      <c r="AE5" s="30" t="e">
        <f t="shared" si="1"/>
        <v>#VALUE!</v>
      </c>
      <c r="AF5" s="30" t="e">
        <f t="shared" si="1"/>
        <v>#VALUE!</v>
      </c>
      <c r="AG5" s="30" t="e">
        <f t="shared" si="1"/>
        <v>#VALUE!</v>
      </c>
      <c r="AH5" s="30" t="e">
        <f t="shared" si="1"/>
        <v>#VALUE!</v>
      </c>
      <c r="AI5" s="30" t="e">
        <f t="shared" si="1"/>
        <v>#VALUE!</v>
      </c>
      <c r="AJ5" s="30" t="e">
        <f t="shared" si="1"/>
        <v>#VALUE!</v>
      </c>
      <c r="AK5" s="30" t="e">
        <f t="shared" si="1"/>
        <v>#VALUE!</v>
      </c>
      <c r="AL5" s="30" t="e">
        <f t="shared" si="1"/>
        <v>#VALUE!</v>
      </c>
      <c r="AM5" s="30" t="e">
        <f t="shared" si="1"/>
        <v>#VALUE!</v>
      </c>
      <c r="AN5" s="30" t="e">
        <f t="shared" si="1"/>
        <v>#VALUE!</v>
      </c>
      <c r="AO5" s="30" t="e">
        <f t="shared" si="1"/>
        <v>#VALUE!</v>
      </c>
      <c r="AP5" s="30" t="e">
        <f t="shared" si="1"/>
        <v>#VALUE!</v>
      </c>
    </row>
    <row r="6" spans="2:42" x14ac:dyDescent="0.45">
      <c r="B6" s="25"/>
      <c r="C6" s="30">
        <v>0.01</v>
      </c>
      <c r="D6" s="30" t="str">
        <f>IF(ABS(D5)&gt;$C$6,IF(D5&lt;0,"Down","Up"),"Side-way")</f>
        <v>Side-way</v>
      </c>
      <c r="E6" s="30" t="str">
        <f t="shared" ref="E6:AP6" si="2">IF(ABS(E5)&gt;$C$6,IF(E5&lt;0,"Down","Up"),"Side-way")</f>
        <v>Down</v>
      </c>
      <c r="F6" s="30" t="str">
        <f t="shared" si="2"/>
        <v>Side-way</v>
      </c>
      <c r="G6" s="30" t="str">
        <f t="shared" si="2"/>
        <v>Down</v>
      </c>
      <c r="H6" s="30" t="str">
        <f t="shared" si="2"/>
        <v>Side-way</v>
      </c>
      <c r="I6" s="30" t="str">
        <f t="shared" si="2"/>
        <v>Side-way</v>
      </c>
      <c r="J6" s="30" t="e">
        <f t="shared" si="2"/>
        <v>#VALUE!</v>
      </c>
      <c r="K6" s="30" t="e">
        <f t="shared" si="2"/>
        <v>#VALUE!</v>
      </c>
      <c r="L6" s="30" t="e">
        <f t="shared" si="2"/>
        <v>#VALUE!</v>
      </c>
      <c r="M6" s="30" t="e">
        <f t="shared" si="2"/>
        <v>#VALUE!</v>
      </c>
      <c r="N6" s="30" t="e">
        <f t="shared" si="2"/>
        <v>#VALUE!</v>
      </c>
      <c r="O6" s="30" t="e">
        <f t="shared" si="2"/>
        <v>#VALUE!</v>
      </c>
      <c r="P6" s="30" t="e">
        <f t="shared" si="2"/>
        <v>#VALUE!</v>
      </c>
      <c r="Q6" s="30" t="e">
        <f t="shared" si="2"/>
        <v>#VALUE!</v>
      </c>
      <c r="R6" s="30" t="e">
        <f t="shared" si="2"/>
        <v>#VALUE!</v>
      </c>
      <c r="S6" s="30" t="e">
        <f t="shared" si="2"/>
        <v>#VALUE!</v>
      </c>
      <c r="T6" s="30" t="e">
        <f t="shared" si="2"/>
        <v>#VALUE!</v>
      </c>
      <c r="U6" s="30" t="e">
        <f t="shared" si="2"/>
        <v>#VALUE!</v>
      </c>
      <c r="V6" s="30" t="e">
        <f t="shared" si="2"/>
        <v>#VALUE!</v>
      </c>
      <c r="W6" s="30" t="e">
        <f t="shared" si="2"/>
        <v>#VALUE!</v>
      </c>
      <c r="X6" s="30" t="e">
        <f t="shared" si="2"/>
        <v>#VALUE!</v>
      </c>
      <c r="Y6" s="30" t="e">
        <f t="shared" si="2"/>
        <v>#VALUE!</v>
      </c>
      <c r="Z6" s="30" t="e">
        <f t="shared" si="2"/>
        <v>#VALUE!</v>
      </c>
      <c r="AA6" s="30" t="e">
        <f t="shared" si="2"/>
        <v>#VALUE!</v>
      </c>
      <c r="AB6" s="30" t="e">
        <f t="shared" si="2"/>
        <v>#VALUE!</v>
      </c>
      <c r="AC6" s="30" t="e">
        <f t="shared" si="2"/>
        <v>#VALUE!</v>
      </c>
      <c r="AD6" s="30" t="e">
        <f t="shared" si="2"/>
        <v>#VALUE!</v>
      </c>
      <c r="AE6" s="30" t="e">
        <f t="shared" si="2"/>
        <v>#VALUE!</v>
      </c>
      <c r="AF6" s="30" t="e">
        <f t="shared" si="2"/>
        <v>#VALUE!</v>
      </c>
      <c r="AG6" s="30" t="e">
        <f t="shared" si="2"/>
        <v>#VALUE!</v>
      </c>
      <c r="AH6" s="30" t="e">
        <f t="shared" si="2"/>
        <v>#VALUE!</v>
      </c>
      <c r="AI6" s="30" t="e">
        <f t="shared" si="2"/>
        <v>#VALUE!</v>
      </c>
      <c r="AJ6" s="30" t="e">
        <f t="shared" si="2"/>
        <v>#VALUE!</v>
      </c>
      <c r="AK6" s="30" t="e">
        <f t="shared" si="2"/>
        <v>#VALUE!</v>
      </c>
      <c r="AL6" s="30" t="e">
        <f t="shared" si="2"/>
        <v>#VALUE!</v>
      </c>
      <c r="AM6" s="30" t="e">
        <f t="shared" si="2"/>
        <v>#VALUE!</v>
      </c>
      <c r="AN6" s="30" t="e">
        <f t="shared" si="2"/>
        <v>#VALUE!</v>
      </c>
      <c r="AO6" s="30" t="e">
        <f t="shared" si="2"/>
        <v>#VALUE!</v>
      </c>
      <c r="AP6" s="30" t="e">
        <f t="shared" si="2"/>
        <v>#VALUE!</v>
      </c>
    </row>
    <row r="7" spans="2:42" ht="15.4" customHeight="1" x14ac:dyDescent="0.45"/>
    <row r="8" spans="2:42" ht="15.4" customHeight="1" x14ac:dyDescent="0.45">
      <c r="D8" s="29"/>
    </row>
    <row r="9" spans="2:42" ht="15.4" customHeight="1" x14ac:dyDescent="0.45">
      <c r="C9" s="28"/>
    </row>
    <row r="10" spans="2:42" ht="15.4" customHeight="1" x14ac:dyDescent="0.45"/>
    <row r="11" spans="2:42" ht="30" customHeight="1" x14ac:dyDescent="0.45">
      <c r="B11" s="23"/>
      <c r="C11" s="24" t="s">
        <v>51</v>
      </c>
      <c r="D11" s="24" t="s">
        <v>52</v>
      </c>
      <c r="E11" s="24" t="s">
        <v>53</v>
      </c>
      <c r="F11" s="24" t="s">
        <v>54</v>
      </c>
      <c r="G11" s="24" t="s">
        <v>55</v>
      </c>
      <c r="H11" s="24" t="s">
        <v>56</v>
      </c>
      <c r="I11" s="24" t="s">
        <v>57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2:42" x14ac:dyDescent="0.45">
      <c r="B12" s="25"/>
      <c r="C12" s="26">
        <v>45327.385416666664</v>
      </c>
      <c r="D12" s="32">
        <v>20403.515625</v>
      </c>
      <c r="E12" s="32">
        <v>20668.34171430875</v>
      </c>
      <c r="F12" s="32">
        <v>45708.92578125</v>
      </c>
      <c r="G12" s="32">
        <v>46619.395342674739</v>
      </c>
      <c r="H12" s="32">
        <v>19956.767578125</v>
      </c>
      <c r="I12" s="32">
        <v>21813.64505308861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2:42" x14ac:dyDescent="0.45">
      <c r="B13" s="25"/>
      <c r="C13" s="26">
        <v>45327.427083333336</v>
      </c>
      <c r="D13" s="32">
        <v>20421.998046875</v>
      </c>
      <c r="E13" s="32">
        <v>20660.072794166703</v>
      </c>
      <c r="F13" s="32">
        <v>45609.99609375</v>
      </c>
      <c r="G13" s="32">
        <v>46567.811041789631</v>
      </c>
      <c r="H13" s="32">
        <v>19956.767578125</v>
      </c>
      <c r="I13" s="32">
        <v>21884.79434690153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2:42" x14ac:dyDescent="0.45">
      <c r="B14" s="25"/>
      <c r="C14" s="26">
        <v>45327.46875</v>
      </c>
      <c r="D14" s="32">
        <v>20413.88671875</v>
      </c>
      <c r="E14" s="32">
        <v>20733.501136848157</v>
      </c>
      <c r="F14" s="32">
        <v>45609.99609375</v>
      </c>
      <c r="G14" s="32">
        <v>46770.830560570146</v>
      </c>
      <c r="H14" s="32">
        <v>19956.767578125</v>
      </c>
      <c r="I14" s="32">
        <v>21978.053704366939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2:42" x14ac:dyDescent="0.45">
      <c r="B15" s="25"/>
      <c r="C15" s="26">
        <v>45327.510416666664</v>
      </c>
      <c r="D15" s="32">
        <v>20413.88671875</v>
      </c>
      <c r="E15" s="32">
        <v>20514.66690653385</v>
      </c>
      <c r="F15" s="32">
        <v>45609.99609375</v>
      </c>
      <c r="G15" s="32">
        <v>46254.0344677229</v>
      </c>
      <c r="H15" s="32">
        <v>19956.767578125</v>
      </c>
      <c r="I15" s="32">
        <v>21765.254463862755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2:42" x14ac:dyDescent="0.45">
      <c r="B16" s="25"/>
      <c r="C16" s="26">
        <v>45327.552083333336</v>
      </c>
      <c r="D16" s="32">
        <v>20413.88671875</v>
      </c>
      <c r="E16" s="32">
        <v>20520.686738327837</v>
      </c>
      <c r="F16" s="32">
        <v>45546.11328125</v>
      </c>
      <c r="G16" s="32">
        <v>46230.367222962203</v>
      </c>
      <c r="H16" s="32">
        <v>19956.767578125</v>
      </c>
      <c r="I16" s="32">
        <v>21815.523695055395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2:42" x14ac:dyDescent="0.45">
      <c r="B17" s="25"/>
      <c r="C17" s="26">
        <v>45327.59375</v>
      </c>
      <c r="D17" s="32">
        <v>20369.658203125</v>
      </c>
      <c r="E17" s="32">
        <v>20404.653030954138</v>
      </c>
      <c r="F17" s="32">
        <v>45546.11328125</v>
      </c>
      <c r="G17" s="32">
        <v>45908.560787061862</v>
      </c>
      <c r="H17" s="32">
        <v>19956.767578125</v>
      </c>
      <c r="I17" s="32">
        <v>21787.658990465039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2:42" x14ac:dyDescent="0.45">
      <c r="B18" s="25"/>
      <c r="C18" s="26">
        <v>45327.635416666664</v>
      </c>
      <c r="D18" s="32">
        <v>20338.59765625</v>
      </c>
      <c r="E18" s="32">
        <v>20376.810999321289</v>
      </c>
      <c r="F18" s="32">
        <v>45546.11328125</v>
      </c>
      <c r="G18" s="32">
        <v>45931.430891450371</v>
      </c>
      <c r="H18" s="32">
        <v>19956.767578125</v>
      </c>
      <c r="I18" s="32">
        <v>21783.429882076256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2:42" x14ac:dyDescent="0.45">
      <c r="B19" s="25"/>
      <c r="C19" s="27"/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2:42" x14ac:dyDescent="0.45">
      <c r="B20" s="25"/>
      <c r="C20" s="27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2:42" x14ac:dyDescent="0.45">
      <c r="B21" s="25"/>
      <c r="C21" s="27"/>
      <c r="D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2:42" x14ac:dyDescent="0.45">
      <c r="B22" s="25"/>
      <c r="C22" s="25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2:42" x14ac:dyDescent="0.45">
      <c r="B23" s="25"/>
      <c r="C23" s="25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2:42" x14ac:dyDescent="0.45">
      <c r="B24" s="25"/>
      <c r="C24" s="25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2:42" x14ac:dyDescent="0.45">
      <c r="B25" s="25"/>
      <c r="C25" s="25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2:42" x14ac:dyDescent="0.45">
      <c r="B26" s="25"/>
      <c r="C26" s="25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2:42" x14ac:dyDescent="0.45">
      <c r="B27" s="25"/>
      <c r="C27" s="25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2:42" x14ac:dyDescent="0.45">
      <c r="B28" s="25"/>
      <c r="C28" s="25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2:42" x14ac:dyDescent="0.45">
      <c r="B29" s="25"/>
      <c r="C29" s="25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2:42" x14ac:dyDescent="0.45">
      <c r="B30" s="25"/>
      <c r="C30" s="25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2:42" x14ac:dyDescent="0.45">
      <c r="B31" s="25"/>
      <c r="C31" s="25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2:42" x14ac:dyDescent="0.45">
      <c r="B32" s="25"/>
      <c r="C32" s="25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2:42" x14ac:dyDescent="0.45">
      <c r="B33" s="25"/>
      <c r="C33" s="25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2:42" x14ac:dyDescent="0.45">
      <c r="B34" s="25"/>
      <c r="C34" s="25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2:42" x14ac:dyDescent="0.45">
      <c r="B35" s="25"/>
      <c r="C35" s="25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2:42" x14ac:dyDescent="0.45">
      <c r="B36" s="25"/>
      <c r="C36" s="25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2:42" x14ac:dyDescent="0.45">
      <c r="B37" s="25"/>
      <c r="C37" s="25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2:42" x14ac:dyDescent="0.45">
      <c r="B38" s="25"/>
      <c r="C38" s="25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2:42" x14ac:dyDescent="0.45">
      <c r="B39" s="25"/>
      <c r="C39" s="25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2:42" x14ac:dyDescent="0.45">
      <c r="B40" s="25"/>
      <c r="C40" s="25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2:42" x14ac:dyDescent="0.45">
      <c r="B41" s="25"/>
      <c r="C41" s="25"/>
      <c r="D41" s="3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2:42" x14ac:dyDescent="0.45">
      <c r="B42" s="25"/>
      <c r="C42" s="25"/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2:42" x14ac:dyDescent="0.45">
      <c r="B43" s="25"/>
      <c r="C43" s="25"/>
      <c r="D43" s="3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2:42" x14ac:dyDescent="0.45">
      <c r="B44" s="25"/>
      <c r="C44" s="25"/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2:42" x14ac:dyDescent="0.45">
      <c r="B45" s="25"/>
      <c r="C45" s="25"/>
      <c r="D45" s="3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2:42" x14ac:dyDescent="0.45">
      <c r="B46" s="25"/>
      <c r="C46" s="25"/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2:42" x14ac:dyDescent="0.45">
      <c r="B47" s="25"/>
      <c r="C47" s="25"/>
      <c r="D47" s="31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2:42" x14ac:dyDescent="0.45">
      <c r="B48" s="25"/>
      <c r="C48" s="25"/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2:42" x14ac:dyDescent="0.45">
      <c r="B49" s="25"/>
      <c r="C49" s="25"/>
      <c r="D49" s="3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2:42" x14ac:dyDescent="0.45">
      <c r="B50" s="25"/>
      <c r="C50" s="25"/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2:42" x14ac:dyDescent="0.45">
      <c r="B51" s="25"/>
      <c r="C51" s="25"/>
      <c r="D51" s="31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2:42" x14ac:dyDescent="0.45">
      <c r="B52" s="25"/>
      <c r="C52" s="25"/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2:42" x14ac:dyDescent="0.45">
      <c r="B53" s="25"/>
      <c r="C53" s="25"/>
      <c r="D53" s="31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2:42" x14ac:dyDescent="0.45">
      <c r="B54" s="25"/>
      <c r="C54" s="25"/>
      <c r="D54" s="3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2:42" x14ac:dyDescent="0.45">
      <c r="B55" s="25"/>
      <c r="C55" s="25"/>
      <c r="D55" s="31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2:42" x14ac:dyDescent="0.45">
      <c r="B56" s="25"/>
      <c r="C56" s="25"/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2:42" x14ac:dyDescent="0.45">
      <c r="B57" s="25"/>
      <c r="C57" s="25"/>
      <c r="D57" s="31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2:42" x14ac:dyDescent="0.45">
      <c r="B58" s="25"/>
      <c r="C58" s="25"/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2:42" x14ac:dyDescent="0.45">
      <c r="B59" s="25"/>
      <c r="C59" s="25"/>
      <c r="D59" s="31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2:42" x14ac:dyDescent="0.45">
      <c r="B60" s="25"/>
      <c r="C60" s="25"/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2:42" x14ac:dyDescent="0.45">
      <c r="B61" s="25"/>
      <c r="C61" s="25"/>
      <c r="D61" s="31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2:42" x14ac:dyDescent="0.45">
      <c r="B62" s="25"/>
      <c r="C62" s="25"/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2:42" x14ac:dyDescent="0.45">
      <c r="B63" s="25"/>
      <c r="C63" s="25"/>
      <c r="D63" s="31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2:42" x14ac:dyDescent="0.45">
      <c r="B64" s="25"/>
      <c r="C64" s="25"/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2:42" x14ac:dyDescent="0.45">
      <c r="B65" s="25"/>
      <c r="C65" s="25"/>
      <c r="D65" s="31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2:42" x14ac:dyDescent="0.45">
      <c r="B66" s="25"/>
      <c r="C66" s="25"/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2:42" x14ac:dyDescent="0.45">
      <c r="B67" s="25"/>
      <c r="C67" s="25"/>
      <c r="D67" s="3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2:42" x14ac:dyDescent="0.45">
      <c r="B68" s="25"/>
      <c r="C68" s="25"/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2:42" x14ac:dyDescent="0.45">
      <c r="B69" s="25"/>
      <c r="C69" s="25"/>
      <c r="D69" s="3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2:42" x14ac:dyDescent="0.45">
      <c r="B70" s="25"/>
      <c r="C70" s="25"/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2:42" x14ac:dyDescent="0.45">
      <c r="B71" s="25"/>
      <c r="C71" s="25"/>
      <c r="D71" s="31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2:42" x14ac:dyDescent="0.45">
      <c r="B72" s="25"/>
      <c r="C72" s="25"/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2:42" x14ac:dyDescent="0.45">
      <c r="B73" s="25"/>
      <c r="C73" s="25"/>
      <c r="D73" s="31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2:42" x14ac:dyDescent="0.45">
      <c r="B74" s="25"/>
      <c r="C74" s="25"/>
      <c r="D74" s="3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2:42" x14ac:dyDescent="0.45">
      <c r="B75" s="25"/>
      <c r="C75" s="25"/>
      <c r="D75" s="3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2:42" x14ac:dyDescent="0.45">
      <c r="B76" s="25"/>
      <c r="C76" s="25"/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2:42" x14ac:dyDescent="0.45">
      <c r="B77" s="25"/>
      <c r="C77" s="25"/>
      <c r="D77" s="31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2:42" x14ac:dyDescent="0.45">
      <c r="B78" s="25"/>
      <c r="C78" s="25"/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2:42" x14ac:dyDescent="0.45">
      <c r="B79" s="25"/>
      <c r="C79" s="25"/>
      <c r="D79" s="31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2:42" x14ac:dyDescent="0.45">
      <c r="B80" s="25"/>
      <c r="C80" s="25"/>
      <c r="D80" s="31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2:42" x14ac:dyDescent="0.45">
      <c r="B81" s="25"/>
      <c r="C81" s="25"/>
      <c r="D81" s="31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2:42" x14ac:dyDescent="0.45">
      <c r="B82" s="25"/>
      <c r="C82" s="25"/>
      <c r="D82" s="31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2:42" x14ac:dyDescent="0.45">
      <c r="B83" s="25"/>
      <c r="C83" s="25"/>
      <c r="D83" s="31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2:42" x14ac:dyDescent="0.45">
      <c r="B84" s="25"/>
      <c r="C84" s="25"/>
      <c r="D84" s="3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2:42" x14ac:dyDescent="0.45">
      <c r="B85" s="25"/>
      <c r="C85" s="25"/>
      <c r="D85" s="31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2:42" x14ac:dyDescent="0.45">
      <c r="B86" s="25"/>
      <c r="C86" s="25"/>
      <c r="D86" s="3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2:42" x14ac:dyDescent="0.45">
      <c r="B87" s="25"/>
      <c r="C87" s="25"/>
      <c r="D87" s="31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2:42" x14ac:dyDescent="0.45">
      <c r="B88" s="25"/>
      <c r="C88" s="25"/>
      <c r="D88" s="3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2:42" x14ac:dyDescent="0.45">
      <c r="B89" s="25"/>
      <c r="C89" s="25"/>
      <c r="D89" s="31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2:42" x14ac:dyDescent="0.45">
      <c r="B90" s="25"/>
      <c r="C90" s="25"/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2:42" x14ac:dyDescent="0.45">
      <c r="B91" s="25"/>
      <c r="C91" s="25"/>
      <c r="D91" s="31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2:42" x14ac:dyDescent="0.45">
      <c r="B92" s="25"/>
      <c r="C92" s="25"/>
      <c r="D92" s="31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2:42" x14ac:dyDescent="0.45">
      <c r="B93" s="25"/>
      <c r="C93" s="25"/>
      <c r="D93" s="31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2:42" x14ac:dyDescent="0.45">
      <c r="B94" s="25"/>
      <c r="C94" s="25"/>
      <c r="D94" s="3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2:42" x14ac:dyDescent="0.45">
      <c r="B95" s="25"/>
      <c r="C95" s="25"/>
      <c r="D95" s="31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2:42" x14ac:dyDescent="0.45">
      <c r="B96" s="25"/>
      <c r="C96" s="25"/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2:42" x14ac:dyDescent="0.45">
      <c r="B97" s="25"/>
      <c r="C97" s="25"/>
      <c r="D97" s="31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2:42" x14ac:dyDescent="0.45">
      <c r="B98" s="25"/>
      <c r="C98" s="25"/>
      <c r="D98" s="31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2:42" x14ac:dyDescent="0.45">
      <c r="B99" s="25"/>
      <c r="C99" s="25"/>
      <c r="D99" s="31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2:42" x14ac:dyDescent="0.45">
      <c r="B100" s="25"/>
      <c r="C100" s="25"/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spans="2:42" x14ac:dyDescent="0.45">
      <c r="B101" s="25"/>
      <c r="C101" s="25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spans="2:42" x14ac:dyDescent="0.45">
      <c r="B102" s="25"/>
      <c r="C102" s="25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spans="2:42" x14ac:dyDescent="0.45">
      <c r="B103" s="25"/>
      <c r="C103" s="25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spans="2:42" x14ac:dyDescent="0.45">
      <c r="B104" s="25"/>
      <c r="C104" s="25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spans="2:42" x14ac:dyDescent="0.45">
      <c r="B105" s="25"/>
      <c r="C105" s="25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spans="2:42" x14ac:dyDescent="0.45">
      <c r="B106" s="25"/>
      <c r="C106" s="25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spans="2:42" x14ac:dyDescent="0.45">
      <c r="B107" s="25"/>
      <c r="C107" s="25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spans="2:42" x14ac:dyDescent="0.45">
      <c r="B108" s="25"/>
      <c r="C108" s="25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spans="2:42" x14ac:dyDescent="0.45">
      <c r="B109" s="25"/>
      <c r="C109" s="25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spans="2:42" x14ac:dyDescent="0.45">
      <c r="B110" s="25"/>
      <c r="C110" s="25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2:42" x14ac:dyDescent="0.45">
      <c r="B111" s="25"/>
      <c r="C111" s="25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spans="2:42" x14ac:dyDescent="0.45">
      <c r="B112" s="25"/>
      <c r="C112" s="25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spans="2:42" x14ac:dyDescent="0.45">
      <c r="B113" s="25"/>
      <c r="C113" s="25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spans="2:42" x14ac:dyDescent="0.45">
      <c r="B114" s="25"/>
      <c r="C114" s="25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spans="2:42" x14ac:dyDescent="0.45">
      <c r="B115" s="25"/>
      <c r="C115" s="25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spans="2:42" x14ac:dyDescent="0.45">
      <c r="B116" s="25"/>
      <c r="C116" s="25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spans="2:42" x14ac:dyDescent="0.45">
      <c r="B117" s="25"/>
      <c r="C117" s="25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spans="2:42" x14ac:dyDescent="0.45">
      <c r="B118" s="25"/>
      <c r="C118" s="25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2:42" x14ac:dyDescent="0.45">
      <c r="B119" s="25"/>
      <c r="C119" s="25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spans="2:42" x14ac:dyDescent="0.45">
      <c r="B120" s="25"/>
      <c r="C120" s="25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</sheetData>
  <protectedRanges>
    <protectedRange sqref="E10:AP10" name="text_1"/>
  </protectedRanges>
  <conditionalFormatting sqref="C6">
    <cfRule type="cellIs" dxfId="357" priority="1" operator="equal">
      <formula>0</formula>
    </cfRule>
    <cfRule type="expression" dxfId="356" priority="2">
      <formula>OR(C6="SELL",C6="SHORT")</formula>
    </cfRule>
  </conditionalFormatting>
  <conditionalFormatting sqref="C12:D12">
    <cfRule type="expression" dxfId="355" priority="12">
      <formula>OR(C12="SELL",C12="SHORT")</formula>
    </cfRule>
  </conditionalFormatting>
  <conditionalFormatting sqref="C5:AP6">
    <cfRule type="cellIs" dxfId="354" priority="3" operator="equal">
      <formula>0</formula>
    </cfRule>
    <cfRule type="expression" dxfId="353" priority="4">
      <formula>OR(C5="SELL",C5="SHORT")</formula>
    </cfRule>
  </conditionalFormatting>
  <conditionalFormatting sqref="C12:AP21 D22:AP120">
    <cfRule type="cellIs" dxfId="352" priority="11" operator="equal">
      <formula>0</formula>
    </cfRule>
  </conditionalFormatting>
  <dataValidations count="1">
    <dataValidation allowBlank="1" showErrorMessage="1" sqref="C12:C17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715"/>
  <sheetViews>
    <sheetView zoomScale="70" zoomScaleNormal="70" workbookViewId="0">
      <selection activeCell="K7" sqref="K7"/>
    </sheetView>
  </sheetViews>
  <sheetFormatPr defaultRowHeight="14.25" x14ac:dyDescent="0.45"/>
  <cols>
    <col min="1" max="2" width="3.33203125" customWidth="1"/>
    <col min="3" max="3" width="15" bestFit="1" customWidth="1"/>
    <col min="4" max="4" width="12.19921875" customWidth="1"/>
    <col min="5" max="7" width="14.1328125" customWidth="1"/>
    <col min="8" max="8" width="7.06640625" customWidth="1"/>
    <col min="9" max="10" width="14.1328125" customWidth="1"/>
    <col min="11" max="11" width="12.73046875" customWidth="1"/>
    <col min="12" max="18" width="12.06640625" customWidth="1"/>
    <col min="19" max="23" width="2.796875" customWidth="1"/>
    <col min="24" max="24" width="4.33203125" customWidth="1"/>
    <col min="25" max="25" width="21.06640625" customWidth="1"/>
    <col min="26" max="26" width="20.59765625" customWidth="1"/>
  </cols>
  <sheetData>
    <row r="1" spans="1:26" ht="15.75" x14ac:dyDescent="0.45">
      <c r="L1" s="128" t="s">
        <v>15</v>
      </c>
      <c r="M1" s="128"/>
      <c r="N1" s="128"/>
      <c r="O1" s="128"/>
      <c r="P1" s="128"/>
      <c r="Q1" s="128"/>
      <c r="R1" s="128"/>
      <c r="S1" s="128"/>
      <c r="Y1" s="34">
        <v>45387.584270833337</v>
      </c>
      <c r="Z1" s="3">
        <v>0</v>
      </c>
    </row>
    <row r="2" spans="1:26" ht="43.9" customHeight="1" x14ac:dyDescent="0.45">
      <c r="C2" s="2" t="s">
        <v>40</v>
      </c>
      <c r="D2" s="2" t="s">
        <v>39</v>
      </c>
      <c r="E2" s="107" t="s">
        <v>111</v>
      </c>
      <c r="F2" s="2" t="s">
        <v>36</v>
      </c>
      <c r="G2" s="2" t="s">
        <v>37</v>
      </c>
      <c r="H2" s="2"/>
      <c r="I2" s="2" t="s">
        <v>13</v>
      </c>
      <c r="J2" s="2" t="s">
        <v>14</v>
      </c>
      <c r="K2" s="2" t="s">
        <v>114</v>
      </c>
      <c r="L2" s="18" t="s">
        <v>16</v>
      </c>
      <c r="M2" s="18" t="s">
        <v>17</v>
      </c>
      <c r="N2" s="18" t="s">
        <v>18</v>
      </c>
      <c r="O2" s="18" t="s">
        <v>18</v>
      </c>
      <c r="P2" s="18" t="s">
        <v>41</v>
      </c>
      <c r="Q2" s="18" t="s">
        <v>42</v>
      </c>
      <c r="R2" s="18" t="s">
        <v>19</v>
      </c>
      <c r="S2" s="18"/>
      <c r="T2" s="2"/>
      <c r="U2" s="2"/>
      <c r="V2" s="2"/>
      <c r="W2" s="2"/>
      <c r="Y2" s="2" t="s">
        <v>2</v>
      </c>
      <c r="Z2" s="2" t="s">
        <v>3</v>
      </c>
    </row>
    <row r="3" spans="1:26" x14ac:dyDescent="0.45">
      <c r="A3" s="1"/>
      <c r="C3" s="36">
        <v>45533.773159722223</v>
      </c>
      <c r="D3" s="37" t="s">
        <v>31</v>
      </c>
      <c r="E3" s="108">
        <v>1</v>
      </c>
      <c r="F3" s="38">
        <v>51219.7</v>
      </c>
      <c r="G3" s="38">
        <v>51030</v>
      </c>
      <c r="H3" s="38"/>
      <c r="I3" s="38">
        <v>51527.018199999999</v>
      </c>
      <c r="J3" s="38">
        <v>50723.82</v>
      </c>
      <c r="K3" s="127">
        <f>I3-F3</f>
        <v>307.31820000000153</v>
      </c>
      <c r="L3" s="39">
        <f>IF(D3&lt;&gt;"",IFERROR(HLOOKUP("prediction_xgb_"&amp;D3,ML_prediction!$D$4:$AP$6,2,0),"No Analysis"),"")</f>
        <v>-3.5619410698727555E-3</v>
      </c>
      <c r="M3" s="39">
        <f>IF(D3&lt;&gt;"",IFERROR(HLOOKUP("prediction_LR_"&amp;D3,ML_prediction!$D$4:$AP$6,2,0),"No Analysis"),"")</f>
        <v>-1.475704363318105E-2</v>
      </c>
      <c r="N3" s="38"/>
      <c r="O3" s="38"/>
      <c r="P3" s="39">
        <f>IF(D3&lt;&gt;"",IFERROR((L3+M3)/2,""),"")</f>
        <v>-9.1594923515269031E-3</v>
      </c>
      <c r="Q3" s="39">
        <f>IF(P3&lt;&gt;"",0.01,"")</f>
        <v>0.01</v>
      </c>
      <c r="R3" s="38" t="str">
        <f>IF(P3&lt;&gt;"",IF(ABS(P3)&gt;$Q$3,IF(P3&lt;0,"Down","Up"),"Side-way"),"")</f>
        <v>Side-way</v>
      </c>
      <c r="S3" s="38"/>
      <c r="T3" s="38"/>
      <c r="U3" s="38"/>
      <c r="V3" s="38"/>
      <c r="W3" s="38"/>
      <c r="Y3" s="34"/>
      <c r="Z3" s="3"/>
    </row>
    <row r="4" spans="1:26" x14ac:dyDescent="0.45">
      <c r="C4" s="36">
        <v>45533.7731712963</v>
      </c>
      <c r="D4" s="37" t="s">
        <v>82</v>
      </c>
      <c r="E4" s="108">
        <v>1</v>
      </c>
      <c r="F4" s="38">
        <v>25091.25</v>
      </c>
      <c r="G4" s="38">
        <v>25017.5</v>
      </c>
      <c r="H4" s="38"/>
      <c r="I4" s="38">
        <v>25241.797500000001</v>
      </c>
      <c r="J4" s="38">
        <v>24867.395</v>
      </c>
      <c r="K4" s="127">
        <f t="shared" ref="K4:K5" si="0">I4-F4</f>
        <v>150.54750000000058</v>
      </c>
      <c r="L4" s="39">
        <f>IF(D4&lt;&gt;"",IFERROR(HLOOKUP("prediction_xgb_"&amp;D4,ML_prediction!$D$4:$AP$6,2,0),"No Analysis"),"")</f>
        <v>0</v>
      </c>
      <c r="M4" s="39">
        <f>IF(D4&lt;&gt;"",IFERROR(HLOOKUP("prediction_LR_"&amp;D4,ML_prediction!$D$4:$AP$6,2,0),"No Analysis"),"")</f>
        <v>-1.3851500259960548E-3</v>
      </c>
      <c r="N4" s="38"/>
      <c r="O4" s="38"/>
      <c r="P4" s="39">
        <f t="shared" ref="P4:P42" si="1">IF(D4&lt;&gt;"",IFERROR((L4+M4)/2,""),"")</f>
        <v>-6.9257501299802742E-4</v>
      </c>
      <c r="Q4" s="39">
        <f t="shared" ref="Q4:Q42" si="2">IF(P4&lt;&gt;"",0.01,"")</f>
        <v>0.01</v>
      </c>
      <c r="R4" s="38" t="str">
        <f t="shared" ref="R4:R42" si="3">IF(P4&lt;&gt;"",IF(ABS(P4)&gt;$Q$3,IF(P4&lt;0,"Down","Up"),"Side-way"),"")</f>
        <v>Side-way</v>
      </c>
      <c r="S4" s="38"/>
      <c r="T4" s="38"/>
      <c r="U4" s="38"/>
      <c r="V4" s="38"/>
      <c r="W4" s="38"/>
      <c r="Y4" s="34"/>
      <c r="Z4" s="3"/>
    </row>
    <row r="5" spans="1:26" x14ac:dyDescent="0.45">
      <c r="C5" s="36">
        <v>45533.7731712963</v>
      </c>
      <c r="D5" s="37" t="s">
        <v>83</v>
      </c>
      <c r="E5" s="108">
        <v>1</v>
      </c>
      <c r="F5" s="38">
        <v>23603.15</v>
      </c>
      <c r="G5" s="38">
        <v>23484.85</v>
      </c>
      <c r="H5" s="38"/>
      <c r="I5" s="38">
        <v>23744.768900000003</v>
      </c>
      <c r="J5" s="38">
        <v>23343.940899999998</v>
      </c>
      <c r="K5" s="127">
        <f t="shared" si="0"/>
        <v>141.6189000000013</v>
      </c>
      <c r="L5" s="39">
        <f>IF(D5&lt;&gt;"",IFERROR(HLOOKUP("prediction_xgb_"&amp;D5,ML_prediction!$D$4:$AP$6,2,0),"No Analysis"),"")</f>
        <v>-3.1817050523615339E-3</v>
      </c>
      <c r="M5" s="39">
        <f>IF(D5&lt;&gt;"",IFERROR(HLOOKUP("prediction_LR_"&amp;D5,ML_prediction!$D$4:$AP$6,2,0),"No Analysis"),"")</f>
        <v>-1.4105181684006761E-2</v>
      </c>
      <c r="N5" s="38"/>
      <c r="O5" s="38"/>
      <c r="P5" s="39">
        <f t="shared" si="1"/>
        <v>-8.643443368184147E-3</v>
      </c>
      <c r="Q5" s="39">
        <f t="shared" si="2"/>
        <v>0.01</v>
      </c>
      <c r="R5" s="38" t="str">
        <f t="shared" si="3"/>
        <v>Side-way</v>
      </c>
      <c r="S5" s="38"/>
      <c r="T5" s="38"/>
      <c r="U5" s="38"/>
      <c r="V5" s="38"/>
      <c r="W5" s="38"/>
      <c r="Y5" s="34"/>
      <c r="Z5" s="3"/>
    </row>
    <row r="6" spans="1:26" x14ac:dyDescent="0.45">
      <c r="C6" s="37"/>
      <c r="D6" s="37"/>
      <c r="E6" s="108"/>
      <c r="F6" s="38"/>
      <c r="G6" s="38"/>
      <c r="H6" s="38"/>
      <c r="I6" s="38"/>
      <c r="J6" s="38"/>
      <c r="K6" s="38"/>
      <c r="L6" s="39" t="str">
        <f>IF(D6&lt;&gt;"",IFERROR(HLOOKUP("prediction_xgb_"&amp;D6,ML_prediction!$D$4:$AP$6,2,0),"No Analysis"),"")</f>
        <v/>
      </c>
      <c r="M6" s="39" t="str">
        <f>IF(D6&lt;&gt;"",IFERROR(HLOOKUP("prediction_LR_"&amp;D6,ML_prediction!$D$4:$AP$6,2,0),"No Analysis"),"")</f>
        <v/>
      </c>
      <c r="N6" s="38"/>
      <c r="O6" s="38"/>
      <c r="P6" s="39" t="str">
        <f t="shared" si="1"/>
        <v/>
      </c>
      <c r="Q6" s="39" t="str">
        <f t="shared" si="2"/>
        <v/>
      </c>
      <c r="R6" s="38" t="str">
        <f t="shared" si="3"/>
        <v/>
      </c>
      <c r="S6" s="38"/>
      <c r="T6" s="38"/>
      <c r="U6" s="38"/>
      <c r="V6" s="38"/>
      <c r="W6" s="38"/>
      <c r="Y6" s="34"/>
      <c r="Z6" s="3"/>
    </row>
    <row r="7" spans="1:26" x14ac:dyDescent="0.45">
      <c r="C7" s="37"/>
      <c r="D7" s="37"/>
      <c r="E7" s="108"/>
      <c r="F7" s="38"/>
      <c r="G7" s="38"/>
      <c r="H7" s="38"/>
      <c r="I7" s="38"/>
      <c r="J7" s="38"/>
      <c r="K7" s="127"/>
      <c r="L7" s="39" t="str">
        <f>IF(D7&lt;&gt;"",IFERROR(HLOOKUP("prediction_xgb_"&amp;D7,ML_prediction!$D$4:$AP$6,2,0),"No Analysis"),"")</f>
        <v/>
      </c>
      <c r="M7" s="39" t="str">
        <f>IF(D7&lt;&gt;"",IFERROR(HLOOKUP("prediction_LR_"&amp;D7,ML_prediction!$D$4:$AP$6,2,0),"No Analysis"),"")</f>
        <v/>
      </c>
      <c r="N7" s="38"/>
      <c r="O7" s="38"/>
      <c r="P7" s="39" t="str">
        <f t="shared" si="1"/>
        <v/>
      </c>
      <c r="Q7" s="39" t="str">
        <f t="shared" si="2"/>
        <v/>
      </c>
      <c r="R7" s="38" t="str">
        <f t="shared" si="3"/>
        <v/>
      </c>
      <c r="S7" s="38"/>
      <c r="T7" s="38"/>
      <c r="U7" s="38"/>
      <c r="V7" s="38"/>
      <c r="W7" s="38"/>
      <c r="Y7" s="34"/>
      <c r="Z7" s="3"/>
    </row>
    <row r="8" spans="1:26" x14ac:dyDescent="0.45">
      <c r="C8" s="37"/>
      <c r="D8" s="37"/>
      <c r="E8" s="108"/>
      <c r="F8" s="38"/>
      <c r="G8" s="38"/>
      <c r="H8" s="38"/>
      <c r="I8" s="38"/>
      <c r="J8" s="38"/>
      <c r="K8" s="38"/>
      <c r="L8" s="39" t="str">
        <f>IF(D8&lt;&gt;"",IFERROR(HLOOKUP("prediction_xgb_"&amp;D8,ML_prediction!$D$4:$AP$6,2,0),"No Analysis"),"")</f>
        <v/>
      </c>
      <c r="M8" s="39" t="str">
        <f>IF(D8&lt;&gt;"",IFERROR(HLOOKUP("prediction_LR_"&amp;D8,ML_prediction!$D$4:$AP$6,2,0),"No Analysis"),"")</f>
        <v/>
      </c>
      <c r="N8" s="38"/>
      <c r="O8" s="38"/>
      <c r="P8" s="39" t="str">
        <f t="shared" si="1"/>
        <v/>
      </c>
      <c r="Q8" s="39" t="str">
        <f t="shared" si="2"/>
        <v/>
      </c>
      <c r="R8" s="38" t="str">
        <f t="shared" si="3"/>
        <v/>
      </c>
      <c r="S8" s="38"/>
      <c r="T8" s="38"/>
      <c r="U8" s="38"/>
      <c r="V8" s="38"/>
      <c r="W8" s="38"/>
      <c r="Y8" s="34"/>
      <c r="Z8" s="3"/>
    </row>
    <row r="9" spans="1:26" x14ac:dyDescent="0.45">
      <c r="C9" s="37"/>
      <c r="D9" s="37"/>
      <c r="E9" s="108"/>
      <c r="F9" s="38"/>
      <c r="G9" s="38"/>
      <c r="H9" s="38"/>
      <c r="I9" s="38"/>
      <c r="J9" s="38"/>
      <c r="K9" s="38"/>
      <c r="L9" s="39" t="str">
        <f>IF(D9&lt;&gt;"",IFERROR(HLOOKUP("prediction_xgb_"&amp;D9,ML_prediction!$D$4:$AP$6,2,0),"No Analysis"),"")</f>
        <v/>
      </c>
      <c r="M9" s="39" t="str">
        <f>IF(D9&lt;&gt;"",IFERROR(HLOOKUP("prediction_LR_"&amp;D9,ML_prediction!$D$4:$AP$6,2,0),"No Analysis"),"")</f>
        <v/>
      </c>
      <c r="N9" s="38"/>
      <c r="O9" s="38"/>
      <c r="P9" s="39" t="str">
        <f t="shared" si="1"/>
        <v/>
      </c>
      <c r="Q9" s="39" t="str">
        <f t="shared" si="2"/>
        <v/>
      </c>
      <c r="R9" s="38" t="str">
        <f t="shared" si="3"/>
        <v/>
      </c>
      <c r="S9" s="38"/>
      <c r="T9" s="38"/>
      <c r="U9" s="38"/>
      <c r="V9" s="38"/>
      <c r="W9" s="38"/>
      <c r="Y9" s="34"/>
      <c r="Z9" s="3"/>
    </row>
    <row r="10" spans="1:26" x14ac:dyDescent="0.45">
      <c r="C10" s="37"/>
      <c r="D10" s="37"/>
      <c r="E10" s="108"/>
      <c r="F10" s="38"/>
      <c r="G10" s="38"/>
      <c r="H10" s="38"/>
      <c r="I10" s="38"/>
      <c r="J10" s="38"/>
      <c r="K10" s="38"/>
      <c r="L10" s="39" t="str">
        <f>IF(D10&lt;&gt;"",IFERROR(HLOOKUP("prediction_xgb_"&amp;D10,ML_prediction!$D$4:$AP$6,2,0),"No Analysis"),"")</f>
        <v/>
      </c>
      <c r="M10" s="39" t="str">
        <f>IF(D10&lt;&gt;"",IFERROR(HLOOKUP("prediction_LR_"&amp;D10,ML_prediction!$D$4:$AP$6,2,0),"No Analysis"),"")</f>
        <v/>
      </c>
      <c r="N10" s="38"/>
      <c r="O10" s="38"/>
      <c r="P10" s="39" t="str">
        <f t="shared" si="1"/>
        <v/>
      </c>
      <c r="Q10" s="39" t="str">
        <f t="shared" si="2"/>
        <v/>
      </c>
      <c r="R10" s="38" t="str">
        <f t="shared" si="3"/>
        <v/>
      </c>
      <c r="S10" s="38"/>
      <c r="T10" s="38"/>
      <c r="U10" s="38"/>
      <c r="V10" s="38"/>
      <c r="W10" s="38"/>
      <c r="Y10" s="34"/>
      <c r="Z10" s="3"/>
    </row>
    <row r="11" spans="1:26" x14ac:dyDescent="0.45">
      <c r="C11" s="37"/>
      <c r="D11" s="37"/>
      <c r="E11" s="108"/>
      <c r="F11" s="38"/>
      <c r="G11" s="38"/>
      <c r="H11" s="38"/>
      <c r="I11" s="38"/>
      <c r="J11" s="38"/>
      <c r="K11" s="38"/>
      <c r="L11" s="39" t="str">
        <f>IF(D11&lt;&gt;"",IFERROR(HLOOKUP("prediction_xgb_"&amp;D11,ML_prediction!$D$4:$AP$6,2,0),"No Analysis"),"")</f>
        <v/>
      </c>
      <c r="M11" s="39" t="str">
        <f>IF(D11&lt;&gt;"",IFERROR(HLOOKUP("prediction_LR_"&amp;D11,ML_prediction!$D$4:$AP$6,2,0),"No Analysis"),"")</f>
        <v/>
      </c>
      <c r="N11" s="38"/>
      <c r="O11" s="38"/>
      <c r="P11" s="39" t="str">
        <f t="shared" si="1"/>
        <v/>
      </c>
      <c r="Q11" s="39" t="str">
        <f t="shared" si="2"/>
        <v/>
      </c>
      <c r="R11" s="38" t="str">
        <f t="shared" si="3"/>
        <v/>
      </c>
      <c r="S11" s="38"/>
      <c r="T11" s="38"/>
      <c r="U11" s="38"/>
      <c r="V11" s="38"/>
      <c r="W11" s="38"/>
      <c r="Y11" s="34"/>
      <c r="Z11" s="3"/>
    </row>
    <row r="12" spans="1:26" x14ac:dyDescent="0.45">
      <c r="C12" s="37"/>
      <c r="D12" s="37"/>
      <c r="E12" s="108"/>
      <c r="F12" s="38"/>
      <c r="G12" s="38"/>
      <c r="H12" s="38"/>
      <c r="I12" s="38"/>
      <c r="J12" s="38"/>
      <c r="K12" s="38"/>
      <c r="L12" s="39" t="str">
        <f>IF(D12&lt;&gt;"",IFERROR(HLOOKUP("prediction_xgb_"&amp;D12,ML_prediction!$D$4:$AP$6,2,0),"No Analysis"),"")</f>
        <v/>
      </c>
      <c r="M12" s="39" t="str">
        <f>IF(D12&lt;&gt;"",IFERROR(HLOOKUP("prediction_LR_"&amp;D12,ML_prediction!$D$4:$AP$6,2,0),"No Analysis"),"")</f>
        <v/>
      </c>
      <c r="N12" s="38"/>
      <c r="O12" s="38"/>
      <c r="P12" s="39" t="str">
        <f t="shared" si="1"/>
        <v/>
      </c>
      <c r="Q12" s="39" t="str">
        <f t="shared" si="2"/>
        <v/>
      </c>
      <c r="R12" s="38" t="str">
        <f t="shared" si="3"/>
        <v/>
      </c>
      <c r="S12" s="38"/>
      <c r="T12" s="38"/>
      <c r="U12" s="38"/>
      <c r="V12" s="38"/>
      <c r="W12" s="38"/>
      <c r="Y12" s="34"/>
      <c r="Z12" s="3"/>
    </row>
    <row r="13" spans="1:26" x14ac:dyDescent="0.45">
      <c r="C13" s="37"/>
      <c r="D13" s="37"/>
      <c r="E13" s="108"/>
      <c r="F13" s="38"/>
      <c r="G13" s="38"/>
      <c r="H13" s="38"/>
      <c r="I13" s="38"/>
      <c r="J13" s="38"/>
      <c r="K13" s="38"/>
      <c r="L13" s="39" t="str">
        <f>IF(D13&lt;&gt;"",IFERROR(HLOOKUP("prediction_xgb_"&amp;D13,ML_prediction!$D$4:$AP$6,2,0),"No Analysis"),"")</f>
        <v/>
      </c>
      <c r="M13" s="39" t="str">
        <f>IF(D13&lt;&gt;"",IFERROR(HLOOKUP("prediction_LR_"&amp;D13,ML_prediction!$D$4:$AP$6,2,0),"No Analysis"),"")</f>
        <v/>
      </c>
      <c r="N13" s="38"/>
      <c r="O13" s="38"/>
      <c r="P13" s="39" t="str">
        <f t="shared" si="1"/>
        <v/>
      </c>
      <c r="Q13" s="39" t="str">
        <f t="shared" si="2"/>
        <v/>
      </c>
      <c r="R13" s="38" t="str">
        <f t="shared" si="3"/>
        <v/>
      </c>
      <c r="S13" s="38"/>
      <c r="T13" s="38"/>
      <c r="U13" s="38"/>
      <c r="V13" s="38"/>
      <c r="W13" s="38"/>
      <c r="Y13" s="34"/>
      <c r="Z13" s="3"/>
    </row>
    <row r="14" spans="1:26" x14ac:dyDescent="0.45">
      <c r="C14" s="37"/>
      <c r="D14" s="37"/>
      <c r="E14" s="108"/>
      <c r="F14" s="38"/>
      <c r="G14" s="38"/>
      <c r="H14" s="38"/>
      <c r="I14" s="38"/>
      <c r="J14" s="38"/>
      <c r="K14" s="38"/>
      <c r="L14" s="39" t="str">
        <f>IF(D14&lt;&gt;"",IFERROR(HLOOKUP("prediction_xgb_"&amp;D14,ML_prediction!$D$4:$AP$6,2,0),"No Analysis"),"")</f>
        <v/>
      </c>
      <c r="M14" s="39" t="str">
        <f>IF(D14&lt;&gt;"",IFERROR(HLOOKUP("prediction_LR_"&amp;D14,ML_prediction!$D$4:$AP$6,2,0),"No Analysis"),"")</f>
        <v/>
      </c>
      <c r="N14" s="38"/>
      <c r="O14" s="38"/>
      <c r="P14" s="39" t="str">
        <f t="shared" si="1"/>
        <v/>
      </c>
      <c r="Q14" s="39" t="str">
        <f t="shared" si="2"/>
        <v/>
      </c>
      <c r="R14" s="38" t="str">
        <f t="shared" si="3"/>
        <v/>
      </c>
      <c r="S14" s="38"/>
      <c r="T14" s="38"/>
      <c r="U14" s="38"/>
      <c r="V14" s="38"/>
      <c r="W14" s="38"/>
      <c r="Y14" s="34"/>
      <c r="Z14" s="3"/>
    </row>
    <row r="15" spans="1:26" x14ac:dyDescent="0.45">
      <c r="C15" s="37"/>
      <c r="D15" s="37"/>
      <c r="E15" s="108"/>
      <c r="F15" s="38"/>
      <c r="G15" s="38"/>
      <c r="H15" s="38"/>
      <c r="I15" s="38"/>
      <c r="J15" s="38"/>
      <c r="K15" s="38"/>
      <c r="L15" s="39" t="str">
        <f>IF(D15&lt;&gt;"",IFERROR(HLOOKUP("prediction_xgb_"&amp;D15,ML_prediction!$D$4:$AP$6,2,0),"No Analysis"),"")</f>
        <v/>
      </c>
      <c r="M15" s="39" t="str">
        <f>IF(D15&lt;&gt;"",IFERROR(HLOOKUP("prediction_LR_"&amp;D15,ML_prediction!$D$4:$AP$6,2,0),"No Analysis"),"")</f>
        <v/>
      </c>
      <c r="N15" s="38"/>
      <c r="O15" s="38"/>
      <c r="P15" s="39" t="str">
        <f t="shared" si="1"/>
        <v/>
      </c>
      <c r="Q15" s="39" t="str">
        <f t="shared" si="2"/>
        <v/>
      </c>
      <c r="R15" s="38" t="str">
        <f t="shared" si="3"/>
        <v/>
      </c>
      <c r="S15" s="38"/>
      <c r="T15" s="38"/>
      <c r="U15" s="38"/>
      <c r="V15" s="38"/>
      <c r="W15" s="38"/>
      <c r="Y15" s="34"/>
      <c r="Z15" s="3"/>
    </row>
    <row r="16" spans="1:26" x14ac:dyDescent="0.45">
      <c r="C16" s="37"/>
      <c r="D16" s="37"/>
      <c r="E16" s="108"/>
      <c r="F16" s="38"/>
      <c r="G16" s="38"/>
      <c r="H16" s="38"/>
      <c r="I16" s="38"/>
      <c r="J16" s="38"/>
      <c r="K16" s="38"/>
      <c r="L16" s="39" t="str">
        <f>IF(D16&lt;&gt;"",IFERROR(HLOOKUP("prediction_xgb_"&amp;D16,ML_prediction!$D$4:$AP$6,2,0),"No Analysis"),"")</f>
        <v/>
      </c>
      <c r="M16" s="39" t="str">
        <f>IF(D16&lt;&gt;"",IFERROR(HLOOKUP("prediction_LR_"&amp;D16,ML_prediction!$D$4:$AP$6,2,0),"No Analysis"),"")</f>
        <v/>
      </c>
      <c r="N16" s="38"/>
      <c r="O16" s="38"/>
      <c r="P16" s="39" t="str">
        <f t="shared" si="1"/>
        <v/>
      </c>
      <c r="Q16" s="39" t="str">
        <f t="shared" si="2"/>
        <v/>
      </c>
      <c r="R16" s="38" t="str">
        <f t="shared" si="3"/>
        <v/>
      </c>
      <c r="S16" s="38"/>
      <c r="T16" s="38"/>
      <c r="U16" s="38"/>
      <c r="V16" s="38"/>
      <c r="W16" s="38"/>
      <c r="Y16" s="34"/>
      <c r="Z16" s="3"/>
    </row>
    <row r="17" spans="3:26" x14ac:dyDescent="0.45">
      <c r="C17" s="37"/>
      <c r="D17" s="37"/>
      <c r="E17" s="108"/>
      <c r="F17" s="38"/>
      <c r="G17" s="38"/>
      <c r="H17" s="38"/>
      <c r="I17" s="38"/>
      <c r="J17" s="38"/>
      <c r="K17" s="38"/>
      <c r="L17" s="39" t="str">
        <f>IF(D17&lt;&gt;"",IFERROR(HLOOKUP("prediction_xgb_"&amp;D17,ML_prediction!$D$4:$AP$6,2,0),"No Analysis"),"")</f>
        <v/>
      </c>
      <c r="M17" s="39" t="str">
        <f>IF(D17&lt;&gt;"",IFERROR(HLOOKUP("prediction_LR_"&amp;D17,ML_prediction!$D$4:$AP$6,2,0),"No Analysis"),"")</f>
        <v/>
      </c>
      <c r="N17" s="38"/>
      <c r="O17" s="38"/>
      <c r="P17" s="39" t="str">
        <f t="shared" si="1"/>
        <v/>
      </c>
      <c r="Q17" s="39" t="str">
        <f t="shared" si="2"/>
        <v/>
      </c>
      <c r="R17" s="38" t="str">
        <f t="shared" si="3"/>
        <v/>
      </c>
      <c r="S17" s="38"/>
      <c r="T17" s="38"/>
      <c r="U17" s="38"/>
      <c r="V17" s="38"/>
      <c r="W17" s="38"/>
      <c r="Y17" s="34"/>
      <c r="Z17" s="3"/>
    </row>
    <row r="18" spans="3:26" x14ac:dyDescent="0.45">
      <c r="C18" s="37"/>
      <c r="D18" s="37"/>
      <c r="E18" s="108"/>
      <c r="F18" s="38"/>
      <c r="G18" s="38"/>
      <c r="H18" s="38"/>
      <c r="I18" s="38"/>
      <c r="J18" s="38"/>
      <c r="K18" s="38"/>
      <c r="L18" s="39" t="str">
        <f>IF(D18&lt;&gt;"",IFERROR(HLOOKUP("prediction_xgb_"&amp;D18,ML_prediction!$D$4:$AP$6,2,0),"No Analysis"),"")</f>
        <v/>
      </c>
      <c r="M18" s="39" t="str">
        <f>IF(D18&lt;&gt;"",IFERROR(HLOOKUP("prediction_LR_"&amp;D18,ML_prediction!$D$4:$AP$6,2,0),"No Analysis"),"")</f>
        <v/>
      </c>
      <c r="N18" s="38"/>
      <c r="O18" s="38"/>
      <c r="P18" s="39" t="str">
        <f t="shared" si="1"/>
        <v/>
      </c>
      <c r="Q18" s="39" t="str">
        <f t="shared" si="2"/>
        <v/>
      </c>
      <c r="R18" s="38" t="str">
        <f t="shared" si="3"/>
        <v/>
      </c>
      <c r="S18" s="38"/>
      <c r="T18" s="38"/>
      <c r="U18" s="38"/>
      <c r="V18" s="38"/>
      <c r="W18" s="38"/>
      <c r="Y18" s="34"/>
      <c r="Z18" s="3"/>
    </row>
    <row r="19" spans="3:26" x14ac:dyDescent="0.45">
      <c r="C19" s="37"/>
      <c r="D19" s="37"/>
      <c r="E19" s="108"/>
      <c r="F19" s="38"/>
      <c r="G19" s="38"/>
      <c r="H19" s="38"/>
      <c r="I19" s="38"/>
      <c r="J19" s="38"/>
      <c r="K19" s="38"/>
      <c r="L19" s="39" t="str">
        <f>IF(D19&lt;&gt;"",IFERROR(HLOOKUP("prediction_xgb_"&amp;D19,ML_prediction!$D$4:$AP$6,2,0),"No Analysis"),"")</f>
        <v/>
      </c>
      <c r="M19" s="39" t="str">
        <f>IF(D19&lt;&gt;"",IFERROR(HLOOKUP("prediction_LR_"&amp;D19,ML_prediction!$D$4:$AP$6,2,0),"No Analysis"),"")</f>
        <v/>
      </c>
      <c r="N19" s="38"/>
      <c r="O19" s="38"/>
      <c r="P19" s="39" t="str">
        <f t="shared" si="1"/>
        <v/>
      </c>
      <c r="Q19" s="39" t="str">
        <f t="shared" si="2"/>
        <v/>
      </c>
      <c r="R19" s="38" t="str">
        <f t="shared" si="3"/>
        <v/>
      </c>
      <c r="S19" s="38"/>
      <c r="T19" s="38"/>
      <c r="U19" s="38"/>
      <c r="V19" s="38"/>
      <c r="W19" s="38"/>
      <c r="Y19" s="34"/>
      <c r="Z19" s="3"/>
    </row>
    <row r="20" spans="3:26" x14ac:dyDescent="0.45">
      <c r="C20" s="37"/>
      <c r="D20" s="37"/>
      <c r="E20" s="108"/>
      <c r="F20" s="38"/>
      <c r="G20" s="38"/>
      <c r="H20" s="38"/>
      <c r="I20" s="38"/>
      <c r="J20" s="38"/>
      <c r="K20" s="38"/>
      <c r="L20" s="39" t="str">
        <f>IF(D20&lt;&gt;"",IFERROR(HLOOKUP("prediction_xgb_"&amp;D20,ML_prediction!$D$4:$AP$6,2,0),"No Analysis"),"")</f>
        <v/>
      </c>
      <c r="M20" s="39" t="str">
        <f>IF(D20&lt;&gt;"",IFERROR(HLOOKUP("prediction_LR_"&amp;D20,ML_prediction!$D$4:$AP$6,2,0),"No Analysis"),"")</f>
        <v/>
      </c>
      <c r="N20" s="38"/>
      <c r="O20" s="38"/>
      <c r="P20" s="39" t="str">
        <f t="shared" si="1"/>
        <v/>
      </c>
      <c r="Q20" s="39" t="str">
        <f t="shared" si="2"/>
        <v/>
      </c>
      <c r="R20" s="38" t="str">
        <f t="shared" si="3"/>
        <v/>
      </c>
      <c r="S20" s="38"/>
      <c r="T20" s="38"/>
      <c r="U20" s="38"/>
      <c r="V20" s="38"/>
      <c r="W20" s="38"/>
      <c r="Y20" s="34"/>
      <c r="Z20" s="3"/>
    </row>
    <row r="21" spans="3:26" x14ac:dyDescent="0.45">
      <c r="C21" s="37"/>
      <c r="D21" s="37"/>
      <c r="E21" s="108"/>
      <c r="F21" s="38"/>
      <c r="G21" s="38"/>
      <c r="H21" s="38"/>
      <c r="I21" s="38"/>
      <c r="J21" s="38"/>
      <c r="K21" s="38"/>
      <c r="L21" s="39" t="str">
        <f>IF(D21&lt;&gt;"",IFERROR(HLOOKUP("prediction_xgb_"&amp;D21,ML_prediction!$D$4:$AP$6,2,0),"No Analysis"),"")</f>
        <v/>
      </c>
      <c r="M21" s="39"/>
      <c r="N21" s="38"/>
      <c r="O21" s="38"/>
      <c r="P21" s="39" t="str">
        <f t="shared" si="1"/>
        <v/>
      </c>
      <c r="Q21" s="39" t="str">
        <f t="shared" si="2"/>
        <v/>
      </c>
      <c r="R21" s="38" t="str">
        <f t="shared" si="3"/>
        <v/>
      </c>
      <c r="S21" s="38"/>
      <c r="T21" s="38"/>
      <c r="U21" s="38"/>
      <c r="V21" s="38"/>
      <c r="W21" s="38"/>
      <c r="Y21" s="34"/>
      <c r="Z21" s="3"/>
    </row>
    <row r="22" spans="3:26" x14ac:dyDescent="0.45">
      <c r="C22" s="37"/>
      <c r="D22" s="37"/>
      <c r="E22" s="108"/>
      <c r="F22" s="38"/>
      <c r="G22" s="38"/>
      <c r="H22" s="38"/>
      <c r="I22" s="38"/>
      <c r="J22" s="38"/>
      <c r="K22" s="38"/>
      <c r="L22" s="39" t="str">
        <f>IF(D22&lt;&gt;"",IFERROR(HLOOKUP("prediction_xgb_"&amp;D22,ML_prediction!$D$4:$AP$6,2,0),"No Analysis"),"")</f>
        <v/>
      </c>
      <c r="M22" s="39" t="str">
        <f>IF(D22&lt;&gt;"",IFERROR(HLOOKUP("prediction_LR_"&amp;D22,ML_prediction!$D$4:$AP$6,2,0),"No Analysis"),"")</f>
        <v/>
      </c>
      <c r="N22" s="38"/>
      <c r="O22" s="38"/>
      <c r="P22" s="39" t="str">
        <f t="shared" si="1"/>
        <v/>
      </c>
      <c r="Q22" s="39" t="str">
        <f t="shared" si="2"/>
        <v/>
      </c>
      <c r="R22" s="38" t="str">
        <f t="shared" si="3"/>
        <v/>
      </c>
      <c r="S22" s="38"/>
      <c r="T22" s="38"/>
      <c r="U22" s="38"/>
      <c r="V22" s="38"/>
      <c r="W22" s="38"/>
      <c r="Y22" s="34"/>
      <c r="Z22" s="3"/>
    </row>
    <row r="23" spans="3:26" x14ac:dyDescent="0.45">
      <c r="C23" s="37"/>
      <c r="D23" s="37"/>
      <c r="E23" s="108"/>
      <c r="F23" s="38"/>
      <c r="G23" s="38"/>
      <c r="H23" s="38"/>
      <c r="I23" s="38"/>
      <c r="J23" s="38"/>
      <c r="K23" s="38"/>
      <c r="L23" s="39" t="str">
        <f>IF(D23&lt;&gt;"",IFERROR(HLOOKUP("prediction_xgb_"&amp;D23,ML_prediction!$D$4:$AP$6,2,0),"No Analysis"),"")</f>
        <v/>
      </c>
      <c r="M23" s="39" t="str">
        <f>IF(D23&lt;&gt;"",IFERROR(HLOOKUP("prediction_LR_"&amp;D23,ML_prediction!$D$4:$AP$6,2,0),"No Analysis"),"")</f>
        <v/>
      </c>
      <c r="N23" s="38"/>
      <c r="O23" s="38"/>
      <c r="P23" s="39" t="str">
        <f t="shared" si="1"/>
        <v/>
      </c>
      <c r="Q23" s="39" t="str">
        <f t="shared" si="2"/>
        <v/>
      </c>
      <c r="R23" s="38" t="str">
        <f t="shared" si="3"/>
        <v/>
      </c>
      <c r="S23" s="38"/>
      <c r="T23" s="38"/>
      <c r="U23" s="38"/>
      <c r="V23" s="38"/>
      <c r="W23" s="38"/>
      <c r="Y23" s="34"/>
      <c r="Z23" s="3"/>
    </row>
    <row r="24" spans="3:26" x14ac:dyDescent="0.45">
      <c r="C24" s="37"/>
      <c r="D24" s="37"/>
      <c r="E24" s="108"/>
      <c r="F24" s="38"/>
      <c r="G24" s="38"/>
      <c r="H24" s="38"/>
      <c r="I24" s="38"/>
      <c r="J24" s="38"/>
      <c r="K24" s="38"/>
      <c r="L24" s="39" t="str">
        <f>IF(D24&lt;&gt;"",IFERROR(HLOOKUP("prediction_xgb_"&amp;D24,ML_prediction!$D$4:$AP$6,2,0),"No Analysis"),"")</f>
        <v/>
      </c>
      <c r="M24" s="39" t="str">
        <f>IF(D24&lt;&gt;"",IFERROR(HLOOKUP("prediction_LR_"&amp;D24,ML_prediction!$D$4:$AP$6,2,0),"No Analysis"),"")</f>
        <v/>
      </c>
      <c r="N24" s="38"/>
      <c r="O24" s="38"/>
      <c r="P24" s="39" t="str">
        <f t="shared" si="1"/>
        <v/>
      </c>
      <c r="Q24" s="39" t="str">
        <f t="shared" si="2"/>
        <v/>
      </c>
      <c r="R24" s="38" t="str">
        <f t="shared" si="3"/>
        <v/>
      </c>
      <c r="S24" s="38"/>
      <c r="T24" s="38"/>
      <c r="U24" s="38"/>
      <c r="V24" s="38"/>
      <c r="W24" s="38"/>
      <c r="Y24" s="34"/>
      <c r="Z24" s="3"/>
    </row>
    <row r="25" spans="3:26" x14ac:dyDescent="0.45">
      <c r="C25" s="37"/>
      <c r="D25" s="37"/>
      <c r="E25" s="108"/>
      <c r="F25" s="38"/>
      <c r="G25" s="38"/>
      <c r="H25" s="38"/>
      <c r="I25" s="38"/>
      <c r="J25" s="38"/>
      <c r="K25" s="38"/>
      <c r="L25" s="39" t="str">
        <f>IF(D25&lt;&gt;"",IFERROR(HLOOKUP("prediction_xgb_"&amp;D25,ML_prediction!$D$4:$AP$6,2,0),"No Analysis"),"")</f>
        <v/>
      </c>
      <c r="M25" s="39" t="str">
        <f>IF(D25&lt;&gt;"",IFERROR(HLOOKUP("prediction_LR_"&amp;D25,ML_prediction!$D$4:$AP$6,2,0),"No Analysis"),"")</f>
        <v/>
      </c>
      <c r="N25" s="38"/>
      <c r="O25" s="38"/>
      <c r="P25" s="39" t="str">
        <f t="shared" si="1"/>
        <v/>
      </c>
      <c r="Q25" s="39" t="str">
        <f t="shared" si="2"/>
        <v/>
      </c>
      <c r="R25" s="38" t="str">
        <f t="shared" si="3"/>
        <v/>
      </c>
      <c r="S25" s="38"/>
      <c r="T25" s="38"/>
      <c r="U25" s="38"/>
      <c r="V25" s="38"/>
      <c r="W25" s="38"/>
      <c r="Y25" s="34"/>
      <c r="Z25" s="3"/>
    </row>
    <row r="26" spans="3:26" x14ac:dyDescent="0.45">
      <c r="C26" s="37"/>
      <c r="D26" s="37"/>
      <c r="E26" s="108"/>
      <c r="F26" s="38"/>
      <c r="G26" s="38"/>
      <c r="H26" s="38"/>
      <c r="I26" s="38"/>
      <c r="J26" s="38"/>
      <c r="K26" s="38"/>
      <c r="L26" s="39" t="str">
        <f>IF(D26&lt;&gt;"",IFERROR(HLOOKUP("prediction_xgb_"&amp;D26,ML_prediction!$D$4:$AP$6,2,0),"No Analysis"),"")</f>
        <v/>
      </c>
      <c r="M26" s="39" t="str">
        <f>IF(D26&lt;&gt;"",IFERROR(HLOOKUP("prediction_LR_"&amp;D26,ML_prediction!$D$4:$AP$6,2,0),"No Analysis"),"")</f>
        <v/>
      </c>
      <c r="N26" s="38"/>
      <c r="O26" s="38"/>
      <c r="P26" s="39" t="str">
        <f t="shared" si="1"/>
        <v/>
      </c>
      <c r="Q26" s="39" t="str">
        <f t="shared" si="2"/>
        <v/>
      </c>
      <c r="R26" s="38" t="str">
        <f t="shared" si="3"/>
        <v/>
      </c>
      <c r="S26" s="38"/>
      <c r="T26" s="38"/>
      <c r="U26" s="38"/>
      <c r="V26" s="38"/>
      <c r="W26" s="38"/>
      <c r="Y26" s="34"/>
      <c r="Z26" s="3"/>
    </row>
    <row r="27" spans="3:26" x14ac:dyDescent="0.45">
      <c r="C27" s="37"/>
      <c r="D27" s="37"/>
      <c r="E27" s="37"/>
      <c r="F27" s="38"/>
      <c r="G27" s="38"/>
      <c r="H27" s="38"/>
      <c r="I27" s="38"/>
      <c r="J27" s="38"/>
      <c r="K27" s="38"/>
      <c r="L27" s="39" t="str">
        <f>IF(D27&lt;&gt;"",IFERROR(HLOOKUP("prediction_xgb_"&amp;D27,ML_prediction!$D$4:$AP$6,2,0),"No Analysis"),"")</f>
        <v/>
      </c>
      <c r="M27" s="39" t="str">
        <f>IF(D27&lt;&gt;"",IFERROR(HLOOKUP("prediction_LR_"&amp;D27,ML_prediction!$D$4:$AP$6,2,0),"No Analysis"),"")</f>
        <v/>
      </c>
      <c r="N27" s="38"/>
      <c r="O27" s="38"/>
      <c r="P27" s="39" t="str">
        <f t="shared" si="1"/>
        <v/>
      </c>
      <c r="Q27" s="39" t="str">
        <f t="shared" si="2"/>
        <v/>
      </c>
      <c r="R27" s="38" t="str">
        <f t="shared" si="3"/>
        <v/>
      </c>
      <c r="S27" s="38"/>
      <c r="T27" s="38"/>
      <c r="U27" s="38"/>
      <c r="V27" s="38"/>
      <c r="W27" s="38"/>
      <c r="Y27" s="34"/>
      <c r="Z27" s="3"/>
    </row>
    <row r="28" spans="3:26" x14ac:dyDescent="0.45">
      <c r="C28" s="37"/>
      <c r="D28" s="37"/>
      <c r="E28" s="37"/>
      <c r="F28" s="38"/>
      <c r="G28" s="38"/>
      <c r="H28" s="38"/>
      <c r="I28" s="38"/>
      <c r="J28" s="38"/>
      <c r="K28" s="38"/>
      <c r="L28" s="39" t="str">
        <f>IF(D28&lt;&gt;"",IFERROR(HLOOKUP("prediction_xgb_"&amp;D28,ML_prediction!$D$4:$AP$6,2,0),"No Analysis"),"")</f>
        <v/>
      </c>
      <c r="M28" s="39" t="str">
        <f>IF(D28&lt;&gt;"",IFERROR(HLOOKUP("prediction_LR_"&amp;D28,ML_prediction!$D$4:$AP$6,2,0),"No Analysis"),"")</f>
        <v/>
      </c>
      <c r="N28" s="38"/>
      <c r="O28" s="38"/>
      <c r="P28" s="39" t="str">
        <f t="shared" si="1"/>
        <v/>
      </c>
      <c r="Q28" s="39" t="str">
        <f t="shared" si="2"/>
        <v/>
      </c>
      <c r="R28" s="38" t="str">
        <f t="shared" si="3"/>
        <v/>
      </c>
      <c r="S28" s="38"/>
      <c r="T28" s="38"/>
      <c r="U28" s="38"/>
      <c r="V28" s="38"/>
      <c r="W28" s="38"/>
      <c r="Y28" s="34"/>
      <c r="Z28" s="3"/>
    </row>
    <row r="29" spans="3:26" x14ac:dyDescent="0.45">
      <c r="C29" s="37"/>
      <c r="D29" s="37"/>
      <c r="E29" s="37"/>
      <c r="F29" s="38"/>
      <c r="G29" s="38"/>
      <c r="H29" s="38"/>
      <c r="I29" s="38"/>
      <c r="J29" s="38"/>
      <c r="K29" s="38"/>
      <c r="L29" s="39" t="str">
        <f>IF(D29&lt;&gt;"",IFERROR(HLOOKUP("prediction_xgb_"&amp;D29,ML_prediction!$D$4:$AP$6,2,0),"No Analysis"),"")</f>
        <v/>
      </c>
      <c r="M29" s="39" t="str">
        <f>IF(D29&lt;&gt;"",IFERROR(HLOOKUP("prediction_LR_"&amp;D29,ML_prediction!$D$4:$AP$6,2,0),"No Analysis"),"")</f>
        <v/>
      </c>
      <c r="N29" s="38"/>
      <c r="O29" s="38"/>
      <c r="P29" s="39" t="str">
        <f t="shared" si="1"/>
        <v/>
      </c>
      <c r="Q29" s="39" t="str">
        <f t="shared" si="2"/>
        <v/>
      </c>
      <c r="R29" s="38" t="str">
        <f t="shared" si="3"/>
        <v/>
      </c>
      <c r="S29" s="38"/>
      <c r="T29" s="38"/>
      <c r="U29" s="38"/>
      <c r="V29" s="38"/>
      <c r="W29" s="38"/>
      <c r="Y29" s="34"/>
      <c r="Z29" s="3"/>
    </row>
    <row r="30" spans="3:26" x14ac:dyDescent="0.45">
      <c r="C30" s="37"/>
      <c r="D30" s="37"/>
      <c r="E30" s="37"/>
      <c r="F30" s="38"/>
      <c r="G30" s="38"/>
      <c r="H30" s="38"/>
      <c r="I30" s="38"/>
      <c r="J30" s="38"/>
      <c r="K30" s="38"/>
      <c r="L30" s="39" t="str">
        <f>IF(D30&lt;&gt;"",IFERROR(HLOOKUP("prediction_xgb_"&amp;D30,ML_prediction!$D$4:$AP$6,2,0),"No Analysis"),"")</f>
        <v/>
      </c>
      <c r="M30" s="39" t="str">
        <f>IF(D30&lt;&gt;"",IFERROR(HLOOKUP("prediction_LR_"&amp;D30,ML_prediction!$D$4:$AP$6,2,0),"No Analysis"),"")</f>
        <v/>
      </c>
      <c r="N30" s="38"/>
      <c r="O30" s="38"/>
      <c r="P30" s="39" t="str">
        <f t="shared" si="1"/>
        <v/>
      </c>
      <c r="Q30" s="39" t="str">
        <f t="shared" si="2"/>
        <v/>
      </c>
      <c r="R30" s="38" t="str">
        <f t="shared" si="3"/>
        <v/>
      </c>
      <c r="S30" s="38"/>
      <c r="T30" s="38"/>
      <c r="U30" s="38"/>
      <c r="V30" s="38"/>
      <c r="W30" s="38"/>
      <c r="Y30" s="34"/>
      <c r="Z30" s="3"/>
    </row>
    <row r="31" spans="3:26" x14ac:dyDescent="0.45">
      <c r="C31" s="37"/>
      <c r="D31" s="37"/>
      <c r="E31" s="37"/>
      <c r="F31" s="38"/>
      <c r="G31" s="38"/>
      <c r="H31" s="38"/>
      <c r="I31" s="38"/>
      <c r="J31" s="38"/>
      <c r="K31" s="38"/>
      <c r="L31" s="39" t="str">
        <f>IF(D31&lt;&gt;"",IFERROR(HLOOKUP("prediction_xgb_"&amp;D31,ML_prediction!$D$4:$AP$6,2,0),"No Analysis"),"")</f>
        <v/>
      </c>
      <c r="M31" s="39" t="str">
        <f>IF(D31&lt;&gt;"",IFERROR(HLOOKUP("prediction_LR_"&amp;D31,ML_prediction!$D$4:$AP$6,2,0),"No Analysis"),"")</f>
        <v/>
      </c>
      <c r="N31" s="38"/>
      <c r="O31" s="38"/>
      <c r="P31" s="39" t="str">
        <f t="shared" si="1"/>
        <v/>
      </c>
      <c r="Q31" s="39" t="str">
        <f t="shared" si="2"/>
        <v/>
      </c>
      <c r="R31" s="38" t="str">
        <f t="shared" si="3"/>
        <v/>
      </c>
      <c r="S31" s="38"/>
      <c r="T31" s="38"/>
      <c r="U31" s="38"/>
      <c r="V31" s="38"/>
      <c r="W31" s="38"/>
      <c r="Y31" s="34"/>
      <c r="Z31" s="3"/>
    </row>
    <row r="32" spans="3:26" x14ac:dyDescent="0.45">
      <c r="C32" s="37"/>
      <c r="D32" s="37"/>
      <c r="E32" s="37"/>
      <c r="F32" s="38"/>
      <c r="G32" s="38"/>
      <c r="H32" s="38"/>
      <c r="I32" s="38"/>
      <c r="J32" s="38"/>
      <c r="K32" s="38"/>
      <c r="L32" s="39" t="str">
        <f>IF(D32&lt;&gt;"",IFERROR(HLOOKUP("prediction_xgb_"&amp;D32,ML_prediction!$D$4:$AP$6,2,0),"No Analysis"),"")</f>
        <v/>
      </c>
      <c r="M32" s="39" t="str">
        <f>IF(D32&lt;&gt;"",IFERROR(HLOOKUP("prediction_LR_"&amp;D32,ML_prediction!$D$4:$AP$6,2,0),"No Analysis"),"")</f>
        <v/>
      </c>
      <c r="N32" s="38"/>
      <c r="O32" s="38"/>
      <c r="P32" s="39" t="str">
        <f t="shared" si="1"/>
        <v/>
      </c>
      <c r="Q32" s="39" t="str">
        <f t="shared" si="2"/>
        <v/>
      </c>
      <c r="R32" s="38" t="str">
        <f t="shared" si="3"/>
        <v/>
      </c>
      <c r="S32" s="38"/>
      <c r="T32" s="38"/>
      <c r="U32" s="38"/>
      <c r="V32" s="38"/>
      <c r="W32" s="38"/>
      <c r="Y32" s="34"/>
      <c r="Z32" s="3"/>
    </row>
    <row r="33" spans="3:26" x14ac:dyDescent="0.45">
      <c r="C33" s="37"/>
      <c r="D33" s="37"/>
      <c r="E33" s="37"/>
      <c r="F33" s="38"/>
      <c r="G33" s="38"/>
      <c r="H33" s="38"/>
      <c r="I33" s="38"/>
      <c r="J33" s="38"/>
      <c r="K33" s="38"/>
      <c r="L33" s="39" t="str">
        <f>IF(D33&lt;&gt;"",IFERROR(HLOOKUP("prediction_xgb_"&amp;D33,ML_prediction!$D$4:$AP$6,2,0),"No Analysis"),"")</f>
        <v/>
      </c>
      <c r="M33" s="39" t="str">
        <f>IF(D33&lt;&gt;"",IFERROR(HLOOKUP("prediction_LR_"&amp;D33,ML_prediction!$D$4:$AP$6,2,0),"No Analysis"),"")</f>
        <v/>
      </c>
      <c r="N33" s="38"/>
      <c r="O33" s="38"/>
      <c r="P33" s="39" t="str">
        <f t="shared" si="1"/>
        <v/>
      </c>
      <c r="Q33" s="39" t="str">
        <f t="shared" si="2"/>
        <v/>
      </c>
      <c r="R33" s="38" t="str">
        <f t="shared" si="3"/>
        <v/>
      </c>
      <c r="S33" s="38"/>
      <c r="T33" s="38"/>
      <c r="U33" s="38"/>
      <c r="V33" s="38"/>
      <c r="W33" s="38"/>
      <c r="Y33" s="34"/>
      <c r="Z33" s="3"/>
    </row>
    <row r="34" spans="3:26" x14ac:dyDescent="0.45">
      <c r="C34" s="37"/>
      <c r="D34" s="37"/>
      <c r="E34" s="37"/>
      <c r="F34" s="38"/>
      <c r="G34" s="38"/>
      <c r="H34" s="38"/>
      <c r="I34" s="38"/>
      <c r="J34" s="38"/>
      <c r="K34" s="38"/>
      <c r="L34" s="39" t="str">
        <f>IF(D34&lt;&gt;"",IFERROR(HLOOKUP("prediction_xgb_"&amp;D34,ML_prediction!$D$4:$AP$6,2,0),"No Analysis"),"")</f>
        <v/>
      </c>
      <c r="M34" s="39" t="str">
        <f>IF(D34&lt;&gt;"",IFERROR(HLOOKUP("prediction_LR_"&amp;D34,ML_prediction!$D$4:$AP$6,2,0),"No Analysis"),"")</f>
        <v/>
      </c>
      <c r="N34" s="38"/>
      <c r="O34" s="38"/>
      <c r="P34" s="39" t="str">
        <f t="shared" si="1"/>
        <v/>
      </c>
      <c r="Q34" s="39" t="str">
        <f t="shared" si="2"/>
        <v/>
      </c>
      <c r="R34" s="38" t="str">
        <f t="shared" si="3"/>
        <v/>
      </c>
      <c r="S34" s="38"/>
      <c r="T34" s="38"/>
      <c r="U34" s="38"/>
      <c r="V34" s="38"/>
      <c r="W34" s="38"/>
      <c r="Y34" s="34"/>
      <c r="Z34" s="3"/>
    </row>
    <row r="35" spans="3:26" x14ac:dyDescent="0.45">
      <c r="C35" s="37"/>
      <c r="D35" s="37"/>
      <c r="E35" s="37"/>
      <c r="F35" s="38"/>
      <c r="G35" s="38"/>
      <c r="H35" s="38"/>
      <c r="I35" s="38"/>
      <c r="J35" s="38"/>
      <c r="K35" s="38"/>
      <c r="L35" s="39" t="str">
        <f>IF(D35&lt;&gt;"",IFERROR(HLOOKUP("prediction_xgb_"&amp;D35,ML_prediction!$D$4:$AP$6,2,0),"No Analysis"),"")</f>
        <v/>
      </c>
      <c r="M35" s="39" t="str">
        <f>IF(D35&lt;&gt;"",IFERROR(HLOOKUP("prediction_LR_"&amp;D35,ML_prediction!$D$4:$AP$6,2,0),"No Analysis"),"")</f>
        <v/>
      </c>
      <c r="N35" s="38"/>
      <c r="O35" s="38"/>
      <c r="P35" s="39" t="str">
        <f t="shared" si="1"/>
        <v/>
      </c>
      <c r="Q35" s="39" t="str">
        <f t="shared" si="2"/>
        <v/>
      </c>
      <c r="R35" s="38" t="str">
        <f t="shared" si="3"/>
        <v/>
      </c>
      <c r="S35" s="38"/>
      <c r="T35" s="38"/>
      <c r="U35" s="38"/>
      <c r="V35" s="38"/>
      <c r="W35" s="38"/>
      <c r="Y35" s="34"/>
      <c r="Z35" s="3"/>
    </row>
    <row r="36" spans="3:26" x14ac:dyDescent="0.45">
      <c r="C36" s="37"/>
      <c r="D36" s="37"/>
      <c r="E36" s="37"/>
      <c r="F36" s="38"/>
      <c r="G36" s="38"/>
      <c r="H36" s="38"/>
      <c r="I36" s="38"/>
      <c r="J36" s="38"/>
      <c r="K36" s="38"/>
      <c r="L36" s="39" t="str">
        <f>IF(D36&lt;&gt;"",IFERROR(HLOOKUP("prediction_xgb_"&amp;D36,ML_prediction!$D$4:$AP$6,2,0),"No Analysis"),"")</f>
        <v/>
      </c>
      <c r="M36" s="39" t="str">
        <f>IF(D36&lt;&gt;"",IFERROR(HLOOKUP("prediction_LR_"&amp;D36,ML_prediction!$D$4:$AP$6,2,0),"No Analysis"),"")</f>
        <v/>
      </c>
      <c r="N36" s="38"/>
      <c r="O36" s="38"/>
      <c r="P36" s="39" t="str">
        <f t="shared" si="1"/>
        <v/>
      </c>
      <c r="Q36" s="39" t="str">
        <f t="shared" si="2"/>
        <v/>
      </c>
      <c r="R36" s="38" t="str">
        <f t="shared" si="3"/>
        <v/>
      </c>
      <c r="S36" s="38"/>
      <c r="T36" s="38"/>
      <c r="U36" s="38"/>
      <c r="V36" s="38"/>
      <c r="W36" s="38"/>
      <c r="Y36" s="34"/>
      <c r="Z36" s="3"/>
    </row>
    <row r="37" spans="3:26" x14ac:dyDescent="0.45">
      <c r="C37" s="37"/>
      <c r="D37" s="37"/>
      <c r="E37" s="37"/>
      <c r="F37" s="38"/>
      <c r="G37" s="38"/>
      <c r="H37" s="38"/>
      <c r="I37" s="38"/>
      <c r="J37" s="38"/>
      <c r="K37" s="38"/>
      <c r="L37" s="39" t="str">
        <f>IF(D37&lt;&gt;"",IFERROR(HLOOKUP("prediction_xgb_"&amp;D37,ML_prediction!$D$4:$AP$6,2,0),"No Analysis"),"")</f>
        <v/>
      </c>
      <c r="M37" s="39" t="str">
        <f>IF(D37&lt;&gt;"",IFERROR(HLOOKUP("prediction_LR_"&amp;D37,ML_prediction!$D$4:$AP$6,2,0),"No Analysis"),"")</f>
        <v/>
      </c>
      <c r="N37" s="38"/>
      <c r="O37" s="38"/>
      <c r="P37" s="39" t="str">
        <f t="shared" si="1"/>
        <v/>
      </c>
      <c r="Q37" s="39" t="str">
        <f t="shared" si="2"/>
        <v/>
      </c>
      <c r="R37" s="38" t="str">
        <f t="shared" si="3"/>
        <v/>
      </c>
      <c r="S37" s="38"/>
      <c r="T37" s="38"/>
      <c r="U37" s="38"/>
      <c r="V37" s="38"/>
      <c r="W37" s="38"/>
      <c r="Y37" s="34"/>
      <c r="Z37" s="3"/>
    </row>
    <row r="38" spans="3:26" x14ac:dyDescent="0.45">
      <c r="C38" s="37"/>
      <c r="D38" s="37"/>
      <c r="E38" s="37"/>
      <c r="F38" s="38"/>
      <c r="G38" s="38"/>
      <c r="H38" s="38"/>
      <c r="I38" s="38"/>
      <c r="J38" s="38"/>
      <c r="K38" s="38"/>
      <c r="L38" s="39" t="str">
        <f>IF(D38&lt;&gt;"",IFERROR(HLOOKUP("prediction_xgb_"&amp;D38,ML_prediction!$D$4:$AP$6,2,0),"No Analysis"),"")</f>
        <v/>
      </c>
      <c r="M38" s="39" t="str">
        <f>IF(D38&lt;&gt;"",IFERROR(HLOOKUP("prediction_LR_"&amp;D38,ML_prediction!$D$4:$AP$6,2,0),"No Analysis"),"")</f>
        <v/>
      </c>
      <c r="N38" s="38"/>
      <c r="O38" s="38"/>
      <c r="P38" s="39" t="str">
        <f t="shared" si="1"/>
        <v/>
      </c>
      <c r="Q38" s="39" t="str">
        <f t="shared" si="2"/>
        <v/>
      </c>
      <c r="R38" s="38" t="str">
        <f t="shared" si="3"/>
        <v/>
      </c>
      <c r="S38" s="38"/>
      <c r="T38" s="38"/>
      <c r="U38" s="38"/>
      <c r="V38" s="38"/>
      <c r="W38" s="38"/>
      <c r="Y38" s="34"/>
      <c r="Z38" s="3"/>
    </row>
    <row r="39" spans="3:26" x14ac:dyDescent="0.45">
      <c r="C39" s="37"/>
      <c r="D39" s="37"/>
      <c r="E39" s="37"/>
      <c r="F39" s="38"/>
      <c r="G39" s="38"/>
      <c r="H39" s="38"/>
      <c r="I39" s="38"/>
      <c r="J39" s="38"/>
      <c r="K39" s="38"/>
      <c r="L39" s="39" t="str">
        <f>IF(D39&lt;&gt;"",IFERROR(HLOOKUP("prediction_xgb_"&amp;D39,ML_prediction!$D$4:$AP$6,2,0),"No Analysis"),"")</f>
        <v/>
      </c>
      <c r="M39" s="39" t="str">
        <f>IF(D39&lt;&gt;"",IFERROR(HLOOKUP("prediction_LR_"&amp;D39,ML_prediction!$D$4:$AP$6,2,0),"No Analysis"),"")</f>
        <v/>
      </c>
      <c r="N39" s="38"/>
      <c r="O39" s="38"/>
      <c r="P39" s="39" t="str">
        <f t="shared" si="1"/>
        <v/>
      </c>
      <c r="Q39" s="39" t="str">
        <f t="shared" si="2"/>
        <v/>
      </c>
      <c r="R39" s="38" t="str">
        <f t="shared" si="3"/>
        <v/>
      </c>
      <c r="S39" s="38"/>
      <c r="T39" s="38"/>
      <c r="U39" s="38"/>
      <c r="V39" s="38"/>
      <c r="W39" s="38"/>
      <c r="Y39" s="34"/>
      <c r="Z39" s="3"/>
    </row>
    <row r="40" spans="3:26" x14ac:dyDescent="0.45">
      <c r="C40" s="37"/>
      <c r="D40" s="37"/>
      <c r="E40" s="37"/>
      <c r="F40" s="38"/>
      <c r="G40" s="38"/>
      <c r="H40" s="38"/>
      <c r="I40" s="38"/>
      <c r="J40" s="38"/>
      <c r="K40" s="38"/>
      <c r="L40" s="39" t="str">
        <f>IF(D40&lt;&gt;"",IFERROR(HLOOKUP("prediction_xgb_"&amp;D40,ML_prediction!$D$4:$AP$6,2,0),"No Analysis"),"")</f>
        <v/>
      </c>
      <c r="M40" s="39" t="str">
        <f>IF(D40&lt;&gt;"",IFERROR(HLOOKUP("prediction_LR_"&amp;D40,ML_prediction!$D$4:$AP$6,2,0),"No Analysis"),"")</f>
        <v/>
      </c>
      <c r="N40" s="38"/>
      <c r="O40" s="38"/>
      <c r="P40" s="39" t="str">
        <f t="shared" si="1"/>
        <v/>
      </c>
      <c r="Q40" s="39" t="str">
        <f t="shared" si="2"/>
        <v/>
      </c>
      <c r="R40" s="38" t="str">
        <f t="shared" si="3"/>
        <v/>
      </c>
      <c r="S40" s="38"/>
      <c r="T40" s="38"/>
      <c r="U40" s="38"/>
      <c r="V40" s="38"/>
      <c r="W40" s="38"/>
      <c r="Y40" s="34"/>
      <c r="Z40" s="3"/>
    </row>
    <row r="41" spans="3:26" x14ac:dyDescent="0.45">
      <c r="C41" s="37"/>
      <c r="D41" s="37"/>
      <c r="E41" s="37"/>
      <c r="F41" s="38"/>
      <c r="G41" s="38"/>
      <c r="H41" s="38"/>
      <c r="I41" s="38"/>
      <c r="J41" s="38"/>
      <c r="K41" s="38"/>
      <c r="L41" s="39" t="str">
        <f>IF(D41&lt;&gt;"",IFERROR(HLOOKUP("prediction_xgb_"&amp;D41,ML_prediction!$D$4:$AP$6,2,0),"No Analysis"),"")</f>
        <v/>
      </c>
      <c r="M41" s="39" t="str">
        <f>IF(D41&lt;&gt;"",IFERROR(HLOOKUP("prediction_LR_"&amp;D41,ML_prediction!$D$4:$AP$6,2,0),"No Analysis"),"")</f>
        <v/>
      </c>
      <c r="N41" s="38"/>
      <c r="O41" s="38"/>
      <c r="P41" s="39" t="str">
        <f t="shared" si="1"/>
        <v/>
      </c>
      <c r="Q41" s="39" t="str">
        <f t="shared" si="2"/>
        <v/>
      </c>
      <c r="R41" s="38" t="str">
        <f t="shared" si="3"/>
        <v/>
      </c>
      <c r="S41" s="38"/>
      <c r="T41" s="38"/>
      <c r="U41" s="38"/>
      <c r="V41" s="38"/>
      <c r="W41" s="38"/>
      <c r="Y41" s="34"/>
      <c r="Z41" s="3"/>
    </row>
    <row r="42" spans="3:26" x14ac:dyDescent="0.45">
      <c r="C42" s="37"/>
      <c r="D42" s="37"/>
      <c r="E42" s="37"/>
      <c r="F42" s="38"/>
      <c r="G42" s="38"/>
      <c r="H42" s="38"/>
      <c r="I42" s="38"/>
      <c r="J42" s="38"/>
      <c r="K42" s="38"/>
      <c r="L42" s="39" t="str">
        <f>IF(D42&lt;&gt;"",IFERROR(HLOOKUP("prediction_xgb_"&amp;D42,ML_prediction!$D$4:$AP$6,2,0),"No Analysis"),"")</f>
        <v/>
      </c>
      <c r="M42" s="39" t="str">
        <f>IF(D42&lt;&gt;"",IFERROR(HLOOKUP("prediction_LR_"&amp;D42,ML_prediction!$D$4:$AP$6,2,0),"No Analysis"),"")</f>
        <v/>
      </c>
      <c r="N42" s="38"/>
      <c r="O42" s="38"/>
      <c r="P42" s="39" t="str">
        <f t="shared" si="1"/>
        <v/>
      </c>
      <c r="Q42" s="39" t="str">
        <f t="shared" si="2"/>
        <v/>
      </c>
      <c r="R42" s="38" t="str">
        <f t="shared" si="3"/>
        <v/>
      </c>
      <c r="S42" s="38"/>
      <c r="T42" s="38"/>
      <c r="U42" s="38"/>
      <c r="V42" s="38"/>
      <c r="W42" s="38"/>
      <c r="Y42" s="34"/>
      <c r="Z42" s="3"/>
    </row>
    <row r="43" spans="3:26" x14ac:dyDescent="0.45">
      <c r="Y43" s="34"/>
      <c r="Z43" s="3"/>
    </row>
    <row r="44" spans="3:26" x14ac:dyDescent="0.45">
      <c r="Y44" s="34"/>
      <c r="Z44" s="3"/>
    </row>
    <row r="45" spans="3:26" x14ac:dyDescent="0.45">
      <c r="Y45" s="34"/>
      <c r="Z45" s="3"/>
    </row>
    <row r="46" spans="3:26" x14ac:dyDescent="0.45">
      <c r="Y46" s="34"/>
      <c r="Z46" s="3"/>
    </row>
    <row r="47" spans="3:26" x14ac:dyDescent="0.45">
      <c r="Y47" s="34"/>
      <c r="Z47" s="3"/>
    </row>
    <row r="48" spans="3:26" x14ac:dyDescent="0.45">
      <c r="Y48" s="34"/>
      <c r="Z48" s="3"/>
    </row>
    <row r="49" spans="25:26" x14ac:dyDescent="0.45">
      <c r="Y49" s="34"/>
      <c r="Z49" s="3"/>
    </row>
    <row r="50" spans="25:26" x14ac:dyDescent="0.45">
      <c r="Y50" s="34"/>
      <c r="Z50" s="3"/>
    </row>
    <row r="51" spans="25:26" x14ac:dyDescent="0.45">
      <c r="Y51" s="34"/>
      <c r="Z51" s="3"/>
    </row>
    <row r="52" spans="25:26" x14ac:dyDescent="0.45">
      <c r="Y52" s="34"/>
      <c r="Z52" s="3"/>
    </row>
    <row r="53" spans="25:26" x14ac:dyDescent="0.45">
      <c r="Y53" s="34"/>
      <c r="Z53" s="3"/>
    </row>
    <row r="54" spans="25:26" x14ac:dyDescent="0.45">
      <c r="Y54" s="34"/>
      <c r="Z54" s="3"/>
    </row>
    <row r="55" spans="25:26" x14ac:dyDescent="0.45">
      <c r="Y55" s="34"/>
      <c r="Z55" s="3"/>
    </row>
    <row r="56" spans="25:26" x14ac:dyDescent="0.45">
      <c r="Y56" s="34"/>
      <c r="Z56" s="3"/>
    </row>
    <row r="57" spans="25:26" x14ac:dyDescent="0.45">
      <c r="Y57" s="34"/>
      <c r="Z57" s="3"/>
    </row>
    <row r="58" spans="25:26" x14ac:dyDescent="0.45">
      <c r="Y58" s="34"/>
      <c r="Z58" s="3"/>
    </row>
    <row r="59" spans="25:26" x14ac:dyDescent="0.45">
      <c r="Y59" s="34"/>
      <c r="Z59" s="3"/>
    </row>
    <row r="60" spans="25:26" x14ac:dyDescent="0.45">
      <c r="Y60" s="34"/>
      <c r="Z60" s="3"/>
    </row>
    <row r="61" spans="25:26" x14ac:dyDescent="0.45">
      <c r="Y61" s="34"/>
      <c r="Z61" s="3"/>
    </row>
    <row r="62" spans="25:26" x14ac:dyDescent="0.45">
      <c r="Y62" s="34"/>
      <c r="Z62" s="3"/>
    </row>
    <row r="63" spans="25:26" x14ac:dyDescent="0.45">
      <c r="Y63" s="34"/>
      <c r="Z63" s="3"/>
    </row>
    <row r="64" spans="25:26" x14ac:dyDescent="0.45">
      <c r="Y64" s="34"/>
      <c r="Z64" s="3"/>
    </row>
    <row r="65" spans="25:26" x14ac:dyDescent="0.45">
      <c r="Y65" s="34"/>
      <c r="Z65" s="3"/>
    </row>
    <row r="66" spans="25:26" x14ac:dyDescent="0.45">
      <c r="Y66" s="34"/>
      <c r="Z66" s="3"/>
    </row>
    <row r="67" spans="25:26" x14ac:dyDescent="0.45">
      <c r="Y67" s="34"/>
      <c r="Z67" s="3"/>
    </row>
    <row r="68" spans="25:26" x14ac:dyDescent="0.45">
      <c r="Y68" s="34"/>
      <c r="Z68" s="3"/>
    </row>
    <row r="69" spans="25:26" x14ac:dyDescent="0.45">
      <c r="Y69" s="34"/>
      <c r="Z69" s="3"/>
    </row>
    <row r="70" spans="25:26" x14ac:dyDescent="0.45">
      <c r="Y70" s="34"/>
      <c r="Z70" s="3"/>
    </row>
    <row r="71" spans="25:26" x14ac:dyDescent="0.45">
      <c r="Y71" s="34"/>
      <c r="Z71" s="3"/>
    </row>
    <row r="72" spans="25:26" x14ac:dyDescent="0.45">
      <c r="Y72" s="34"/>
      <c r="Z72" s="3"/>
    </row>
    <row r="73" spans="25:26" x14ac:dyDescent="0.45">
      <c r="Y73" s="34"/>
      <c r="Z73" s="3"/>
    </row>
    <row r="74" spans="25:26" x14ac:dyDescent="0.45">
      <c r="Y74" s="34"/>
      <c r="Z74" s="3"/>
    </row>
    <row r="75" spans="25:26" x14ac:dyDescent="0.45">
      <c r="Y75" s="34"/>
      <c r="Z75" s="3"/>
    </row>
    <row r="76" spans="25:26" x14ac:dyDescent="0.45">
      <c r="Y76" s="34"/>
      <c r="Z76" s="3"/>
    </row>
    <row r="77" spans="25:26" x14ac:dyDescent="0.45">
      <c r="Y77" s="34"/>
      <c r="Z77" s="3"/>
    </row>
    <row r="78" spans="25:26" x14ac:dyDescent="0.45">
      <c r="Y78" s="34"/>
      <c r="Z78" s="3"/>
    </row>
    <row r="79" spans="25:26" x14ac:dyDescent="0.45">
      <c r="Y79" s="34"/>
      <c r="Z79" s="3"/>
    </row>
    <row r="80" spans="25:26" x14ac:dyDescent="0.45">
      <c r="Y80" s="34"/>
      <c r="Z80" s="3"/>
    </row>
    <row r="81" spans="25:26" x14ac:dyDescent="0.45">
      <c r="Y81" s="34"/>
      <c r="Z81" s="3"/>
    </row>
    <row r="82" spans="25:26" x14ac:dyDescent="0.45">
      <c r="Y82" s="34"/>
      <c r="Z82" s="3"/>
    </row>
    <row r="83" spans="25:26" x14ac:dyDescent="0.45">
      <c r="Y83" s="34"/>
      <c r="Z83" s="3"/>
    </row>
    <row r="84" spans="25:26" x14ac:dyDescent="0.45">
      <c r="Y84" s="34"/>
      <c r="Z84" s="3"/>
    </row>
    <row r="85" spans="25:26" x14ac:dyDescent="0.45">
      <c r="Y85" s="34"/>
      <c r="Z85" s="3"/>
    </row>
    <row r="86" spans="25:26" x14ac:dyDescent="0.45">
      <c r="Y86" s="34"/>
      <c r="Z86" s="3"/>
    </row>
    <row r="87" spans="25:26" x14ac:dyDescent="0.45">
      <c r="Y87" s="34"/>
      <c r="Z87" s="3"/>
    </row>
    <row r="88" spans="25:26" x14ac:dyDescent="0.45">
      <c r="Y88" s="34"/>
      <c r="Z88" s="3"/>
    </row>
    <row r="89" spans="25:26" x14ac:dyDescent="0.45">
      <c r="Y89" s="34"/>
      <c r="Z89" s="3"/>
    </row>
    <row r="90" spans="25:26" x14ac:dyDescent="0.45">
      <c r="Y90" s="34"/>
      <c r="Z90" s="3"/>
    </row>
    <row r="91" spans="25:26" x14ac:dyDescent="0.45">
      <c r="Y91" s="34"/>
      <c r="Z91" s="3"/>
    </row>
    <row r="92" spans="25:26" x14ac:dyDescent="0.45">
      <c r="Y92" s="34"/>
      <c r="Z92" s="3"/>
    </row>
    <row r="93" spans="25:26" x14ac:dyDescent="0.45">
      <c r="Y93" s="34"/>
      <c r="Z93" s="3"/>
    </row>
    <row r="94" spans="25:26" x14ac:dyDescent="0.45">
      <c r="Y94" s="34"/>
      <c r="Z94" s="3"/>
    </row>
    <row r="95" spans="25:26" x14ac:dyDescent="0.45">
      <c r="Y95" s="34"/>
      <c r="Z95" s="3"/>
    </row>
    <row r="96" spans="25:26" x14ac:dyDescent="0.45">
      <c r="Y96" s="34"/>
      <c r="Z96" s="3"/>
    </row>
    <row r="97" spans="25:26" x14ac:dyDescent="0.45">
      <c r="Y97" s="34"/>
      <c r="Z97" s="3"/>
    </row>
    <row r="98" spans="25:26" x14ac:dyDescent="0.45">
      <c r="Y98" s="34"/>
      <c r="Z98" s="3"/>
    </row>
    <row r="99" spans="25:26" x14ac:dyDescent="0.45">
      <c r="Y99" s="34"/>
      <c r="Z99" s="3"/>
    </row>
    <row r="100" spans="25:26" x14ac:dyDescent="0.45">
      <c r="Y100" s="34"/>
      <c r="Z100" s="3"/>
    </row>
    <row r="101" spans="25:26" x14ac:dyDescent="0.45">
      <c r="Y101" s="34"/>
      <c r="Z101" s="3"/>
    </row>
    <row r="102" spans="25:26" x14ac:dyDescent="0.45">
      <c r="Y102" s="34"/>
      <c r="Z102" s="3"/>
    </row>
    <row r="103" spans="25:26" x14ac:dyDescent="0.45">
      <c r="Y103" s="34"/>
      <c r="Z103" s="3"/>
    </row>
    <row r="104" spans="25:26" x14ac:dyDescent="0.45">
      <c r="Y104" s="34"/>
      <c r="Z104" s="3"/>
    </row>
    <row r="105" spans="25:26" x14ac:dyDescent="0.45">
      <c r="Y105" s="34"/>
      <c r="Z105" s="3"/>
    </row>
    <row r="106" spans="25:26" x14ac:dyDescent="0.45">
      <c r="Y106" s="34"/>
      <c r="Z106" s="3"/>
    </row>
    <row r="107" spans="25:26" x14ac:dyDescent="0.45">
      <c r="Y107" s="34"/>
      <c r="Z107" s="3"/>
    </row>
    <row r="108" spans="25:26" x14ac:dyDescent="0.45">
      <c r="Y108" s="34"/>
      <c r="Z108" s="3"/>
    </row>
    <row r="109" spans="25:26" x14ac:dyDescent="0.45">
      <c r="Y109" s="34"/>
      <c r="Z109" s="3"/>
    </row>
    <row r="110" spans="25:26" x14ac:dyDescent="0.45">
      <c r="Y110" s="34"/>
      <c r="Z110" s="3"/>
    </row>
    <row r="111" spans="25:26" x14ac:dyDescent="0.45">
      <c r="Y111" s="34"/>
      <c r="Z111" s="3"/>
    </row>
    <row r="112" spans="25:26" x14ac:dyDescent="0.45">
      <c r="Y112" s="34"/>
      <c r="Z112" s="3"/>
    </row>
    <row r="113" spans="25:26" x14ac:dyDescent="0.45">
      <c r="Y113" s="34"/>
      <c r="Z113" s="3"/>
    </row>
    <row r="114" spans="25:26" x14ac:dyDescent="0.45">
      <c r="Y114" s="34"/>
      <c r="Z114" s="3"/>
    </row>
    <row r="115" spans="25:26" x14ac:dyDescent="0.45">
      <c r="Y115" s="34"/>
      <c r="Z115" s="3"/>
    </row>
    <row r="116" spans="25:26" x14ac:dyDescent="0.45">
      <c r="Y116" s="34"/>
      <c r="Z116" s="3"/>
    </row>
    <row r="117" spans="25:26" x14ac:dyDescent="0.45">
      <c r="Y117" s="34"/>
      <c r="Z117" s="3"/>
    </row>
    <row r="118" spans="25:26" x14ac:dyDescent="0.45">
      <c r="Y118" s="34"/>
      <c r="Z118" s="3"/>
    </row>
    <row r="119" spans="25:26" x14ac:dyDescent="0.45">
      <c r="Y119" s="34"/>
      <c r="Z119" s="3"/>
    </row>
    <row r="120" spans="25:26" x14ac:dyDescent="0.45">
      <c r="Y120" s="34"/>
      <c r="Z120" s="3"/>
    </row>
    <row r="121" spans="25:26" x14ac:dyDescent="0.45">
      <c r="Y121" s="34"/>
      <c r="Z121" s="3"/>
    </row>
    <row r="122" spans="25:26" x14ac:dyDescent="0.45">
      <c r="Y122" s="34"/>
      <c r="Z122" s="3"/>
    </row>
    <row r="123" spans="25:26" x14ac:dyDescent="0.45">
      <c r="Y123" s="34"/>
      <c r="Z123" s="3"/>
    </row>
    <row r="124" spans="25:26" x14ac:dyDescent="0.45">
      <c r="Y124" s="34"/>
      <c r="Z124" s="3"/>
    </row>
    <row r="125" spans="25:26" x14ac:dyDescent="0.45">
      <c r="Y125" s="34"/>
      <c r="Z125" s="3"/>
    </row>
    <row r="126" spans="25:26" x14ac:dyDescent="0.45">
      <c r="Y126" s="34"/>
      <c r="Z126" s="3"/>
    </row>
    <row r="127" spans="25:26" x14ac:dyDescent="0.45">
      <c r="Y127" s="34"/>
      <c r="Z127" s="3"/>
    </row>
    <row r="128" spans="25:26" x14ac:dyDescent="0.45">
      <c r="Y128" s="34"/>
      <c r="Z128" s="3"/>
    </row>
    <row r="129" spans="25:26" x14ac:dyDescent="0.45">
      <c r="Y129" s="34"/>
      <c r="Z129" s="3"/>
    </row>
    <row r="130" spans="25:26" x14ac:dyDescent="0.45">
      <c r="Y130" s="34"/>
      <c r="Z130" s="3"/>
    </row>
    <row r="131" spans="25:26" x14ac:dyDescent="0.45">
      <c r="Y131" s="34"/>
      <c r="Z131" s="3"/>
    </row>
    <row r="132" spans="25:26" x14ac:dyDescent="0.45">
      <c r="Y132" s="34"/>
      <c r="Z132" s="3"/>
    </row>
    <row r="133" spans="25:26" x14ac:dyDescent="0.45">
      <c r="Y133" s="34"/>
      <c r="Z133" s="3"/>
    </row>
    <row r="134" spans="25:26" x14ac:dyDescent="0.45">
      <c r="Y134" s="34"/>
      <c r="Z134" s="3"/>
    </row>
    <row r="135" spans="25:26" x14ac:dyDescent="0.45">
      <c r="Y135" s="34"/>
      <c r="Z135" s="3"/>
    </row>
    <row r="136" spans="25:26" x14ac:dyDescent="0.45">
      <c r="Y136" s="34"/>
      <c r="Z136" s="3"/>
    </row>
    <row r="137" spans="25:26" x14ac:dyDescent="0.45">
      <c r="Y137" s="34"/>
      <c r="Z137" s="3"/>
    </row>
    <row r="138" spans="25:26" x14ac:dyDescent="0.45">
      <c r="Y138" s="34"/>
      <c r="Z138" s="3"/>
    </row>
    <row r="139" spans="25:26" x14ac:dyDescent="0.45">
      <c r="Y139" s="34"/>
      <c r="Z139" s="3"/>
    </row>
    <row r="140" spans="25:26" x14ac:dyDescent="0.45">
      <c r="Y140" s="34"/>
      <c r="Z140" s="3"/>
    </row>
    <row r="141" spans="25:26" x14ac:dyDescent="0.45">
      <c r="Y141" s="34"/>
      <c r="Z141" s="3"/>
    </row>
    <row r="142" spans="25:26" x14ac:dyDescent="0.45">
      <c r="Y142" s="34"/>
      <c r="Z142" s="3"/>
    </row>
    <row r="143" spans="25:26" x14ac:dyDescent="0.45">
      <c r="Y143" s="34"/>
      <c r="Z143" s="3"/>
    </row>
    <row r="144" spans="25:26" x14ac:dyDescent="0.45">
      <c r="Y144" s="34"/>
      <c r="Z144" s="3"/>
    </row>
    <row r="145" spans="25:26" x14ac:dyDescent="0.45">
      <c r="Y145" s="34"/>
      <c r="Z145" s="3"/>
    </row>
    <row r="146" spans="25:26" x14ac:dyDescent="0.45">
      <c r="Y146" s="34"/>
      <c r="Z146" s="3"/>
    </row>
    <row r="147" spans="25:26" x14ac:dyDescent="0.45">
      <c r="Y147" s="34"/>
      <c r="Z147" s="3"/>
    </row>
    <row r="148" spans="25:26" x14ac:dyDescent="0.45">
      <c r="Y148" s="34"/>
      <c r="Z148" s="3"/>
    </row>
    <row r="149" spans="25:26" x14ac:dyDescent="0.45">
      <c r="Y149" s="34"/>
      <c r="Z149" s="3"/>
    </row>
    <row r="150" spans="25:26" x14ac:dyDescent="0.45">
      <c r="Y150" s="34"/>
      <c r="Z150" s="3"/>
    </row>
    <row r="151" spans="25:26" x14ac:dyDescent="0.45">
      <c r="Y151" s="34"/>
      <c r="Z151" s="3"/>
    </row>
    <row r="152" spans="25:26" x14ac:dyDescent="0.45">
      <c r="Y152" s="34"/>
      <c r="Z152" s="3"/>
    </row>
    <row r="153" spans="25:26" x14ac:dyDescent="0.45">
      <c r="Y153" s="34"/>
      <c r="Z153" s="3"/>
    </row>
    <row r="154" spans="25:26" x14ac:dyDescent="0.45">
      <c r="Y154" s="34"/>
      <c r="Z154" s="3"/>
    </row>
    <row r="155" spans="25:26" x14ac:dyDescent="0.45">
      <c r="Y155" s="34"/>
      <c r="Z155" s="3"/>
    </row>
    <row r="156" spans="25:26" x14ac:dyDescent="0.45">
      <c r="Y156" s="34"/>
      <c r="Z156" s="3"/>
    </row>
    <row r="157" spans="25:26" x14ac:dyDescent="0.45">
      <c r="Y157" s="34"/>
      <c r="Z157" s="3"/>
    </row>
    <row r="158" spans="25:26" x14ac:dyDescent="0.45">
      <c r="Y158" s="34"/>
      <c r="Z158" s="3"/>
    </row>
    <row r="159" spans="25:26" x14ac:dyDescent="0.45">
      <c r="Y159" s="34"/>
      <c r="Z159" s="3"/>
    </row>
    <row r="160" spans="25:26" x14ac:dyDescent="0.45">
      <c r="Y160" s="34"/>
      <c r="Z160" s="3"/>
    </row>
    <row r="161" spans="25:26" x14ac:dyDescent="0.45">
      <c r="Y161" s="34"/>
      <c r="Z161" s="3"/>
    </row>
    <row r="162" spans="25:26" x14ac:dyDescent="0.45">
      <c r="Y162" s="34"/>
      <c r="Z162" s="3"/>
    </row>
    <row r="163" spans="25:26" x14ac:dyDescent="0.45">
      <c r="Y163" s="34"/>
      <c r="Z163" s="3"/>
    </row>
    <row r="164" spans="25:26" x14ac:dyDescent="0.45">
      <c r="Y164" s="34"/>
      <c r="Z164" s="3"/>
    </row>
    <row r="165" spans="25:26" x14ac:dyDescent="0.45">
      <c r="Y165" s="34"/>
      <c r="Z165" s="3"/>
    </row>
    <row r="166" spans="25:26" x14ac:dyDescent="0.45">
      <c r="Y166" s="34"/>
      <c r="Z166" s="3"/>
    </row>
    <row r="167" spans="25:26" x14ac:dyDescent="0.45">
      <c r="Y167" s="34"/>
      <c r="Z167" s="3"/>
    </row>
    <row r="168" spans="25:26" x14ac:dyDescent="0.45">
      <c r="Y168" s="34"/>
      <c r="Z168" s="3"/>
    </row>
    <row r="169" spans="25:26" x14ac:dyDescent="0.45">
      <c r="Y169" s="34"/>
      <c r="Z169" s="3"/>
    </row>
    <row r="170" spans="25:26" x14ac:dyDescent="0.45">
      <c r="Y170" s="34"/>
      <c r="Z170" s="3"/>
    </row>
    <row r="171" spans="25:26" x14ac:dyDescent="0.45">
      <c r="Y171" s="34"/>
      <c r="Z171" s="3"/>
    </row>
    <row r="172" spans="25:26" x14ac:dyDescent="0.45">
      <c r="Y172" s="34"/>
      <c r="Z172" s="3"/>
    </row>
    <row r="173" spans="25:26" x14ac:dyDescent="0.45">
      <c r="Y173" s="34"/>
      <c r="Z173" s="3"/>
    </row>
    <row r="174" spans="25:26" x14ac:dyDescent="0.45">
      <c r="Y174" s="34"/>
      <c r="Z174" s="3"/>
    </row>
    <row r="175" spans="25:26" x14ac:dyDescent="0.45">
      <c r="Y175" s="34"/>
      <c r="Z175" s="3"/>
    </row>
    <row r="176" spans="25:26" x14ac:dyDescent="0.45">
      <c r="Y176" s="34"/>
      <c r="Z176" s="3"/>
    </row>
    <row r="177" spans="25:26" x14ac:dyDescent="0.45">
      <c r="Y177" s="34"/>
      <c r="Z177" s="3"/>
    </row>
    <row r="178" spans="25:26" x14ac:dyDescent="0.45">
      <c r="Y178" s="34"/>
      <c r="Z178" s="3"/>
    </row>
    <row r="179" spans="25:26" x14ac:dyDescent="0.45">
      <c r="Y179" s="34"/>
      <c r="Z179" s="3"/>
    </row>
    <row r="180" spans="25:26" x14ac:dyDescent="0.45">
      <c r="Y180" s="34"/>
      <c r="Z180" s="3"/>
    </row>
    <row r="181" spans="25:26" x14ac:dyDescent="0.45">
      <c r="Y181" s="34"/>
      <c r="Z181" s="3"/>
    </row>
    <row r="182" spans="25:26" x14ac:dyDescent="0.45">
      <c r="Y182" s="34"/>
      <c r="Z182" s="3"/>
    </row>
    <row r="183" spans="25:26" x14ac:dyDescent="0.45">
      <c r="Y183" s="34"/>
      <c r="Z183" s="3"/>
    </row>
    <row r="184" spans="25:26" x14ac:dyDescent="0.45">
      <c r="Y184" s="34"/>
      <c r="Z184" s="3"/>
    </row>
    <row r="185" spans="25:26" x14ac:dyDescent="0.45">
      <c r="Y185" s="34"/>
      <c r="Z185" s="3"/>
    </row>
    <row r="186" spans="25:26" x14ac:dyDescent="0.45">
      <c r="Y186" s="34"/>
      <c r="Z186" s="3"/>
    </row>
    <row r="187" spans="25:26" x14ac:dyDescent="0.45">
      <c r="Y187" s="34"/>
      <c r="Z187" s="3"/>
    </row>
    <row r="188" spans="25:26" x14ac:dyDescent="0.45">
      <c r="Y188" s="34"/>
      <c r="Z188" s="3"/>
    </row>
    <row r="189" spans="25:26" x14ac:dyDescent="0.45">
      <c r="Y189" s="34"/>
      <c r="Z189" s="3"/>
    </row>
    <row r="190" spans="25:26" x14ac:dyDescent="0.45">
      <c r="Y190" s="34"/>
      <c r="Z190" s="3"/>
    </row>
    <row r="191" spans="25:26" x14ac:dyDescent="0.45">
      <c r="Y191" s="34"/>
      <c r="Z191" s="3"/>
    </row>
    <row r="192" spans="25:26" x14ac:dyDescent="0.45">
      <c r="Y192" s="34"/>
      <c r="Z192" s="3"/>
    </row>
    <row r="193" spans="25:26" x14ac:dyDescent="0.45">
      <c r="Y193" s="34"/>
      <c r="Z193" s="3"/>
    </row>
    <row r="194" spans="25:26" x14ac:dyDescent="0.45">
      <c r="Y194" s="34"/>
      <c r="Z194" s="3"/>
    </row>
    <row r="195" spans="25:26" x14ac:dyDescent="0.45">
      <c r="Y195" s="34"/>
      <c r="Z195" s="3"/>
    </row>
    <row r="196" spans="25:26" x14ac:dyDescent="0.45">
      <c r="Y196" s="34"/>
      <c r="Z196" s="3"/>
    </row>
    <row r="197" spans="25:26" x14ac:dyDescent="0.45">
      <c r="Y197" s="34"/>
      <c r="Z197" s="3"/>
    </row>
    <row r="198" spans="25:26" x14ac:dyDescent="0.45">
      <c r="Y198" s="34"/>
      <c r="Z198" s="3"/>
    </row>
    <row r="199" spans="25:26" x14ac:dyDescent="0.45">
      <c r="Y199" s="34"/>
      <c r="Z199" s="3"/>
    </row>
    <row r="200" spans="25:26" x14ac:dyDescent="0.45">
      <c r="Y200" s="34"/>
      <c r="Z200" s="3"/>
    </row>
    <row r="201" spans="25:26" x14ac:dyDescent="0.45">
      <c r="Y201" s="34"/>
      <c r="Z201" s="3"/>
    </row>
    <row r="202" spans="25:26" x14ac:dyDescent="0.45">
      <c r="Y202" s="34"/>
      <c r="Z202" s="3"/>
    </row>
    <row r="203" spans="25:26" x14ac:dyDescent="0.45">
      <c r="Y203" s="34"/>
      <c r="Z203" s="3"/>
    </row>
    <row r="204" spans="25:26" x14ac:dyDescent="0.45">
      <c r="Y204" s="34"/>
      <c r="Z204" s="3"/>
    </row>
    <row r="205" spans="25:26" x14ac:dyDescent="0.45">
      <c r="Y205" s="34"/>
      <c r="Z205" s="3"/>
    </row>
    <row r="206" spans="25:26" x14ac:dyDescent="0.45">
      <c r="Y206" s="34"/>
      <c r="Z206" s="3"/>
    </row>
    <row r="207" spans="25:26" x14ac:dyDescent="0.45">
      <c r="Y207" s="34"/>
      <c r="Z207" s="3"/>
    </row>
    <row r="208" spans="25:26" x14ac:dyDescent="0.45">
      <c r="Y208" s="34"/>
      <c r="Z208" s="3"/>
    </row>
    <row r="209" spans="25:26" x14ac:dyDescent="0.45">
      <c r="Y209" s="34"/>
      <c r="Z209" s="3"/>
    </row>
    <row r="210" spans="25:26" x14ac:dyDescent="0.45">
      <c r="Y210" s="34"/>
      <c r="Z210" s="3"/>
    </row>
    <row r="211" spans="25:26" x14ac:dyDescent="0.45">
      <c r="Y211" s="34"/>
      <c r="Z211" s="3"/>
    </row>
    <row r="212" spans="25:26" x14ac:dyDescent="0.45">
      <c r="Y212" s="34"/>
      <c r="Z212" s="3"/>
    </row>
    <row r="213" spans="25:26" x14ac:dyDescent="0.45">
      <c r="Y213" s="34"/>
      <c r="Z213" s="3"/>
    </row>
    <row r="214" spans="25:26" x14ac:dyDescent="0.45">
      <c r="Y214" s="34"/>
      <c r="Z214" s="3"/>
    </row>
    <row r="215" spans="25:26" x14ac:dyDescent="0.45">
      <c r="Y215" s="34"/>
      <c r="Z215" s="3"/>
    </row>
    <row r="216" spans="25:26" x14ac:dyDescent="0.45">
      <c r="Y216" s="34"/>
      <c r="Z216" s="3"/>
    </row>
    <row r="217" spans="25:26" x14ac:dyDescent="0.45">
      <c r="Y217" s="34"/>
      <c r="Z217" s="3"/>
    </row>
    <row r="218" spans="25:26" x14ac:dyDescent="0.45">
      <c r="Y218" s="34"/>
      <c r="Z218" s="3"/>
    </row>
    <row r="219" spans="25:26" x14ac:dyDescent="0.45">
      <c r="Y219" s="34"/>
      <c r="Z219" s="3"/>
    </row>
    <row r="220" spans="25:26" x14ac:dyDescent="0.45">
      <c r="Y220" s="34"/>
      <c r="Z220" s="3"/>
    </row>
    <row r="221" spans="25:26" x14ac:dyDescent="0.45">
      <c r="Y221" s="34"/>
      <c r="Z221" s="3"/>
    </row>
    <row r="222" spans="25:26" x14ac:dyDescent="0.45">
      <c r="Y222" s="34"/>
      <c r="Z222" s="3"/>
    </row>
    <row r="223" spans="25:26" x14ac:dyDescent="0.45">
      <c r="Y223" s="34"/>
      <c r="Z223" s="3"/>
    </row>
    <row r="224" spans="25:26" x14ac:dyDescent="0.45">
      <c r="Y224" s="34"/>
      <c r="Z224" s="3"/>
    </row>
    <row r="225" spans="25:26" x14ac:dyDescent="0.45">
      <c r="Y225" s="34"/>
      <c r="Z225" s="3"/>
    </row>
    <row r="226" spans="25:26" x14ac:dyDescent="0.45">
      <c r="Y226" s="34"/>
      <c r="Z226" s="3"/>
    </row>
    <row r="227" spans="25:26" x14ac:dyDescent="0.45">
      <c r="Y227" s="34"/>
      <c r="Z227" s="3"/>
    </row>
    <row r="228" spans="25:26" x14ac:dyDescent="0.45">
      <c r="Y228" s="34"/>
      <c r="Z228" s="3"/>
    </row>
    <row r="229" spans="25:26" x14ac:dyDescent="0.45">
      <c r="Y229" s="34"/>
      <c r="Z229" s="3"/>
    </row>
    <row r="230" spans="25:26" x14ac:dyDescent="0.45">
      <c r="Y230" s="34"/>
      <c r="Z230" s="3"/>
    </row>
    <row r="231" spans="25:26" x14ac:dyDescent="0.45">
      <c r="Y231" s="34"/>
      <c r="Z231" s="3"/>
    </row>
    <row r="232" spans="25:26" x14ac:dyDescent="0.45">
      <c r="Y232" s="34"/>
      <c r="Z232" s="3"/>
    </row>
    <row r="233" spans="25:26" x14ac:dyDescent="0.45">
      <c r="Y233" s="34"/>
      <c r="Z233" s="3"/>
    </row>
    <row r="234" spans="25:26" x14ac:dyDescent="0.45">
      <c r="Y234" s="34"/>
      <c r="Z234" s="3"/>
    </row>
    <row r="235" spans="25:26" x14ac:dyDescent="0.45">
      <c r="Y235" s="34"/>
      <c r="Z235" s="3"/>
    </row>
    <row r="236" spans="25:26" x14ac:dyDescent="0.45">
      <c r="Y236" s="34"/>
      <c r="Z236" s="3"/>
    </row>
    <row r="237" spans="25:26" x14ac:dyDescent="0.45">
      <c r="Y237" s="34"/>
      <c r="Z237" s="3"/>
    </row>
    <row r="238" spans="25:26" x14ac:dyDescent="0.45">
      <c r="Y238" s="34"/>
      <c r="Z238" s="3"/>
    </row>
    <row r="239" spans="25:26" x14ac:dyDescent="0.45">
      <c r="Y239" s="34"/>
      <c r="Z239" s="3"/>
    </row>
    <row r="240" spans="25:26" x14ac:dyDescent="0.45">
      <c r="Y240" s="34"/>
      <c r="Z240" s="3"/>
    </row>
    <row r="241" spans="25:26" x14ac:dyDescent="0.45">
      <c r="Y241" s="34"/>
      <c r="Z241" s="3"/>
    </row>
    <row r="242" spans="25:26" x14ac:dyDescent="0.45">
      <c r="Y242" s="34"/>
      <c r="Z242" s="3"/>
    </row>
    <row r="243" spans="25:26" x14ac:dyDescent="0.45">
      <c r="Y243" s="34"/>
      <c r="Z243" s="3"/>
    </row>
    <row r="244" spans="25:26" x14ac:dyDescent="0.45">
      <c r="Y244" s="34"/>
      <c r="Z244" s="3"/>
    </row>
    <row r="245" spans="25:26" x14ac:dyDescent="0.45">
      <c r="Y245" s="34"/>
      <c r="Z245" s="3"/>
    </row>
    <row r="246" spans="25:26" x14ac:dyDescent="0.45">
      <c r="Y246" s="34"/>
      <c r="Z246" s="3"/>
    </row>
    <row r="247" spans="25:26" x14ac:dyDescent="0.45">
      <c r="Y247" s="34"/>
      <c r="Z247" s="3"/>
    </row>
    <row r="248" spans="25:26" x14ac:dyDescent="0.45">
      <c r="Y248" s="34"/>
      <c r="Z248" s="3"/>
    </row>
    <row r="249" spans="25:26" x14ac:dyDescent="0.45">
      <c r="Y249" s="34"/>
      <c r="Z249" s="3"/>
    </row>
    <row r="250" spans="25:26" x14ac:dyDescent="0.45">
      <c r="Y250" s="34"/>
      <c r="Z250" s="3"/>
    </row>
    <row r="251" spans="25:26" x14ac:dyDescent="0.45">
      <c r="Y251" s="34"/>
      <c r="Z251" s="3"/>
    </row>
    <row r="252" spans="25:26" x14ac:dyDescent="0.45">
      <c r="Y252" s="34"/>
      <c r="Z252" s="3"/>
    </row>
    <row r="253" spans="25:26" x14ac:dyDescent="0.45">
      <c r="Y253" s="34"/>
      <c r="Z253" s="3"/>
    </row>
    <row r="254" spans="25:26" x14ac:dyDescent="0.45">
      <c r="Y254" s="34"/>
      <c r="Z254" s="3"/>
    </row>
    <row r="255" spans="25:26" x14ac:dyDescent="0.45">
      <c r="Y255" s="34"/>
      <c r="Z255" s="3"/>
    </row>
    <row r="256" spans="25:26" x14ac:dyDescent="0.45">
      <c r="Y256" s="34"/>
      <c r="Z256" s="3"/>
    </row>
    <row r="257" spans="25:26" x14ac:dyDescent="0.45">
      <c r="Y257" s="34"/>
      <c r="Z257" s="3"/>
    </row>
    <row r="258" spans="25:26" x14ac:dyDescent="0.45">
      <c r="Y258" s="34"/>
      <c r="Z258" s="3"/>
    </row>
    <row r="259" spans="25:26" x14ac:dyDescent="0.45">
      <c r="Y259" s="34"/>
      <c r="Z259" s="3"/>
    </row>
    <row r="260" spans="25:26" x14ac:dyDescent="0.45">
      <c r="Y260" s="34"/>
      <c r="Z260" s="3"/>
    </row>
    <row r="261" spans="25:26" x14ac:dyDescent="0.45">
      <c r="Y261" s="34"/>
      <c r="Z261" s="3"/>
    </row>
    <row r="262" spans="25:26" x14ac:dyDescent="0.45">
      <c r="Y262" s="34"/>
      <c r="Z262" s="3"/>
    </row>
    <row r="263" spans="25:26" x14ac:dyDescent="0.45">
      <c r="Y263" s="34"/>
      <c r="Z263" s="3"/>
    </row>
    <row r="264" spans="25:26" x14ac:dyDescent="0.45">
      <c r="Y264" s="34"/>
      <c r="Z264" s="3"/>
    </row>
    <row r="265" spans="25:26" x14ac:dyDescent="0.45">
      <c r="Y265" s="34"/>
      <c r="Z265" s="3"/>
    </row>
    <row r="266" spans="25:26" x14ac:dyDescent="0.45">
      <c r="Y266" s="34"/>
      <c r="Z266" s="3"/>
    </row>
    <row r="267" spans="25:26" x14ac:dyDescent="0.45">
      <c r="Y267" s="34"/>
      <c r="Z267" s="3"/>
    </row>
    <row r="268" spans="25:26" x14ac:dyDescent="0.45">
      <c r="Y268" s="34"/>
      <c r="Z268" s="3"/>
    </row>
    <row r="269" spans="25:26" x14ac:dyDescent="0.45">
      <c r="Y269" s="34"/>
      <c r="Z269" s="3"/>
    </row>
    <row r="270" spans="25:26" x14ac:dyDescent="0.45">
      <c r="Y270" s="34"/>
      <c r="Z270" s="3"/>
    </row>
    <row r="271" spans="25:26" x14ac:dyDescent="0.45">
      <c r="Y271" s="34"/>
      <c r="Z271" s="3"/>
    </row>
    <row r="272" spans="25:26" x14ac:dyDescent="0.45">
      <c r="Y272" s="34"/>
      <c r="Z272" s="3"/>
    </row>
    <row r="273" spans="25:26" x14ac:dyDescent="0.45">
      <c r="Y273" s="34"/>
      <c r="Z273" s="3"/>
    </row>
    <row r="274" spans="25:26" x14ac:dyDescent="0.45">
      <c r="Y274" s="34"/>
      <c r="Z274" s="3"/>
    </row>
    <row r="275" spans="25:26" x14ac:dyDescent="0.45">
      <c r="Y275" s="34"/>
      <c r="Z275" s="3"/>
    </row>
    <row r="276" spans="25:26" x14ac:dyDescent="0.45">
      <c r="Y276" s="34"/>
      <c r="Z276" s="3"/>
    </row>
    <row r="277" spans="25:26" x14ac:dyDescent="0.45">
      <c r="Y277" s="34"/>
      <c r="Z277" s="3"/>
    </row>
    <row r="278" spans="25:26" x14ac:dyDescent="0.45">
      <c r="Y278" s="34"/>
      <c r="Z278" s="3"/>
    </row>
    <row r="279" spans="25:26" x14ac:dyDescent="0.45">
      <c r="Y279" s="34"/>
      <c r="Z279" s="3"/>
    </row>
    <row r="280" spans="25:26" x14ac:dyDescent="0.45">
      <c r="Y280" s="34"/>
      <c r="Z280" s="3"/>
    </row>
    <row r="281" spans="25:26" x14ac:dyDescent="0.45">
      <c r="Y281" s="34"/>
      <c r="Z281" s="3"/>
    </row>
    <row r="282" spans="25:26" x14ac:dyDescent="0.45">
      <c r="Y282" s="34"/>
      <c r="Z282" s="3"/>
    </row>
    <row r="283" spans="25:26" x14ac:dyDescent="0.45">
      <c r="Y283" s="34"/>
      <c r="Z283" s="3"/>
    </row>
    <row r="284" spans="25:26" x14ac:dyDescent="0.45">
      <c r="Y284" s="34"/>
      <c r="Z284" s="3"/>
    </row>
    <row r="285" spans="25:26" x14ac:dyDescent="0.45">
      <c r="Y285" s="34"/>
      <c r="Z285" s="3"/>
    </row>
    <row r="286" spans="25:26" x14ac:dyDescent="0.45">
      <c r="Y286" s="34"/>
      <c r="Z286" s="3"/>
    </row>
    <row r="287" spans="25:26" x14ac:dyDescent="0.45">
      <c r="Y287" s="34"/>
      <c r="Z287" s="3"/>
    </row>
    <row r="288" spans="25:26" x14ac:dyDescent="0.45">
      <c r="Y288" s="34"/>
      <c r="Z288" s="3"/>
    </row>
    <row r="289" spans="25:26" x14ac:dyDescent="0.45">
      <c r="Y289" s="34"/>
      <c r="Z289" s="3"/>
    </row>
    <row r="290" spans="25:26" x14ac:dyDescent="0.45">
      <c r="Y290" s="34"/>
      <c r="Z290" s="3"/>
    </row>
    <row r="291" spans="25:26" x14ac:dyDescent="0.45">
      <c r="Y291" s="34"/>
      <c r="Z291" s="3"/>
    </row>
    <row r="292" spans="25:26" x14ac:dyDescent="0.45">
      <c r="Y292" s="34"/>
      <c r="Z292" s="3"/>
    </row>
    <row r="293" spans="25:26" x14ac:dyDescent="0.45">
      <c r="Y293" s="34"/>
      <c r="Z293" s="3"/>
    </row>
    <row r="294" spans="25:26" x14ac:dyDescent="0.45">
      <c r="Y294" s="34"/>
      <c r="Z294" s="3"/>
    </row>
    <row r="295" spans="25:26" x14ac:dyDescent="0.45">
      <c r="Y295" s="34"/>
      <c r="Z295" s="3"/>
    </row>
    <row r="296" spans="25:26" x14ac:dyDescent="0.45">
      <c r="Y296" s="34"/>
      <c r="Z296" s="3"/>
    </row>
    <row r="297" spans="25:26" x14ac:dyDescent="0.45">
      <c r="Y297" s="34"/>
      <c r="Z297" s="3"/>
    </row>
    <row r="298" spans="25:26" x14ac:dyDescent="0.45">
      <c r="Y298" s="34"/>
      <c r="Z298" s="3"/>
    </row>
    <row r="299" spans="25:26" x14ac:dyDescent="0.45">
      <c r="Y299" s="34"/>
      <c r="Z299" s="3"/>
    </row>
    <row r="300" spans="25:26" x14ac:dyDescent="0.45">
      <c r="Y300" s="34"/>
      <c r="Z300" s="3"/>
    </row>
    <row r="301" spans="25:26" x14ac:dyDescent="0.45">
      <c r="Y301" s="34"/>
      <c r="Z301" s="3"/>
    </row>
    <row r="302" spans="25:26" x14ac:dyDescent="0.45">
      <c r="Y302" s="34"/>
      <c r="Z302" s="3"/>
    </row>
    <row r="303" spans="25:26" x14ac:dyDescent="0.45">
      <c r="Y303" s="34"/>
      <c r="Z303" s="3"/>
    </row>
    <row r="304" spans="25:26" x14ac:dyDescent="0.45">
      <c r="Y304" s="34"/>
      <c r="Z304" s="3"/>
    </row>
    <row r="305" spans="25:26" x14ac:dyDescent="0.45">
      <c r="Y305" s="34"/>
      <c r="Z305" s="3"/>
    </row>
    <row r="306" spans="25:26" x14ac:dyDescent="0.45">
      <c r="Y306" s="34"/>
      <c r="Z306" s="3"/>
    </row>
    <row r="307" spans="25:26" x14ac:dyDescent="0.45">
      <c r="Y307" s="34"/>
      <c r="Z307" s="3"/>
    </row>
    <row r="308" spans="25:26" x14ac:dyDescent="0.45">
      <c r="Y308" s="34"/>
      <c r="Z308" s="3"/>
    </row>
    <row r="309" spans="25:26" x14ac:dyDescent="0.45">
      <c r="Y309" s="34"/>
      <c r="Z309" s="3"/>
    </row>
    <row r="310" spans="25:26" x14ac:dyDescent="0.45">
      <c r="Y310" s="34"/>
      <c r="Z310" s="3"/>
    </row>
    <row r="311" spans="25:26" x14ac:dyDescent="0.45">
      <c r="Y311" s="34"/>
      <c r="Z311" s="3"/>
    </row>
    <row r="312" spans="25:26" x14ac:dyDescent="0.45">
      <c r="Y312" s="34"/>
      <c r="Z312" s="3"/>
    </row>
    <row r="313" spans="25:26" x14ac:dyDescent="0.45">
      <c r="Y313" s="34"/>
      <c r="Z313" s="3"/>
    </row>
    <row r="314" spans="25:26" x14ac:dyDescent="0.45">
      <c r="Y314" s="34"/>
      <c r="Z314" s="3"/>
    </row>
    <row r="315" spans="25:26" x14ac:dyDescent="0.45">
      <c r="Y315" s="34"/>
      <c r="Z315" s="3"/>
    </row>
    <row r="316" spans="25:26" x14ac:dyDescent="0.45">
      <c r="Y316" s="34"/>
      <c r="Z316" s="3"/>
    </row>
    <row r="317" spans="25:26" x14ac:dyDescent="0.45">
      <c r="Y317" s="34"/>
      <c r="Z317" s="3"/>
    </row>
    <row r="318" spans="25:26" x14ac:dyDescent="0.45">
      <c r="Y318" s="34"/>
      <c r="Z318" s="3"/>
    </row>
    <row r="319" spans="25:26" x14ac:dyDescent="0.45">
      <c r="Y319" s="34"/>
      <c r="Z319" s="3"/>
    </row>
    <row r="320" spans="25:26" x14ac:dyDescent="0.45">
      <c r="Y320" s="34"/>
      <c r="Z320" s="3"/>
    </row>
    <row r="321" spans="25:26" x14ac:dyDescent="0.45">
      <c r="Y321" s="34"/>
      <c r="Z321" s="3"/>
    </row>
    <row r="322" spans="25:26" x14ac:dyDescent="0.45">
      <c r="Y322" s="34"/>
      <c r="Z322" s="3"/>
    </row>
    <row r="323" spans="25:26" x14ac:dyDescent="0.45">
      <c r="Y323" s="34"/>
      <c r="Z323" s="3"/>
    </row>
    <row r="324" spans="25:26" x14ac:dyDescent="0.45">
      <c r="Y324" s="34"/>
      <c r="Z324" s="3"/>
    </row>
    <row r="325" spans="25:26" x14ac:dyDescent="0.45">
      <c r="Y325" s="34"/>
      <c r="Z325" s="3"/>
    </row>
    <row r="326" spans="25:26" x14ac:dyDescent="0.45">
      <c r="Y326" s="34"/>
      <c r="Z326" s="3"/>
    </row>
    <row r="327" spans="25:26" x14ac:dyDescent="0.45">
      <c r="Y327" s="34"/>
      <c r="Z327" s="3"/>
    </row>
    <row r="328" spans="25:26" x14ac:dyDescent="0.45">
      <c r="Y328" s="34"/>
      <c r="Z328" s="3"/>
    </row>
    <row r="329" spans="25:26" x14ac:dyDescent="0.45">
      <c r="Y329" s="34"/>
      <c r="Z329" s="3"/>
    </row>
    <row r="330" spans="25:26" x14ac:dyDescent="0.45">
      <c r="Y330" s="34"/>
      <c r="Z330" s="3"/>
    </row>
    <row r="331" spans="25:26" x14ac:dyDescent="0.45">
      <c r="Y331" s="34"/>
      <c r="Z331" s="3"/>
    </row>
    <row r="332" spans="25:26" x14ac:dyDescent="0.45">
      <c r="Y332" s="34"/>
      <c r="Z332" s="3"/>
    </row>
    <row r="333" spans="25:26" x14ac:dyDescent="0.45">
      <c r="Y333" s="34"/>
      <c r="Z333" s="3"/>
    </row>
    <row r="334" spans="25:26" x14ac:dyDescent="0.45">
      <c r="Y334" s="34"/>
      <c r="Z334" s="3"/>
    </row>
    <row r="335" spans="25:26" x14ac:dyDescent="0.45">
      <c r="Y335" s="34"/>
      <c r="Z335" s="3"/>
    </row>
    <row r="336" spans="25:26" x14ac:dyDescent="0.45">
      <c r="Y336" s="34"/>
      <c r="Z336" s="3"/>
    </row>
    <row r="337" spans="25:26" x14ac:dyDescent="0.45">
      <c r="Y337" s="34"/>
      <c r="Z337" s="3"/>
    </row>
    <row r="338" spans="25:26" x14ac:dyDescent="0.45">
      <c r="Y338" s="34"/>
      <c r="Z338" s="3"/>
    </row>
    <row r="339" spans="25:26" x14ac:dyDescent="0.45">
      <c r="Y339" s="34"/>
      <c r="Z339" s="3"/>
    </row>
    <row r="340" spans="25:26" x14ac:dyDescent="0.45">
      <c r="Y340" s="34"/>
      <c r="Z340" s="3"/>
    </row>
    <row r="341" spans="25:26" x14ac:dyDescent="0.45">
      <c r="Y341" s="34"/>
      <c r="Z341" s="3"/>
    </row>
    <row r="342" spans="25:26" x14ac:dyDescent="0.45">
      <c r="Y342" s="34"/>
      <c r="Z342" s="3"/>
    </row>
    <row r="343" spans="25:26" x14ac:dyDescent="0.45">
      <c r="Y343" s="34"/>
      <c r="Z343" s="3"/>
    </row>
    <row r="344" spans="25:26" x14ac:dyDescent="0.45">
      <c r="Y344" s="34"/>
      <c r="Z344" s="3"/>
    </row>
    <row r="345" spans="25:26" x14ac:dyDescent="0.45">
      <c r="Y345" s="34"/>
      <c r="Z345" s="3"/>
    </row>
    <row r="346" spans="25:26" x14ac:dyDescent="0.45">
      <c r="Y346" s="34"/>
      <c r="Z346" s="3"/>
    </row>
    <row r="347" spans="25:26" x14ac:dyDescent="0.45">
      <c r="Y347" s="34"/>
      <c r="Z347" s="3"/>
    </row>
    <row r="348" spans="25:26" x14ac:dyDescent="0.45">
      <c r="Y348" s="34"/>
      <c r="Z348" s="3"/>
    </row>
    <row r="349" spans="25:26" x14ac:dyDescent="0.45">
      <c r="Y349" s="34"/>
      <c r="Z349" s="3"/>
    </row>
    <row r="350" spans="25:26" x14ac:dyDescent="0.45">
      <c r="Y350" s="34"/>
      <c r="Z350" s="3"/>
    </row>
    <row r="351" spans="25:26" x14ac:dyDescent="0.45">
      <c r="Y351" s="34"/>
      <c r="Z351" s="3"/>
    </row>
    <row r="352" spans="25:26" x14ac:dyDescent="0.45">
      <c r="Y352" s="34"/>
      <c r="Z352" s="3"/>
    </row>
    <row r="353" spans="25:26" x14ac:dyDescent="0.45">
      <c r="Y353" s="34"/>
      <c r="Z353" s="3"/>
    </row>
    <row r="354" spans="25:26" x14ac:dyDescent="0.45">
      <c r="Y354" s="34"/>
      <c r="Z354" s="3"/>
    </row>
    <row r="355" spans="25:26" x14ac:dyDescent="0.45">
      <c r="Y355" s="34"/>
      <c r="Z355" s="3"/>
    </row>
    <row r="356" spans="25:26" x14ac:dyDescent="0.45">
      <c r="Y356" s="34"/>
      <c r="Z356" s="3"/>
    </row>
    <row r="357" spans="25:26" x14ac:dyDescent="0.45">
      <c r="Y357" s="34"/>
      <c r="Z357" s="3"/>
    </row>
    <row r="358" spans="25:26" x14ac:dyDescent="0.45">
      <c r="Y358" s="34"/>
      <c r="Z358" s="3"/>
    </row>
    <row r="359" spans="25:26" x14ac:dyDescent="0.45">
      <c r="Y359" s="34"/>
      <c r="Z359" s="3"/>
    </row>
    <row r="360" spans="25:26" x14ac:dyDescent="0.45">
      <c r="Y360" s="34"/>
      <c r="Z360" s="3"/>
    </row>
    <row r="361" spans="25:26" x14ac:dyDescent="0.45">
      <c r="Y361" s="34"/>
      <c r="Z361" s="3"/>
    </row>
    <row r="362" spans="25:26" x14ac:dyDescent="0.45">
      <c r="Y362" s="34"/>
      <c r="Z362" s="3"/>
    </row>
    <row r="363" spans="25:26" x14ac:dyDescent="0.45">
      <c r="Y363" s="34"/>
      <c r="Z363" s="3"/>
    </row>
    <row r="364" spans="25:26" x14ac:dyDescent="0.45">
      <c r="Y364" s="34"/>
      <c r="Z364" s="3"/>
    </row>
    <row r="365" spans="25:26" x14ac:dyDescent="0.45">
      <c r="Y365" s="34"/>
      <c r="Z365" s="3"/>
    </row>
    <row r="366" spans="25:26" x14ac:dyDescent="0.45">
      <c r="Y366" s="34"/>
      <c r="Z366" s="3"/>
    </row>
    <row r="367" spans="25:26" x14ac:dyDescent="0.45">
      <c r="Y367" s="34"/>
      <c r="Z367" s="3"/>
    </row>
    <row r="368" spans="25:26" x14ac:dyDescent="0.45">
      <c r="Y368" s="34"/>
      <c r="Z368" s="3"/>
    </row>
    <row r="369" spans="25:26" x14ac:dyDescent="0.45">
      <c r="Y369" s="34"/>
      <c r="Z369" s="3"/>
    </row>
    <row r="370" spans="25:26" x14ac:dyDescent="0.45">
      <c r="Y370" s="34"/>
      <c r="Z370" s="3"/>
    </row>
    <row r="371" spans="25:26" x14ac:dyDescent="0.45">
      <c r="Y371" s="34"/>
      <c r="Z371" s="3"/>
    </row>
    <row r="372" spans="25:26" x14ac:dyDescent="0.45">
      <c r="Y372" s="34"/>
      <c r="Z372" s="3"/>
    </row>
    <row r="373" spans="25:26" x14ac:dyDescent="0.45">
      <c r="Y373" s="34"/>
      <c r="Z373" s="3"/>
    </row>
    <row r="374" spans="25:26" x14ac:dyDescent="0.45">
      <c r="Y374" s="34"/>
      <c r="Z374" s="3"/>
    </row>
    <row r="375" spans="25:26" x14ac:dyDescent="0.45">
      <c r="Y375" s="34"/>
      <c r="Z375" s="3"/>
    </row>
    <row r="376" spans="25:26" x14ac:dyDescent="0.45">
      <c r="Y376" s="34"/>
      <c r="Z376" s="3"/>
    </row>
    <row r="377" spans="25:26" x14ac:dyDescent="0.45">
      <c r="Y377" s="34"/>
      <c r="Z377" s="3"/>
    </row>
    <row r="378" spans="25:26" x14ac:dyDescent="0.45">
      <c r="Y378" s="34"/>
      <c r="Z378" s="3"/>
    </row>
    <row r="379" spans="25:26" x14ac:dyDescent="0.45">
      <c r="Y379" s="34"/>
      <c r="Z379" s="3"/>
    </row>
    <row r="380" spans="25:26" x14ac:dyDescent="0.45">
      <c r="Y380" s="34"/>
      <c r="Z380" s="3"/>
    </row>
    <row r="381" spans="25:26" x14ac:dyDescent="0.45">
      <c r="Y381" s="34"/>
      <c r="Z381" s="3"/>
    </row>
    <row r="382" spans="25:26" x14ac:dyDescent="0.45">
      <c r="Y382" s="34"/>
      <c r="Z382" s="3"/>
    </row>
    <row r="383" spans="25:26" x14ac:dyDescent="0.45">
      <c r="Y383" s="34"/>
      <c r="Z383" s="3"/>
    </row>
    <row r="384" spans="25:26" x14ac:dyDescent="0.45">
      <c r="Y384" s="34"/>
      <c r="Z384" s="3"/>
    </row>
    <row r="385" spans="25:26" x14ac:dyDescent="0.45">
      <c r="Y385" s="34"/>
      <c r="Z385" s="3"/>
    </row>
    <row r="386" spans="25:26" x14ac:dyDescent="0.45">
      <c r="Y386" s="34"/>
      <c r="Z386" s="3"/>
    </row>
    <row r="387" spans="25:26" x14ac:dyDescent="0.45">
      <c r="Y387" s="34"/>
      <c r="Z387" s="3"/>
    </row>
    <row r="388" spans="25:26" x14ac:dyDescent="0.45">
      <c r="Y388" s="34"/>
      <c r="Z388" s="3"/>
    </row>
    <row r="389" spans="25:26" x14ac:dyDescent="0.45">
      <c r="Y389" s="34"/>
      <c r="Z389" s="3"/>
    </row>
    <row r="390" spans="25:26" x14ac:dyDescent="0.45">
      <c r="Y390" s="34"/>
      <c r="Z390" s="3"/>
    </row>
    <row r="391" spans="25:26" x14ac:dyDescent="0.45">
      <c r="Y391" s="34"/>
      <c r="Z391" s="3"/>
    </row>
    <row r="392" spans="25:26" x14ac:dyDescent="0.45">
      <c r="Y392" s="34"/>
      <c r="Z392" s="3"/>
    </row>
    <row r="393" spans="25:26" x14ac:dyDescent="0.45">
      <c r="Y393" s="34"/>
      <c r="Z393" s="3"/>
    </row>
    <row r="394" spans="25:26" x14ac:dyDescent="0.45">
      <c r="Y394" s="34"/>
      <c r="Z394" s="3"/>
    </row>
    <row r="395" spans="25:26" x14ac:dyDescent="0.45">
      <c r="Y395" s="34"/>
      <c r="Z395" s="3"/>
    </row>
    <row r="396" spans="25:26" x14ac:dyDescent="0.45">
      <c r="Y396" s="34"/>
      <c r="Z396" s="3"/>
    </row>
    <row r="397" spans="25:26" x14ac:dyDescent="0.45">
      <c r="Y397" s="34"/>
      <c r="Z397" s="3"/>
    </row>
    <row r="398" spans="25:26" x14ac:dyDescent="0.45">
      <c r="Y398" s="34"/>
      <c r="Z398" s="3"/>
    </row>
    <row r="399" spans="25:26" x14ac:dyDescent="0.45">
      <c r="Y399" s="34"/>
      <c r="Z399" s="3"/>
    </row>
    <row r="400" spans="25:26" x14ac:dyDescent="0.45">
      <c r="Y400" s="34"/>
      <c r="Z400" s="3"/>
    </row>
    <row r="401" spans="25:26" x14ac:dyDescent="0.45">
      <c r="Y401" s="34"/>
      <c r="Z401" s="3"/>
    </row>
    <row r="402" spans="25:26" x14ac:dyDescent="0.45">
      <c r="Y402" s="34"/>
      <c r="Z402" s="3"/>
    </row>
    <row r="403" spans="25:26" x14ac:dyDescent="0.45">
      <c r="Y403" s="34"/>
      <c r="Z403" s="3"/>
    </row>
    <row r="404" spans="25:26" x14ac:dyDescent="0.45">
      <c r="Y404" s="34"/>
      <c r="Z404" s="3"/>
    </row>
    <row r="405" spans="25:26" x14ac:dyDescent="0.45">
      <c r="Y405" s="34"/>
      <c r="Z405" s="3"/>
    </row>
    <row r="406" spans="25:26" x14ac:dyDescent="0.45">
      <c r="Y406" s="34"/>
      <c r="Z406" s="3"/>
    </row>
    <row r="407" spans="25:26" x14ac:dyDescent="0.45">
      <c r="Y407" s="34"/>
      <c r="Z407" s="3"/>
    </row>
    <row r="408" spans="25:26" x14ac:dyDescent="0.45">
      <c r="Y408" s="34"/>
      <c r="Z408" s="3"/>
    </row>
    <row r="409" spans="25:26" x14ac:dyDescent="0.45">
      <c r="Y409" s="34"/>
      <c r="Z409" s="3"/>
    </row>
    <row r="410" spans="25:26" x14ac:dyDescent="0.45">
      <c r="Y410" s="34"/>
      <c r="Z410" s="3"/>
    </row>
    <row r="411" spans="25:26" x14ac:dyDescent="0.45">
      <c r="Y411" s="34"/>
      <c r="Z411" s="3"/>
    </row>
    <row r="412" spans="25:26" x14ac:dyDescent="0.45">
      <c r="Y412" s="34"/>
      <c r="Z412" s="3"/>
    </row>
    <row r="413" spans="25:26" x14ac:dyDescent="0.45">
      <c r="Y413" s="34"/>
      <c r="Z413" s="3"/>
    </row>
    <row r="414" spans="25:26" x14ac:dyDescent="0.45">
      <c r="Y414" s="34"/>
      <c r="Z414" s="3"/>
    </row>
    <row r="415" spans="25:26" x14ac:dyDescent="0.45">
      <c r="Y415" s="34"/>
      <c r="Z415" s="3"/>
    </row>
    <row r="416" spans="25:26" x14ac:dyDescent="0.45">
      <c r="Y416" s="34"/>
      <c r="Z416" s="3"/>
    </row>
    <row r="417" spans="25:26" x14ac:dyDescent="0.45">
      <c r="Y417" s="34"/>
      <c r="Z417" s="3"/>
    </row>
    <row r="418" spans="25:26" x14ac:dyDescent="0.45">
      <c r="Y418" s="34"/>
      <c r="Z418" s="3"/>
    </row>
    <row r="419" spans="25:26" x14ac:dyDescent="0.45">
      <c r="Y419" s="34"/>
      <c r="Z419" s="3"/>
    </row>
    <row r="420" spans="25:26" x14ac:dyDescent="0.45">
      <c r="Y420" s="34"/>
      <c r="Z420" s="3"/>
    </row>
    <row r="421" spans="25:26" x14ac:dyDescent="0.45">
      <c r="Y421" s="34"/>
      <c r="Z421" s="3"/>
    </row>
    <row r="422" spans="25:26" x14ac:dyDescent="0.45">
      <c r="Y422" s="34"/>
      <c r="Z422" s="3"/>
    </row>
    <row r="423" spans="25:26" x14ac:dyDescent="0.45">
      <c r="Y423" s="34"/>
      <c r="Z423" s="3"/>
    </row>
    <row r="424" spans="25:26" x14ac:dyDescent="0.45">
      <c r="Y424" s="34"/>
      <c r="Z424" s="3"/>
    </row>
    <row r="425" spans="25:26" x14ac:dyDescent="0.45">
      <c r="Y425" s="34"/>
      <c r="Z425" s="3"/>
    </row>
    <row r="426" spans="25:26" x14ac:dyDescent="0.45">
      <c r="Y426" s="34"/>
      <c r="Z426" s="3"/>
    </row>
    <row r="427" spans="25:26" x14ac:dyDescent="0.45">
      <c r="Y427" s="34"/>
      <c r="Z427" s="3"/>
    </row>
    <row r="428" spans="25:26" x14ac:dyDescent="0.45">
      <c r="Y428" s="34"/>
      <c r="Z428" s="3"/>
    </row>
    <row r="429" spans="25:26" x14ac:dyDescent="0.45">
      <c r="Y429" s="34"/>
      <c r="Z429" s="3"/>
    </row>
    <row r="430" spans="25:26" x14ac:dyDescent="0.45">
      <c r="Y430" s="34"/>
      <c r="Z430" s="3"/>
    </row>
    <row r="431" spans="25:26" x14ac:dyDescent="0.45">
      <c r="Y431" s="34"/>
      <c r="Z431" s="3"/>
    </row>
    <row r="432" spans="25:26" x14ac:dyDescent="0.45">
      <c r="Y432" s="34"/>
      <c r="Z432" s="3"/>
    </row>
    <row r="433" spans="25:26" x14ac:dyDescent="0.45">
      <c r="Y433" s="34"/>
      <c r="Z433" s="3"/>
    </row>
    <row r="434" spans="25:26" x14ac:dyDescent="0.45">
      <c r="Y434" s="34"/>
      <c r="Z434" s="3"/>
    </row>
    <row r="435" spans="25:26" x14ac:dyDescent="0.45">
      <c r="Y435" s="34"/>
      <c r="Z435" s="3"/>
    </row>
    <row r="436" spans="25:26" x14ac:dyDescent="0.45">
      <c r="Y436" s="34"/>
      <c r="Z436" s="3"/>
    </row>
    <row r="437" spans="25:26" x14ac:dyDescent="0.45">
      <c r="Y437" s="34"/>
      <c r="Z437" s="3"/>
    </row>
    <row r="438" spans="25:26" x14ac:dyDescent="0.45">
      <c r="Y438" s="34"/>
      <c r="Z438" s="3"/>
    </row>
    <row r="439" spans="25:26" x14ac:dyDescent="0.45">
      <c r="Y439" s="34"/>
      <c r="Z439" s="3"/>
    </row>
    <row r="440" spans="25:26" x14ac:dyDescent="0.45">
      <c r="Y440" s="34"/>
      <c r="Z440" s="3"/>
    </row>
    <row r="441" spans="25:26" x14ac:dyDescent="0.45">
      <c r="Y441" s="34"/>
      <c r="Z441" s="3"/>
    </row>
    <row r="442" spans="25:26" x14ac:dyDescent="0.45">
      <c r="Y442" s="34"/>
      <c r="Z442" s="3"/>
    </row>
    <row r="443" spans="25:26" x14ac:dyDescent="0.45">
      <c r="Y443" s="34"/>
      <c r="Z443" s="3"/>
    </row>
    <row r="444" spans="25:26" x14ac:dyDescent="0.45">
      <c r="Y444" s="34"/>
      <c r="Z444" s="3"/>
    </row>
    <row r="445" spans="25:26" x14ac:dyDescent="0.45">
      <c r="Y445" s="34"/>
      <c r="Z445" s="3"/>
    </row>
    <row r="446" spans="25:26" x14ac:dyDescent="0.45">
      <c r="Y446" s="34"/>
      <c r="Z446" s="3"/>
    </row>
    <row r="447" spans="25:26" x14ac:dyDescent="0.45">
      <c r="Y447" s="34"/>
      <c r="Z447" s="3"/>
    </row>
    <row r="448" spans="25:26" x14ac:dyDescent="0.45">
      <c r="Y448" s="34"/>
      <c r="Z448" s="3"/>
    </row>
    <row r="449" spans="25:26" x14ac:dyDescent="0.45">
      <c r="Y449" s="34"/>
      <c r="Z449" s="3"/>
    </row>
    <row r="450" spans="25:26" x14ac:dyDescent="0.45">
      <c r="Y450" s="34"/>
      <c r="Z450" s="3"/>
    </row>
    <row r="451" spans="25:26" x14ac:dyDescent="0.45">
      <c r="Y451" s="34"/>
      <c r="Z451" s="3"/>
    </row>
    <row r="452" spans="25:26" x14ac:dyDescent="0.45">
      <c r="Y452" s="34"/>
      <c r="Z452" s="3"/>
    </row>
    <row r="453" spans="25:26" x14ac:dyDescent="0.45">
      <c r="Y453" s="34"/>
      <c r="Z453" s="3"/>
    </row>
    <row r="454" spans="25:26" x14ac:dyDescent="0.45">
      <c r="Y454" s="34"/>
      <c r="Z454" s="3"/>
    </row>
    <row r="455" spans="25:26" x14ac:dyDescent="0.45">
      <c r="Y455" s="34"/>
      <c r="Z455" s="3"/>
    </row>
    <row r="456" spans="25:26" x14ac:dyDescent="0.45">
      <c r="Y456" s="34"/>
      <c r="Z456" s="3"/>
    </row>
    <row r="457" spans="25:26" x14ac:dyDescent="0.45">
      <c r="Y457" s="34"/>
      <c r="Z457" s="3"/>
    </row>
    <row r="458" spans="25:26" x14ac:dyDescent="0.45">
      <c r="Y458" s="34"/>
      <c r="Z458" s="3"/>
    </row>
    <row r="459" spans="25:26" x14ac:dyDescent="0.45">
      <c r="Y459" s="34"/>
      <c r="Z459" s="3"/>
    </row>
    <row r="460" spans="25:26" x14ac:dyDescent="0.45">
      <c r="Y460" s="34"/>
      <c r="Z460" s="3"/>
    </row>
    <row r="461" spans="25:26" x14ac:dyDescent="0.45">
      <c r="Y461" s="34"/>
      <c r="Z461" s="3"/>
    </row>
    <row r="462" spans="25:26" x14ac:dyDescent="0.45">
      <c r="Y462" s="34"/>
      <c r="Z462" s="3"/>
    </row>
    <row r="463" spans="25:26" x14ac:dyDescent="0.45">
      <c r="Y463" s="34"/>
      <c r="Z463" s="3"/>
    </row>
    <row r="464" spans="25:26" x14ac:dyDescent="0.45">
      <c r="Y464" s="34"/>
      <c r="Z464" s="3"/>
    </row>
    <row r="465" spans="25:26" x14ac:dyDescent="0.45">
      <c r="Y465" s="34"/>
      <c r="Z465" s="3"/>
    </row>
    <row r="466" spans="25:26" x14ac:dyDescent="0.45">
      <c r="Y466" s="34"/>
      <c r="Z466" s="3"/>
    </row>
    <row r="467" spans="25:26" x14ac:dyDescent="0.45">
      <c r="Y467" s="34"/>
      <c r="Z467" s="3"/>
    </row>
    <row r="468" spans="25:26" x14ac:dyDescent="0.45">
      <c r="Y468" s="34"/>
      <c r="Z468" s="3"/>
    </row>
    <row r="469" spans="25:26" x14ac:dyDescent="0.45">
      <c r="Y469" s="34"/>
      <c r="Z469" s="3"/>
    </row>
    <row r="470" spans="25:26" x14ac:dyDescent="0.45">
      <c r="Y470" s="34"/>
      <c r="Z470" s="3"/>
    </row>
    <row r="471" spans="25:26" x14ac:dyDescent="0.45">
      <c r="Y471" s="34"/>
      <c r="Z471" s="3"/>
    </row>
    <row r="472" spans="25:26" x14ac:dyDescent="0.45">
      <c r="Y472" s="34"/>
      <c r="Z472" s="3"/>
    </row>
    <row r="473" spans="25:26" x14ac:dyDescent="0.45">
      <c r="Y473" s="34"/>
      <c r="Z473" s="3"/>
    </row>
    <row r="474" spans="25:26" x14ac:dyDescent="0.45">
      <c r="Y474" s="34"/>
      <c r="Z474" s="3"/>
    </row>
    <row r="475" spans="25:26" x14ac:dyDescent="0.45">
      <c r="Y475" s="34"/>
      <c r="Z475" s="3"/>
    </row>
    <row r="476" spans="25:26" x14ac:dyDescent="0.45">
      <c r="Y476" s="34"/>
      <c r="Z476" s="3"/>
    </row>
    <row r="477" spans="25:26" x14ac:dyDescent="0.45">
      <c r="Y477" s="34"/>
      <c r="Z477" s="3"/>
    </row>
    <row r="478" spans="25:26" x14ac:dyDescent="0.45">
      <c r="Y478" s="34"/>
      <c r="Z478" s="3"/>
    </row>
    <row r="479" spans="25:26" x14ac:dyDescent="0.45">
      <c r="Y479" s="34"/>
      <c r="Z479" s="3"/>
    </row>
    <row r="480" spans="25:26" x14ac:dyDescent="0.45">
      <c r="Y480" s="34"/>
      <c r="Z480" s="3"/>
    </row>
    <row r="481" spans="25:26" x14ac:dyDescent="0.45">
      <c r="Y481" s="34"/>
      <c r="Z481" s="3"/>
    </row>
    <row r="482" spans="25:26" x14ac:dyDescent="0.45">
      <c r="Y482" s="34"/>
      <c r="Z482" s="3"/>
    </row>
    <row r="483" spans="25:26" x14ac:dyDescent="0.45">
      <c r="Y483" s="34"/>
      <c r="Z483" s="3"/>
    </row>
    <row r="484" spans="25:26" x14ac:dyDescent="0.45">
      <c r="Y484" s="34"/>
      <c r="Z484" s="3"/>
    </row>
    <row r="485" spans="25:26" x14ac:dyDescent="0.45">
      <c r="Y485" s="34"/>
      <c r="Z485" s="3"/>
    </row>
    <row r="486" spans="25:26" x14ac:dyDescent="0.45">
      <c r="Y486" s="34"/>
      <c r="Z486" s="3"/>
    </row>
    <row r="487" spans="25:26" x14ac:dyDescent="0.45">
      <c r="Y487" s="34"/>
      <c r="Z487" s="3"/>
    </row>
    <row r="488" spans="25:26" x14ac:dyDescent="0.45">
      <c r="Y488" s="34"/>
      <c r="Z488" s="3"/>
    </row>
    <row r="489" spans="25:26" x14ac:dyDescent="0.45">
      <c r="Y489" s="34"/>
      <c r="Z489" s="3"/>
    </row>
    <row r="490" spans="25:26" x14ac:dyDescent="0.45">
      <c r="Y490" s="34"/>
      <c r="Z490" s="3"/>
    </row>
    <row r="491" spans="25:26" x14ac:dyDescent="0.45">
      <c r="Y491" s="34"/>
      <c r="Z491" s="3"/>
    </row>
    <row r="492" spans="25:26" x14ac:dyDescent="0.45">
      <c r="Y492" s="34"/>
      <c r="Z492" s="3"/>
    </row>
    <row r="493" spans="25:26" x14ac:dyDescent="0.45">
      <c r="Y493" s="34"/>
      <c r="Z493" s="3"/>
    </row>
    <row r="494" spans="25:26" x14ac:dyDescent="0.45">
      <c r="Y494" s="34"/>
      <c r="Z494" s="3"/>
    </row>
    <row r="495" spans="25:26" x14ac:dyDescent="0.45">
      <c r="Y495" s="34"/>
      <c r="Z495" s="3"/>
    </row>
    <row r="496" spans="25:26" x14ac:dyDescent="0.45">
      <c r="Y496" s="34"/>
      <c r="Z496" s="3"/>
    </row>
    <row r="497" spans="25:26" x14ac:dyDescent="0.45">
      <c r="Y497" s="34"/>
      <c r="Z497" s="3"/>
    </row>
    <row r="498" spans="25:26" x14ac:dyDescent="0.45">
      <c r="Y498" s="34"/>
      <c r="Z498" s="3"/>
    </row>
    <row r="499" spans="25:26" x14ac:dyDescent="0.45">
      <c r="Y499" s="34"/>
      <c r="Z499" s="3"/>
    </row>
    <row r="500" spans="25:26" x14ac:dyDescent="0.45">
      <c r="Y500" s="34"/>
      <c r="Z500" s="3"/>
    </row>
    <row r="501" spans="25:26" x14ac:dyDescent="0.45">
      <c r="Y501" s="34"/>
      <c r="Z501" s="3"/>
    </row>
    <row r="502" spans="25:26" x14ac:dyDescent="0.45">
      <c r="Y502" s="34"/>
      <c r="Z502" s="3"/>
    </row>
    <row r="503" spans="25:26" x14ac:dyDescent="0.45">
      <c r="Y503" s="34"/>
      <c r="Z503" s="3"/>
    </row>
    <row r="504" spans="25:26" x14ac:dyDescent="0.45">
      <c r="Y504" s="34"/>
      <c r="Z504" s="3"/>
    </row>
    <row r="505" spans="25:26" x14ac:dyDescent="0.45">
      <c r="Y505" s="34"/>
      <c r="Z505" s="3"/>
    </row>
    <row r="506" spans="25:26" x14ac:dyDescent="0.45">
      <c r="Y506" s="34"/>
      <c r="Z506" s="3"/>
    </row>
    <row r="507" spans="25:26" x14ac:dyDescent="0.45">
      <c r="Y507" s="34"/>
      <c r="Z507" s="3"/>
    </row>
    <row r="508" spans="25:26" x14ac:dyDescent="0.45">
      <c r="Y508" s="34"/>
      <c r="Z508" s="3"/>
    </row>
    <row r="509" spans="25:26" x14ac:dyDescent="0.45">
      <c r="Y509" s="34"/>
      <c r="Z509" s="3"/>
    </row>
    <row r="510" spans="25:26" x14ac:dyDescent="0.45">
      <c r="Y510" s="34"/>
      <c r="Z510" s="3"/>
    </row>
    <row r="511" spans="25:26" x14ac:dyDescent="0.45">
      <c r="Y511" s="34"/>
      <c r="Z511" s="3"/>
    </row>
    <row r="512" spans="25:26" x14ac:dyDescent="0.45">
      <c r="Y512" s="34"/>
      <c r="Z512" s="3"/>
    </row>
    <row r="513" spans="25:26" x14ac:dyDescent="0.45">
      <c r="Y513" s="34"/>
      <c r="Z513" s="3"/>
    </row>
    <row r="514" spans="25:26" x14ac:dyDescent="0.45">
      <c r="Y514" s="34"/>
      <c r="Z514" s="3"/>
    </row>
    <row r="515" spans="25:26" x14ac:dyDescent="0.45">
      <c r="Y515" s="34"/>
      <c r="Z515" s="3"/>
    </row>
    <row r="516" spans="25:26" x14ac:dyDescent="0.45">
      <c r="Y516" s="34"/>
      <c r="Z516" s="3"/>
    </row>
    <row r="517" spans="25:26" x14ac:dyDescent="0.45">
      <c r="Y517" s="34"/>
      <c r="Z517" s="3"/>
    </row>
    <row r="518" spans="25:26" x14ac:dyDescent="0.45">
      <c r="Y518" s="34"/>
      <c r="Z518" s="3"/>
    </row>
    <row r="519" spans="25:26" x14ac:dyDescent="0.45">
      <c r="Y519" s="34"/>
      <c r="Z519" s="3"/>
    </row>
    <row r="520" spans="25:26" x14ac:dyDescent="0.45">
      <c r="Y520" s="34"/>
      <c r="Z520" s="3"/>
    </row>
    <row r="521" spans="25:26" x14ac:dyDescent="0.45">
      <c r="Y521" s="34"/>
      <c r="Z521" s="3"/>
    </row>
    <row r="522" spans="25:26" x14ac:dyDescent="0.45">
      <c r="Y522" s="34"/>
      <c r="Z522" s="3"/>
    </row>
    <row r="523" spans="25:26" x14ac:dyDescent="0.45">
      <c r="Y523" s="34"/>
      <c r="Z523" s="3"/>
    </row>
    <row r="524" spans="25:26" x14ac:dyDescent="0.45">
      <c r="Y524" s="34"/>
      <c r="Z524" s="3"/>
    </row>
    <row r="525" spans="25:26" x14ac:dyDescent="0.45">
      <c r="Y525" s="34"/>
      <c r="Z525" s="3"/>
    </row>
    <row r="526" spans="25:26" x14ac:dyDescent="0.45">
      <c r="Y526" s="34"/>
      <c r="Z526" s="3"/>
    </row>
    <row r="527" spans="25:26" x14ac:dyDescent="0.45">
      <c r="Y527" s="34"/>
      <c r="Z527" s="3"/>
    </row>
    <row r="528" spans="25:26" x14ac:dyDescent="0.45">
      <c r="Y528" s="34"/>
      <c r="Z528" s="3"/>
    </row>
    <row r="529" spans="25:26" x14ac:dyDescent="0.45">
      <c r="Y529" s="34"/>
      <c r="Z529" s="3"/>
    </row>
    <row r="530" spans="25:26" x14ac:dyDescent="0.45">
      <c r="Y530" s="34"/>
      <c r="Z530" s="3"/>
    </row>
    <row r="531" spans="25:26" x14ac:dyDescent="0.45">
      <c r="Y531" s="34"/>
      <c r="Z531" s="3"/>
    </row>
    <row r="532" spans="25:26" x14ac:dyDescent="0.45">
      <c r="Y532" s="34"/>
      <c r="Z532" s="3"/>
    </row>
    <row r="533" spans="25:26" x14ac:dyDescent="0.45">
      <c r="Y533" s="34"/>
      <c r="Z533" s="3"/>
    </row>
    <row r="534" spans="25:26" x14ac:dyDescent="0.45">
      <c r="Y534" s="34"/>
      <c r="Z534" s="3"/>
    </row>
    <row r="535" spans="25:26" x14ac:dyDescent="0.45">
      <c r="Y535" s="34"/>
      <c r="Z535" s="3"/>
    </row>
    <row r="536" spans="25:26" x14ac:dyDescent="0.45">
      <c r="Y536" s="34"/>
      <c r="Z536" s="3"/>
    </row>
    <row r="537" spans="25:26" x14ac:dyDescent="0.45">
      <c r="Y537" s="34"/>
      <c r="Z537" s="3"/>
    </row>
    <row r="538" spans="25:26" x14ac:dyDescent="0.45">
      <c r="Y538" s="34"/>
      <c r="Z538" s="3"/>
    </row>
    <row r="539" spans="25:26" x14ac:dyDescent="0.45">
      <c r="Y539" s="34"/>
      <c r="Z539" s="3"/>
    </row>
    <row r="540" spans="25:26" x14ac:dyDescent="0.45">
      <c r="Y540" s="34"/>
      <c r="Z540" s="3"/>
    </row>
    <row r="541" spans="25:26" x14ac:dyDescent="0.45">
      <c r="Y541" s="34"/>
      <c r="Z541" s="3"/>
    </row>
    <row r="542" spans="25:26" x14ac:dyDescent="0.45">
      <c r="Y542" s="34"/>
      <c r="Z542" s="3"/>
    </row>
    <row r="543" spans="25:26" x14ac:dyDescent="0.45">
      <c r="Y543" s="34"/>
      <c r="Z543" s="3"/>
    </row>
    <row r="544" spans="25:26" x14ac:dyDescent="0.45">
      <c r="Y544" s="34"/>
      <c r="Z544" s="3"/>
    </row>
    <row r="545" spans="25:26" x14ac:dyDescent="0.45">
      <c r="Y545" s="34"/>
      <c r="Z545" s="3"/>
    </row>
    <row r="546" spans="25:26" x14ac:dyDescent="0.45">
      <c r="Y546" s="34"/>
      <c r="Z546" s="3"/>
    </row>
    <row r="547" spans="25:26" x14ac:dyDescent="0.45">
      <c r="Y547" s="34"/>
      <c r="Z547" s="3"/>
    </row>
    <row r="548" spans="25:26" x14ac:dyDescent="0.45">
      <c r="Y548" s="34"/>
      <c r="Z548" s="3"/>
    </row>
    <row r="549" spans="25:26" x14ac:dyDescent="0.45">
      <c r="Y549" s="34"/>
      <c r="Z549" s="3"/>
    </row>
    <row r="550" spans="25:26" x14ac:dyDescent="0.45">
      <c r="Y550" s="34"/>
      <c r="Z550" s="3"/>
    </row>
    <row r="551" spans="25:26" x14ac:dyDescent="0.45">
      <c r="Y551" s="34"/>
      <c r="Z551" s="3"/>
    </row>
    <row r="552" spans="25:26" x14ac:dyDescent="0.45">
      <c r="Y552" s="34"/>
      <c r="Z552" s="3"/>
    </row>
    <row r="553" spans="25:26" x14ac:dyDescent="0.45">
      <c r="Y553" s="34"/>
      <c r="Z553" s="3"/>
    </row>
    <row r="554" spans="25:26" x14ac:dyDescent="0.45">
      <c r="Y554" s="34"/>
      <c r="Z554" s="3"/>
    </row>
    <row r="555" spans="25:26" x14ac:dyDescent="0.45">
      <c r="Y555" s="34"/>
      <c r="Z555" s="3"/>
    </row>
    <row r="556" spans="25:26" x14ac:dyDescent="0.45">
      <c r="Y556" s="34"/>
      <c r="Z556" s="3"/>
    </row>
    <row r="557" spans="25:26" x14ac:dyDescent="0.45">
      <c r="Y557" s="34"/>
      <c r="Z557" s="3"/>
    </row>
    <row r="558" spans="25:26" x14ac:dyDescent="0.45">
      <c r="Y558" s="34"/>
      <c r="Z558" s="3"/>
    </row>
    <row r="559" spans="25:26" x14ac:dyDescent="0.45">
      <c r="Y559" s="34"/>
      <c r="Z559" s="3"/>
    </row>
    <row r="560" spans="25:26" x14ac:dyDescent="0.45">
      <c r="Y560" s="34"/>
      <c r="Z560" s="3"/>
    </row>
    <row r="561" spans="25:26" x14ac:dyDescent="0.45">
      <c r="Y561" s="34"/>
      <c r="Z561" s="3"/>
    </row>
    <row r="562" spans="25:26" x14ac:dyDescent="0.45">
      <c r="Y562" s="34"/>
      <c r="Z562" s="3"/>
    </row>
    <row r="563" spans="25:26" x14ac:dyDescent="0.45">
      <c r="Y563" s="34"/>
      <c r="Z563" s="3"/>
    </row>
    <row r="564" spans="25:26" x14ac:dyDescent="0.45">
      <c r="Y564" s="34"/>
      <c r="Z564" s="3"/>
    </row>
    <row r="565" spans="25:26" x14ac:dyDescent="0.45">
      <c r="Y565" s="34"/>
      <c r="Z565" s="3"/>
    </row>
    <row r="566" spans="25:26" x14ac:dyDescent="0.45">
      <c r="Y566" s="34"/>
      <c r="Z566" s="3"/>
    </row>
    <row r="567" spans="25:26" x14ac:dyDescent="0.45">
      <c r="Y567" s="34"/>
      <c r="Z567" s="3"/>
    </row>
    <row r="568" spans="25:26" x14ac:dyDescent="0.45">
      <c r="Y568" s="34"/>
      <c r="Z568" s="3"/>
    </row>
    <row r="569" spans="25:26" x14ac:dyDescent="0.45">
      <c r="Y569" s="34"/>
      <c r="Z569" s="3"/>
    </row>
    <row r="570" spans="25:26" x14ac:dyDescent="0.45">
      <c r="Y570" s="34"/>
      <c r="Z570" s="3"/>
    </row>
    <row r="571" spans="25:26" x14ac:dyDescent="0.45">
      <c r="Y571" s="34"/>
      <c r="Z571" s="3"/>
    </row>
    <row r="572" spans="25:26" x14ac:dyDescent="0.45">
      <c r="Y572" s="34"/>
      <c r="Z572" s="3"/>
    </row>
    <row r="573" spans="25:26" x14ac:dyDescent="0.45">
      <c r="Y573" s="34"/>
      <c r="Z573" s="3"/>
    </row>
    <row r="574" spans="25:26" x14ac:dyDescent="0.45">
      <c r="Y574" s="34"/>
      <c r="Z574" s="3"/>
    </row>
    <row r="575" spans="25:26" x14ac:dyDescent="0.45">
      <c r="Y575" s="34"/>
      <c r="Z575" s="3"/>
    </row>
    <row r="576" spans="25:26" x14ac:dyDescent="0.45">
      <c r="Y576" s="1"/>
    </row>
    <row r="577" spans="25:25" x14ac:dyDescent="0.45">
      <c r="Y577" s="1"/>
    </row>
    <row r="578" spans="25:25" x14ac:dyDescent="0.45">
      <c r="Y578" s="1"/>
    </row>
    <row r="579" spans="25:25" x14ac:dyDescent="0.45">
      <c r="Y579" s="1"/>
    </row>
    <row r="580" spans="25:25" x14ac:dyDescent="0.45">
      <c r="Y580" s="1"/>
    </row>
    <row r="581" spans="25:25" x14ac:dyDescent="0.45">
      <c r="Y581" s="1"/>
    </row>
    <row r="582" spans="25:25" x14ac:dyDescent="0.45">
      <c r="Y582" s="1"/>
    </row>
    <row r="583" spans="25:25" x14ac:dyDescent="0.45">
      <c r="Y583" s="1"/>
    </row>
    <row r="584" spans="25:25" x14ac:dyDescent="0.45">
      <c r="Y584" s="1"/>
    </row>
    <row r="585" spans="25:25" x14ac:dyDescent="0.45">
      <c r="Y585" s="1"/>
    </row>
    <row r="586" spans="25:25" x14ac:dyDescent="0.45">
      <c r="Y586" s="1"/>
    </row>
    <row r="587" spans="25:25" x14ac:dyDescent="0.45">
      <c r="Y587" s="1"/>
    </row>
    <row r="588" spans="25:25" x14ac:dyDescent="0.45">
      <c r="Y588" s="1"/>
    </row>
    <row r="589" spans="25:25" x14ac:dyDescent="0.45">
      <c r="Y589" s="1"/>
    </row>
    <row r="590" spans="25:25" x14ac:dyDescent="0.45">
      <c r="Y590" s="1"/>
    </row>
    <row r="591" spans="25:25" x14ac:dyDescent="0.45">
      <c r="Y591" s="1"/>
    </row>
    <row r="592" spans="25:25" x14ac:dyDescent="0.45">
      <c r="Y592" s="1"/>
    </row>
    <row r="593" spans="25:26" x14ac:dyDescent="0.45">
      <c r="Y593" s="1"/>
    </row>
    <row r="594" spans="25:26" x14ac:dyDescent="0.45">
      <c r="Y594" s="1"/>
    </row>
    <row r="595" spans="25:26" x14ac:dyDescent="0.45">
      <c r="Y595" s="1"/>
    </row>
    <row r="596" spans="25:26" x14ac:dyDescent="0.45">
      <c r="Y596" s="1"/>
    </row>
    <row r="597" spans="25:26" x14ac:dyDescent="0.45">
      <c r="Y597" s="1"/>
    </row>
    <row r="598" spans="25:26" x14ac:dyDescent="0.45">
      <c r="Y598" s="1"/>
    </row>
    <row r="599" spans="25:26" x14ac:dyDescent="0.45">
      <c r="Y599" s="1"/>
    </row>
    <row r="600" spans="25:26" x14ac:dyDescent="0.45">
      <c r="Y600" s="1"/>
    </row>
    <row r="601" spans="25:26" x14ac:dyDescent="0.45">
      <c r="Y601" s="1">
        <v>45352.606261574074</v>
      </c>
      <c r="Z601">
        <v>0</v>
      </c>
    </row>
    <row r="602" spans="25:26" x14ac:dyDescent="0.45">
      <c r="Y602" s="1">
        <v>45352.606678240743</v>
      </c>
      <c r="Z602">
        <v>0</v>
      </c>
    </row>
    <row r="603" spans="25:26" x14ac:dyDescent="0.45">
      <c r="Y603" s="1">
        <v>45352.607048611113</v>
      </c>
      <c r="Z603">
        <v>0</v>
      </c>
    </row>
    <row r="604" spans="25:26" x14ac:dyDescent="0.45">
      <c r="Y604" s="1">
        <v>45352.607488425929</v>
      </c>
      <c r="Z604">
        <v>0</v>
      </c>
    </row>
    <row r="605" spans="25:26" x14ac:dyDescent="0.45">
      <c r="Y605" s="1">
        <v>45352.607858796298</v>
      </c>
      <c r="Z605">
        <v>0</v>
      </c>
    </row>
    <row r="606" spans="25:26" x14ac:dyDescent="0.45">
      <c r="Y606" s="1">
        <v>45352.608252314814</v>
      </c>
      <c r="Z606">
        <v>0</v>
      </c>
    </row>
    <row r="607" spans="25:26" x14ac:dyDescent="0.45">
      <c r="Y607" s="1">
        <v>45352.608622685184</v>
      </c>
      <c r="Z607">
        <v>0</v>
      </c>
    </row>
    <row r="608" spans="25:26" x14ac:dyDescent="0.45">
      <c r="Y608" s="1">
        <v>45352.609027777777</v>
      </c>
      <c r="Z608">
        <v>0</v>
      </c>
    </row>
    <row r="609" spans="25:26" x14ac:dyDescent="0.45">
      <c r="Y609" s="1">
        <v>45352.609409722223</v>
      </c>
      <c r="Z609">
        <v>0</v>
      </c>
    </row>
    <row r="610" spans="25:26" x14ac:dyDescent="0.45">
      <c r="Y610" s="1">
        <v>45352.609756944446</v>
      </c>
      <c r="Z610">
        <v>0</v>
      </c>
    </row>
    <row r="611" spans="25:26" x14ac:dyDescent="0.45">
      <c r="Y611" s="1">
        <v>45352.610092592593</v>
      </c>
      <c r="Z611">
        <v>0</v>
      </c>
    </row>
    <row r="612" spans="25:26" x14ac:dyDescent="0.45">
      <c r="Y612" s="1">
        <v>45352.610474537039</v>
      </c>
      <c r="Z612">
        <v>0</v>
      </c>
    </row>
    <row r="613" spans="25:26" x14ac:dyDescent="0.45">
      <c r="Y613" s="1">
        <v>45352.610856481479</v>
      </c>
      <c r="Z613">
        <v>0</v>
      </c>
    </row>
    <row r="614" spans="25:26" x14ac:dyDescent="0.45">
      <c r="Y614" s="1">
        <v>45352.611168981479</v>
      </c>
      <c r="Z614">
        <v>0</v>
      </c>
    </row>
    <row r="615" spans="25:26" x14ac:dyDescent="0.45">
      <c r="Y615" s="1">
        <v>45352.611539351848</v>
      </c>
      <c r="Z615">
        <v>0</v>
      </c>
    </row>
    <row r="616" spans="25:26" x14ac:dyDescent="0.45">
      <c r="Y616" s="1">
        <v>45352.611979166664</v>
      </c>
      <c r="Z616">
        <v>0</v>
      </c>
    </row>
    <row r="617" spans="25:26" x14ac:dyDescent="0.45">
      <c r="Y617" s="1">
        <v>45352.612361111111</v>
      </c>
      <c r="Z617">
        <v>0</v>
      </c>
    </row>
    <row r="618" spans="25:26" x14ac:dyDescent="0.45">
      <c r="Y618" s="1">
        <v>45352.61277777778</v>
      </c>
      <c r="Z618">
        <v>0</v>
      </c>
    </row>
    <row r="619" spans="25:26" x14ac:dyDescent="0.45">
      <c r="Y619" s="1">
        <v>45352.613136574073</v>
      </c>
      <c r="Z619">
        <v>0</v>
      </c>
    </row>
    <row r="620" spans="25:26" x14ac:dyDescent="0.45">
      <c r="Y620" s="1">
        <v>45352.613518518519</v>
      </c>
      <c r="Z620">
        <v>0</v>
      </c>
    </row>
    <row r="621" spans="25:26" x14ac:dyDescent="0.45">
      <c r="Y621" s="1">
        <v>45352.61383101852</v>
      </c>
      <c r="Z621">
        <v>0</v>
      </c>
    </row>
    <row r="622" spans="25:26" x14ac:dyDescent="0.45">
      <c r="Y622" s="1">
        <v>45352.614189814813</v>
      </c>
      <c r="Z622">
        <v>0</v>
      </c>
    </row>
    <row r="623" spans="25:26" x14ac:dyDescent="0.45">
      <c r="Y623" s="1">
        <v>45352.614537037036</v>
      </c>
      <c r="Z623">
        <v>0</v>
      </c>
    </row>
    <row r="624" spans="25:26" x14ac:dyDescent="0.45">
      <c r="Y624" s="1">
        <v>45352.61478009259</v>
      </c>
      <c r="Z624">
        <v>0</v>
      </c>
    </row>
    <row r="625" spans="25:26" x14ac:dyDescent="0.45">
      <c r="Y625" s="1">
        <v>45352.614965277775</v>
      </c>
      <c r="Z625">
        <v>0</v>
      </c>
    </row>
    <row r="626" spans="25:26" x14ac:dyDescent="0.45">
      <c r="Y626" s="1">
        <v>45352.615173611113</v>
      </c>
      <c r="Z626">
        <v>0</v>
      </c>
    </row>
    <row r="627" spans="25:26" x14ac:dyDescent="0.45">
      <c r="Y627" s="1">
        <v>45352.615358796298</v>
      </c>
      <c r="Z627">
        <v>0</v>
      </c>
    </row>
    <row r="628" spans="25:26" x14ac:dyDescent="0.45">
      <c r="Y628" s="1">
        <v>45352.615601851852</v>
      </c>
      <c r="Z628">
        <v>0</v>
      </c>
    </row>
    <row r="629" spans="25:26" x14ac:dyDescent="0.45">
      <c r="Y629" s="1">
        <v>45352.615787037037</v>
      </c>
      <c r="Z629">
        <v>0</v>
      </c>
    </row>
    <row r="630" spans="25:26" x14ac:dyDescent="0.45">
      <c r="Y630" s="1">
        <v>45352.616018518522</v>
      </c>
      <c r="Z630">
        <v>0</v>
      </c>
    </row>
    <row r="631" spans="25:26" x14ac:dyDescent="0.45">
      <c r="Y631" s="1">
        <v>45352.616226851853</v>
      </c>
      <c r="Z631">
        <v>0</v>
      </c>
    </row>
    <row r="632" spans="25:26" x14ac:dyDescent="0.45">
      <c r="Y632" s="1">
        <v>45352.616388888891</v>
      </c>
      <c r="Z632">
        <v>0</v>
      </c>
    </row>
    <row r="633" spans="25:26" x14ac:dyDescent="0.45">
      <c r="Y633" s="1">
        <v>45352.616620370369</v>
      </c>
      <c r="Z633">
        <v>0</v>
      </c>
    </row>
    <row r="634" spans="25:26" x14ac:dyDescent="0.45">
      <c r="Y634" s="1">
        <v>45352.61681712963</v>
      </c>
      <c r="Z634">
        <v>0</v>
      </c>
    </row>
    <row r="635" spans="25:26" x14ac:dyDescent="0.45">
      <c r="Y635" s="1">
        <v>45352.617037037038</v>
      </c>
      <c r="Z635">
        <v>0</v>
      </c>
    </row>
    <row r="636" spans="25:26" x14ac:dyDescent="0.45">
      <c r="Y636" s="1">
        <v>45352.617210648146</v>
      </c>
      <c r="Z636">
        <v>0</v>
      </c>
    </row>
    <row r="637" spans="25:26" x14ac:dyDescent="0.45">
      <c r="Y637" s="1">
        <v>45352.6174537037</v>
      </c>
      <c r="Z637">
        <v>0</v>
      </c>
    </row>
    <row r="638" spans="25:26" x14ac:dyDescent="0.45">
      <c r="Y638" s="1">
        <v>45352.617719907408</v>
      </c>
      <c r="Z638">
        <v>0</v>
      </c>
    </row>
    <row r="639" spans="25:26" x14ac:dyDescent="0.45">
      <c r="Y639" s="1">
        <v>45352.630162037036</v>
      </c>
      <c r="Z639">
        <v>0</v>
      </c>
    </row>
    <row r="640" spans="25:26" x14ac:dyDescent="0.45">
      <c r="Y640" s="1">
        <v>45352.630370370367</v>
      </c>
      <c r="Z640">
        <v>0</v>
      </c>
    </row>
    <row r="641" spans="25:26" x14ac:dyDescent="0.45">
      <c r="Y641" s="1">
        <v>45352.630567129629</v>
      </c>
      <c r="Z641">
        <v>0</v>
      </c>
    </row>
    <row r="642" spans="25:26" x14ac:dyDescent="0.45">
      <c r="Y642" s="1">
        <v>45352.630752314813</v>
      </c>
      <c r="Z642">
        <v>0</v>
      </c>
    </row>
    <row r="643" spans="25:26" x14ac:dyDescent="0.45">
      <c r="Y643" s="1">
        <v>45352.630960648145</v>
      </c>
      <c r="Z643">
        <v>0</v>
      </c>
    </row>
    <row r="644" spans="25:26" x14ac:dyDescent="0.45">
      <c r="Y644" s="1">
        <v>45352.631238425929</v>
      </c>
      <c r="Z644">
        <v>0</v>
      </c>
    </row>
    <row r="645" spans="25:26" x14ac:dyDescent="0.45">
      <c r="Y645" s="1">
        <v>45352.631435185183</v>
      </c>
      <c r="Z645">
        <v>0</v>
      </c>
    </row>
    <row r="646" spans="25:26" x14ac:dyDescent="0.45">
      <c r="Y646" s="1">
        <v>45352.631620370368</v>
      </c>
      <c r="Z646">
        <v>0</v>
      </c>
    </row>
    <row r="647" spans="25:26" x14ac:dyDescent="0.45">
      <c r="Y647" s="1">
        <v>45352.631793981483</v>
      </c>
      <c r="Z647">
        <v>0</v>
      </c>
    </row>
    <row r="648" spans="25:26" x14ac:dyDescent="0.45">
      <c r="Y648" s="1">
        <v>45352.631967592592</v>
      </c>
      <c r="Z648">
        <v>0</v>
      </c>
    </row>
    <row r="649" spans="25:26" x14ac:dyDescent="0.45">
      <c r="Y649" s="1">
        <v>45352.632453703707</v>
      </c>
      <c r="Z649">
        <v>0</v>
      </c>
    </row>
    <row r="650" spans="25:26" x14ac:dyDescent="0.45">
      <c r="Y650" s="1">
        <v>45352.632754629631</v>
      </c>
      <c r="Z650">
        <v>0</v>
      </c>
    </row>
    <row r="651" spans="25:26" x14ac:dyDescent="0.45">
      <c r="Y651" s="1">
        <v>45352.632951388892</v>
      </c>
      <c r="Z651">
        <v>0</v>
      </c>
    </row>
    <row r="652" spans="25:26" x14ac:dyDescent="0.45">
      <c r="Y652" s="1">
        <v>45352.633240740739</v>
      </c>
      <c r="Z652">
        <v>0</v>
      </c>
    </row>
    <row r="653" spans="25:26" x14ac:dyDescent="0.45">
      <c r="Y653" s="1">
        <v>45352.634733796294</v>
      </c>
      <c r="Z653">
        <v>0</v>
      </c>
    </row>
    <row r="654" spans="25:26" x14ac:dyDescent="0.45">
      <c r="Y654" s="1">
        <v>45352.635648148149</v>
      </c>
      <c r="Z654">
        <v>0</v>
      </c>
    </row>
    <row r="655" spans="25:26" x14ac:dyDescent="0.45">
      <c r="Y655" s="1">
        <v>45352.635833333334</v>
      </c>
      <c r="Z655">
        <v>0</v>
      </c>
    </row>
    <row r="656" spans="25:26" x14ac:dyDescent="0.45">
      <c r="Y656" s="1">
        <v>45352.636076388888</v>
      </c>
      <c r="Z656">
        <v>0</v>
      </c>
    </row>
    <row r="657" spans="25:26" x14ac:dyDescent="0.45">
      <c r="Y657" s="1">
        <v>45352.636319444442</v>
      </c>
      <c r="Z657">
        <v>0</v>
      </c>
    </row>
    <row r="658" spans="25:26" x14ac:dyDescent="0.45">
      <c r="Y658" s="1">
        <v>45352.636550925927</v>
      </c>
      <c r="Z658">
        <v>0</v>
      </c>
    </row>
    <row r="659" spans="25:26" x14ac:dyDescent="0.45">
      <c r="Y659" s="1">
        <v>45352.636782407404</v>
      </c>
      <c r="Z659">
        <v>0</v>
      </c>
    </row>
    <row r="660" spans="25:26" x14ac:dyDescent="0.45">
      <c r="Y660" s="1">
        <v>45352.637002314812</v>
      </c>
      <c r="Z660">
        <v>0</v>
      </c>
    </row>
    <row r="661" spans="25:26" x14ac:dyDescent="0.45">
      <c r="Y661" s="1">
        <v>45352.637291666666</v>
      </c>
      <c r="Z661">
        <v>0</v>
      </c>
    </row>
    <row r="662" spans="25:26" x14ac:dyDescent="0.45">
      <c r="Y662" s="1">
        <v>45352.637465277781</v>
      </c>
      <c r="Z662">
        <v>0</v>
      </c>
    </row>
    <row r="663" spans="25:26" x14ac:dyDescent="0.45">
      <c r="Y663" s="1">
        <v>45352.637638888889</v>
      </c>
      <c r="Z663">
        <v>0</v>
      </c>
    </row>
    <row r="664" spans="25:26" x14ac:dyDescent="0.45">
      <c r="Y664" s="1">
        <v>45352.63784722222</v>
      </c>
      <c r="Z664">
        <v>0</v>
      </c>
    </row>
    <row r="665" spans="25:26" x14ac:dyDescent="0.45">
      <c r="Y665" s="1">
        <v>45352.638067129628</v>
      </c>
      <c r="Z665">
        <v>0</v>
      </c>
    </row>
    <row r="666" spans="25:26" x14ac:dyDescent="0.45">
      <c r="Y666" s="1">
        <v>45352.63826388889</v>
      </c>
      <c r="Z666">
        <v>0</v>
      </c>
    </row>
    <row r="667" spans="25:26" x14ac:dyDescent="0.45">
      <c r="Y667" s="1">
        <v>45352.638460648152</v>
      </c>
      <c r="Z667">
        <v>0</v>
      </c>
    </row>
    <row r="668" spans="25:26" x14ac:dyDescent="0.45">
      <c r="Y668" s="1">
        <v>45352.638622685183</v>
      </c>
      <c r="Z668">
        <v>0</v>
      </c>
    </row>
    <row r="669" spans="25:26" x14ac:dyDescent="0.45">
      <c r="Y669" s="1">
        <v>45352.638784722221</v>
      </c>
      <c r="Z669">
        <v>0</v>
      </c>
    </row>
    <row r="670" spans="25:26" x14ac:dyDescent="0.45">
      <c r="Y670" s="1">
        <v>45352.638969907406</v>
      </c>
      <c r="Z670">
        <v>0</v>
      </c>
    </row>
    <row r="671" spans="25:26" x14ac:dyDescent="0.45">
      <c r="Y671" s="1">
        <v>45352.639236111114</v>
      </c>
      <c r="Z671">
        <v>0</v>
      </c>
    </row>
    <row r="672" spans="25:26" x14ac:dyDescent="0.45">
      <c r="Y672" s="1">
        <v>45352.639432870368</v>
      </c>
      <c r="Z672">
        <v>0</v>
      </c>
    </row>
    <row r="673" spans="25:26" x14ac:dyDescent="0.45">
      <c r="Y673" s="1">
        <v>45352.639618055553</v>
      </c>
      <c r="Z673">
        <v>0</v>
      </c>
    </row>
    <row r="674" spans="25:26" x14ac:dyDescent="0.45">
      <c r="Y674" s="1">
        <v>45352.639780092592</v>
      </c>
      <c r="Z674">
        <v>0</v>
      </c>
    </row>
    <row r="675" spans="25:26" x14ac:dyDescent="0.45">
      <c r="Y675" s="1">
        <v>45352.639953703707</v>
      </c>
      <c r="Z675">
        <v>0</v>
      </c>
    </row>
    <row r="676" spans="25:26" x14ac:dyDescent="0.45">
      <c r="Y676" s="1">
        <v>45352.640127314815</v>
      </c>
      <c r="Z676">
        <v>0</v>
      </c>
    </row>
    <row r="677" spans="25:26" x14ac:dyDescent="0.45">
      <c r="Y677" s="1">
        <v>45352.640300925923</v>
      </c>
      <c r="Z677">
        <v>0</v>
      </c>
    </row>
    <row r="678" spans="25:26" x14ac:dyDescent="0.45">
      <c r="Y678" s="1">
        <v>45352.640486111108</v>
      </c>
      <c r="Z678">
        <v>0</v>
      </c>
    </row>
    <row r="679" spans="25:26" x14ac:dyDescent="0.45">
      <c r="Y679" s="1">
        <v>45352.640694444446</v>
      </c>
      <c r="Z679">
        <v>0</v>
      </c>
    </row>
    <row r="680" spans="25:26" x14ac:dyDescent="0.45">
      <c r="Y680" s="1">
        <v>45352.640868055554</v>
      </c>
      <c r="Z680">
        <v>0</v>
      </c>
    </row>
    <row r="681" spans="25:26" x14ac:dyDescent="0.45">
      <c r="Y681" s="1">
        <v>45352.641053240739</v>
      </c>
      <c r="Z681">
        <v>0</v>
      </c>
    </row>
    <row r="682" spans="25:26" x14ac:dyDescent="0.45">
      <c r="Y682" s="1">
        <v>45352.641238425924</v>
      </c>
      <c r="Z682">
        <v>0</v>
      </c>
    </row>
    <row r="683" spans="25:26" x14ac:dyDescent="0.45">
      <c r="Y683" s="1">
        <v>45352.641446759262</v>
      </c>
      <c r="Z683">
        <v>0</v>
      </c>
    </row>
    <row r="684" spans="25:26" x14ac:dyDescent="0.45">
      <c r="Y684" s="1">
        <v>45352.641631944447</v>
      </c>
      <c r="Z684">
        <v>0</v>
      </c>
    </row>
    <row r="685" spans="25:26" x14ac:dyDescent="0.45">
      <c r="Y685" s="1">
        <v>45352.641805555555</v>
      </c>
      <c r="Z685">
        <v>0</v>
      </c>
    </row>
    <row r="686" spans="25:26" x14ac:dyDescent="0.45">
      <c r="Y686" s="1">
        <v>45352.642002314817</v>
      </c>
      <c r="Z686">
        <v>0</v>
      </c>
    </row>
    <row r="687" spans="25:26" x14ac:dyDescent="0.45">
      <c r="Y687" s="1">
        <v>45352.642199074071</v>
      </c>
      <c r="Z687">
        <v>0</v>
      </c>
    </row>
    <row r="688" spans="25:26" x14ac:dyDescent="0.45">
      <c r="Y688" s="1">
        <v>45349.578009259261</v>
      </c>
      <c r="Z688">
        <v>0</v>
      </c>
    </row>
    <row r="689" spans="25:26" x14ac:dyDescent="0.45">
      <c r="Y689" s="1">
        <v>45349.578310185185</v>
      </c>
      <c r="Z689">
        <v>0</v>
      </c>
    </row>
    <row r="690" spans="25:26" x14ac:dyDescent="0.45">
      <c r="Y690" s="1">
        <v>45349.578622685185</v>
      </c>
      <c r="Z690">
        <v>0</v>
      </c>
    </row>
    <row r="691" spans="25:26" x14ac:dyDescent="0.45">
      <c r="Y691" s="1">
        <v>45349.578935185185</v>
      </c>
      <c r="Z691">
        <v>0</v>
      </c>
    </row>
    <row r="692" spans="25:26" x14ac:dyDescent="0.45">
      <c r="Y692" s="1">
        <v>45349.579236111109</v>
      </c>
      <c r="Z692">
        <v>0</v>
      </c>
    </row>
    <row r="693" spans="25:26" x14ac:dyDescent="0.45">
      <c r="Y693" s="1">
        <v>45349.579525462963</v>
      </c>
      <c r="Z693">
        <v>0</v>
      </c>
    </row>
    <row r="694" spans="25:26" x14ac:dyDescent="0.45">
      <c r="Y694" s="1">
        <v>45349.57980324074</v>
      </c>
      <c r="Z694">
        <v>0</v>
      </c>
    </row>
    <row r="695" spans="25:26" x14ac:dyDescent="0.45">
      <c r="Y695" s="1">
        <v>45349.58011574074</v>
      </c>
      <c r="Z695">
        <v>0</v>
      </c>
    </row>
    <row r="696" spans="25:26" x14ac:dyDescent="0.45">
      <c r="Y696" s="1">
        <v>45349.580439814818</v>
      </c>
      <c r="Z696">
        <v>0</v>
      </c>
    </row>
    <row r="697" spans="25:26" x14ac:dyDescent="0.45">
      <c r="Y697" s="1">
        <v>45349.58085648148</v>
      </c>
      <c r="Z697">
        <v>0</v>
      </c>
    </row>
    <row r="698" spans="25:26" x14ac:dyDescent="0.45">
      <c r="Y698" s="1">
        <v>45349.581157407411</v>
      </c>
      <c r="Z698">
        <v>0</v>
      </c>
    </row>
    <row r="699" spans="25:26" x14ac:dyDescent="0.45">
      <c r="Y699" s="1">
        <v>45349.581377314818</v>
      </c>
      <c r="Z699">
        <v>0</v>
      </c>
    </row>
    <row r="700" spans="25:26" x14ac:dyDescent="0.45">
      <c r="Y700" s="1">
        <v>45349.581550925926</v>
      </c>
      <c r="Z700">
        <v>0</v>
      </c>
    </row>
    <row r="701" spans="25:26" x14ac:dyDescent="0.45">
      <c r="Y701" s="1">
        <v>45349.581736111111</v>
      </c>
      <c r="Z701">
        <v>0</v>
      </c>
    </row>
    <row r="702" spans="25:26" x14ac:dyDescent="0.45">
      <c r="Y702" s="1">
        <v>45349.58189814815</v>
      </c>
      <c r="Z702">
        <v>0</v>
      </c>
    </row>
    <row r="703" spans="25:26" x14ac:dyDescent="0.45">
      <c r="Y703" s="1">
        <v>45349.582083333335</v>
      </c>
      <c r="Z703">
        <v>0</v>
      </c>
    </row>
    <row r="704" spans="25:26" x14ac:dyDescent="0.45">
      <c r="Y704" s="1">
        <v>45349.582245370373</v>
      </c>
      <c r="Z704">
        <v>0</v>
      </c>
    </row>
    <row r="705" spans="25:26" x14ac:dyDescent="0.45">
      <c r="Y705" s="1">
        <v>45349.582430555558</v>
      </c>
      <c r="Z705">
        <v>0</v>
      </c>
    </row>
    <row r="706" spans="25:26" x14ac:dyDescent="0.45">
      <c r="Y706" s="1">
        <v>45349.582615740743</v>
      </c>
      <c r="Z706">
        <v>0</v>
      </c>
    </row>
    <row r="707" spans="25:26" x14ac:dyDescent="0.45">
      <c r="Y707" s="1">
        <v>45349.582812499997</v>
      </c>
      <c r="Z707">
        <v>0</v>
      </c>
    </row>
    <row r="708" spans="25:26" x14ac:dyDescent="0.45">
      <c r="Y708" s="1">
        <v>45349.582974537036</v>
      </c>
      <c r="Z708">
        <v>0</v>
      </c>
    </row>
    <row r="709" spans="25:26" x14ac:dyDescent="0.45">
      <c r="Y709" s="1">
        <v>45349.583171296297</v>
      </c>
      <c r="Z709">
        <v>0</v>
      </c>
    </row>
    <row r="710" spans="25:26" x14ac:dyDescent="0.45">
      <c r="Y710" s="1">
        <v>45349.583344907405</v>
      </c>
      <c r="Z710">
        <v>0</v>
      </c>
    </row>
    <row r="711" spans="25:26" x14ac:dyDescent="0.45">
      <c r="Y711" s="1">
        <v>45349.58353009259</v>
      </c>
      <c r="Z711">
        <v>0</v>
      </c>
    </row>
    <row r="712" spans="25:26" x14ac:dyDescent="0.45">
      <c r="Y712" s="1">
        <v>45349.583692129629</v>
      </c>
      <c r="Z712">
        <v>0</v>
      </c>
    </row>
    <row r="713" spans="25:26" x14ac:dyDescent="0.45">
      <c r="Y713" s="1">
        <v>45349.583865740744</v>
      </c>
      <c r="Z713">
        <v>0</v>
      </c>
    </row>
    <row r="714" spans="25:26" x14ac:dyDescent="0.45">
      <c r="Y714" s="1">
        <v>45349.584050925929</v>
      </c>
      <c r="Z714">
        <v>0</v>
      </c>
    </row>
    <row r="715" spans="25:26" x14ac:dyDescent="0.45">
      <c r="Y715" s="1">
        <v>45349.58425925926</v>
      </c>
      <c r="Z715">
        <v>0</v>
      </c>
    </row>
  </sheetData>
  <protectedRanges>
    <protectedRange sqref="L2:S2" name="text_1"/>
  </protectedRanges>
  <mergeCells count="1">
    <mergeCell ref="L1:S1"/>
  </mergeCells>
  <conditionalFormatting sqref="L1:M2">
    <cfRule type="cellIs" dxfId="351" priority="30" operator="equal">
      <formula>"No Analysis"</formula>
    </cfRule>
  </conditionalFormatting>
  <dataValidations count="1">
    <dataValidation allowBlank="1" showErrorMessage="1" sqref="L3:M42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O889"/>
  <sheetViews>
    <sheetView zoomScale="60" zoomScaleNormal="60" workbookViewId="0">
      <pane xSplit="7" ySplit="16" topLeftCell="K17" activePane="bottomRight" state="frozen"/>
      <selection activeCell="A11" sqref="A11"/>
      <selection pane="topRight" activeCell="D11" sqref="D11"/>
      <selection pane="bottomLeft" activeCell="A17" sqref="A17"/>
      <selection pane="bottomRight" activeCell="O27" sqref="O27"/>
    </sheetView>
  </sheetViews>
  <sheetFormatPr defaultRowHeight="14.25" x14ac:dyDescent="0.45"/>
  <cols>
    <col min="1" max="1" width="4.265625" customWidth="1"/>
    <col min="2" max="2" width="14" bestFit="1" customWidth="1"/>
    <col min="3" max="3" width="21.53125" bestFit="1" customWidth="1"/>
    <col min="4" max="5" width="10.46484375" customWidth="1"/>
    <col min="6" max="6" width="12.1328125" customWidth="1"/>
    <col min="7" max="7" width="24.33203125" bestFit="1" customWidth="1"/>
    <col min="8" max="8" width="6.796875" customWidth="1"/>
    <col min="9" max="9" width="8.1328125" bestFit="1" customWidth="1"/>
    <col min="10" max="10" width="10.3984375" customWidth="1"/>
    <col min="11" max="11" width="6.86328125" customWidth="1"/>
    <col min="12" max="20" width="2" customWidth="1"/>
    <col min="21" max="23" width="8.73046875" customWidth="1"/>
    <col min="24" max="24" width="8.73046875" hidden="1" customWidth="1"/>
    <col min="25" max="27" width="3" hidden="1" customWidth="1"/>
    <col min="28" max="28" width="8.7304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9.6640625" bestFit="1" customWidth="1"/>
    <col min="43" max="43" width="5.796875" customWidth="1"/>
    <col min="44" max="44" width="10.73046875" bestFit="1" customWidth="1"/>
    <col min="45" max="45" width="7.46484375" bestFit="1" customWidth="1"/>
    <col min="46" max="46" width="4" customWidth="1"/>
    <col min="47" max="47" width="13.6640625" customWidth="1"/>
    <col min="48" max="48" width="7.19921875" customWidth="1"/>
    <col min="49" max="49" width="23.3320312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4.6640625" customWidth="1"/>
    <col min="56" max="56" width="6.59765625" bestFit="1" customWidth="1"/>
    <col min="57" max="57" width="5.265625" bestFit="1" customWidth="1"/>
    <col min="58" max="64" width="4.6640625" customWidth="1"/>
    <col min="66" max="67" width="13.86328125" customWidth="1"/>
  </cols>
  <sheetData>
    <row r="1" spans="1:67" ht="11.3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35" customHeight="1" x14ac:dyDescent="0.45"/>
    <row r="3" spans="1:67" ht="11.35" customHeight="1" x14ac:dyDescent="0.45"/>
    <row r="4" spans="1:67" ht="11.35" customHeight="1" x14ac:dyDescent="0.45"/>
    <row r="5" spans="1:67" ht="11.35" customHeight="1" x14ac:dyDescent="0.45"/>
    <row r="6" spans="1:67" ht="11.35" customHeight="1" x14ac:dyDescent="0.45"/>
    <row r="7" spans="1:67" ht="11.35" customHeight="1" x14ac:dyDescent="0.45"/>
    <row r="8" spans="1:67" ht="11.35" customHeight="1" x14ac:dyDescent="0.45"/>
    <row r="9" spans="1:67" ht="11.35" customHeight="1" x14ac:dyDescent="0.45"/>
    <row r="10" spans="1:67" ht="11.35" customHeight="1" x14ac:dyDescent="0.45"/>
    <row r="11" spans="1:67" ht="11.35" customHeight="1" x14ac:dyDescent="0.45"/>
    <row r="12" spans="1:67" ht="11.35" customHeight="1" x14ac:dyDescent="0.45">
      <c r="A12" s="40">
        <v>1</v>
      </c>
      <c r="B12" s="41">
        <v>45330.553657407407</v>
      </c>
      <c r="C12" s="40" t="s">
        <v>43</v>
      </c>
      <c r="D12" s="40" t="s">
        <v>44</v>
      </c>
      <c r="E12" s="40" t="s">
        <v>38</v>
      </c>
      <c r="F12" s="40" t="s">
        <v>31</v>
      </c>
      <c r="G12" s="42" t="s">
        <v>58</v>
      </c>
      <c r="H12" s="42">
        <v>15</v>
      </c>
      <c r="I12" s="56"/>
      <c r="J12" s="56"/>
      <c r="K12" s="43"/>
      <c r="L12" s="43"/>
      <c r="M12" s="43"/>
      <c r="N12" s="43"/>
      <c r="O12" s="43"/>
      <c r="P12" s="43"/>
      <c r="Q12" s="43"/>
      <c r="R12" s="44"/>
      <c r="S12" s="45"/>
      <c r="T12" s="46"/>
      <c r="U12" s="47" t="str">
        <f>IF(F12&lt;&gt;"",IFERROR(HLOOKUP("prediction_xgb_"&amp;F12,ML_prediction!$D$4:$AP$6,3,0),"No Analysis"),"")</f>
        <v>Side-way</v>
      </c>
      <c r="V12" s="47" t="str">
        <f>IF(F12&lt;&gt;"",IFERROR(HLOOKUP("prediction_LR_"&amp;F12,ML_prediction!$D$4:$AP$6,3,0),"No Analysis"),"")</f>
        <v>Down</v>
      </c>
      <c r="W12" s="48"/>
      <c r="X12" s="48"/>
      <c r="Y12" s="48"/>
      <c r="Z12" s="48"/>
      <c r="AA12" s="48"/>
      <c r="AB12" s="48"/>
      <c r="AC12" s="48"/>
      <c r="AD12" s="46"/>
      <c r="AE12" s="46"/>
      <c r="AF12" s="46"/>
      <c r="AG12" s="46"/>
      <c r="AH12" s="46"/>
      <c r="AI12" s="46"/>
      <c r="AJ12" s="46"/>
      <c r="AK12" s="46"/>
      <c r="AL12" s="45"/>
      <c r="AM12" s="46"/>
      <c r="AN12" s="46"/>
      <c r="AO12" s="49" t="s">
        <v>45</v>
      </c>
      <c r="AP12" s="50">
        <v>545</v>
      </c>
      <c r="AQ12" s="51">
        <v>2</v>
      </c>
      <c r="AR12" s="52">
        <f>AQ12*AP12*H12</f>
        <v>16350</v>
      </c>
      <c r="AS12" s="52"/>
      <c r="AT12" s="53"/>
      <c r="AU12" s="45"/>
      <c r="AV12" s="49"/>
      <c r="AW12" s="53"/>
      <c r="AX12" s="51">
        <f t="shared" ref="AX12" si="0">IF(AQ12&lt;&gt;"",AQ12, "")</f>
        <v>2</v>
      </c>
      <c r="AY12" s="52">
        <v>536.6</v>
      </c>
      <c r="AZ12" s="52">
        <f t="shared" ref="AZ12" si="1">IF(AY12&lt;&gt;"",AY12*AX12*H12,"")</f>
        <v>16098</v>
      </c>
      <c r="BA12" s="54">
        <f>IF(AO12&lt;&gt;"",IF(AO12="BUY",(AZ12-AR12),-(AZ12-AR12)),"")</f>
        <v>252</v>
      </c>
      <c r="BB12" s="55">
        <f>IF(BA12&lt;&gt;"",BA12/(AR12),"")</f>
        <v>1.5412844036697248E-2</v>
      </c>
      <c r="BC12" s="10"/>
      <c r="BD12" s="11"/>
      <c r="BE12" s="11"/>
      <c r="BF12" s="11"/>
      <c r="BG12" s="12"/>
      <c r="BH12" s="13"/>
      <c r="BI12" s="13"/>
      <c r="BJ12" s="13"/>
      <c r="BK12" s="13"/>
      <c r="BL12" s="13"/>
      <c r="BN12" s="34">
        <v>45346.95553240741</v>
      </c>
      <c r="BO12" s="3">
        <v>0</v>
      </c>
    </row>
    <row r="13" spans="1:67" ht="11.35" customHeight="1" x14ac:dyDescent="0.45"/>
    <row r="14" spans="1:67" ht="20" customHeight="1" x14ac:dyDescent="0.45">
      <c r="G14" s="130" t="s">
        <v>21</v>
      </c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28" t="s">
        <v>47</v>
      </c>
      <c r="V14" s="128"/>
      <c r="W14" s="128"/>
      <c r="X14" s="128"/>
      <c r="Y14" s="128"/>
      <c r="Z14" s="128"/>
      <c r="AA14" s="128"/>
      <c r="AB14" s="128"/>
      <c r="AC14" s="131" t="s">
        <v>22</v>
      </c>
      <c r="AD14" s="131"/>
      <c r="AE14" s="131"/>
      <c r="AF14" s="131"/>
      <c r="AG14" s="131"/>
      <c r="AH14" s="131"/>
      <c r="AI14" s="131"/>
      <c r="AJ14" s="131"/>
      <c r="AK14" s="131"/>
      <c r="AL14" s="130" t="s">
        <v>23</v>
      </c>
      <c r="AM14" s="130"/>
      <c r="AN14" s="130"/>
      <c r="AO14" s="130"/>
      <c r="AP14" s="130"/>
      <c r="AQ14" s="130"/>
      <c r="AR14" s="130"/>
      <c r="AS14" s="130"/>
      <c r="AU14" s="129" t="s">
        <v>30</v>
      </c>
      <c r="AV14" s="129"/>
      <c r="AW14" s="129"/>
      <c r="AX14" s="129"/>
      <c r="AY14" s="129"/>
      <c r="AZ14" s="129"/>
      <c r="BA14" s="129"/>
      <c r="BB14" s="129"/>
      <c r="BO14" s="57" t="str">
        <f>"Max = " &amp; ROUND(MAX(BO18:BO600),2)</f>
        <v>Max = 0</v>
      </c>
    </row>
    <row r="15" spans="1:67" s="4" customFormat="1" ht="40.9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63</v>
      </c>
      <c r="J15" s="18" t="s">
        <v>62</v>
      </c>
      <c r="K15" s="18" t="s">
        <v>49</v>
      </c>
      <c r="L15" s="18" t="s">
        <v>50</v>
      </c>
      <c r="M15" s="18"/>
      <c r="N15" s="18"/>
      <c r="O15" s="18"/>
      <c r="P15" s="18"/>
      <c r="Q15" s="18"/>
      <c r="R15" s="18"/>
      <c r="S15" s="18"/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6"/>
      <c r="BE15" s="8"/>
      <c r="BF15" s="8"/>
      <c r="BG15" s="6"/>
      <c r="BH15" s="6"/>
      <c r="BI15" s="6"/>
      <c r="BJ15" s="6"/>
      <c r="BK15" s="7"/>
      <c r="BL15" s="7"/>
      <c r="BN15" s="6" t="s">
        <v>11</v>
      </c>
      <c r="BO15" s="58" t="s">
        <v>3</v>
      </c>
    </row>
    <row r="16" spans="1:67" x14ac:dyDescent="0.45">
      <c r="A16" s="40"/>
      <c r="B16" s="41"/>
      <c r="C16" s="40"/>
      <c r="D16" s="40"/>
      <c r="E16" s="40"/>
      <c r="F16" s="40"/>
      <c r="G16" s="42"/>
      <c r="H16" s="42"/>
      <c r="I16" s="42"/>
      <c r="J16" s="43"/>
      <c r="K16" s="44"/>
      <c r="L16" s="44"/>
      <c r="M16" s="43"/>
      <c r="N16" s="43"/>
      <c r="O16" s="43"/>
      <c r="P16" s="43"/>
      <c r="Q16" s="43"/>
      <c r="R16" s="44"/>
      <c r="S16" s="45"/>
      <c r="T16" s="46"/>
      <c r="U16" s="47" t="str">
        <f>IF(F16&lt;&gt;"",IFERROR(HLOOKUP("prediction_xgb_"&amp;F16,ML_prediction!$D$4:$AP$6,3,0),"No Analysis"),"")</f>
        <v/>
      </c>
      <c r="V16" s="47" t="str">
        <f>IF(F16&lt;&gt;"",IFERROR(HLOOKUP("prediction_LR_"&amp;F16,ML_prediction!$D$4:$AP$6,3,0),"No Analysis"),"")</f>
        <v/>
      </c>
      <c r="W16" s="48"/>
      <c r="X16" s="48"/>
      <c r="Y16" s="48"/>
      <c r="Z16" s="48"/>
      <c r="AA16" s="48"/>
      <c r="AB16" s="48"/>
      <c r="AC16" s="48"/>
      <c r="AD16" s="46"/>
      <c r="AE16" s="46"/>
      <c r="AF16" s="46"/>
      <c r="AG16" s="46"/>
      <c r="AH16" s="46"/>
      <c r="AI16" s="46"/>
      <c r="AJ16" s="46"/>
      <c r="AK16" s="46"/>
      <c r="AL16" s="45"/>
      <c r="AM16" s="46"/>
      <c r="AN16" s="46"/>
      <c r="AO16" s="49"/>
      <c r="AP16" s="50"/>
      <c r="AQ16" s="51"/>
      <c r="AR16" s="52">
        <f t="shared" ref="AR16" si="2">AQ16*AP16*H16</f>
        <v>0</v>
      </c>
      <c r="AS16" s="52"/>
      <c r="AT16" s="53"/>
      <c r="AU16" s="45"/>
      <c r="AV16" s="49"/>
      <c r="AW16" s="53"/>
      <c r="AX16" s="51" t="str">
        <f t="shared" ref="AX16" si="3">IF(AQ16&lt;&gt;"",AQ16, "")</f>
        <v/>
      </c>
      <c r="AY16" s="52"/>
      <c r="AZ16" s="52" t="str">
        <f>IF(AY16&lt;&gt;"",AY16*AX16*H16,"")</f>
        <v/>
      </c>
      <c r="BA16" s="54" t="str">
        <f t="shared" ref="BA16" si="4">IF(AO16&lt;&gt;"",IF(AO16="BUY",(AZ16-AR16),-(AZ16-AR16)),"")</f>
        <v/>
      </c>
      <c r="BB16" s="35"/>
      <c r="BC16" s="9"/>
      <c r="BD16" s="14"/>
      <c r="BE16" s="14"/>
      <c r="BF16" s="14"/>
      <c r="BG16" s="15"/>
      <c r="BH16" s="16"/>
      <c r="BI16" s="16"/>
      <c r="BJ16" s="16"/>
      <c r="BK16" s="16"/>
      <c r="BL16" s="16"/>
      <c r="BN16" s="14"/>
      <c r="BO16" s="14"/>
    </row>
    <row r="17" spans="1:67" x14ac:dyDescent="0.45">
      <c r="A17" s="40"/>
      <c r="B17" s="41"/>
      <c r="C17" s="40"/>
      <c r="D17" s="40"/>
      <c r="E17" s="40"/>
      <c r="F17" s="40"/>
      <c r="G17" s="42"/>
      <c r="H17" s="42"/>
      <c r="I17" s="42"/>
      <c r="J17" s="43"/>
      <c r="K17" s="44"/>
      <c r="L17" s="44"/>
      <c r="M17" s="43"/>
      <c r="N17" s="43"/>
      <c r="O17" s="43"/>
      <c r="P17" s="43"/>
      <c r="Q17" s="43"/>
      <c r="R17" s="44"/>
      <c r="S17" s="45"/>
      <c r="T17" s="46"/>
      <c r="U17" s="47" t="str">
        <f>IF(F17&lt;&gt;"",IFERROR(HLOOKUP("prediction_xgb_"&amp;F17,ML_prediction!$D$4:$AP$6,3,0),"No Analysis"),"")</f>
        <v/>
      </c>
      <c r="V17" s="47" t="str">
        <f>IF(F17&lt;&gt;"",IFERROR(HLOOKUP("prediction_LR_"&amp;F17,ML_prediction!$D$4:$AP$6,3,0),"No Analysis"),"")</f>
        <v/>
      </c>
      <c r="W17" s="48"/>
      <c r="X17" s="48"/>
      <c r="Y17" s="48"/>
      <c r="Z17" s="48"/>
      <c r="AA17" s="48"/>
      <c r="AB17" s="48"/>
      <c r="AC17" s="48"/>
      <c r="AD17" s="46"/>
      <c r="AE17" s="46"/>
      <c r="AF17" s="46"/>
      <c r="AG17" s="46"/>
      <c r="AH17" s="46"/>
      <c r="AI17" s="46"/>
      <c r="AJ17" s="46"/>
      <c r="AK17" s="46"/>
      <c r="AL17" s="45"/>
      <c r="AM17" s="46"/>
      <c r="AN17" s="46"/>
      <c r="AO17" s="49"/>
      <c r="AP17" s="50"/>
      <c r="AQ17" s="51"/>
      <c r="AR17" s="52">
        <f t="shared" ref="AR17:AR63" si="5">AQ17*AP17*H17</f>
        <v>0</v>
      </c>
      <c r="AS17" s="52"/>
      <c r="AT17" s="53"/>
      <c r="AU17" s="45"/>
      <c r="AV17" s="49"/>
      <c r="AW17" s="53"/>
      <c r="AX17" s="51" t="str">
        <f t="shared" ref="AX17:AX63" si="6">IF(AQ17&lt;&gt;"",AQ17, "")</f>
        <v/>
      </c>
      <c r="AY17" s="52"/>
      <c r="AZ17" s="52" t="str">
        <f t="shared" ref="AZ17:AZ63" si="7">IF(AY17&lt;&gt;"",AY17*AX17*H17,"")</f>
        <v/>
      </c>
      <c r="BA17" s="54" t="str">
        <f t="shared" ref="BA17:BA63" si="8">IF(AO17&lt;&gt;"",IF(AO17="BUY",(AZ17-AR17),-(AZ17-AR17)),"")</f>
        <v/>
      </c>
      <c r="BB17" s="35"/>
      <c r="BC17" s="9"/>
      <c r="BD17" s="14"/>
      <c r="BE17" s="14"/>
      <c r="BF17" s="14"/>
      <c r="BG17" s="15"/>
      <c r="BH17" s="16"/>
      <c r="BI17" s="16"/>
      <c r="BJ17" s="16"/>
      <c r="BK17" s="16"/>
      <c r="BL17" s="16"/>
      <c r="BN17" s="14"/>
      <c r="BO17" s="14"/>
    </row>
    <row r="18" spans="1:67" x14ac:dyDescent="0.45">
      <c r="A18" s="40"/>
      <c r="B18" s="41"/>
      <c r="C18" s="40"/>
      <c r="D18" s="40"/>
      <c r="E18" s="40"/>
      <c r="F18" s="40"/>
      <c r="G18" s="42"/>
      <c r="H18" s="42"/>
      <c r="I18" s="42"/>
      <c r="J18" s="43"/>
      <c r="K18" s="44"/>
      <c r="L18" s="44"/>
      <c r="M18" s="43"/>
      <c r="N18" s="43"/>
      <c r="O18" s="43"/>
      <c r="P18" s="43"/>
      <c r="Q18" s="43"/>
      <c r="R18" s="44"/>
      <c r="S18" s="45"/>
      <c r="T18" s="46"/>
      <c r="U18" s="47" t="str">
        <f>IF(F18&lt;&gt;"",IFERROR(HLOOKUP("prediction_xgb_"&amp;F18,ML_prediction!$D$4:$AP$6,3,0),"No Analysis"),"")</f>
        <v/>
      </c>
      <c r="V18" s="47" t="str">
        <f>IF(F18&lt;&gt;"",IFERROR(HLOOKUP("prediction_LR_"&amp;F18,ML_prediction!$D$4:$AP$6,3,0),"No Analysis"),"")</f>
        <v/>
      </c>
      <c r="W18" s="48"/>
      <c r="X18" s="48"/>
      <c r="Y18" s="48"/>
      <c r="Z18" s="48"/>
      <c r="AA18" s="48"/>
      <c r="AB18" s="48"/>
      <c r="AC18" s="48"/>
      <c r="AD18" s="46"/>
      <c r="AE18" s="46"/>
      <c r="AF18" s="46"/>
      <c r="AG18" s="46"/>
      <c r="AH18" s="46"/>
      <c r="AI18" s="46"/>
      <c r="AJ18" s="46"/>
      <c r="AK18" s="46"/>
      <c r="AL18" s="45"/>
      <c r="AM18" s="46"/>
      <c r="AN18" s="46"/>
      <c r="AO18" s="49"/>
      <c r="AP18" s="50"/>
      <c r="AQ18" s="51"/>
      <c r="AR18" s="52">
        <f t="shared" si="5"/>
        <v>0</v>
      </c>
      <c r="AS18" s="52"/>
      <c r="AT18" s="53"/>
      <c r="AU18" s="45"/>
      <c r="AV18" s="49"/>
      <c r="AW18" s="53"/>
      <c r="AX18" s="51" t="str">
        <f t="shared" si="6"/>
        <v/>
      </c>
      <c r="AY18" s="52"/>
      <c r="AZ18" s="52" t="str">
        <f t="shared" si="7"/>
        <v/>
      </c>
      <c r="BA18" s="54" t="str">
        <f t="shared" si="8"/>
        <v/>
      </c>
      <c r="BB18" s="35"/>
      <c r="BC18" s="9"/>
      <c r="BD18" s="14"/>
      <c r="BE18" s="14"/>
      <c r="BF18" s="14"/>
      <c r="BG18" s="15"/>
      <c r="BH18" s="16"/>
      <c r="BI18" s="16"/>
      <c r="BJ18" s="16"/>
      <c r="BK18" s="16"/>
      <c r="BL18" s="16"/>
      <c r="BN18" s="14"/>
      <c r="BO18" s="14"/>
    </row>
    <row r="19" spans="1:67" x14ac:dyDescent="0.45">
      <c r="A19" s="40"/>
      <c r="B19" s="41"/>
      <c r="C19" s="40"/>
      <c r="D19" s="40"/>
      <c r="E19" s="40"/>
      <c r="F19" s="40"/>
      <c r="G19" s="42"/>
      <c r="H19" s="42"/>
      <c r="I19" s="42"/>
      <c r="J19" s="43"/>
      <c r="K19" s="44"/>
      <c r="L19" s="44"/>
      <c r="M19" s="43"/>
      <c r="N19" s="43"/>
      <c r="O19" s="43"/>
      <c r="P19" s="43"/>
      <c r="Q19" s="43"/>
      <c r="R19" s="44"/>
      <c r="S19" s="45"/>
      <c r="T19" s="46"/>
      <c r="U19" s="47" t="str">
        <f>IF(F19&lt;&gt;"",IFERROR(HLOOKUP("prediction_xgb_"&amp;F19,ML_prediction!$D$4:$AP$6,3,0),"No Analysis"),"")</f>
        <v/>
      </c>
      <c r="V19" s="47" t="str">
        <f>IF(F19&lt;&gt;"",IFERROR(HLOOKUP("prediction_LR_"&amp;F19,ML_prediction!$D$4:$AP$6,3,0),"No Analysis"),"")</f>
        <v/>
      </c>
      <c r="W19" s="48"/>
      <c r="X19" s="48"/>
      <c r="Y19" s="48"/>
      <c r="Z19" s="48"/>
      <c r="AA19" s="48"/>
      <c r="AB19" s="48"/>
      <c r="AC19" s="48"/>
      <c r="AD19" s="46"/>
      <c r="AE19" s="46"/>
      <c r="AF19" s="46"/>
      <c r="AG19" s="46"/>
      <c r="AH19" s="46"/>
      <c r="AI19" s="46"/>
      <c r="AJ19" s="46"/>
      <c r="AK19" s="46"/>
      <c r="AL19" s="45"/>
      <c r="AM19" s="46"/>
      <c r="AN19" s="46"/>
      <c r="AO19" s="49"/>
      <c r="AP19" s="50"/>
      <c r="AQ19" s="51"/>
      <c r="AR19" s="52">
        <f t="shared" si="5"/>
        <v>0</v>
      </c>
      <c r="AS19" s="52"/>
      <c r="AT19" s="53"/>
      <c r="AU19" s="45"/>
      <c r="AV19" s="49"/>
      <c r="AW19" s="53"/>
      <c r="AX19" s="51" t="str">
        <f t="shared" si="6"/>
        <v/>
      </c>
      <c r="AY19" s="52"/>
      <c r="AZ19" s="52" t="str">
        <f t="shared" si="7"/>
        <v/>
      </c>
      <c r="BA19" s="54" t="str">
        <f t="shared" si="8"/>
        <v/>
      </c>
      <c r="BB19" s="35"/>
      <c r="BC19" s="9"/>
      <c r="BD19" s="14"/>
      <c r="BE19" s="14"/>
      <c r="BF19" s="14"/>
      <c r="BG19" s="15"/>
      <c r="BH19" s="16"/>
      <c r="BI19" s="16"/>
      <c r="BJ19" s="16"/>
      <c r="BK19" s="16"/>
      <c r="BL19" s="16"/>
      <c r="BN19" s="14"/>
      <c r="BO19" s="14"/>
    </row>
    <row r="20" spans="1:67" x14ac:dyDescent="0.45">
      <c r="A20" s="40"/>
      <c r="B20" s="41"/>
      <c r="C20" s="40"/>
      <c r="D20" s="40"/>
      <c r="E20" s="40"/>
      <c r="F20" s="40"/>
      <c r="G20" s="42"/>
      <c r="H20" s="42"/>
      <c r="I20" s="42"/>
      <c r="J20" s="43"/>
      <c r="K20" s="44"/>
      <c r="L20" s="44"/>
      <c r="M20" s="43"/>
      <c r="N20" s="43"/>
      <c r="O20" s="43"/>
      <c r="P20" s="43"/>
      <c r="Q20" s="43"/>
      <c r="R20" s="44"/>
      <c r="S20" s="45"/>
      <c r="T20" s="46"/>
      <c r="U20" s="47" t="str">
        <f>IF(F20&lt;&gt;"",IFERROR(HLOOKUP("prediction_xgb_"&amp;F20,ML_prediction!$D$4:$AP$6,3,0),"No Analysis"),"")</f>
        <v/>
      </c>
      <c r="V20" s="47" t="str">
        <f>IF(F20&lt;&gt;"",IFERROR(HLOOKUP("prediction_LR_"&amp;F20,ML_prediction!$D$4:$AP$6,3,0),"No Analysis"),"")</f>
        <v/>
      </c>
      <c r="W20" s="48"/>
      <c r="X20" s="48"/>
      <c r="Y20" s="48"/>
      <c r="Z20" s="48"/>
      <c r="AA20" s="48"/>
      <c r="AB20" s="48"/>
      <c r="AC20" s="48"/>
      <c r="AD20" s="46"/>
      <c r="AE20" s="46"/>
      <c r="AF20" s="46"/>
      <c r="AG20" s="46"/>
      <c r="AH20" s="46"/>
      <c r="AI20" s="46"/>
      <c r="AJ20" s="46"/>
      <c r="AK20" s="46"/>
      <c r="AL20" s="45"/>
      <c r="AM20" s="46"/>
      <c r="AN20" s="46"/>
      <c r="AO20" s="49"/>
      <c r="AP20" s="50"/>
      <c r="AQ20" s="51"/>
      <c r="AR20" s="52">
        <f t="shared" si="5"/>
        <v>0</v>
      </c>
      <c r="AS20" s="52"/>
      <c r="AT20" s="53"/>
      <c r="AU20" s="45"/>
      <c r="AV20" s="49"/>
      <c r="AW20" s="53"/>
      <c r="AX20" s="51" t="str">
        <f t="shared" si="6"/>
        <v/>
      </c>
      <c r="AY20" s="52"/>
      <c r="AZ20" s="52" t="str">
        <f t="shared" si="7"/>
        <v/>
      </c>
      <c r="BA20" s="54" t="str">
        <f t="shared" si="8"/>
        <v/>
      </c>
      <c r="BB20" s="35"/>
      <c r="BC20" s="9"/>
      <c r="BD20" s="14"/>
      <c r="BE20" s="14"/>
      <c r="BF20" s="14"/>
      <c r="BG20" s="15"/>
      <c r="BH20" s="16"/>
      <c r="BI20" s="16"/>
      <c r="BJ20" s="16"/>
      <c r="BK20" s="16"/>
      <c r="BL20" s="16"/>
      <c r="BN20" s="14"/>
      <c r="BO20" s="14"/>
    </row>
    <row r="21" spans="1:67" x14ac:dyDescent="0.45">
      <c r="A21" s="40"/>
      <c r="B21" s="41"/>
      <c r="C21" s="40"/>
      <c r="D21" s="40"/>
      <c r="E21" s="40"/>
      <c r="F21" s="40"/>
      <c r="G21" s="42"/>
      <c r="H21" s="42"/>
      <c r="I21" s="42"/>
      <c r="J21" s="43"/>
      <c r="K21" s="44"/>
      <c r="L21" s="44"/>
      <c r="M21" s="43"/>
      <c r="N21" s="43"/>
      <c r="O21" s="43"/>
      <c r="P21" s="43"/>
      <c r="Q21" s="43"/>
      <c r="R21" s="44"/>
      <c r="S21" s="45"/>
      <c r="T21" s="46"/>
      <c r="U21" s="47" t="str">
        <f>IF(F21&lt;&gt;"",IFERROR(HLOOKUP("prediction_xgb_"&amp;F21,ML_prediction!$D$4:$AP$6,3,0),"No Analysis"),"")</f>
        <v/>
      </c>
      <c r="V21" s="47" t="str">
        <f>IF(F21&lt;&gt;"",IFERROR(HLOOKUP("prediction_LR_"&amp;F21,ML_prediction!$D$4:$AP$6,3,0),"No Analysis"),"")</f>
        <v/>
      </c>
      <c r="W21" s="48"/>
      <c r="X21" s="48"/>
      <c r="Y21" s="48"/>
      <c r="Z21" s="48"/>
      <c r="AA21" s="48"/>
      <c r="AB21" s="48"/>
      <c r="AC21" s="48"/>
      <c r="AD21" s="46"/>
      <c r="AE21" s="46"/>
      <c r="AF21" s="46"/>
      <c r="AG21" s="46"/>
      <c r="AH21" s="46"/>
      <c r="AI21" s="46"/>
      <c r="AJ21" s="46"/>
      <c r="AK21" s="46"/>
      <c r="AL21" s="45"/>
      <c r="AM21" s="46"/>
      <c r="AN21" s="46"/>
      <c r="AO21" s="49"/>
      <c r="AP21" s="50"/>
      <c r="AQ21" s="51"/>
      <c r="AR21" s="52">
        <f t="shared" si="5"/>
        <v>0</v>
      </c>
      <c r="AS21" s="52"/>
      <c r="AT21" s="53"/>
      <c r="AU21" s="45"/>
      <c r="AV21" s="49"/>
      <c r="AW21" s="53"/>
      <c r="AX21" s="51" t="str">
        <f t="shared" si="6"/>
        <v/>
      </c>
      <c r="AY21" s="52"/>
      <c r="AZ21" s="52" t="str">
        <f t="shared" si="7"/>
        <v/>
      </c>
      <c r="BA21" s="54" t="str">
        <f t="shared" si="8"/>
        <v/>
      </c>
      <c r="BB21" s="35"/>
      <c r="BC21" s="9"/>
      <c r="BD21" s="14"/>
      <c r="BE21" s="14"/>
      <c r="BF21" s="14"/>
      <c r="BG21" s="15"/>
      <c r="BH21" s="16"/>
      <c r="BI21" s="16"/>
      <c r="BJ21" s="16"/>
      <c r="BK21" s="16"/>
      <c r="BL21" s="16"/>
      <c r="BN21" s="14"/>
      <c r="BO21" s="14"/>
    </row>
    <row r="22" spans="1:67" x14ac:dyDescent="0.45">
      <c r="A22" s="40"/>
      <c r="B22" s="41"/>
      <c r="C22" s="40"/>
      <c r="D22" s="40"/>
      <c r="E22" s="40"/>
      <c r="F22" s="40"/>
      <c r="G22" s="42"/>
      <c r="H22" s="42"/>
      <c r="I22" s="42"/>
      <c r="J22" s="43"/>
      <c r="K22" s="44"/>
      <c r="L22" s="44"/>
      <c r="M22" s="43"/>
      <c r="N22" s="43"/>
      <c r="O22" s="43"/>
      <c r="P22" s="43"/>
      <c r="Q22" s="43"/>
      <c r="R22" s="44"/>
      <c r="S22" s="45"/>
      <c r="T22" s="46"/>
      <c r="U22" s="47" t="str">
        <f>IF(F22&lt;&gt;"",IFERROR(HLOOKUP("prediction_xgb_"&amp;F22,ML_prediction!$D$4:$AP$6,3,0),"No Analysis"),"")</f>
        <v/>
      </c>
      <c r="V22" s="47" t="str">
        <f>IF(F22&lt;&gt;"",IFERROR(HLOOKUP("prediction_LR_"&amp;F22,ML_prediction!$D$4:$AP$6,3,0),"No Analysis"),"")</f>
        <v/>
      </c>
      <c r="W22" s="48"/>
      <c r="X22" s="48"/>
      <c r="Y22" s="48"/>
      <c r="Z22" s="48"/>
      <c r="AA22" s="48"/>
      <c r="AB22" s="48"/>
      <c r="AC22" s="48"/>
      <c r="AD22" s="46"/>
      <c r="AE22" s="46"/>
      <c r="AF22" s="46"/>
      <c r="AG22" s="46"/>
      <c r="AH22" s="46"/>
      <c r="AI22" s="46"/>
      <c r="AJ22" s="46"/>
      <c r="AK22" s="46"/>
      <c r="AL22" s="45"/>
      <c r="AM22" s="46"/>
      <c r="AN22" s="46"/>
      <c r="AO22" s="49"/>
      <c r="AP22" s="50"/>
      <c r="AQ22" s="51"/>
      <c r="AR22" s="52">
        <f t="shared" si="5"/>
        <v>0</v>
      </c>
      <c r="AS22" s="52"/>
      <c r="AT22" s="53"/>
      <c r="AU22" s="45"/>
      <c r="AV22" s="49"/>
      <c r="AW22" s="53"/>
      <c r="AX22" s="51" t="str">
        <f t="shared" si="6"/>
        <v/>
      </c>
      <c r="AY22" s="52"/>
      <c r="AZ22" s="52" t="str">
        <f t="shared" si="7"/>
        <v/>
      </c>
      <c r="BA22" s="54" t="str">
        <f t="shared" si="8"/>
        <v/>
      </c>
      <c r="BB22" s="35"/>
      <c r="BC22" s="9"/>
      <c r="BD22" s="14"/>
      <c r="BE22" s="14"/>
      <c r="BF22" s="14"/>
      <c r="BG22" s="15"/>
      <c r="BH22" s="16"/>
      <c r="BI22" s="16"/>
      <c r="BJ22" s="16"/>
      <c r="BK22" s="16"/>
      <c r="BL22" s="16"/>
      <c r="BN22" s="14"/>
      <c r="BO22" s="14"/>
    </row>
    <row r="23" spans="1:67" x14ac:dyDescent="0.45">
      <c r="A23" s="40"/>
      <c r="B23" s="41"/>
      <c r="C23" s="40"/>
      <c r="D23" s="40"/>
      <c r="E23" s="40"/>
      <c r="F23" s="40"/>
      <c r="G23" s="42"/>
      <c r="H23" s="42"/>
      <c r="I23" s="42"/>
      <c r="J23" s="43"/>
      <c r="K23" s="44"/>
      <c r="L23" s="44"/>
      <c r="M23" s="43"/>
      <c r="N23" s="43"/>
      <c r="O23" s="43"/>
      <c r="P23" s="43"/>
      <c r="Q23" s="43"/>
      <c r="R23" s="44"/>
      <c r="S23" s="45"/>
      <c r="T23" s="46"/>
      <c r="U23" s="47" t="str">
        <f>IF(F23&lt;&gt;"",IFERROR(HLOOKUP("prediction_xgb_"&amp;F23,ML_prediction!$D$4:$AP$6,3,0),"No Analysis"),"")</f>
        <v/>
      </c>
      <c r="V23" s="47" t="str">
        <f>IF(F23&lt;&gt;"",IFERROR(HLOOKUP("prediction_LR_"&amp;F23,ML_prediction!$D$4:$AP$6,3,0),"No Analysis"),"")</f>
        <v/>
      </c>
      <c r="W23" s="48"/>
      <c r="X23" s="48"/>
      <c r="Y23" s="48"/>
      <c r="Z23" s="48"/>
      <c r="AA23" s="48"/>
      <c r="AB23" s="48"/>
      <c r="AC23" s="48"/>
      <c r="AD23" s="46"/>
      <c r="AE23" s="46"/>
      <c r="AF23" s="46"/>
      <c r="AG23" s="46"/>
      <c r="AH23" s="46"/>
      <c r="AI23" s="46"/>
      <c r="AJ23" s="46"/>
      <c r="AK23" s="46"/>
      <c r="AL23" s="45"/>
      <c r="AM23" s="46"/>
      <c r="AN23" s="46"/>
      <c r="AO23" s="49"/>
      <c r="AP23" s="50"/>
      <c r="AQ23" s="51"/>
      <c r="AR23" s="52">
        <f t="shared" si="5"/>
        <v>0</v>
      </c>
      <c r="AS23" s="52"/>
      <c r="AT23" s="53"/>
      <c r="AU23" s="45"/>
      <c r="AV23" s="49"/>
      <c r="AW23" s="53"/>
      <c r="AX23" s="51" t="str">
        <f t="shared" si="6"/>
        <v/>
      </c>
      <c r="AY23" s="52"/>
      <c r="AZ23" s="52" t="str">
        <f t="shared" si="7"/>
        <v/>
      </c>
      <c r="BA23" s="54" t="str">
        <f t="shared" si="8"/>
        <v/>
      </c>
      <c r="BB23" s="35"/>
      <c r="BC23" s="9"/>
      <c r="BD23" s="14"/>
      <c r="BE23" s="14"/>
      <c r="BF23" s="14"/>
      <c r="BG23" s="15"/>
      <c r="BH23" s="16"/>
      <c r="BI23" s="16"/>
      <c r="BJ23" s="16"/>
      <c r="BK23" s="16"/>
      <c r="BL23" s="16"/>
      <c r="BN23" s="14"/>
      <c r="BO23" s="14"/>
    </row>
    <row r="24" spans="1:67" x14ac:dyDescent="0.45">
      <c r="A24" s="40"/>
      <c r="B24" s="41"/>
      <c r="C24" s="40"/>
      <c r="D24" s="40"/>
      <c r="E24" s="40"/>
      <c r="F24" s="40"/>
      <c r="G24" s="42"/>
      <c r="H24" s="42"/>
      <c r="I24" s="42"/>
      <c r="J24" s="43"/>
      <c r="K24" s="44"/>
      <c r="L24" s="44"/>
      <c r="M24" s="43"/>
      <c r="N24" s="43"/>
      <c r="O24" s="43"/>
      <c r="P24" s="43"/>
      <c r="Q24" s="43"/>
      <c r="R24" s="44"/>
      <c r="S24" s="45"/>
      <c r="T24" s="46"/>
      <c r="U24" s="47" t="str">
        <f>IF(F24&lt;&gt;"",IFERROR(HLOOKUP("prediction_xgb_"&amp;F24,ML_prediction!$D$4:$AP$6,3,0),"No Analysis"),"")</f>
        <v/>
      </c>
      <c r="V24" s="47" t="str">
        <f>IF(F24&lt;&gt;"",IFERROR(HLOOKUP("prediction_LR_"&amp;F24,ML_prediction!$D$4:$AP$6,3,0),"No Analysis"),"")</f>
        <v/>
      </c>
      <c r="W24" s="48"/>
      <c r="X24" s="48"/>
      <c r="Y24" s="48"/>
      <c r="Z24" s="48"/>
      <c r="AA24" s="48"/>
      <c r="AB24" s="48"/>
      <c r="AC24" s="48"/>
      <c r="AD24" s="46"/>
      <c r="AE24" s="46"/>
      <c r="AF24" s="46"/>
      <c r="AG24" s="46"/>
      <c r="AH24" s="46"/>
      <c r="AI24" s="46"/>
      <c r="AJ24" s="46"/>
      <c r="AK24" s="46"/>
      <c r="AL24" s="45"/>
      <c r="AM24" s="46"/>
      <c r="AN24" s="46"/>
      <c r="AO24" s="49"/>
      <c r="AP24" s="50"/>
      <c r="AQ24" s="51"/>
      <c r="AR24" s="52">
        <f t="shared" si="5"/>
        <v>0</v>
      </c>
      <c r="AS24" s="52"/>
      <c r="AT24" s="53"/>
      <c r="AU24" s="45"/>
      <c r="AV24" s="49"/>
      <c r="AW24" s="53"/>
      <c r="AX24" s="51" t="str">
        <f t="shared" si="6"/>
        <v/>
      </c>
      <c r="AY24" s="52"/>
      <c r="AZ24" s="52" t="str">
        <f t="shared" si="7"/>
        <v/>
      </c>
      <c r="BA24" s="54" t="str">
        <f t="shared" si="8"/>
        <v/>
      </c>
      <c r="BB24" s="35"/>
      <c r="BC24" s="9"/>
      <c r="BD24" s="14"/>
      <c r="BE24" s="14"/>
      <c r="BF24" s="14"/>
      <c r="BG24" s="15"/>
      <c r="BH24" s="16"/>
      <c r="BI24" s="16"/>
      <c r="BJ24" s="16"/>
      <c r="BK24" s="16"/>
      <c r="BL24" s="16"/>
      <c r="BN24" s="14"/>
      <c r="BO24" s="14"/>
    </row>
    <row r="25" spans="1:67" x14ac:dyDescent="0.45">
      <c r="A25" s="40"/>
      <c r="B25" s="41"/>
      <c r="C25" s="40"/>
      <c r="D25" s="40"/>
      <c r="E25" s="40"/>
      <c r="F25" s="40"/>
      <c r="G25" s="42"/>
      <c r="H25" s="42"/>
      <c r="I25" s="42"/>
      <c r="J25" s="43"/>
      <c r="K25" s="44"/>
      <c r="L25" s="44"/>
      <c r="M25" s="43"/>
      <c r="N25" s="43"/>
      <c r="O25" s="43"/>
      <c r="P25" s="43"/>
      <c r="Q25" s="43"/>
      <c r="R25" s="44"/>
      <c r="S25" s="45"/>
      <c r="T25" s="46"/>
      <c r="U25" s="47" t="str">
        <f>IF(F25&lt;&gt;"",IFERROR(HLOOKUP("prediction_xgb_"&amp;F25,ML_prediction!$D$4:$AP$6,3,0),"No Analysis"),"")</f>
        <v/>
      </c>
      <c r="V25" s="47" t="str">
        <f>IF(F25&lt;&gt;"",IFERROR(HLOOKUP("prediction_LR_"&amp;F25,ML_prediction!$D$4:$AP$6,3,0),"No Analysis"),"")</f>
        <v/>
      </c>
      <c r="W25" s="48"/>
      <c r="X25" s="48"/>
      <c r="Y25" s="48"/>
      <c r="Z25" s="48"/>
      <c r="AA25" s="48"/>
      <c r="AB25" s="48"/>
      <c r="AC25" s="48"/>
      <c r="AD25" s="46"/>
      <c r="AE25" s="46"/>
      <c r="AF25" s="46"/>
      <c r="AG25" s="46"/>
      <c r="AH25" s="46"/>
      <c r="AI25" s="46"/>
      <c r="AJ25" s="46"/>
      <c r="AK25" s="46"/>
      <c r="AL25" s="45"/>
      <c r="AM25" s="46"/>
      <c r="AN25" s="46"/>
      <c r="AO25" s="49"/>
      <c r="AP25" s="50"/>
      <c r="AQ25" s="51"/>
      <c r="AR25" s="52">
        <f t="shared" si="5"/>
        <v>0</v>
      </c>
      <c r="AS25" s="52"/>
      <c r="AT25" s="53"/>
      <c r="AU25" s="45"/>
      <c r="AV25" s="49"/>
      <c r="AW25" s="53"/>
      <c r="AX25" s="51" t="str">
        <f t="shared" si="6"/>
        <v/>
      </c>
      <c r="AY25" s="52"/>
      <c r="AZ25" s="52" t="str">
        <f t="shared" si="7"/>
        <v/>
      </c>
      <c r="BA25" s="54" t="str">
        <f t="shared" si="8"/>
        <v/>
      </c>
      <c r="BB25" s="35"/>
      <c r="BC25" s="9"/>
      <c r="BD25" s="14"/>
      <c r="BE25" s="14"/>
      <c r="BF25" s="14"/>
      <c r="BG25" s="15"/>
      <c r="BH25" s="16"/>
      <c r="BI25" s="16"/>
      <c r="BJ25" s="16"/>
      <c r="BK25" s="16"/>
      <c r="BL25" s="16"/>
      <c r="BN25" s="14"/>
      <c r="BO25" s="14"/>
    </row>
    <row r="26" spans="1:67" x14ac:dyDescent="0.45">
      <c r="A26" s="40"/>
      <c r="B26" s="41"/>
      <c r="C26" s="40"/>
      <c r="D26" s="40"/>
      <c r="E26" s="40"/>
      <c r="F26" s="40"/>
      <c r="G26" s="42"/>
      <c r="H26" s="42"/>
      <c r="I26" s="42"/>
      <c r="J26" s="43"/>
      <c r="K26" s="44"/>
      <c r="L26" s="44"/>
      <c r="M26" s="43"/>
      <c r="N26" s="43"/>
      <c r="O26" s="43"/>
      <c r="P26" s="43"/>
      <c r="Q26" s="43"/>
      <c r="R26" s="44"/>
      <c r="S26" s="45"/>
      <c r="T26" s="46"/>
      <c r="U26" s="47" t="str">
        <f>IF(F26&lt;&gt;"",IFERROR(HLOOKUP("prediction_xgb_"&amp;F26,ML_prediction!$D$4:$AP$6,3,0),"No Analysis"),"")</f>
        <v/>
      </c>
      <c r="V26" s="47" t="str">
        <f>IF(F26&lt;&gt;"",IFERROR(HLOOKUP("prediction_LR_"&amp;F26,ML_prediction!$D$4:$AP$6,3,0),"No Analysis"),"")</f>
        <v/>
      </c>
      <c r="W26" s="48"/>
      <c r="X26" s="48"/>
      <c r="Y26" s="48"/>
      <c r="Z26" s="48"/>
      <c r="AA26" s="48"/>
      <c r="AB26" s="48"/>
      <c r="AC26" s="48"/>
      <c r="AD26" s="46"/>
      <c r="AE26" s="46"/>
      <c r="AF26" s="46"/>
      <c r="AG26" s="46"/>
      <c r="AH26" s="46"/>
      <c r="AI26" s="46"/>
      <c r="AJ26" s="46"/>
      <c r="AK26" s="46"/>
      <c r="AL26" s="45"/>
      <c r="AM26" s="46"/>
      <c r="AN26" s="46"/>
      <c r="AO26" s="49"/>
      <c r="AP26" s="50"/>
      <c r="AQ26" s="51"/>
      <c r="AR26" s="52">
        <f t="shared" si="5"/>
        <v>0</v>
      </c>
      <c r="AS26" s="52"/>
      <c r="AT26" s="53"/>
      <c r="AU26" s="45"/>
      <c r="AV26" s="49"/>
      <c r="AW26" s="53"/>
      <c r="AX26" s="51" t="str">
        <f t="shared" si="6"/>
        <v/>
      </c>
      <c r="AY26" s="52"/>
      <c r="AZ26" s="52" t="str">
        <f t="shared" si="7"/>
        <v/>
      </c>
      <c r="BA26" s="54" t="str">
        <f t="shared" si="8"/>
        <v/>
      </c>
      <c r="BB26" s="35"/>
      <c r="BC26" s="9"/>
      <c r="BD26" s="14"/>
      <c r="BE26" s="14"/>
      <c r="BF26" s="14"/>
      <c r="BG26" s="15"/>
      <c r="BH26" s="16"/>
      <c r="BI26" s="16"/>
      <c r="BJ26" s="16"/>
      <c r="BK26" s="16"/>
      <c r="BL26" s="16"/>
      <c r="BN26" s="14"/>
      <c r="BO26" s="14"/>
    </row>
    <row r="27" spans="1:67" x14ac:dyDescent="0.45">
      <c r="A27" s="40"/>
      <c r="B27" s="41"/>
      <c r="C27" s="40"/>
      <c r="D27" s="40"/>
      <c r="E27" s="40"/>
      <c r="F27" s="40"/>
      <c r="G27" s="42"/>
      <c r="H27" s="42"/>
      <c r="I27" s="42"/>
      <c r="J27" s="43"/>
      <c r="K27" s="44"/>
      <c r="L27" s="44"/>
      <c r="M27" s="43"/>
      <c r="N27" s="43"/>
      <c r="O27" s="43"/>
      <c r="P27" s="43"/>
      <c r="Q27" s="43"/>
      <c r="R27" s="44"/>
      <c r="S27" s="45"/>
      <c r="T27" s="46"/>
      <c r="U27" s="47" t="str">
        <f>IF(F27&lt;&gt;"",IFERROR(HLOOKUP("prediction_xgb_"&amp;F27,ML_prediction!$D$4:$AP$6,3,0),"No Analysis"),"")</f>
        <v/>
      </c>
      <c r="V27" s="47" t="str">
        <f>IF(F27&lt;&gt;"",IFERROR(HLOOKUP("prediction_LR_"&amp;F27,ML_prediction!$D$4:$AP$6,3,0),"No Analysis"),"")</f>
        <v/>
      </c>
      <c r="W27" s="48"/>
      <c r="X27" s="48"/>
      <c r="Y27" s="48"/>
      <c r="Z27" s="48"/>
      <c r="AA27" s="48"/>
      <c r="AB27" s="48"/>
      <c r="AC27" s="48"/>
      <c r="AD27" s="46"/>
      <c r="AE27" s="46"/>
      <c r="AF27" s="46"/>
      <c r="AG27" s="46"/>
      <c r="AH27" s="46"/>
      <c r="AI27" s="46"/>
      <c r="AJ27" s="46"/>
      <c r="AK27" s="46"/>
      <c r="AL27" s="45"/>
      <c r="AM27" s="46"/>
      <c r="AN27" s="46"/>
      <c r="AO27" s="49"/>
      <c r="AP27" s="50"/>
      <c r="AQ27" s="51"/>
      <c r="AR27" s="52">
        <f t="shared" si="5"/>
        <v>0</v>
      </c>
      <c r="AS27" s="52"/>
      <c r="AT27" s="53"/>
      <c r="AU27" s="45"/>
      <c r="AV27" s="49"/>
      <c r="AW27" s="53"/>
      <c r="AX27" s="51" t="str">
        <f t="shared" si="6"/>
        <v/>
      </c>
      <c r="AY27" s="52"/>
      <c r="AZ27" s="52" t="str">
        <f t="shared" si="7"/>
        <v/>
      </c>
      <c r="BA27" s="54" t="str">
        <f t="shared" si="8"/>
        <v/>
      </c>
      <c r="BB27" s="35"/>
      <c r="BC27" s="9"/>
      <c r="BD27" s="14"/>
      <c r="BE27" s="14"/>
      <c r="BF27" s="14"/>
      <c r="BG27" s="15"/>
      <c r="BH27" s="16"/>
      <c r="BI27" s="16"/>
      <c r="BJ27" s="16"/>
      <c r="BK27" s="16"/>
      <c r="BL27" s="16"/>
      <c r="BN27" s="14"/>
      <c r="BO27" s="14"/>
    </row>
    <row r="28" spans="1:67" x14ac:dyDescent="0.45">
      <c r="A28" s="40"/>
      <c r="B28" s="41"/>
      <c r="C28" s="40"/>
      <c r="D28" s="40"/>
      <c r="E28" s="40"/>
      <c r="F28" s="40"/>
      <c r="G28" s="42"/>
      <c r="H28" s="42"/>
      <c r="I28" s="42"/>
      <c r="J28" s="43"/>
      <c r="K28" s="44"/>
      <c r="L28" s="44"/>
      <c r="M28" s="43"/>
      <c r="N28" s="43"/>
      <c r="O28" s="43"/>
      <c r="P28" s="43"/>
      <c r="Q28" s="43"/>
      <c r="R28" s="44"/>
      <c r="S28" s="45"/>
      <c r="T28" s="46"/>
      <c r="U28" s="47" t="str">
        <f>IF(F28&lt;&gt;"",IFERROR(HLOOKUP("prediction_xgb_"&amp;F28,ML_prediction!$D$4:$AP$6,3,0),"No Analysis"),"")</f>
        <v/>
      </c>
      <c r="V28" s="47" t="str">
        <f>IF(F28&lt;&gt;"",IFERROR(HLOOKUP("prediction_LR_"&amp;F28,ML_prediction!$D$4:$AP$6,3,0),"No Analysis"),"")</f>
        <v/>
      </c>
      <c r="W28" s="48"/>
      <c r="X28" s="48"/>
      <c r="Y28" s="48"/>
      <c r="Z28" s="48"/>
      <c r="AA28" s="48"/>
      <c r="AB28" s="48"/>
      <c r="AC28" s="48"/>
      <c r="AD28" s="46"/>
      <c r="AE28" s="46"/>
      <c r="AF28" s="46"/>
      <c r="AG28" s="46"/>
      <c r="AH28" s="46"/>
      <c r="AI28" s="46"/>
      <c r="AJ28" s="46"/>
      <c r="AK28" s="46"/>
      <c r="AL28" s="45"/>
      <c r="AM28" s="46"/>
      <c r="AN28" s="46"/>
      <c r="AO28" s="49"/>
      <c r="AP28" s="50"/>
      <c r="AQ28" s="51"/>
      <c r="AR28" s="52">
        <f t="shared" si="5"/>
        <v>0</v>
      </c>
      <c r="AS28" s="52"/>
      <c r="AT28" s="53"/>
      <c r="AU28" s="45"/>
      <c r="AV28" s="49"/>
      <c r="AW28" s="53"/>
      <c r="AX28" s="51" t="str">
        <f t="shared" si="6"/>
        <v/>
      </c>
      <c r="AY28" s="52"/>
      <c r="AZ28" s="52" t="str">
        <f t="shared" si="7"/>
        <v/>
      </c>
      <c r="BA28" s="54" t="str">
        <f t="shared" si="8"/>
        <v/>
      </c>
      <c r="BB28" s="35"/>
      <c r="BC28" s="9"/>
      <c r="BD28" s="14"/>
      <c r="BE28" s="14"/>
      <c r="BF28" s="14"/>
      <c r="BG28" s="15"/>
      <c r="BH28" s="16"/>
      <c r="BI28" s="16"/>
      <c r="BJ28" s="16"/>
      <c r="BK28" s="16"/>
      <c r="BL28" s="16"/>
      <c r="BN28" s="14"/>
      <c r="BO28" s="14"/>
    </row>
    <row r="29" spans="1:67" x14ac:dyDescent="0.45">
      <c r="A29" s="40"/>
      <c r="B29" s="41"/>
      <c r="C29" s="40"/>
      <c r="D29" s="40"/>
      <c r="E29" s="40"/>
      <c r="F29" s="40"/>
      <c r="G29" s="42"/>
      <c r="H29" s="42"/>
      <c r="I29" s="42"/>
      <c r="J29" s="43"/>
      <c r="K29" s="44"/>
      <c r="L29" s="44"/>
      <c r="M29" s="43"/>
      <c r="N29" s="43"/>
      <c r="O29" s="43"/>
      <c r="P29" s="43"/>
      <c r="Q29" s="43"/>
      <c r="R29" s="44"/>
      <c r="S29" s="45"/>
      <c r="T29" s="46"/>
      <c r="U29" s="47" t="str">
        <f>IF(F29&lt;&gt;"",IFERROR(HLOOKUP("prediction_xgb_"&amp;F29,ML_prediction!$D$4:$AP$6,3,0),"No Analysis"),"")</f>
        <v/>
      </c>
      <c r="V29" s="47" t="str">
        <f>IF(F29&lt;&gt;"",IFERROR(HLOOKUP("prediction_LR_"&amp;F29,ML_prediction!$D$4:$AP$6,3,0),"No Analysis"),"")</f>
        <v/>
      </c>
      <c r="W29" s="48"/>
      <c r="X29" s="48"/>
      <c r="Y29" s="48"/>
      <c r="Z29" s="48"/>
      <c r="AA29" s="48"/>
      <c r="AB29" s="48"/>
      <c r="AC29" s="48"/>
      <c r="AD29" s="46"/>
      <c r="AE29" s="46"/>
      <c r="AF29" s="46"/>
      <c r="AG29" s="46"/>
      <c r="AH29" s="46"/>
      <c r="AI29" s="46"/>
      <c r="AJ29" s="46"/>
      <c r="AK29" s="46"/>
      <c r="AL29" s="45"/>
      <c r="AM29" s="46"/>
      <c r="AN29" s="46"/>
      <c r="AO29" s="49"/>
      <c r="AP29" s="50"/>
      <c r="AQ29" s="51"/>
      <c r="AR29" s="52">
        <f t="shared" si="5"/>
        <v>0</v>
      </c>
      <c r="AS29" s="52"/>
      <c r="AT29" s="53"/>
      <c r="AU29" s="45"/>
      <c r="AV29" s="49"/>
      <c r="AW29" s="53"/>
      <c r="AX29" s="51" t="str">
        <f t="shared" si="6"/>
        <v/>
      </c>
      <c r="AY29" s="52"/>
      <c r="AZ29" s="52" t="str">
        <f t="shared" si="7"/>
        <v/>
      </c>
      <c r="BA29" s="54" t="str">
        <f t="shared" si="8"/>
        <v/>
      </c>
      <c r="BB29" s="35"/>
      <c r="BC29" s="9"/>
      <c r="BD29" s="14"/>
      <c r="BE29" s="14"/>
      <c r="BF29" s="14"/>
      <c r="BG29" s="15"/>
      <c r="BH29" s="16"/>
      <c r="BI29" s="16"/>
      <c r="BJ29" s="16"/>
      <c r="BK29" s="16"/>
      <c r="BL29" s="16"/>
      <c r="BN29" s="14"/>
      <c r="BO29" s="14"/>
    </row>
    <row r="30" spans="1:67" x14ac:dyDescent="0.45">
      <c r="A30" s="40"/>
      <c r="B30" s="41"/>
      <c r="C30" s="40"/>
      <c r="D30" s="40"/>
      <c r="E30" s="40"/>
      <c r="F30" s="40"/>
      <c r="G30" s="42"/>
      <c r="H30" s="42"/>
      <c r="I30" s="42"/>
      <c r="J30" s="43"/>
      <c r="K30" s="44"/>
      <c r="L30" s="44"/>
      <c r="M30" s="43"/>
      <c r="N30" s="43"/>
      <c r="O30" s="43"/>
      <c r="P30" s="43"/>
      <c r="Q30" s="43"/>
      <c r="R30" s="44"/>
      <c r="S30" s="45"/>
      <c r="T30" s="46"/>
      <c r="U30" s="47" t="str">
        <f>IF(F30&lt;&gt;"",IFERROR(HLOOKUP("prediction_xgb_"&amp;F30,ML_prediction!$D$4:$AP$6,3,0),"No Analysis"),"")</f>
        <v/>
      </c>
      <c r="V30" s="47" t="str">
        <f>IF(F30&lt;&gt;"",IFERROR(HLOOKUP("prediction_LR_"&amp;F30,ML_prediction!$D$4:$AP$6,3,0),"No Analysis"),"")</f>
        <v/>
      </c>
      <c r="W30" s="48"/>
      <c r="X30" s="48"/>
      <c r="Y30" s="48"/>
      <c r="Z30" s="48"/>
      <c r="AA30" s="48"/>
      <c r="AB30" s="48"/>
      <c r="AC30" s="48"/>
      <c r="AD30" s="46"/>
      <c r="AE30" s="46"/>
      <c r="AF30" s="46"/>
      <c r="AG30" s="46"/>
      <c r="AH30" s="46"/>
      <c r="AI30" s="46"/>
      <c r="AJ30" s="46"/>
      <c r="AK30" s="46"/>
      <c r="AL30" s="45"/>
      <c r="AM30" s="46"/>
      <c r="AN30" s="46"/>
      <c r="AO30" s="49"/>
      <c r="AP30" s="50"/>
      <c r="AQ30" s="51"/>
      <c r="AR30" s="52">
        <f t="shared" si="5"/>
        <v>0</v>
      </c>
      <c r="AS30" s="52"/>
      <c r="AT30" s="53"/>
      <c r="AU30" s="45"/>
      <c r="AV30" s="49"/>
      <c r="AW30" s="53"/>
      <c r="AX30" s="51" t="str">
        <f t="shared" si="6"/>
        <v/>
      </c>
      <c r="AY30" s="52"/>
      <c r="AZ30" s="52" t="str">
        <f t="shared" si="7"/>
        <v/>
      </c>
      <c r="BA30" s="54" t="str">
        <f t="shared" si="8"/>
        <v/>
      </c>
      <c r="BB30" s="35"/>
      <c r="BC30" s="9"/>
      <c r="BD30" s="14"/>
      <c r="BE30" s="14"/>
      <c r="BF30" s="14"/>
      <c r="BG30" s="15"/>
      <c r="BH30" s="16"/>
      <c r="BI30" s="16"/>
      <c r="BJ30" s="16"/>
      <c r="BK30" s="16"/>
      <c r="BL30" s="16"/>
      <c r="BN30" s="14"/>
      <c r="BO30" s="14"/>
    </row>
    <row r="31" spans="1:67" x14ac:dyDescent="0.45">
      <c r="A31" s="40"/>
      <c r="B31" s="41"/>
      <c r="C31" s="40"/>
      <c r="D31" s="40"/>
      <c r="E31" s="40"/>
      <c r="F31" s="40"/>
      <c r="G31" s="42"/>
      <c r="H31" s="42"/>
      <c r="I31" s="42"/>
      <c r="J31" s="43"/>
      <c r="K31" s="44"/>
      <c r="L31" s="44"/>
      <c r="M31" s="43"/>
      <c r="N31" s="43"/>
      <c r="O31" s="43"/>
      <c r="P31" s="43"/>
      <c r="Q31" s="43"/>
      <c r="R31" s="44"/>
      <c r="S31" s="45"/>
      <c r="T31" s="46"/>
      <c r="U31" s="47" t="str">
        <f>IF(F31&lt;&gt;"",IFERROR(HLOOKUP("prediction_xgb_"&amp;F31,ML_prediction!$D$4:$AP$6,3,0),"No Analysis"),"")</f>
        <v/>
      </c>
      <c r="V31" s="47" t="str">
        <f>IF(F31&lt;&gt;"",IFERROR(HLOOKUP("prediction_LR_"&amp;F31,ML_prediction!$D$4:$AP$6,3,0),"No Analysis"),"")</f>
        <v/>
      </c>
      <c r="W31" s="48"/>
      <c r="X31" s="48"/>
      <c r="Y31" s="48"/>
      <c r="Z31" s="48"/>
      <c r="AA31" s="48"/>
      <c r="AB31" s="48"/>
      <c r="AC31" s="48"/>
      <c r="AD31" s="46"/>
      <c r="AE31" s="46"/>
      <c r="AF31" s="46"/>
      <c r="AG31" s="46"/>
      <c r="AH31" s="46"/>
      <c r="AI31" s="46"/>
      <c r="AJ31" s="46"/>
      <c r="AK31" s="46"/>
      <c r="AL31" s="45"/>
      <c r="AM31" s="46"/>
      <c r="AN31" s="46"/>
      <c r="AO31" s="49"/>
      <c r="AP31" s="50"/>
      <c r="AQ31" s="51"/>
      <c r="AR31" s="52">
        <f t="shared" si="5"/>
        <v>0</v>
      </c>
      <c r="AS31" s="52"/>
      <c r="AT31" s="53"/>
      <c r="AU31" s="45"/>
      <c r="AV31" s="49"/>
      <c r="AW31" s="53"/>
      <c r="AX31" s="51" t="str">
        <f t="shared" si="6"/>
        <v/>
      </c>
      <c r="AY31" s="52"/>
      <c r="AZ31" s="52" t="str">
        <f t="shared" si="7"/>
        <v/>
      </c>
      <c r="BA31" s="54" t="str">
        <f t="shared" si="8"/>
        <v/>
      </c>
      <c r="BB31" s="35"/>
      <c r="BC31" s="9"/>
      <c r="BD31" s="14"/>
      <c r="BE31" s="14"/>
      <c r="BF31" s="14"/>
      <c r="BG31" s="15"/>
      <c r="BH31" s="16"/>
      <c r="BI31" s="16"/>
      <c r="BJ31" s="16"/>
      <c r="BK31" s="16"/>
      <c r="BL31" s="16"/>
      <c r="BN31" s="14"/>
      <c r="BO31" s="14"/>
    </row>
    <row r="32" spans="1:67" x14ac:dyDescent="0.45">
      <c r="A32" s="40"/>
      <c r="B32" s="41"/>
      <c r="C32" s="40"/>
      <c r="D32" s="40"/>
      <c r="E32" s="40"/>
      <c r="F32" s="40"/>
      <c r="G32" s="42"/>
      <c r="H32" s="42"/>
      <c r="I32" s="42"/>
      <c r="J32" s="43"/>
      <c r="K32" s="44"/>
      <c r="L32" s="44"/>
      <c r="M32" s="43"/>
      <c r="N32" s="43"/>
      <c r="O32" s="43"/>
      <c r="P32" s="43"/>
      <c r="Q32" s="43"/>
      <c r="R32" s="44"/>
      <c r="S32" s="45"/>
      <c r="T32" s="46"/>
      <c r="U32" s="47" t="str">
        <f>IF(F32&lt;&gt;"",IFERROR(HLOOKUP("prediction_xgb_"&amp;F32,ML_prediction!$D$4:$AP$6,3,0),"No Analysis"),"")</f>
        <v/>
      </c>
      <c r="V32" s="47" t="str">
        <f>IF(F32&lt;&gt;"",IFERROR(HLOOKUP("prediction_LR_"&amp;F32,ML_prediction!$D$4:$AP$6,3,0),"No Analysis"),"")</f>
        <v/>
      </c>
      <c r="W32" s="48"/>
      <c r="X32" s="48"/>
      <c r="Y32" s="48"/>
      <c r="Z32" s="48"/>
      <c r="AA32" s="48"/>
      <c r="AB32" s="48"/>
      <c r="AC32" s="48"/>
      <c r="AD32" s="46"/>
      <c r="AE32" s="46"/>
      <c r="AF32" s="46"/>
      <c r="AG32" s="46"/>
      <c r="AH32" s="46"/>
      <c r="AI32" s="46"/>
      <c r="AJ32" s="46"/>
      <c r="AK32" s="46"/>
      <c r="AL32" s="45"/>
      <c r="AM32" s="46"/>
      <c r="AN32" s="46"/>
      <c r="AO32" s="49"/>
      <c r="AP32" s="50"/>
      <c r="AQ32" s="51"/>
      <c r="AR32" s="52">
        <f t="shared" si="5"/>
        <v>0</v>
      </c>
      <c r="AS32" s="52"/>
      <c r="AT32" s="53"/>
      <c r="AU32" s="45"/>
      <c r="AV32" s="49"/>
      <c r="AW32" s="53"/>
      <c r="AX32" s="51" t="str">
        <f t="shared" si="6"/>
        <v/>
      </c>
      <c r="AY32" s="52"/>
      <c r="AZ32" s="52" t="str">
        <f t="shared" si="7"/>
        <v/>
      </c>
      <c r="BA32" s="54" t="str">
        <f t="shared" si="8"/>
        <v/>
      </c>
      <c r="BB32" s="35"/>
      <c r="BC32" s="9"/>
      <c r="BD32" s="14"/>
      <c r="BE32" s="14"/>
      <c r="BF32" s="14"/>
      <c r="BG32" s="15"/>
      <c r="BH32" s="16"/>
      <c r="BI32" s="16"/>
      <c r="BJ32" s="16"/>
      <c r="BK32" s="16"/>
      <c r="BL32" s="16"/>
      <c r="BN32" s="14"/>
      <c r="BO32" s="14"/>
    </row>
    <row r="33" spans="1:67" x14ac:dyDescent="0.45">
      <c r="A33" s="40"/>
      <c r="B33" s="41"/>
      <c r="C33" s="40"/>
      <c r="D33" s="40"/>
      <c r="E33" s="40"/>
      <c r="F33" s="40"/>
      <c r="G33" s="42"/>
      <c r="H33" s="42"/>
      <c r="I33" s="42"/>
      <c r="J33" s="43"/>
      <c r="K33" s="44"/>
      <c r="L33" s="44"/>
      <c r="M33" s="43"/>
      <c r="N33" s="43"/>
      <c r="O33" s="43"/>
      <c r="P33" s="43"/>
      <c r="Q33" s="43"/>
      <c r="R33" s="44"/>
      <c r="S33" s="45"/>
      <c r="T33" s="46"/>
      <c r="U33" s="47" t="str">
        <f>IF(F33&lt;&gt;"",IFERROR(HLOOKUP("prediction_xgb_"&amp;F33,ML_prediction!$D$4:$AP$6,3,0),"No Analysis"),"")</f>
        <v/>
      </c>
      <c r="V33" s="47" t="str">
        <f>IF(F33&lt;&gt;"",IFERROR(HLOOKUP("prediction_LR_"&amp;F33,ML_prediction!$D$4:$AP$6,3,0),"No Analysis"),"")</f>
        <v/>
      </c>
      <c r="W33" s="48"/>
      <c r="X33" s="48"/>
      <c r="Y33" s="48"/>
      <c r="Z33" s="48"/>
      <c r="AA33" s="48"/>
      <c r="AB33" s="48"/>
      <c r="AC33" s="48"/>
      <c r="AD33" s="46"/>
      <c r="AE33" s="46"/>
      <c r="AF33" s="46"/>
      <c r="AG33" s="46"/>
      <c r="AH33" s="46"/>
      <c r="AI33" s="46"/>
      <c r="AJ33" s="46"/>
      <c r="AK33" s="46"/>
      <c r="AL33" s="45"/>
      <c r="AM33" s="46"/>
      <c r="AN33" s="46"/>
      <c r="AO33" s="49"/>
      <c r="AP33" s="50"/>
      <c r="AQ33" s="51"/>
      <c r="AR33" s="52">
        <f t="shared" si="5"/>
        <v>0</v>
      </c>
      <c r="AS33" s="52"/>
      <c r="AT33" s="53"/>
      <c r="AU33" s="45"/>
      <c r="AV33" s="49"/>
      <c r="AW33" s="53"/>
      <c r="AX33" s="51" t="str">
        <f t="shared" si="6"/>
        <v/>
      </c>
      <c r="AY33" s="52"/>
      <c r="AZ33" s="52" t="str">
        <f t="shared" si="7"/>
        <v/>
      </c>
      <c r="BA33" s="54" t="str">
        <f t="shared" si="8"/>
        <v/>
      </c>
      <c r="BB33" s="35"/>
      <c r="BC33" s="9"/>
      <c r="BD33" s="14"/>
      <c r="BE33" s="14"/>
      <c r="BF33" s="14"/>
      <c r="BG33" s="15"/>
      <c r="BH33" s="16"/>
      <c r="BI33" s="16"/>
      <c r="BJ33" s="16"/>
      <c r="BK33" s="16"/>
      <c r="BL33" s="16"/>
      <c r="BN33" s="14"/>
      <c r="BO33" s="14"/>
    </row>
    <row r="34" spans="1:67" x14ac:dyDescent="0.45">
      <c r="A34" s="40"/>
      <c r="B34" s="41"/>
      <c r="C34" s="40"/>
      <c r="D34" s="40"/>
      <c r="E34" s="40"/>
      <c r="F34" s="40"/>
      <c r="G34" s="42"/>
      <c r="H34" s="42"/>
      <c r="I34" s="42"/>
      <c r="J34" s="43"/>
      <c r="K34" s="44"/>
      <c r="L34" s="44"/>
      <c r="M34" s="43"/>
      <c r="N34" s="43"/>
      <c r="O34" s="43"/>
      <c r="P34" s="43"/>
      <c r="Q34" s="43"/>
      <c r="R34" s="44"/>
      <c r="S34" s="45"/>
      <c r="T34" s="46"/>
      <c r="U34" s="47" t="str">
        <f>IF(F34&lt;&gt;"",IFERROR(HLOOKUP("prediction_xgb_"&amp;F34,ML_prediction!$D$4:$AP$6,3,0),"No Analysis"),"")</f>
        <v/>
      </c>
      <c r="V34" s="47" t="str">
        <f>IF(F34&lt;&gt;"",IFERROR(HLOOKUP("prediction_LR_"&amp;F34,ML_prediction!$D$4:$AP$6,3,0),"No Analysis"),"")</f>
        <v/>
      </c>
      <c r="W34" s="48"/>
      <c r="X34" s="48"/>
      <c r="Y34" s="48"/>
      <c r="Z34" s="48"/>
      <c r="AA34" s="48"/>
      <c r="AB34" s="48"/>
      <c r="AC34" s="48"/>
      <c r="AD34" s="46"/>
      <c r="AE34" s="46"/>
      <c r="AF34" s="46"/>
      <c r="AG34" s="46"/>
      <c r="AH34" s="46"/>
      <c r="AI34" s="46"/>
      <c r="AJ34" s="46"/>
      <c r="AK34" s="46"/>
      <c r="AL34" s="45"/>
      <c r="AM34" s="46"/>
      <c r="AN34" s="46"/>
      <c r="AO34" s="49"/>
      <c r="AP34" s="50"/>
      <c r="AQ34" s="51"/>
      <c r="AR34" s="52">
        <f t="shared" si="5"/>
        <v>0</v>
      </c>
      <c r="AS34" s="52"/>
      <c r="AT34" s="53"/>
      <c r="AU34" s="45"/>
      <c r="AV34" s="49"/>
      <c r="AW34" s="53"/>
      <c r="AX34" s="51" t="str">
        <f t="shared" si="6"/>
        <v/>
      </c>
      <c r="AY34" s="52"/>
      <c r="AZ34" s="52" t="str">
        <f t="shared" si="7"/>
        <v/>
      </c>
      <c r="BA34" s="54" t="str">
        <f t="shared" si="8"/>
        <v/>
      </c>
      <c r="BB34" s="35"/>
      <c r="BC34" s="9"/>
      <c r="BD34" s="14"/>
      <c r="BE34" s="14"/>
      <c r="BF34" s="14"/>
      <c r="BG34" s="15"/>
      <c r="BH34" s="16"/>
      <c r="BI34" s="16"/>
      <c r="BJ34" s="16"/>
      <c r="BK34" s="16"/>
      <c r="BL34" s="16"/>
      <c r="BN34" s="14"/>
      <c r="BO34" s="14"/>
    </row>
    <row r="35" spans="1:67" x14ac:dyDescent="0.45">
      <c r="A35" s="40"/>
      <c r="B35" s="41"/>
      <c r="C35" s="40"/>
      <c r="D35" s="40"/>
      <c r="E35" s="40"/>
      <c r="F35" s="40"/>
      <c r="G35" s="42"/>
      <c r="H35" s="42"/>
      <c r="I35" s="42"/>
      <c r="J35" s="43"/>
      <c r="K35" s="44"/>
      <c r="L35" s="44"/>
      <c r="M35" s="43"/>
      <c r="N35" s="43"/>
      <c r="O35" s="43"/>
      <c r="P35" s="43"/>
      <c r="Q35" s="43"/>
      <c r="R35" s="44"/>
      <c r="S35" s="45"/>
      <c r="T35" s="46"/>
      <c r="U35" s="47" t="str">
        <f>IF(F35&lt;&gt;"",IFERROR(HLOOKUP("prediction_xgb_"&amp;F35,ML_prediction!$D$4:$AP$6,3,0),"No Analysis"),"")</f>
        <v/>
      </c>
      <c r="V35" s="47" t="str">
        <f>IF(F35&lt;&gt;"",IFERROR(HLOOKUP("prediction_LR_"&amp;F35,ML_prediction!$D$4:$AP$6,3,0),"No Analysis"),"")</f>
        <v/>
      </c>
      <c r="W35" s="48"/>
      <c r="X35" s="48"/>
      <c r="Y35" s="48"/>
      <c r="Z35" s="48"/>
      <c r="AA35" s="48"/>
      <c r="AB35" s="48"/>
      <c r="AC35" s="48"/>
      <c r="AD35" s="46"/>
      <c r="AE35" s="46"/>
      <c r="AF35" s="46"/>
      <c r="AG35" s="46"/>
      <c r="AH35" s="46"/>
      <c r="AI35" s="46"/>
      <c r="AJ35" s="46"/>
      <c r="AK35" s="46"/>
      <c r="AL35" s="45"/>
      <c r="AM35" s="46"/>
      <c r="AN35" s="46"/>
      <c r="AO35" s="49"/>
      <c r="AP35" s="50"/>
      <c r="AQ35" s="51"/>
      <c r="AR35" s="52">
        <f t="shared" si="5"/>
        <v>0</v>
      </c>
      <c r="AS35" s="52"/>
      <c r="AT35" s="53"/>
      <c r="AU35" s="45"/>
      <c r="AV35" s="49"/>
      <c r="AW35" s="53"/>
      <c r="AX35" s="51" t="str">
        <f t="shared" si="6"/>
        <v/>
      </c>
      <c r="AY35" s="52"/>
      <c r="AZ35" s="52" t="str">
        <f t="shared" si="7"/>
        <v/>
      </c>
      <c r="BA35" s="54" t="str">
        <f t="shared" si="8"/>
        <v/>
      </c>
      <c r="BB35" s="35"/>
      <c r="BC35" s="9"/>
      <c r="BD35" s="14"/>
      <c r="BE35" s="14"/>
      <c r="BF35" s="14"/>
      <c r="BG35" s="15"/>
      <c r="BH35" s="16"/>
      <c r="BI35" s="16"/>
      <c r="BJ35" s="16"/>
      <c r="BK35" s="16"/>
      <c r="BL35" s="16"/>
      <c r="BN35" s="14"/>
      <c r="BO35" s="14"/>
    </row>
    <row r="36" spans="1:67" x14ac:dyDescent="0.45">
      <c r="A36" s="40"/>
      <c r="B36" s="41"/>
      <c r="C36" s="40"/>
      <c r="D36" s="40"/>
      <c r="E36" s="40"/>
      <c r="F36" s="40"/>
      <c r="G36" s="42"/>
      <c r="H36" s="42"/>
      <c r="I36" s="42"/>
      <c r="J36" s="43"/>
      <c r="K36" s="44"/>
      <c r="L36" s="44"/>
      <c r="M36" s="43"/>
      <c r="N36" s="43"/>
      <c r="O36" s="43"/>
      <c r="P36" s="43"/>
      <c r="Q36" s="43"/>
      <c r="R36" s="44"/>
      <c r="S36" s="45"/>
      <c r="T36" s="46"/>
      <c r="U36" s="47" t="str">
        <f>IF(F36&lt;&gt;"",IFERROR(HLOOKUP("prediction_xgb_"&amp;F36,ML_prediction!$D$4:$AP$6,3,0),"No Analysis"),"")</f>
        <v/>
      </c>
      <c r="V36" s="47" t="str">
        <f>IF(F36&lt;&gt;"",IFERROR(HLOOKUP("prediction_LR_"&amp;F36,ML_prediction!$D$4:$AP$6,3,0),"No Analysis"),"")</f>
        <v/>
      </c>
      <c r="W36" s="48"/>
      <c r="X36" s="48"/>
      <c r="Y36" s="48"/>
      <c r="Z36" s="48"/>
      <c r="AA36" s="48"/>
      <c r="AB36" s="48"/>
      <c r="AC36" s="48"/>
      <c r="AD36" s="46"/>
      <c r="AE36" s="46"/>
      <c r="AF36" s="46"/>
      <c r="AG36" s="46"/>
      <c r="AH36" s="46"/>
      <c r="AI36" s="46"/>
      <c r="AJ36" s="46"/>
      <c r="AK36" s="46"/>
      <c r="AL36" s="45"/>
      <c r="AM36" s="46"/>
      <c r="AN36" s="46"/>
      <c r="AO36" s="49"/>
      <c r="AP36" s="50"/>
      <c r="AQ36" s="51"/>
      <c r="AR36" s="52">
        <f t="shared" si="5"/>
        <v>0</v>
      </c>
      <c r="AS36" s="52"/>
      <c r="AT36" s="53"/>
      <c r="AU36" s="45"/>
      <c r="AV36" s="49"/>
      <c r="AW36" s="53"/>
      <c r="AX36" s="51" t="str">
        <f t="shared" si="6"/>
        <v/>
      </c>
      <c r="AY36" s="52"/>
      <c r="AZ36" s="52" t="str">
        <f t="shared" si="7"/>
        <v/>
      </c>
      <c r="BA36" s="54" t="str">
        <f t="shared" si="8"/>
        <v/>
      </c>
      <c r="BB36" s="35"/>
      <c r="BC36" s="9"/>
      <c r="BD36" s="14"/>
      <c r="BE36" s="14"/>
      <c r="BF36" s="14"/>
      <c r="BG36" s="15"/>
      <c r="BH36" s="16"/>
      <c r="BI36" s="16"/>
      <c r="BJ36" s="16"/>
      <c r="BK36" s="16"/>
      <c r="BL36" s="16"/>
      <c r="BN36" s="14"/>
      <c r="BO36" s="14"/>
    </row>
    <row r="37" spans="1:67" x14ac:dyDescent="0.45">
      <c r="A37" s="40"/>
      <c r="B37" s="41"/>
      <c r="C37" s="40"/>
      <c r="D37" s="40"/>
      <c r="E37" s="40"/>
      <c r="F37" s="40"/>
      <c r="G37" s="42"/>
      <c r="H37" s="42"/>
      <c r="I37" s="42"/>
      <c r="J37" s="43"/>
      <c r="K37" s="44"/>
      <c r="L37" s="44"/>
      <c r="M37" s="43"/>
      <c r="N37" s="43"/>
      <c r="O37" s="43"/>
      <c r="P37" s="43"/>
      <c r="Q37" s="43"/>
      <c r="R37" s="44"/>
      <c r="S37" s="45"/>
      <c r="T37" s="46"/>
      <c r="U37" s="47" t="str">
        <f>IF(F37&lt;&gt;"",IFERROR(HLOOKUP("prediction_xgb_"&amp;F37,ML_prediction!$D$4:$AP$6,3,0),"No Analysis"),"")</f>
        <v/>
      </c>
      <c r="V37" s="47" t="str">
        <f>IF(F37&lt;&gt;"",IFERROR(HLOOKUP("prediction_LR_"&amp;F37,ML_prediction!$D$4:$AP$6,3,0),"No Analysis"),"")</f>
        <v/>
      </c>
      <c r="W37" s="48"/>
      <c r="X37" s="48"/>
      <c r="Y37" s="48"/>
      <c r="Z37" s="48"/>
      <c r="AA37" s="48"/>
      <c r="AB37" s="48"/>
      <c r="AC37" s="48"/>
      <c r="AD37" s="46"/>
      <c r="AE37" s="46"/>
      <c r="AF37" s="46"/>
      <c r="AG37" s="46"/>
      <c r="AH37" s="46"/>
      <c r="AI37" s="46"/>
      <c r="AJ37" s="46"/>
      <c r="AK37" s="46"/>
      <c r="AL37" s="45"/>
      <c r="AM37" s="46"/>
      <c r="AN37" s="46"/>
      <c r="AO37" s="49"/>
      <c r="AP37" s="50"/>
      <c r="AQ37" s="51"/>
      <c r="AR37" s="52">
        <f t="shared" si="5"/>
        <v>0</v>
      </c>
      <c r="AS37" s="52"/>
      <c r="AT37" s="53"/>
      <c r="AU37" s="45"/>
      <c r="AV37" s="49"/>
      <c r="AW37" s="53"/>
      <c r="AX37" s="51" t="str">
        <f t="shared" si="6"/>
        <v/>
      </c>
      <c r="AY37" s="52"/>
      <c r="AZ37" s="52" t="str">
        <f t="shared" si="7"/>
        <v/>
      </c>
      <c r="BA37" s="54" t="str">
        <f t="shared" si="8"/>
        <v/>
      </c>
      <c r="BB37" s="35"/>
      <c r="BC37" s="9"/>
      <c r="BD37" s="14"/>
      <c r="BE37" s="14"/>
      <c r="BF37" s="14"/>
      <c r="BG37" s="15"/>
      <c r="BH37" s="16"/>
      <c r="BI37" s="16"/>
      <c r="BJ37" s="16"/>
      <c r="BK37" s="16"/>
      <c r="BL37" s="16"/>
      <c r="BN37" s="14"/>
      <c r="BO37" s="14"/>
    </row>
    <row r="38" spans="1:67" x14ac:dyDescent="0.45">
      <c r="A38" s="40"/>
      <c r="B38" s="41"/>
      <c r="C38" s="40"/>
      <c r="D38" s="40"/>
      <c r="E38" s="40"/>
      <c r="F38" s="40"/>
      <c r="G38" s="42"/>
      <c r="H38" s="42"/>
      <c r="I38" s="42"/>
      <c r="J38" s="43"/>
      <c r="K38" s="44"/>
      <c r="L38" s="44"/>
      <c r="M38" s="43"/>
      <c r="N38" s="43"/>
      <c r="O38" s="43"/>
      <c r="P38" s="43"/>
      <c r="Q38" s="43"/>
      <c r="R38" s="44"/>
      <c r="S38" s="45"/>
      <c r="T38" s="46"/>
      <c r="U38" s="47" t="str">
        <f>IF(F38&lt;&gt;"",IFERROR(HLOOKUP("prediction_xgb_"&amp;F38,ML_prediction!$D$4:$AP$6,3,0),"No Analysis"),"")</f>
        <v/>
      </c>
      <c r="V38" s="47" t="str">
        <f>IF(F38&lt;&gt;"",IFERROR(HLOOKUP("prediction_LR_"&amp;F38,ML_prediction!$D$4:$AP$6,3,0),"No Analysis"),"")</f>
        <v/>
      </c>
      <c r="W38" s="48"/>
      <c r="X38" s="48"/>
      <c r="Y38" s="48"/>
      <c r="Z38" s="48"/>
      <c r="AA38" s="48"/>
      <c r="AB38" s="48"/>
      <c r="AC38" s="48"/>
      <c r="AD38" s="46"/>
      <c r="AE38" s="46"/>
      <c r="AF38" s="46"/>
      <c r="AG38" s="46"/>
      <c r="AH38" s="46"/>
      <c r="AI38" s="46"/>
      <c r="AJ38" s="46"/>
      <c r="AK38" s="46"/>
      <c r="AL38" s="45"/>
      <c r="AM38" s="46"/>
      <c r="AN38" s="46"/>
      <c r="AO38" s="49"/>
      <c r="AP38" s="50"/>
      <c r="AQ38" s="51"/>
      <c r="AR38" s="52">
        <f t="shared" si="5"/>
        <v>0</v>
      </c>
      <c r="AS38" s="52"/>
      <c r="AT38" s="53"/>
      <c r="AU38" s="45"/>
      <c r="AV38" s="49"/>
      <c r="AW38" s="53"/>
      <c r="AX38" s="51" t="str">
        <f t="shared" si="6"/>
        <v/>
      </c>
      <c r="AY38" s="52"/>
      <c r="AZ38" s="52" t="str">
        <f t="shared" si="7"/>
        <v/>
      </c>
      <c r="BA38" s="54" t="str">
        <f t="shared" si="8"/>
        <v/>
      </c>
      <c r="BB38" s="35"/>
      <c r="BC38" s="9"/>
      <c r="BD38" s="14"/>
      <c r="BE38" s="14"/>
      <c r="BF38" s="14"/>
      <c r="BG38" s="15"/>
      <c r="BH38" s="16"/>
      <c r="BI38" s="16"/>
      <c r="BJ38" s="16"/>
      <c r="BK38" s="16"/>
      <c r="BL38" s="16"/>
      <c r="BN38" s="14"/>
      <c r="BO38" s="14"/>
    </row>
    <row r="39" spans="1:67" x14ac:dyDescent="0.45">
      <c r="A39" s="40"/>
      <c r="B39" s="41"/>
      <c r="C39" s="40"/>
      <c r="D39" s="40"/>
      <c r="E39" s="40"/>
      <c r="F39" s="40"/>
      <c r="G39" s="42"/>
      <c r="H39" s="42"/>
      <c r="I39" s="42"/>
      <c r="J39" s="43"/>
      <c r="K39" s="44"/>
      <c r="L39" s="44"/>
      <c r="M39" s="43"/>
      <c r="N39" s="43"/>
      <c r="O39" s="43"/>
      <c r="P39" s="43"/>
      <c r="Q39" s="43"/>
      <c r="R39" s="44"/>
      <c r="S39" s="45"/>
      <c r="T39" s="46"/>
      <c r="U39" s="47" t="str">
        <f>IF(F39&lt;&gt;"",IFERROR(HLOOKUP("prediction_xgb_"&amp;F39,ML_prediction!$D$4:$AP$6,3,0),"No Analysis"),"")</f>
        <v/>
      </c>
      <c r="V39" s="47" t="str">
        <f>IF(F39&lt;&gt;"",IFERROR(HLOOKUP("prediction_LR_"&amp;F39,ML_prediction!$D$4:$AP$6,3,0),"No Analysis"),"")</f>
        <v/>
      </c>
      <c r="W39" s="48"/>
      <c r="X39" s="48"/>
      <c r="Y39" s="48"/>
      <c r="Z39" s="48"/>
      <c r="AA39" s="48"/>
      <c r="AB39" s="48"/>
      <c r="AC39" s="48"/>
      <c r="AD39" s="46"/>
      <c r="AE39" s="46"/>
      <c r="AF39" s="46"/>
      <c r="AG39" s="46"/>
      <c r="AH39" s="46"/>
      <c r="AI39" s="46"/>
      <c r="AJ39" s="46"/>
      <c r="AK39" s="46"/>
      <c r="AL39" s="45"/>
      <c r="AM39" s="46"/>
      <c r="AN39" s="46"/>
      <c r="AO39" s="49"/>
      <c r="AP39" s="50"/>
      <c r="AQ39" s="51"/>
      <c r="AR39" s="52">
        <f t="shared" si="5"/>
        <v>0</v>
      </c>
      <c r="AS39" s="52"/>
      <c r="AT39" s="53"/>
      <c r="AU39" s="45"/>
      <c r="AV39" s="49"/>
      <c r="AW39" s="53"/>
      <c r="AX39" s="51" t="str">
        <f t="shared" si="6"/>
        <v/>
      </c>
      <c r="AY39" s="52"/>
      <c r="AZ39" s="52" t="str">
        <f t="shared" si="7"/>
        <v/>
      </c>
      <c r="BA39" s="54" t="str">
        <f t="shared" si="8"/>
        <v/>
      </c>
      <c r="BB39" s="35"/>
      <c r="BC39" s="9"/>
      <c r="BD39" s="14"/>
      <c r="BE39" s="14"/>
      <c r="BF39" s="14"/>
      <c r="BG39" s="15"/>
      <c r="BH39" s="16"/>
      <c r="BI39" s="16"/>
      <c r="BJ39" s="16"/>
      <c r="BK39" s="16"/>
      <c r="BL39" s="16"/>
      <c r="BN39" s="14"/>
      <c r="BO39" s="14"/>
    </row>
    <row r="40" spans="1:67" x14ac:dyDescent="0.45">
      <c r="A40" s="40"/>
      <c r="B40" s="41"/>
      <c r="C40" s="40"/>
      <c r="D40" s="40"/>
      <c r="E40" s="40"/>
      <c r="F40" s="40"/>
      <c r="G40" s="42"/>
      <c r="H40" s="42"/>
      <c r="I40" s="42"/>
      <c r="J40" s="43"/>
      <c r="K40" s="44"/>
      <c r="L40" s="44"/>
      <c r="M40" s="43"/>
      <c r="N40" s="43"/>
      <c r="O40" s="43"/>
      <c r="P40" s="43"/>
      <c r="Q40" s="43"/>
      <c r="R40" s="44"/>
      <c r="S40" s="45"/>
      <c r="T40" s="46"/>
      <c r="U40" s="47" t="str">
        <f>IF(F40&lt;&gt;"",IFERROR(HLOOKUP("prediction_xgb_"&amp;F40,ML_prediction!$D$4:$AP$6,3,0),"No Analysis"),"")</f>
        <v/>
      </c>
      <c r="V40" s="47" t="str">
        <f>IF(F40&lt;&gt;"",IFERROR(HLOOKUP("prediction_LR_"&amp;F40,ML_prediction!$D$4:$AP$6,3,0),"No Analysis"),"")</f>
        <v/>
      </c>
      <c r="W40" s="48"/>
      <c r="X40" s="48"/>
      <c r="Y40" s="48"/>
      <c r="Z40" s="48"/>
      <c r="AA40" s="48"/>
      <c r="AB40" s="48"/>
      <c r="AC40" s="48"/>
      <c r="AD40" s="46"/>
      <c r="AE40" s="46"/>
      <c r="AF40" s="46"/>
      <c r="AG40" s="46"/>
      <c r="AH40" s="46"/>
      <c r="AI40" s="46"/>
      <c r="AJ40" s="46"/>
      <c r="AK40" s="46"/>
      <c r="AL40" s="45"/>
      <c r="AM40" s="46"/>
      <c r="AN40" s="46"/>
      <c r="AO40" s="49"/>
      <c r="AP40" s="50"/>
      <c r="AQ40" s="51"/>
      <c r="AR40" s="52">
        <f t="shared" si="5"/>
        <v>0</v>
      </c>
      <c r="AS40" s="52"/>
      <c r="AT40" s="53"/>
      <c r="AU40" s="45"/>
      <c r="AV40" s="49"/>
      <c r="AW40" s="53"/>
      <c r="AX40" s="51" t="str">
        <f t="shared" si="6"/>
        <v/>
      </c>
      <c r="AY40" s="52"/>
      <c r="AZ40" s="52" t="str">
        <f t="shared" si="7"/>
        <v/>
      </c>
      <c r="BA40" s="54" t="str">
        <f t="shared" si="8"/>
        <v/>
      </c>
      <c r="BB40" s="35"/>
      <c r="BC40" s="9"/>
      <c r="BD40" s="14"/>
      <c r="BE40" s="14"/>
      <c r="BF40" s="14"/>
      <c r="BG40" s="15"/>
      <c r="BH40" s="16"/>
      <c r="BI40" s="16"/>
      <c r="BJ40" s="16"/>
      <c r="BK40" s="16"/>
      <c r="BL40" s="16"/>
      <c r="BN40" s="14"/>
      <c r="BO40" s="14"/>
    </row>
    <row r="41" spans="1:67" x14ac:dyDescent="0.45">
      <c r="A41" s="40"/>
      <c r="B41" s="41"/>
      <c r="C41" s="40"/>
      <c r="D41" s="40"/>
      <c r="E41" s="40"/>
      <c r="F41" s="40"/>
      <c r="G41" s="42"/>
      <c r="H41" s="42"/>
      <c r="I41" s="42"/>
      <c r="J41" s="43"/>
      <c r="K41" s="44"/>
      <c r="L41" s="44"/>
      <c r="M41" s="43"/>
      <c r="N41" s="43"/>
      <c r="O41" s="43"/>
      <c r="P41" s="43"/>
      <c r="Q41" s="43"/>
      <c r="R41" s="44"/>
      <c r="S41" s="45"/>
      <c r="T41" s="46"/>
      <c r="U41" s="47" t="str">
        <f>IF(F41&lt;&gt;"",IFERROR(HLOOKUP("prediction_xgb_"&amp;F41,ML_prediction!$D$4:$AP$6,3,0),"No Analysis"),"")</f>
        <v/>
      </c>
      <c r="V41" s="47" t="str">
        <f>IF(F41&lt;&gt;"",IFERROR(HLOOKUP("prediction_LR_"&amp;F41,ML_prediction!$D$4:$AP$6,3,0),"No Analysis"),"")</f>
        <v/>
      </c>
      <c r="W41" s="48"/>
      <c r="X41" s="48"/>
      <c r="Y41" s="48"/>
      <c r="Z41" s="48"/>
      <c r="AA41" s="48"/>
      <c r="AB41" s="48"/>
      <c r="AC41" s="48"/>
      <c r="AD41" s="46"/>
      <c r="AE41" s="46"/>
      <c r="AF41" s="46"/>
      <c r="AG41" s="46"/>
      <c r="AH41" s="46"/>
      <c r="AI41" s="46"/>
      <c r="AJ41" s="46"/>
      <c r="AK41" s="46"/>
      <c r="AL41" s="45"/>
      <c r="AM41" s="46"/>
      <c r="AN41" s="46"/>
      <c r="AO41" s="49"/>
      <c r="AP41" s="50"/>
      <c r="AQ41" s="51"/>
      <c r="AR41" s="52">
        <f t="shared" si="5"/>
        <v>0</v>
      </c>
      <c r="AS41" s="52"/>
      <c r="AT41" s="53"/>
      <c r="AU41" s="45"/>
      <c r="AV41" s="49"/>
      <c r="AW41" s="53"/>
      <c r="AX41" s="51" t="str">
        <f t="shared" si="6"/>
        <v/>
      </c>
      <c r="AY41" s="52"/>
      <c r="AZ41" s="52" t="str">
        <f t="shared" si="7"/>
        <v/>
      </c>
      <c r="BA41" s="54" t="str">
        <f t="shared" si="8"/>
        <v/>
      </c>
      <c r="BB41" s="35"/>
      <c r="BC41" s="9"/>
      <c r="BD41" s="14"/>
      <c r="BE41" s="14"/>
      <c r="BF41" s="14"/>
      <c r="BG41" s="15"/>
      <c r="BH41" s="16"/>
      <c r="BI41" s="16"/>
      <c r="BJ41" s="16"/>
      <c r="BK41" s="16"/>
      <c r="BL41" s="16"/>
      <c r="BN41" s="14"/>
      <c r="BO41" s="14"/>
    </row>
    <row r="42" spans="1:67" x14ac:dyDescent="0.45">
      <c r="A42" s="40"/>
      <c r="B42" s="41"/>
      <c r="C42" s="40"/>
      <c r="D42" s="40"/>
      <c r="E42" s="40"/>
      <c r="F42" s="40"/>
      <c r="G42" s="42"/>
      <c r="H42" s="42"/>
      <c r="I42" s="42"/>
      <c r="J42" s="43"/>
      <c r="K42" s="44"/>
      <c r="L42" s="44"/>
      <c r="M42" s="43"/>
      <c r="N42" s="43"/>
      <c r="O42" s="43"/>
      <c r="P42" s="43"/>
      <c r="Q42" s="43"/>
      <c r="R42" s="44"/>
      <c r="S42" s="45"/>
      <c r="T42" s="46"/>
      <c r="U42" s="47" t="str">
        <f>IF(F42&lt;&gt;"",IFERROR(HLOOKUP("prediction_xgb_"&amp;F42,ML_prediction!$D$4:$AP$6,3,0),"No Analysis"),"")</f>
        <v/>
      </c>
      <c r="V42" s="47" t="str">
        <f>IF(F42&lt;&gt;"",IFERROR(HLOOKUP("prediction_LR_"&amp;F42,ML_prediction!$D$4:$AP$6,3,0),"No Analysis"),"")</f>
        <v/>
      </c>
      <c r="W42" s="48"/>
      <c r="X42" s="48"/>
      <c r="Y42" s="48"/>
      <c r="Z42" s="48"/>
      <c r="AA42" s="48"/>
      <c r="AB42" s="48"/>
      <c r="AC42" s="48"/>
      <c r="AD42" s="46"/>
      <c r="AE42" s="46"/>
      <c r="AF42" s="46"/>
      <c r="AG42" s="46"/>
      <c r="AH42" s="46"/>
      <c r="AI42" s="46"/>
      <c r="AJ42" s="46"/>
      <c r="AK42" s="46"/>
      <c r="AL42" s="45"/>
      <c r="AM42" s="46"/>
      <c r="AN42" s="46"/>
      <c r="AO42" s="49"/>
      <c r="AP42" s="50"/>
      <c r="AQ42" s="51"/>
      <c r="AR42" s="52">
        <f t="shared" si="5"/>
        <v>0</v>
      </c>
      <c r="AS42" s="52"/>
      <c r="AT42" s="53"/>
      <c r="AU42" s="45"/>
      <c r="AV42" s="49"/>
      <c r="AW42" s="53"/>
      <c r="AX42" s="51" t="str">
        <f t="shared" si="6"/>
        <v/>
      </c>
      <c r="AY42" s="52"/>
      <c r="AZ42" s="52" t="str">
        <f t="shared" si="7"/>
        <v/>
      </c>
      <c r="BA42" s="54" t="str">
        <f t="shared" si="8"/>
        <v/>
      </c>
      <c r="BB42" s="35"/>
      <c r="BC42" s="9"/>
      <c r="BD42" s="14"/>
      <c r="BE42" s="14"/>
      <c r="BF42" s="14"/>
      <c r="BG42" s="15"/>
      <c r="BH42" s="16"/>
      <c r="BI42" s="16"/>
      <c r="BJ42" s="16"/>
      <c r="BK42" s="16"/>
      <c r="BL42" s="16"/>
      <c r="BN42" s="14"/>
      <c r="BO42" s="14"/>
    </row>
    <row r="43" spans="1:67" x14ac:dyDescent="0.45">
      <c r="A43" s="40"/>
      <c r="B43" s="41"/>
      <c r="C43" s="40"/>
      <c r="D43" s="40"/>
      <c r="E43" s="40"/>
      <c r="F43" s="40"/>
      <c r="G43" s="42"/>
      <c r="H43" s="42"/>
      <c r="I43" s="42"/>
      <c r="J43" s="43"/>
      <c r="K43" s="44"/>
      <c r="L43" s="44"/>
      <c r="M43" s="43"/>
      <c r="N43" s="43"/>
      <c r="O43" s="43"/>
      <c r="P43" s="43"/>
      <c r="Q43" s="43"/>
      <c r="R43" s="44"/>
      <c r="S43" s="45"/>
      <c r="T43" s="46"/>
      <c r="U43" s="47" t="str">
        <f>IF(F43&lt;&gt;"",IFERROR(HLOOKUP("prediction_xgb_"&amp;F43,ML_prediction!$D$4:$AP$6,3,0),"No Analysis"),"")</f>
        <v/>
      </c>
      <c r="V43" s="47" t="str">
        <f>IF(F43&lt;&gt;"",IFERROR(HLOOKUP("prediction_LR_"&amp;F43,ML_prediction!$D$4:$AP$6,3,0),"No Analysis"),"")</f>
        <v/>
      </c>
      <c r="W43" s="48"/>
      <c r="X43" s="48"/>
      <c r="Y43" s="48"/>
      <c r="Z43" s="48"/>
      <c r="AA43" s="48"/>
      <c r="AB43" s="48"/>
      <c r="AC43" s="48"/>
      <c r="AD43" s="46"/>
      <c r="AE43" s="46"/>
      <c r="AF43" s="46"/>
      <c r="AG43" s="46"/>
      <c r="AH43" s="46"/>
      <c r="AI43" s="46"/>
      <c r="AJ43" s="46"/>
      <c r="AK43" s="46"/>
      <c r="AL43" s="45"/>
      <c r="AM43" s="46"/>
      <c r="AN43" s="46"/>
      <c r="AO43" s="49"/>
      <c r="AP43" s="50"/>
      <c r="AQ43" s="51"/>
      <c r="AR43" s="52">
        <f t="shared" si="5"/>
        <v>0</v>
      </c>
      <c r="AS43" s="52"/>
      <c r="AT43" s="53"/>
      <c r="AU43" s="45"/>
      <c r="AV43" s="49"/>
      <c r="AW43" s="53"/>
      <c r="AX43" s="51" t="str">
        <f t="shared" si="6"/>
        <v/>
      </c>
      <c r="AY43" s="52"/>
      <c r="AZ43" s="52" t="str">
        <f t="shared" si="7"/>
        <v/>
      </c>
      <c r="BA43" s="54" t="str">
        <f t="shared" si="8"/>
        <v/>
      </c>
      <c r="BB43" s="35"/>
      <c r="BC43" s="9"/>
      <c r="BD43" s="14"/>
      <c r="BE43" s="14"/>
      <c r="BF43" s="14"/>
      <c r="BG43" s="15"/>
      <c r="BH43" s="16"/>
      <c r="BI43" s="16"/>
      <c r="BJ43" s="16"/>
      <c r="BK43" s="16"/>
      <c r="BL43" s="16"/>
      <c r="BN43" s="14"/>
      <c r="BO43" s="14"/>
    </row>
    <row r="44" spans="1:67" x14ac:dyDescent="0.45">
      <c r="A44" s="40"/>
      <c r="B44" s="41"/>
      <c r="C44" s="40"/>
      <c r="D44" s="40"/>
      <c r="E44" s="40"/>
      <c r="F44" s="40"/>
      <c r="G44" s="42"/>
      <c r="H44" s="42"/>
      <c r="I44" s="42"/>
      <c r="J44" s="43"/>
      <c r="K44" s="44"/>
      <c r="L44" s="44"/>
      <c r="M44" s="43"/>
      <c r="N44" s="43"/>
      <c r="O44" s="43"/>
      <c r="P44" s="43"/>
      <c r="Q44" s="43"/>
      <c r="R44" s="44"/>
      <c r="S44" s="45"/>
      <c r="T44" s="46"/>
      <c r="U44" s="47" t="str">
        <f>IF(F44&lt;&gt;"",IFERROR(HLOOKUP("prediction_xgb_"&amp;F44,ML_prediction!$D$4:$AP$6,3,0),"No Analysis"),"")</f>
        <v/>
      </c>
      <c r="V44" s="47" t="str">
        <f>IF(F44&lt;&gt;"",IFERROR(HLOOKUP("prediction_LR_"&amp;F44,ML_prediction!$D$4:$AP$6,3,0),"No Analysis"),"")</f>
        <v/>
      </c>
      <c r="W44" s="48"/>
      <c r="X44" s="48"/>
      <c r="Y44" s="48"/>
      <c r="Z44" s="48"/>
      <c r="AA44" s="48"/>
      <c r="AB44" s="48"/>
      <c r="AC44" s="48"/>
      <c r="AD44" s="46"/>
      <c r="AE44" s="46"/>
      <c r="AF44" s="46"/>
      <c r="AG44" s="46"/>
      <c r="AH44" s="46"/>
      <c r="AI44" s="46"/>
      <c r="AJ44" s="46"/>
      <c r="AK44" s="46"/>
      <c r="AL44" s="45"/>
      <c r="AM44" s="46"/>
      <c r="AN44" s="46"/>
      <c r="AO44" s="49"/>
      <c r="AP44" s="50"/>
      <c r="AQ44" s="51"/>
      <c r="AR44" s="52">
        <f t="shared" si="5"/>
        <v>0</v>
      </c>
      <c r="AS44" s="52"/>
      <c r="AT44" s="53"/>
      <c r="AU44" s="45"/>
      <c r="AV44" s="49"/>
      <c r="AW44" s="53"/>
      <c r="AX44" s="51" t="str">
        <f t="shared" si="6"/>
        <v/>
      </c>
      <c r="AY44" s="52"/>
      <c r="AZ44" s="52" t="str">
        <f t="shared" si="7"/>
        <v/>
      </c>
      <c r="BA44" s="54" t="str">
        <f t="shared" si="8"/>
        <v/>
      </c>
      <c r="BB44" s="35"/>
      <c r="BC44" s="9"/>
      <c r="BD44" s="14"/>
      <c r="BE44" s="14"/>
      <c r="BF44" s="14"/>
      <c r="BG44" s="15"/>
      <c r="BH44" s="16"/>
      <c r="BI44" s="16"/>
      <c r="BJ44" s="16"/>
      <c r="BK44" s="16"/>
      <c r="BL44" s="16"/>
      <c r="BN44" s="14"/>
      <c r="BO44" s="14"/>
    </row>
    <row r="45" spans="1:67" x14ac:dyDescent="0.45">
      <c r="A45" s="40"/>
      <c r="B45" s="41"/>
      <c r="C45" s="40"/>
      <c r="D45" s="40"/>
      <c r="E45" s="40"/>
      <c r="F45" s="40"/>
      <c r="G45" s="42"/>
      <c r="H45" s="42"/>
      <c r="I45" s="42"/>
      <c r="J45" s="43"/>
      <c r="K45" s="44"/>
      <c r="L45" s="44"/>
      <c r="M45" s="43"/>
      <c r="N45" s="43"/>
      <c r="O45" s="43"/>
      <c r="P45" s="43"/>
      <c r="Q45" s="43"/>
      <c r="R45" s="44"/>
      <c r="S45" s="45"/>
      <c r="T45" s="46"/>
      <c r="U45" s="47" t="str">
        <f>IF(F45&lt;&gt;"",IFERROR(HLOOKUP("prediction_xgb_"&amp;F45,ML_prediction!$D$4:$AP$6,3,0),"No Analysis"),"")</f>
        <v/>
      </c>
      <c r="V45" s="47" t="str">
        <f>IF(F45&lt;&gt;"",IFERROR(HLOOKUP("prediction_LR_"&amp;F45,ML_prediction!$D$4:$AP$6,3,0),"No Analysis"),"")</f>
        <v/>
      </c>
      <c r="W45" s="48"/>
      <c r="X45" s="48"/>
      <c r="Y45" s="48"/>
      <c r="Z45" s="48"/>
      <c r="AA45" s="48"/>
      <c r="AB45" s="48"/>
      <c r="AC45" s="48"/>
      <c r="AD45" s="46"/>
      <c r="AE45" s="46"/>
      <c r="AF45" s="46"/>
      <c r="AG45" s="46"/>
      <c r="AH45" s="46"/>
      <c r="AI45" s="46"/>
      <c r="AJ45" s="46"/>
      <c r="AK45" s="46"/>
      <c r="AL45" s="45"/>
      <c r="AM45" s="46"/>
      <c r="AN45" s="46"/>
      <c r="AO45" s="49"/>
      <c r="AP45" s="50"/>
      <c r="AQ45" s="51"/>
      <c r="AR45" s="52">
        <f t="shared" si="5"/>
        <v>0</v>
      </c>
      <c r="AS45" s="52"/>
      <c r="AT45" s="53"/>
      <c r="AU45" s="45"/>
      <c r="AV45" s="49"/>
      <c r="AW45" s="53"/>
      <c r="AX45" s="51" t="str">
        <f t="shared" si="6"/>
        <v/>
      </c>
      <c r="AY45" s="52"/>
      <c r="AZ45" s="52" t="str">
        <f t="shared" si="7"/>
        <v/>
      </c>
      <c r="BA45" s="54" t="str">
        <f t="shared" si="8"/>
        <v/>
      </c>
      <c r="BB45" s="35"/>
      <c r="BC45" s="9"/>
      <c r="BD45" s="14"/>
      <c r="BE45" s="14"/>
      <c r="BF45" s="14"/>
      <c r="BG45" s="15"/>
      <c r="BH45" s="16"/>
      <c r="BI45" s="16"/>
      <c r="BJ45" s="16"/>
      <c r="BK45" s="16"/>
      <c r="BL45" s="16"/>
      <c r="BN45" s="14"/>
      <c r="BO45" s="14"/>
    </row>
    <row r="46" spans="1:67" x14ac:dyDescent="0.45">
      <c r="A46" s="40"/>
      <c r="B46" s="41"/>
      <c r="C46" s="40"/>
      <c r="D46" s="40"/>
      <c r="E46" s="40"/>
      <c r="F46" s="40"/>
      <c r="G46" s="42"/>
      <c r="H46" s="42"/>
      <c r="I46" s="42"/>
      <c r="J46" s="43"/>
      <c r="K46" s="44"/>
      <c r="L46" s="44"/>
      <c r="M46" s="43"/>
      <c r="N46" s="43"/>
      <c r="O46" s="43"/>
      <c r="P46" s="43"/>
      <c r="Q46" s="43"/>
      <c r="R46" s="44"/>
      <c r="S46" s="45"/>
      <c r="T46" s="46"/>
      <c r="U46" s="47" t="str">
        <f>IF(F46&lt;&gt;"",IFERROR(HLOOKUP("prediction_xgb_"&amp;F46,ML_prediction!$D$4:$AP$6,3,0),"No Analysis"),"")</f>
        <v/>
      </c>
      <c r="V46" s="47" t="str">
        <f>IF(F46&lt;&gt;"",IFERROR(HLOOKUP("prediction_LR_"&amp;F46,ML_prediction!$D$4:$AP$6,3,0),"No Analysis"),"")</f>
        <v/>
      </c>
      <c r="W46" s="48"/>
      <c r="X46" s="48"/>
      <c r="Y46" s="48"/>
      <c r="Z46" s="48"/>
      <c r="AA46" s="48"/>
      <c r="AB46" s="48"/>
      <c r="AC46" s="48"/>
      <c r="AD46" s="46"/>
      <c r="AE46" s="46"/>
      <c r="AF46" s="46"/>
      <c r="AG46" s="46"/>
      <c r="AH46" s="46"/>
      <c r="AI46" s="46"/>
      <c r="AJ46" s="46"/>
      <c r="AK46" s="46"/>
      <c r="AL46" s="45"/>
      <c r="AM46" s="46"/>
      <c r="AN46" s="46"/>
      <c r="AO46" s="49"/>
      <c r="AP46" s="50"/>
      <c r="AQ46" s="51"/>
      <c r="AR46" s="52">
        <f t="shared" si="5"/>
        <v>0</v>
      </c>
      <c r="AS46" s="52"/>
      <c r="AT46" s="53"/>
      <c r="AU46" s="45"/>
      <c r="AV46" s="49"/>
      <c r="AW46" s="53"/>
      <c r="AX46" s="51" t="str">
        <f t="shared" si="6"/>
        <v/>
      </c>
      <c r="AY46" s="52"/>
      <c r="AZ46" s="52" t="str">
        <f t="shared" si="7"/>
        <v/>
      </c>
      <c r="BA46" s="54" t="str">
        <f t="shared" si="8"/>
        <v/>
      </c>
      <c r="BB46" s="35"/>
      <c r="BC46" s="9"/>
      <c r="BD46" s="14"/>
      <c r="BE46" s="14"/>
      <c r="BF46" s="14"/>
      <c r="BG46" s="15"/>
      <c r="BH46" s="16"/>
      <c r="BI46" s="16"/>
      <c r="BJ46" s="16"/>
      <c r="BK46" s="16"/>
      <c r="BL46" s="16"/>
      <c r="BN46" s="14"/>
      <c r="BO46" s="14"/>
    </row>
    <row r="47" spans="1:67" x14ac:dyDescent="0.45">
      <c r="A47" s="40"/>
      <c r="B47" s="41"/>
      <c r="C47" s="40"/>
      <c r="D47" s="40"/>
      <c r="E47" s="40"/>
      <c r="F47" s="40"/>
      <c r="G47" s="42"/>
      <c r="H47" s="42"/>
      <c r="I47" s="42"/>
      <c r="J47" s="43"/>
      <c r="K47" s="44"/>
      <c r="L47" s="44"/>
      <c r="M47" s="43"/>
      <c r="N47" s="43"/>
      <c r="O47" s="43"/>
      <c r="P47" s="43"/>
      <c r="Q47" s="43"/>
      <c r="R47" s="44"/>
      <c r="S47" s="45"/>
      <c r="T47" s="46"/>
      <c r="U47" s="47" t="str">
        <f>IF(F47&lt;&gt;"",IFERROR(HLOOKUP("prediction_xgb_"&amp;F47,ML_prediction!$D$4:$AP$6,3,0),"No Analysis"),"")</f>
        <v/>
      </c>
      <c r="V47" s="47" t="str">
        <f>IF(F47&lt;&gt;"",IFERROR(HLOOKUP("prediction_LR_"&amp;F47,ML_prediction!$D$4:$AP$6,3,0),"No Analysis"),"")</f>
        <v/>
      </c>
      <c r="W47" s="48"/>
      <c r="X47" s="48"/>
      <c r="Y47" s="48"/>
      <c r="Z47" s="48"/>
      <c r="AA47" s="48"/>
      <c r="AB47" s="48"/>
      <c r="AC47" s="48"/>
      <c r="AD47" s="46"/>
      <c r="AE47" s="46"/>
      <c r="AF47" s="46"/>
      <c r="AG47" s="46"/>
      <c r="AH47" s="46"/>
      <c r="AI47" s="46"/>
      <c r="AJ47" s="46"/>
      <c r="AK47" s="46"/>
      <c r="AL47" s="45"/>
      <c r="AM47" s="46"/>
      <c r="AN47" s="46"/>
      <c r="AO47" s="49"/>
      <c r="AP47" s="50"/>
      <c r="AQ47" s="51"/>
      <c r="AR47" s="52">
        <f t="shared" si="5"/>
        <v>0</v>
      </c>
      <c r="AS47" s="52"/>
      <c r="AT47" s="53"/>
      <c r="AU47" s="45"/>
      <c r="AV47" s="49"/>
      <c r="AW47" s="53"/>
      <c r="AX47" s="51" t="str">
        <f t="shared" si="6"/>
        <v/>
      </c>
      <c r="AY47" s="52"/>
      <c r="AZ47" s="52" t="str">
        <f t="shared" si="7"/>
        <v/>
      </c>
      <c r="BA47" s="54" t="str">
        <f t="shared" si="8"/>
        <v/>
      </c>
      <c r="BB47" s="35"/>
      <c r="BC47" s="9"/>
      <c r="BD47" s="14"/>
      <c r="BE47" s="14"/>
      <c r="BF47" s="14"/>
      <c r="BG47" s="15"/>
      <c r="BH47" s="16"/>
      <c r="BI47" s="16"/>
      <c r="BJ47" s="16"/>
      <c r="BK47" s="16"/>
      <c r="BL47" s="16"/>
      <c r="BN47" s="14"/>
      <c r="BO47" s="14"/>
    </row>
    <row r="48" spans="1:67" x14ac:dyDescent="0.45">
      <c r="A48" s="40"/>
      <c r="B48" s="41"/>
      <c r="C48" s="40"/>
      <c r="D48" s="40"/>
      <c r="E48" s="40"/>
      <c r="F48" s="40"/>
      <c r="G48" s="42"/>
      <c r="H48" s="42"/>
      <c r="I48" s="42"/>
      <c r="J48" s="43"/>
      <c r="K48" s="44"/>
      <c r="L48" s="44"/>
      <c r="M48" s="43"/>
      <c r="N48" s="43"/>
      <c r="O48" s="43"/>
      <c r="P48" s="43"/>
      <c r="Q48" s="43"/>
      <c r="R48" s="44"/>
      <c r="S48" s="45"/>
      <c r="T48" s="46"/>
      <c r="U48" s="47" t="str">
        <f>IF(F48&lt;&gt;"",IFERROR(HLOOKUP("prediction_xgb_"&amp;F48,ML_prediction!$D$4:$AP$6,3,0),"No Analysis"),"")</f>
        <v/>
      </c>
      <c r="V48" s="47" t="str">
        <f>IF(F48&lt;&gt;"",IFERROR(HLOOKUP("prediction_LR_"&amp;F48,ML_prediction!$D$4:$AP$6,3,0),"No Analysis"),"")</f>
        <v/>
      </c>
      <c r="W48" s="48"/>
      <c r="X48" s="48"/>
      <c r="Y48" s="48"/>
      <c r="Z48" s="48"/>
      <c r="AA48" s="48"/>
      <c r="AB48" s="48"/>
      <c r="AC48" s="48"/>
      <c r="AD48" s="46"/>
      <c r="AE48" s="46"/>
      <c r="AF48" s="46"/>
      <c r="AG48" s="46"/>
      <c r="AH48" s="46"/>
      <c r="AI48" s="46"/>
      <c r="AJ48" s="46"/>
      <c r="AK48" s="46"/>
      <c r="AL48" s="45"/>
      <c r="AM48" s="46"/>
      <c r="AN48" s="46"/>
      <c r="AO48" s="49"/>
      <c r="AP48" s="50"/>
      <c r="AQ48" s="51"/>
      <c r="AR48" s="52">
        <f t="shared" si="5"/>
        <v>0</v>
      </c>
      <c r="AS48" s="52"/>
      <c r="AT48" s="53"/>
      <c r="AU48" s="45"/>
      <c r="AV48" s="49"/>
      <c r="AW48" s="53"/>
      <c r="AX48" s="51" t="str">
        <f t="shared" si="6"/>
        <v/>
      </c>
      <c r="AY48" s="52"/>
      <c r="AZ48" s="52" t="str">
        <f t="shared" si="7"/>
        <v/>
      </c>
      <c r="BA48" s="54" t="str">
        <f t="shared" si="8"/>
        <v/>
      </c>
      <c r="BB48" s="35"/>
      <c r="BC48" s="9"/>
      <c r="BD48" s="14"/>
      <c r="BE48" s="14"/>
      <c r="BF48" s="14"/>
      <c r="BG48" s="15"/>
      <c r="BH48" s="16"/>
      <c r="BI48" s="16"/>
      <c r="BJ48" s="16"/>
      <c r="BK48" s="16"/>
      <c r="BL48" s="16"/>
      <c r="BN48" s="14"/>
      <c r="BO48" s="14"/>
    </row>
    <row r="49" spans="1:67" x14ac:dyDescent="0.45">
      <c r="A49" s="40"/>
      <c r="B49" s="41"/>
      <c r="C49" s="40"/>
      <c r="D49" s="40"/>
      <c r="E49" s="40"/>
      <c r="F49" s="40"/>
      <c r="G49" s="42"/>
      <c r="H49" s="42"/>
      <c r="I49" s="42"/>
      <c r="J49" s="43"/>
      <c r="K49" s="44"/>
      <c r="L49" s="44"/>
      <c r="M49" s="43"/>
      <c r="N49" s="43"/>
      <c r="O49" s="43"/>
      <c r="P49" s="43"/>
      <c r="Q49" s="43"/>
      <c r="R49" s="44"/>
      <c r="S49" s="45"/>
      <c r="T49" s="46"/>
      <c r="U49" s="47" t="str">
        <f>IF(F49&lt;&gt;"",IFERROR(HLOOKUP("prediction_xgb_"&amp;F49,ML_prediction!$D$4:$AP$6,3,0),"No Analysis"),"")</f>
        <v/>
      </c>
      <c r="V49" s="47" t="str">
        <f>IF(F49&lt;&gt;"",IFERROR(HLOOKUP("prediction_LR_"&amp;F49,ML_prediction!$D$4:$AP$6,3,0),"No Analysis"),"")</f>
        <v/>
      </c>
      <c r="W49" s="48"/>
      <c r="X49" s="48"/>
      <c r="Y49" s="48"/>
      <c r="Z49" s="48"/>
      <c r="AA49" s="48"/>
      <c r="AB49" s="48"/>
      <c r="AC49" s="48"/>
      <c r="AD49" s="46"/>
      <c r="AE49" s="46"/>
      <c r="AF49" s="46"/>
      <c r="AG49" s="46"/>
      <c r="AH49" s="46"/>
      <c r="AI49" s="46"/>
      <c r="AJ49" s="46"/>
      <c r="AK49" s="46"/>
      <c r="AL49" s="45"/>
      <c r="AM49" s="46"/>
      <c r="AN49" s="46"/>
      <c r="AO49" s="49"/>
      <c r="AP49" s="50"/>
      <c r="AQ49" s="51"/>
      <c r="AR49" s="52">
        <f t="shared" si="5"/>
        <v>0</v>
      </c>
      <c r="AS49" s="52"/>
      <c r="AT49" s="53"/>
      <c r="AU49" s="45"/>
      <c r="AV49" s="49"/>
      <c r="AW49" s="53"/>
      <c r="AX49" s="51" t="str">
        <f t="shared" si="6"/>
        <v/>
      </c>
      <c r="AY49" s="52"/>
      <c r="AZ49" s="52" t="str">
        <f t="shared" si="7"/>
        <v/>
      </c>
      <c r="BA49" s="54" t="str">
        <f t="shared" si="8"/>
        <v/>
      </c>
      <c r="BB49" s="35"/>
      <c r="BC49" s="9"/>
      <c r="BD49" s="14"/>
      <c r="BE49" s="14"/>
      <c r="BF49" s="14"/>
      <c r="BG49" s="15"/>
      <c r="BH49" s="16"/>
      <c r="BI49" s="16"/>
      <c r="BJ49" s="16"/>
      <c r="BK49" s="16"/>
      <c r="BL49" s="16"/>
      <c r="BN49" s="14"/>
      <c r="BO49" s="14"/>
    </row>
    <row r="50" spans="1:67" x14ac:dyDescent="0.45">
      <c r="A50" s="40"/>
      <c r="B50" s="41"/>
      <c r="C50" s="40"/>
      <c r="D50" s="40"/>
      <c r="E50" s="40"/>
      <c r="F50" s="40"/>
      <c r="G50" s="42"/>
      <c r="H50" s="42"/>
      <c r="I50" s="42"/>
      <c r="J50" s="43"/>
      <c r="K50" s="44"/>
      <c r="L50" s="44"/>
      <c r="M50" s="43"/>
      <c r="N50" s="43"/>
      <c r="O50" s="43"/>
      <c r="P50" s="43"/>
      <c r="Q50" s="43"/>
      <c r="R50" s="44"/>
      <c r="S50" s="45"/>
      <c r="T50" s="46"/>
      <c r="U50" s="47" t="str">
        <f>IF(F50&lt;&gt;"",IFERROR(HLOOKUP("prediction_xgb_"&amp;F50,ML_prediction!$D$4:$AP$6,3,0),"No Analysis"),"")</f>
        <v/>
      </c>
      <c r="V50" s="47" t="str">
        <f>IF(F50&lt;&gt;"",IFERROR(HLOOKUP("prediction_LR_"&amp;F50,ML_prediction!$D$4:$AP$6,3,0),"No Analysis"),"")</f>
        <v/>
      </c>
      <c r="W50" s="48"/>
      <c r="X50" s="48"/>
      <c r="Y50" s="48"/>
      <c r="Z50" s="48"/>
      <c r="AA50" s="48"/>
      <c r="AB50" s="48"/>
      <c r="AC50" s="48"/>
      <c r="AD50" s="46"/>
      <c r="AE50" s="46"/>
      <c r="AF50" s="46"/>
      <c r="AG50" s="46"/>
      <c r="AH50" s="46"/>
      <c r="AI50" s="46"/>
      <c r="AJ50" s="46"/>
      <c r="AK50" s="46"/>
      <c r="AL50" s="45"/>
      <c r="AM50" s="46"/>
      <c r="AN50" s="46"/>
      <c r="AO50" s="49"/>
      <c r="AP50" s="50"/>
      <c r="AQ50" s="51"/>
      <c r="AR50" s="52">
        <f t="shared" si="5"/>
        <v>0</v>
      </c>
      <c r="AS50" s="52"/>
      <c r="AT50" s="53"/>
      <c r="AU50" s="45"/>
      <c r="AV50" s="49"/>
      <c r="AW50" s="53"/>
      <c r="AX50" s="51" t="str">
        <f t="shared" si="6"/>
        <v/>
      </c>
      <c r="AY50" s="52"/>
      <c r="AZ50" s="52" t="str">
        <f t="shared" si="7"/>
        <v/>
      </c>
      <c r="BA50" s="54" t="str">
        <f t="shared" si="8"/>
        <v/>
      </c>
      <c r="BB50" s="35"/>
      <c r="BC50" s="9"/>
      <c r="BD50" s="14"/>
      <c r="BE50" s="14"/>
      <c r="BF50" s="14"/>
      <c r="BG50" s="15"/>
      <c r="BH50" s="16"/>
      <c r="BI50" s="16"/>
      <c r="BJ50" s="16"/>
      <c r="BK50" s="16"/>
      <c r="BL50" s="16"/>
      <c r="BN50" s="14"/>
      <c r="BO50" s="14"/>
    </row>
    <row r="51" spans="1:67" x14ac:dyDescent="0.45">
      <c r="A51" s="40"/>
      <c r="B51" s="41"/>
      <c r="C51" s="40"/>
      <c r="D51" s="40"/>
      <c r="E51" s="40"/>
      <c r="F51" s="40"/>
      <c r="G51" s="42"/>
      <c r="H51" s="42"/>
      <c r="I51" s="42"/>
      <c r="J51" s="43"/>
      <c r="K51" s="44"/>
      <c r="L51" s="44"/>
      <c r="M51" s="43"/>
      <c r="N51" s="43"/>
      <c r="O51" s="43"/>
      <c r="P51" s="43"/>
      <c r="Q51" s="43"/>
      <c r="R51" s="44"/>
      <c r="S51" s="45"/>
      <c r="T51" s="46"/>
      <c r="U51" s="47" t="str">
        <f>IF(F51&lt;&gt;"",IFERROR(HLOOKUP("prediction_xgb_"&amp;F51,ML_prediction!$D$4:$AP$6,3,0),"No Analysis"),"")</f>
        <v/>
      </c>
      <c r="V51" s="47" t="str">
        <f>IF(F51&lt;&gt;"",IFERROR(HLOOKUP("prediction_LR_"&amp;F51,ML_prediction!$D$4:$AP$6,3,0),"No Analysis"),"")</f>
        <v/>
      </c>
      <c r="W51" s="48"/>
      <c r="X51" s="48"/>
      <c r="Y51" s="48"/>
      <c r="Z51" s="48"/>
      <c r="AA51" s="48"/>
      <c r="AB51" s="48"/>
      <c r="AC51" s="48"/>
      <c r="AD51" s="46"/>
      <c r="AE51" s="46"/>
      <c r="AF51" s="46"/>
      <c r="AG51" s="46"/>
      <c r="AH51" s="46"/>
      <c r="AI51" s="46"/>
      <c r="AJ51" s="46"/>
      <c r="AK51" s="46"/>
      <c r="AL51" s="45"/>
      <c r="AM51" s="46"/>
      <c r="AN51" s="46"/>
      <c r="AO51" s="49"/>
      <c r="AP51" s="50"/>
      <c r="AQ51" s="51"/>
      <c r="AR51" s="52">
        <f t="shared" si="5"/>
        <v>0</v>
      </c>
      <c r="AS51" s="52"/>
      <c r="AT51" s="53"/>
      <c r="AU51" s="45"/>
      <c r="AV51" s="49"/>
      <c r="AW51" s="53"/>
      <c r="AX51" s="51" t="str">
        <f t="shared" si="6"/>
        <v/>
      </c>
      <c r="AY51" s="52"/>
      <c r="AZ51" s="52" t="str">
        <f t="shared" si="7"/>
        <v/>
      </c>
      <c r="BA51" s="54" t="str">
        <f t="shared" si="8"/>
        <v/>
      </c>
      <c r="BB51" s="35"/>
      <c r="BC51" s="9"/>
      <c r="BD51" s="14"/>
      <c r="BE51" s="14"/>
      <c r="BF51" s="14"/>
      <c r="BG51" s="15"/>
      <c r="BH51" s="16"/>
      <c r="BI51" s="16"/>
      <c r="BJ51" s="16"/>
      <c r="BK51" s="16"/>
      <c r="BL51" s="16"/>
      <c r="BN51" s="14"/>
      <c r="BO51" s="14"/>
    </row>
    <row r="52" spans="1:67" x14ac:dyDescent="0.45">
      <c r="A52" s="40"/>
      <c r="B52" s="41"/>
      <c r="C52" s="40"/>
      <c r="D52" s="40"/>
      <c r="E52" s="40"/>
      <c r="F52" s="40"/>
      <c r="G52" s="42"/>
      <c r="H52" s="42"/>
      <c r="I52" s="42"/>
      <c r="J52" s="43"/>
      <c r="K52" s="44"/>
      <c r="L52" s="44"/>
      <c r="M52" s="43"/>
      <c r="N52" s="43"/>
      <c r="O52" s="43"/>
      <c r="P52" s="43"/>
      <c r="Q52" s="43"/>
      <c r="R52" s="44"/>
      <c r="S52" s="45"/>
      <c r="T52" s="46"/>
      <c r="U52" s="47" t="str">
        <f>IF(F52&lt;&gt;"",IFERROR(HLOOKUP("prediction_xgb_"&amp;F52,ML_prediction!$D$4:$AP$6,3,0),"No Analysis"),"")</f>
        <v/>
      </c>
      <c r="V52" s="47" t="str">
        <f>IF(F52&lt;&gt;"",IFERROR(HLOOKUP("prediction_LR_"&amp;F52,ML_prediction!$D$4:$AP$6,3,0),"No Analysis"),"")</f>
        <v/>
      </c>
      <c r="W52" s="48"/>
      <c r="X52" s="48"/>
      <c r="Y52" s="48"/>
      <c r="Z52" s="48"/>
      <c r="AA52" s="48"/>
      <c r="AB52" s="48"/>
      <c r="AC52" s="48"/>
      <c r="AD52" s="46"/>
      <c r="AE52" s="46"/>
      <c r="AF52" s="46"/>
      <c r="AG52" s="46"/>
      <c r="AH52" s="46"/>
      <c r="AI52" s="46"/>
      <c r="AJ52" s="46"/>
      <c r="AK52" s="46"/>
      <c r="AL52" s="45"/>
      <c r="AM52" s="46"/>
      <c r="AN52" s="46"/>
      <c r="AO52" s="49"/>
      <c r="AP52" s="50"/>
      <c r="AQ52" s="51"/>
      <c r="AR52" s="52">
        <f t="shared" si="5"/>
        <v>0</v>
      </c>
      <c r="AS52" s="52"/>
      <c r="AT52" s="53"/>
      <c r="AU52" s="45"/>
      <c r="AV52" s="49"/>
      <c r="AW52" s="53"/>
      <c r="AX52" s="51" t="str">
        <f t="shared" si="6"/>
        <v/>
      </c>
      <c r="AY52" s="52"/>
      <c r="AZ52" s="52" t="str">
        <f t="shared" si="7"/>
        <v/>
      </c>
      <c r="BA52" s="54" t="str">
        <f t="shared" si="8"/>
        <v/>
      </c>
      <c r="BB52" s="35"/>
      <c r="BC52" s="9"/>
      <c r="BD52" s="14"/>
      <c r="BE52" s="14"/>
      <c r="BF52" s="14"/>
      <c r="BG52" s="15"/>
      <c r="BH52" s="16"/>
      <c r="BI52" s="16"/>
      <c r="BJ52" s="16"/>
      <c r="BK52" s="16"/>
      <c r="BL52" s="16"/>
      <c r="BN52" s="14"/>
      <c r="BO52" s="14"/>
    </row>
    <row r="53" spans="1:67" x14ac:dyDescent="0.45">
      <c r="A53" s="40"/>
      <c r="B53" s="41"/>
      <c r="C53" s="40"/>
      <c r="D53" s="40"/>
      <c r="E53" s="40"/>
      <c r="F53" s="40"/>
      <c r="G53" s="42"/>
      <c r="H53" s="42"/>
      <c r="I53" s="42"/>
      <c r="J53" s="43"/>
      <c r="K53" s="44"/>
      <c r="L53" s="44"/>
      <c r="M53" s="43"/>
      <c r="N53" s="43"/>
      <c r="O53" s="43"/>
      <c r="P53" s="43"/>
      <c r="Q53" s="43"/>
      <c r="R53" s="44"/>
      <c r="S53" s="45"/>
      <c r="T53" s="46"/>
      <c r="U53" s="47" t="str">
        <f>IF(F53&lt;&gt;"",IFERROR(HLOOKUP("prediction_xgb_"&amp;F53,ML_prediction!$D$4:$AP$6,3,0),"No Analysis"),"")</f>
        <v/>
      </c>
      <c r="V53" s="47" t="str">
        <f>IF(F53&lt;&gt;"",IFERROR(HLOOKUP("prediction_LR_"&amp;F53,ML_prediction!$D$4:$AP$6,3,0),"No Analysis"),"")</f>
        <v/>
      </c>
      <c r="W53" s="48"/>
      <c r="X53" s="48"/>
      <c r="Y53" s="48"/>
      <c r="Z53" s="48"/>
      <c r="AA53" s="48"/>
      <c r="AB53" s="48"/>
      <c r="AC53" s="48"/>
      <c r="AD53" s="46"/>
      <c r="AE53" s="46"/>
      <c r="AF53" s="46"/>
      <c r="AG53" s="46"/>
      <c r="AH53" s="46"/>
      <c r="AI53" s="46"/>
      <c r="AJ53" s="46"/>
      <c r="AK53" s="46"/>
      <c r="AL53" s="45"/>
      <c r="AM53" s="46"/>
      <c r="AN53" s="46"/>
      <c r="AO53" s="49"/>
      <c r="AP53" s="50"/>
      <c r="AQ53" s="51"/>
      <c r="AR53" s="52">
        <f t="shared" si="5"/>
        <v>0</v>
      </c>
      <c r="AS53" s="52"/>
      <c r="AT53" s="53"/>
      <c r="AU53" s="45"/>
      <c r="AV53" s="49"/>
      <c r="AW53" s="53"/>
      <c r="AX53" s="51" t="str">
        <f t="shared" si="6"/>
        <v/>
      </c>
      <c r="AY53" s="52"/>
      <c r="AZ53" s="52" t="str">
        <f t="shared" si="7"/>
        <v/>
      </c>
      <c r="BA53" s="54" t="str">
        <f t="shared" si="8"/>
        <v/>
      </c>
      <c r="BB53" s="35"/>
      <c r="BC53" s="9"/>
      <c r="BD53" s="14"/>
      <c r="BE53" s="14"/>
      <c r="BF53" s="14"/>
      <c r="BG53" s="15"/>
      <c r="BH53" s="16"/>
      <c r="BI53" s="16"/>
      <c r="BJ53" s="16"/>
      <c r="BK53" s="16"/>
      <c r="BL53" s="16"/>
      <c r="BN53" s="14"/>
      <c r="BO53" s="14"/>
    </row>
    <row r="54" spans="1:67" x14ac:dyDescent="0.45">
      <c r="A54" s="40"/>
      <c r="B54" s="41"/>
      <c r="C54" s="40"/>
      <c r="D54" s="40"/>
      <c r="E54" s="40"/>
      <c r="F54" s="40"/>
      <c r="G54" s="42"/>
      <c r="H54" s="42"/>
      <c r="I54" s="42"/>
      <c r="J54" s="43"/>
      <c r="K54" s="44"/>
      <c r="L54" s="44"/>
      <c r="M54" s="43"/>
      <c r="N54" s="43"/>
      <c r="O54" s="43"/>
      <c r="P54" s="43"/>
      <c r="Q54" s="43"/>
      <c r="R54" s="44"/>
      <c r="S54" s="45"/>
      <c r="T54" s="46"/>
      <c r="U54" s="47" t="str">
        <f>IF(F54&lt;&gt;"",IFERROR(HLOOKUP("prediction_xgb_"&amp;F54,ML_prediction!$D$4:$AP$6,3,0),"No Analysis"),"")</f>
        <v/>
      </c>
      <c r="V54" s="47" t="str">
        <f>IF(F54&lt;&gt;"",IFERROR(HLOOKUP("prediction_LR_"&amp;F54,ML_prediction!$D$4:$AP$6,3,0),"No Analysis"),"")</f>
        <v/>
      </c>
      <c r="W54" s="48"/>
      <c r="X54" s="48"/>
      <c r="Y54" s="48"/>
      <c r="Z54" s="48"/>
      <c r="AA54" s="48"/>
      <c r="AB54" s="48"/>
      <c r="AC54" s="48"/>
      <c r="AD54" s="46"/>
      <c r="AE54" s="46"/>
      <c r="AF54" s="46"/>
      <c r="AG54" s="46"/>
      <c r="AH54" s="46"/>
      <c r="AI54" s="46"/>
      <c r="AJ54" s="46"/>
      <c r="AK54" s="46"/>
      <c r="AL54" s="45"/>
      <c r="AM54" s="46"/>
      <c r="AN54" s="46"/>
      <c r="AO54" s="49"/>
      <c r="AP54" s="50"/>
      <c r="AQ54" s="51"/>
      <c r="AR54" s="52">
        <f t="shared" si="5"/>
        <v>0</v>
      </c>
      <c r="AS54" s="52"/>
      <c r="AT54" s="53"/>
      <c r="AU54" s="45"/>
      <c r="AV54" s="49"/>
      <c r="AW54" s="53"/>
      <c r="AX54" s="51" t="str">
        <f t="shared" si="6"/>
        <v/>
      </c>
      <c r="AY54" s="52"/>
      <c r="AZ54" s="52" t="str">
        <f t="shared" si="7"/>
        <v/>
      </c>
      <c r="BA54" s="54" t="str">
        <f t="shared" si="8"/>
        <v/>
      </c>
      <c r="BB54" s="35"/>
      <c r="BC54" s="9"/>
      <c r="BD54" s="14"/>
      <c r="BE54" s="14"/>
      <c r="BF54" s="14"/>
      <c r="BG54" s="15"/>
      <c r="BH54" s="16"/>
      <c r="BI54" s="16"/>
      <c r="BJ54" s="16"/>
      <c r="BK54" s="16"/>
      <c r="BL54" s="16"/>
      <c r="BN54" s="14"/>
      <c r="BO54" s="14"/>
    </row>
    <row r="55" spans="1:67" x14ac:dyDescent="0.45">
      <c r="A55" s="40"/>
      <c r="B55" s="41"/>
      <c r="C55" s="40"/>
      <c r="D55" s="40"/>
      <c r="E55" s="40"/>
      <c r="F55" s="40"/>
      <c r="G55" s="42"/>
      <c r="H55" s="42"/>
      <c r="I55" s="42"/>
      <c r="J55" s="43"/>
      <c r="K55" s="44"/>
      <c r="L55" s="44"/>
      <c r="M55" s="43"/>
      <c r="N55" s="43"/>
      <c r="O55" s="43"/>
      <c r="P55" s="43"/>
      <c r="Q55" s="43"/>
      <c r="R55" s="44"/>
      <c r="S55" s="45"/>
      <c r="T55" s="46"/>
      <c r="U55" s="47" t="str">
        <f>IF(F55&lt;&gt;"",IFERROR(HLOOKUP("prediction_xgb_"&amp;F55,ML_prediction!$D$4:$AP$6,3,0),"No Analysis"),"")</f>
        <v/>
      </c>
      <c r="V55" s="47" t="str">
        <f>IF(F55&lt;&gt;"",IFERROR(HLOOKUP("prediction_LR_"&amp;F55,ML_prediction!$D$4:$AP$6,3,0),"No Analysis"),"")</f>
        <v/>
      </c>
      <c r="W55" s="48"/>
      <c r="X55" s="48"/>
      <c r="Y55" s="48"/>
      <c r="Z55" s="48"/>
      <c r="AA55" s="48"/>
      <c r="AB55" s="48"/>
      <c r="AC55" s="48"/>
      <c r="AD55" s="46"/>
      <c r="AE55" s="46"/>
      <c r="AF55" s="46"/>
      <c r="AG55" s="46"/>
      <c r="AH55" s="46"/>
      <c r="AI55" s="46"/>
      <c r="AJ55" s="46"/>
      <c r="AK55" s="46"/>
      <c r="AL55" s="45"/>
      <c r="AM55" s="46"/>
      <c r="AN55" s="46"/>
      <c r="AO55" s="49"/>
      <c r="AP55" s="50"/>
      <c r="AQ55" s="51"/>
      <c r="AR55" s="52">
        <f t="shared" si="5"/>
        <v>0</v>
      </c>
      <c r="AS55" s="52"/>
      <c r="AT55" s="53"/>
      <c r="AU55" s="45"/>
      <c r="AV55" s="49"/>
      <c r="AW55" s="53"/>
      <c r="AX55" s="51" t="str">
        <f t="shared" si="6"/>
        <v/>
      </c>
      <c r="AY55" s="52"/>
      <c r="AZ55" s="52" t="str">
        <f t="shared" si="7"/>
        <v/>
      </c>
      <c r="BA55" s="54" t="str">
        <f t="shared" si="8"/>
        <v/>
      </c>
      <c r="BB55" s="35"/>
      <c r="BC55" s="9"/>
      <c r="BD55" s="14"/>
      <c r="BE55" s="14"/>
      <c r="BF55" s="14"/>
      <c r="BG55" s="15"/>
      <c r="BH55" s="16"/>
      <c r="BI55" s="16"/>
      <c r="BJ55" s="16"/>
      <c r="BK55" s="16"/>
      <c r="BL55" s="16"/>
      <c r="BN55" s="14"/>
      <c r="BO55" s="14"/>
    </row>
    <row r="56" spans="1:67" x14ac:dyDescent="0.45">
      <c r="A56" s="40"/>
      <c r="B56" s="41"/>
      <c r="C56" s="40"/>
      <c r="D56" s="40"/>
      <c r="E56" s="40"/>
      <c r="F56" s="40"/>
      <c r="G56" s="42"/>
      <c r="H56" s="42"/>
      <c r="I56" s="42"/>
      <c r="J56" s="43"/>
      <c r="K56" s="44"/>
      <c r="L56" s="44"/>
      <c r="M56" s="43"/>
      <c r="N56" s="43"/>
      <c r="O56" s="43"/>
      <c r="P56" s="43"/>
      <c r="Q56" s="43"/>
      <c r="R56" s="44"/>
      <c r="S56" s="45"/>
      <c r="T56" s="46"/>
      <c r="U56" s="47" t="str">
        <f>IF(F56&lt;&gt;"",IFERROR(HLOOKUP("prediction_xgb_"&amp;F56,ML_prediction!$D$4:$AP$6,3,0),"No Analysis"),"")</f>
        <v/>
      </c>
      <c r="V56" s="47" t="str">
        <f>IF(F56&lt;&gt;"",IFERROR(HLOOKUP("prediction_LR_"&amp;F56,ML_prediction!$D$4:$AP$6,3,0),"No Analysis"),"")</f>
        <v/>
      </c>
      <c r="W56" s="48"/>
      <c r="X56" s="48"/>
      <c r="Y56" s="48"/>
      <c r="Z56" s="48"/>
      <c r="AA56" s="48"/>
      <c r="AB56" s="48"/>
      <c r="AC56" s="48"/>
      <c r="AD56" s="46"/>
      <c r="AE56" s="46"/>
      <c r="AF56" s="46"/>
      <c r="AG56" s="46"/>
      <c r="AH56" s="46"/>
      <c r="AI56" s="46"/>
      <c r="AJ56" s="46"/>
      <c r="AK56" s="46"/>
      <c r="AL56" s="45"/>
      <c r="AM56" s="46"/>
      <c r="AN56" s="46"/>
      <c r="AO56" s="49"/>
      <c r="AP56" s="50"/>
      <c r="AQ56" s="51"/>
      <c r="AR56" s="52">
        <f t="shared" si="5"/>
        <v>0</v>
      </c>
      <c r="AS56" s="52"/>
      <c r="AT56" s="53"/>
      <c r="AU56" s="45"/>
      <c r="AV56" s="49"/>
      <c r="AW56" s="53"/>
      <c r="AX56" s="51" t="str">
        <f t="shared" si="6"/>
        <v/>
      </c>
      <c r="AY56" s="52"/>
      <c r="AZ56" s="52" t="str">
        <f t="shared" si="7"/>
        <v/>
      </c>
      <c r="BA56" s="54" t="str">
        <f t="shared" si="8"/>
        <v/>
      </c>
      <c r="BB56" s="35"/>
      <c r="BC56" s="9"/>
      <c r="BD56" s="14"/>
      <c r="BE56" s="14"/>
      <c r="BF56" s="14"/>
      <c r="BG56" s="15"/>
      <c r="BH56" s="16"/>
      <c r="BI56" s="16"/>
      <c r="BJ56" s="16"/>
      <c r="BK56" s="16"/>
      <c r="BL56" s="16"/>
      <c r="BN56" s="14"/>
      <c r="BO56" s="14"/>
    </row>
    <row r="57" spans="1:67" x14ac:dyDescent="0.45">
      <c r="A57" s="40"/>
      <c r="B57" s="41"/>
      <c r="C57" s="40"/>
      <c r="D57" s="40"/>
      <c r="E57" s="40"/>
      <c r="F57" s="40"/>
      <c r="G57" s="42"/>
      <c r="H57" s="42"/>
      <c r="I57" s="42"/>
      <c r="J57" s="43"/>
      <c r="K57" s="44"/>
      <c r="L57" s="44"/>
      <c r="M57" s="43"/>
      <c r="N57" s="43"/>
      <c r="O57" s="43"/>
      <c r="P57" s="43"/>
      <c r="Q57" s="43"/>
      <c r="R57" s="44"/>
      <c r="S57" s="45"/>
      <c r="T57" s="46"/>
      <c r="U57" s="47" t="str">
        <f>IF(F57&lt;&gt;"",IFERROR(HLOOKUP("prediction_xgb_"&amp;F57,ML_prediction!$D$4:$AP$6,3,0),"No Analysis"),"")</f>
        <v/>
      </c>
      <c r="V57" s="47" t="str">
        <f>IF(F57&lt;&gt;"",IFERROR(HLOOKUP("prediction_LR_"&amp;F57,ML_prediction!$D$4:$AP$6,3,0),"No Analysis"),"")</f>
        <v/>
      </c>
      <c r="W57" s="48"/>
      <c r="X57" s="48"/>
      <c r="Y57" s="48"/>
      <c r="Z57" s="48"/>
      <c r="AA57" s="48"/>
      <c r="AB57" s="48"/>
      <c r="AC57" s="48"/>
      <c r="AD57" s="46"/>
      <c r="AE57" s="46"/>
      <c r="AF57" s="46"/>
      <c r="AG57" s="46"/>
      <c r="AH57" s="46"/>
      <c r="AI57" s="46"/>
      <c r="AJ57" s="46"/>
      <c r="AK57" s="46"/>
      <c r="AL57" s="45"/>
      <c r="AM57" s="46"/>
      <c r="AN57" s="46"/>
      <c r="AO57" s="49"/>
      <c r="AP57" s="50"/>
      <c r="AQ57" s="51"/>
      <c r="AR57" s="52">
        <f t="shared" si="5"/>
        <v>0</v>
      </c>
      <c r="AS57" s="52"/>
      <c r="AT57" s="53"/>
      <c r="AU57" s="45"/>
      <c r="AV57" s="49"/>
      <c r="AW57" s="53"/>
      <c r="AX57" s="51" t="str">
        <f t="shared" si="6"/>
        <v/>
      </c>
      <c r="AY57" s="52"/>
      <c r="AZ57" s="52" t="str">
        <f t="shared" si="7"/>
        <v/>
      </c>
      <c r="BA57" s="54" t="str">
        <f t="shared" si="8"/>
        <v/>
      </c>
      <c r="BB57" s="35"/>
      <c r="BC57" s="9"/>
      <c r="BD57" s="14"/>
      <c r="BE57" s="14"/>
      <c r="BF57" s="14"/>
      <c r="BG57" s="15"/>
      <c r="BH57" s="16"/>
      <c r="BI57" s="16"/>
      <c r="BJ57" s="16"/>
      <c r="BK57" s="16"/>
      <c r="BL57" s="16"/>
      <c r="BN57" s="14"/>
      <c r="BO57" s="14"/>
    </row>
    <row r="58" spans="1:67" x14ac:dyDescent="0.45">
      <c r="A58" s="40"/>
      <c r="B58" s="41"/>
      <c r="C58" s="40"/>
      <c r="D58" s="40"/>
      <c r="E58" s="40"/>
      <c r="F58" s="40"/>
      <c r="G58" s="42"/>
      <c r="H58" s="42"/>
      <c r="I58" s="42"/>
      <c r="J58" s="43"/>
      <c r="K58" s="44"/>
      <c r="L58" s="44"/>
      <c r="M58" s="43"/>
      <c r="N58" s="43"/>
      <c r="O58" s="43"/>
      <c r="P58" s="43"/>
      <c r="Q58" s="43"/>
      <c r="R58" s="44"/>
      <c r="S58" s="45"/>
      <c r="T58" s="46"/>
      <c r="U58" s="47" t="str">
        <f>IF(F58&lt;&gt;"",IFERROR(HLOOKUP("prediction_xgb_"&amp;F58,ML_prediction!$D$4:$AP$6,3,0),"No Analysis"),"")</f>
        <v/>
      </c>
      <c r="V58" s="47" t="str">
        <f>IF(F58&lt;&gt;"",IFERROR(HLOOKUP("prediction_LR_"&amp;F58,ML_prediction!$D$4:$AP$6,3,0),"No Analysis"),"")</f>
        <v/>
      </c>
      <c r="W58" s="48"/>
      <c r="X58" s="48"/>
      <c r="Y58" s="48"/>
      <c r="Z58" s="48"/>
      <c r="AA58" s="48"/>
      <c r="AB58" s="48"/>
      <c r="AC58" s="48"/>
      <c r="AD58" s="46"/>
      <c r="AE58" s="46"/>
      <c r="AF58" s="46"/>
      <c r="AG58" s="46"/>
      <c r="AH58" s="46"/>
      <c r="AI58" s="46"/>
      <c r="AJ58" s="46"/>
      <c r="AK58" s="46"/>
      <c r="AL58" s="45"/>
      <c r="AM58" s="46"/>
      <c r="AN58" s="46"/>
      <c r="AO58" s="49"/>
      <c r="AP58" s="50"/>
      <c r="AQ58" s="51"/>
      <c r="AR58" s="52">
        <f t="shared" si="5"/>
        <v>0</v>
      </c>
      <c r="AS58" s="52"/>
      <c r="AT58" s="53"/>
      <c r="AU58" s="45"/>
      <c r="AV58" s="49"/>
      <c r="AW58" s="53"/>
      <c r="AX58" s="51" t="str">
        <f t="shared" si="6"/>
        <v/>
      </c>
      <c r="AY58" s="52"/>
      <c r="AZ58" s="52" t="str">
        <f t="shared" si="7"/>
        <v/>
      </c>
      <c r="BA58" s="54" t="str">
        <f t="shared" si="8"/>
        <v/>
      </c>
      <c r="BB58" s="35"/>
      <c r="BC58" s="9"/>
      <c r="BD58" s="14"/>
      <c r="BE58" s="14"/>
      <c r="BF58" s="14"/>
      <c r="BG58" s="15"/>
      <c r="BH58" s="16"/>
      <c r="BI58" s="16"/>
      <c r="BJ58" s="16"/>
      <c r="BK58" s="16"/>
      <c r="BL58" s="16"/>
      <c r="BN58" s="14"/>
      <c r="BO58" s="14"/>
    </row>
    <row r="59" spans="1:67" x14ac:dyDescent="0.45">
      <c r="A59" s="40"/>
      <c r="B59" s="41"/>
      <c r="C59" s="40"/>
      <c r="D59" s="40"/>
      <c r="E59" s="40"/>
      <c r="F59" s="40"/>
      <c r="G59" s="42"/>
      <c r="H59" s="42"/>
      <c r="I59" s="42"/>
      <c r="J59" s="43"/>
      <c r="K59" s="44"/>
      <c r="L59" s="44"/>
      <c r="M59" s="43"/>
      <c r="N59" s="43"/>
      <c r="O59" s="43"/>
      <c r="P59" s="43"/>
      <c r="Q59" s="43"/>
      <c r="R59" s="44"/>
      <c r="S59" s="45"/>
      <c r="T59" s="46"/>
      <c r="U59" s="47" t="str">
        <f>IF(F59&lt;&gt;"",IFERROR(HLOOKUP("prediction_xgb_"&amp;F59,ML_prediction!$D$4:$AP$6,3,0),"No Analysis"),"")</f>
        <v/>
      </c>
      <c r="V59" s="47" t="str">
        <f>IF(F59&lt;&gt;"",IFERROR(HLOOKUP("prediction_LR_"&amp;F59,ML_prediction!$D$4:$AP$6,3,0),"No Analysis"),"")</f>
        <v/>
      </c>
      <c r="W59" s="48"/>
      <c r="X59" s="48"/>
      <c r="Y59" s="48"/>
      <c r="Z59" s="48"/>
      <c r="AA59" s="48"/>
      <c r="AB59" s="48"/>
      <c r="AC59" s="48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9"/>
      <c r="AP59" s="50"/>
      <c r="AQ59" s="51"/>
      <c r="AR59" s="52">
        <f t="shared" si="5"/>
        <v>0</v>
      </c>
      <c r="AS59" s="52"/>
      <c r="AT59" s="53"/>
      <c r="AU59" s="45"/>
      <c r="AV59" s="49"/>
      <c r="AW59" s="53"/>
      <c r="AX59" s="51" t="str">
        <f t="shared" si="6"/>
        <v/>
      </c>
      <c r="AY59" s="52"/>
      <c r="AZ59" s="52" t="str">
        <f t="shared" si="7"/>
        <v/>
      </c>
      <c r="BA59" s="54" t="str">
        <f t="shared" si="8"/>
        <v/>
      </c>
      <c r="BB59" s="35"/>
      <c r="BC59" s="9"/>
      <c r="BD59" s="14"/>
      <c r="BE59" s="14"/>
      <c r="BF59" s="14"/>
      <c r="BG59" s="15"/>
      <c r="BH59" s="16"/>
      <c r="BI59" s="16"/>
      <c r="BJ59" s="16"/>
      <c r="BK59" s="16"/>
      <c r="BL59" s="16"/>
      <c r="BN59" s="14"/>
      <c r="BO59" s="14"/>
    </row>
    <row r="60" spans="1:67" x14ac:dyDescent="0.45">
      <c r="A60" s="40"/>
      <c r="B60" s="41"/>
      <c r="C60" s="40"/>
      <c r="D60" s="40"/>
      <c r="E60" s="40"/>
      <c r="F60" s="40"/>
      <c r="G60" s="42"/>
      <c r="H60" s="42"/>
      <c r="I60" s="42"/>
      <c r="J60" s="43"/>
      <c r="K60" s="44"/>
      <c r="L60" s="44"/>
      <c r="M60" s="43"/>
      <c r="N60" s="43"/>
      <c r="O60" s="43"/>
      <c r="P60" s="43"/>
      <c r="Q60" s="43"/>
      <c r="R60" s="44"/>
      <c r="S60" s="45"/>
      <c r="T60" s="46"/>
      <c r="U60" s="47" t="str">
        <f>IF(F60&lt;&gt;"",IFERROR(HLOOKUP("prediction_xgb_"&amp;F60,ML_prediction!$D$4:$AP$6,3,0),"No Analysis"),"")</f>
        <v/>
      </c>
      <c r="V60" s="47" t="str">
        <f>IF(F60&lt;&gt;"",IFERROR(HLOOKUP("prediction_LR_"&amp;F60,ML_prediction!$D$4:$AP$6,3,0),"No Analysis"),"")</f>
        <v/>
      </c>
      <c r="W60" s="48"/>
      <c r="X60" s="48"/>
      <c r="Y60" s="48"/>
      <c r="Z60" s="48"/>
      <c r="AA60" s="48"/>
      <c r="AB60" s="48"/>
      <c r="AC60" s="48"/>
      <c r="AD60" s="46"/>
      <c r="AE60" s="46"/>
      <c r="AF60" s="46"/>
      <c r="AG60" s="46"/>
      <c r="AH60" s="46"/>
      <c r="AI60" s="46"/>
      <c r="AJ60" s="46"/>
      <c r="AK60" s="46"/>
      <c r="AL60" s="45"/>
      <c r="AM60" s="46"/>
      <c r="AN60" s="46"/>
      <c r="AO60" s="49"/>
      <c r="AP60" s="50"/>
      <c r="AQ60" s="51"/>
      <c r="AR60" s="52">
        <f t="shared" si="5"/>
        <v>0</v>
      </c>
      <c r="AS60" s="52"/>
      <c r="AT60" s="53"/>
      <c r="AU60" s="45"/>
      <c r="AV60" s="49"/>
      <c r="AW60" s="53"/>
      <c r="AX60" s="51" t="str">
        <f t="shared" si="6"/>
        <v/>
      </c>
      <c r="AY60" s="52"/>
      <c r="AZ60" s="52" t="str">
        <f t="shared" si="7"/>
        <v/>
      </c>
      <c r="BA60" s="54" t="str">
        <f t="shared" si="8"/>
        <v/>
      </c>
      <c r="BB60" s="35"/>
      <c r="BC60" s="9"/>
      <c r="BD60" s="14"/>
      <c r="BE60" s="14"/>
      <c r="BF60" s="14"/>
      <c r="BG60" s="15"/>
      <c r="BH60" s="16"/>
      <c r="BI60" s="16"/>
      <c r="BJ60" s="16"/>
      <c r="BK60" s="16"/>
      <c r="BL60" s="16"/>
      <c r="BN60" s="14"/>
      <c r="BO60" s="14"/>
    </row>
    <row r="61" spans="1:67" x14ac:dyDescent="0.45">
      <c r="A61" s="40"/>
      <c r="B61" s="41"/>
      <c r="C61" s="40"/>
      <c r="D61" s="40"/>
      <c r="E61" s="40"/>
      <c r="F61" s="40"/>
      <c r="G61" s="42"/>
      <c r="H61" s="42"/>
      <c r="I61" s="42"/>
      <c r="J61" s="43"/>
      <c r="K61" s="44"/>
      <c r="L61" s="44"/>
      <c r="M61" s="43"/>
      <c r="N61" s="43"/>
      <c r="O61" s="43"/>
      <c r="P61" s="43"/>
      <c r="Q61" s="43"/>
      <c r="R61" s="44"/>
      <c r="S61" s="45"/>
      <c r="T61" s="46"/>
      <c r="U61" s="47" t="str">
        <f>IF(F61&lt;&gt;"",IFERROR(HLOOKUP("prediction_xgb_"&amp;F61,ML_prediction!$D$4:$AP$6,3,0),"No Analysis"),"")</f>
        <v/>
      </c>
      <c r="V61" s="47" t="str">
        <f>IF(F61&lt;&gt;"",IFERROR(HLOOKUP("prediction_LR_"&amp;F61,ML_prediction!$D$4:$AP$6,3,0),"No Analysis"),"")</f>
        <v/>
      </c>
      <c r="W61" s="48"/>
      <c r="X61" s="48"/>
      <c r="Y61" s="48"/>
      <c r="Z61" s="48"/>
      <c r="AA61" s="48"/>
      <c r="AB61" s="48"/>
      <c r="AC61" s="48"/>
      <c r="AD61" s="46"/>
      <c r="AE61" s="46"/>
      <c r="AF61" s="46"/>
      <c r="AG61" s="46"/>
      <c r="AH61" s="46"/>
      <c r="AI61" s="46"/>
      <c r="AJ61" s="46"/>
      <c r="AK61" s="46"/>
      <c r="AL61" s="45"/>
      <c r="AM61" s="46"/>
      <c r="AN61" s="46"/>
      <c r="AO61" s="49"/>
      <c r="AP61" s="50"/>
      <c r="AQ61" s="51"/>
      <c r="AR61" s="52">
        <f t="shared" si="5"/>
        <v>0</v>
      </c>
      <c r="AS61" s="52"/>
      <c r="AT61" s="53"/>
      <c r="AU61" s="45"/>
      <c r="AV61" s="49"/>
      <c r="AW61" s="53"/>
      <c r="AX61" s="51" t="str">
        <f t="shared" si="6"/>
        <v/>
      </c>
      <c r="AY61" s="52"/>
      <c r="AZ61" s="52" t="str">
        <f t="shared" si="7"/>
        <v/>
      </c>
      <c r="BA61" s="54" t="str">
        <f t="shared" si="8"/>
        <v/>
      </c>
      <c r="BB61" s="35"/>
      <c r="BC61" s="9"/>
      <c r="BD61" s="14"/>
      <c r="BE61" s="14"/>
      <c r="BF61" s="14"/>
      <c r="BG61" s="15"/>
      <c r="BH61" s="16"/>
      <c r="BI61" s="16"/>
      <c r="BJ61" s="16"/>
      <c r="BK61" s="16"/>
      <c r="BL61" s="16"/>
      <c r="BN61" s="14"/>
      <c r="BO61" s="14"/>
    </row>
    <row r="62" spans="1:67" x14ac:dyDescent="0.45">
      <c r="A62" s="40"/>
      <c r="B62" s="41"/>
      <c r="C62" s="40"/>
      <c r="D62" s="40"/>
      <c r="E62" s="40"/>
      <c r="F62" s="40"/>
      <c r="G62" s="42"/>
      <c r="H62" s="42"/>
      <c r="I62" s="42"/>
      <c r="J62" s="43"/>
      <c r="K62" s="44"/>
      <c r="L62" s="44"/>
      <c r="M62" s="43"/>
      <c r="N62" s="43"/>
      <c r="O62" s="43"/>
      <c r="P62" s="43"/>
      <c r="Q62" s="43"/>
      <c r="R62" s="44"/>
      <c r="S62" s="45"/>
      <c r="T62" s="46"/>
      <c r="U62" s="47" t="str">
        <f>IF(F62&lt;&gt;"",IFERROR(HLOOKUP("prediction_xgb_"&amp;F62,ML_prediction!$D$4:$AP$6,3,0),"No Analysis"),"")</f>
        <v/>
      </c>
      <c r="V62" s="47" t="str">
        <f>IF(F62&lt;&gt;"",IFERROR(HLOOKUP("prediction_LR_"&amp;F62,ML_prediction!$D$4:$AP$6,3,0),"No Analysis"),"")</f>
        <v/>
      </c>
      <c r="W62" s="48"/>
      <c r="X62" s="48"/>
      <c r="Y62" s="48"/>
      <c r="Z62" s="48"/>
      <c r="AA62" s="48"/>
      <c r="AB62" s="48"/>
      <c r="AC62" s="48"/>
      <c r="AD62" s="46"/>
      <c r="AE62" s="46"/>
      <c r="AF62" s="46"/>
      <c r="AG62" s="46"/>
      <c r="AH62" s="46"/>
      <c r="AI62" s="46"/>
      <c r="AJ62" s="46"/>
      <c r="AK62" s="46"/>
      <c r="AL62" s="45"/>
      <c r="AM62" s="46"/>
      <c r="AN62" s="46"/>
      <c r="AO62" s="49"/>
      <c r="AP62" s="50"/>
      <c r="AQ62" s="51"/>
      <c r="AR62" s="52">
        <f t="shared" si="5"/>
        <v>0</v>
      </c>
      <c r="AS62" s="52"/>
      <c r="AT62" s="53"/>
      <c r="AU62" s="45"/>
      <c r="AV62" s="49"/>
      <c r="AW62" s="53"/>
      <c r="AX62" s="51" t="str">
        <f t="shared" si="6"/>
        <v/>
      </c>
      <c r="AY62" s="52"/>
      <c r="AZ62" s="52" t="str">
        <f t="shared" si="7"/>
        <v/>
      </c>
      <c r="BA62" s="54" t="str">
        <f t="shared" si="8"/>
        <v/>
      </c>
      <c r="BB62" s="35"/>
      <c r="BC62" s="9"/>
      <c r="BD62" s="14"/>
      <c r="BE62" s="14"/>
      <c r="BF62" s="14"/>
      <c r="BG62" s="15"/>
      <c r="BH62" s="16"/>
      <c r="BI62" s="16"/>
      <c r="BJ62" s="16"/>
      <c r="BK62" s="16"/>
      <c r="BL62" s="16"/>
      <c r="BN62" s="14"/>
      <c r="BO62" s="14"/>
    </row>
    <row r="63" spans="1:67" x14ac:dyDescent="0.45">
      <c r="A63" s="40"/>
      <c r="B63" s="41"/>
      <c r="C63" s="40"/>
      <c r="D63" s="40"/>
      <c r="E63" s="40"/>
      <c r="F63" s="40"/>
      <c r="G63" s="42"/>
      <c r="H63" s="42"/>
      <c r="I63" s="42"/>
      <c r="J63" s="43"/>
      <c r="K63" s="44"/>
      <c r="L63" s="44"/>
      <c r="M63" s="43"/>
      <c r="N63" s="43"/>
      <c r="O63" s="43"/>
      <c r="P63" s="43"/>
      <c r="Q63" s="43"/>
      <c r="R63" s="44"/>
      <c r="S63" s="45"/>
      <c r="T63" s="46"/>
      <c r="U63" s="47" t="str">
        <f>IF(F63&lt;&gt;"",IFERROR(HLOOKUP("prediction_xgb_"&amp;F63,ML_prediction!$D$4:$AP$6,3,0),"No Analysis"),"")</f>
        <v/>
      </c>
      <c r="V63" s="47" t="str">
        <f>IF(F63&lt;&gt;"",IFERROR(HLOOKUP("prediction_LR_"&amp;F63,ML_prediction!$D$4:$AP$6,3,0),"No Analysis"),"")</f>
        <v/>
      </c>
      <c r="W63" s="48"/>
      <c r="X63" s="48"/>
      <c r="Y63" s="48"/>
      <c r="Z63" s="48"/>
      <c r="AA63" s="48"/>
      <c r="AB63" s="48"/>
      <c r="AC63" s="48"/>
      <c r="AD63" s="46"/>
      <c r="AE63" s="46"/>
      <c r="AF63" s="46"/>
      <c r="AG63" s="46"/>
      <c r="AH63" s="46"/>
      <c r="AI63" s="46"/>
      <c r="AJ63" s="46"/>
      <c r="AK63" s="46"/>
      <c r="AL63" s="45"/>
      <c r="AM63" s="46"/>
      <c r="AN63" s="46"/>
      <c r="AO63" s="49"/>
      <c r="AP63" s="50"/>
      <c r="AQ63" s="51"/>
      <c r="AR63" s="52">
        <f t="shared" si="5"/>
        <v>0</v>
      </c>
      <c r="AS63" s="52"/>
      <c r="AT63" s="53"/>
      <c r="AU63" s="45"/>
      <c r="AV63" s="49"/>
      <c r="AW63" s="53"/>
      <c r="AX63" s="51" t="str">
        <f t="shared" si="6"/>
        <v/>
      </c>
      <c r="AY63" s="52"/>
      <c r="AZ63" s="52" t="str">
        <f t="shared" si="7"/>
        <v/>
      </c>
      <c r="BA63" s="54" t="str">
        <f t="shared" si="8"/>
        <v/>
      </c>
      <c r="BB63" s="35"/>
      <c r="BC63" s="9"/>
      <c r="BD63" s="14"/>
      <c r="BE63" s="14"/>
      <c r="BF63" s="14"/>
      <c r="BG63" s="15"/>
      <c r="BH63" s="16"/>
      <c r="BI63" s="16"/>
      <c r="BJ63" s="16"/>
      <c r="BK63" s="16"/>
      <c r="BL63" s="16"/>
      <c r="BN63" s="14"/>
      <c r="BO63" s="14"/>
    </row>
    <row r="64" spans="1:67" x14ac:dyDescent="0.45">
      <c r="BN64" s="34"/>
      <c r="BO64" s="3"/>
    </row>
    <row r="65" spans="66:67" x14ac:dyDescent="0.45">
      <c r="BN65" s="34"/>
      <c r="BO65" s="3"/>
    </row>
    <row r="66" spans="66:67" x14ac:dyDescent="0.45">
      <c r="BN66" s="34"/>
      <c r="BO66" s="3"/>
    </row>
    <row r="67" spans="66:67" x14ac:dyDescent="0.45">
      <c r="BN67" s="34"/>
      <c r="BO67" s="3"/>
    </row>
    <row r="68" spans="66:67" x14ac:dyDescent="0.45">
      <c r="BN68" s="34"/>
      <c r="BO68" s="3"/>
    </row>
    <row r="69" spans="66:67" x14ac:dyDescent="0.45">
      <c r="BN69" s="34"/>
      <c r="BO69" s="3"/>
    </row>
    <row r="70" spans="66:67" x14ac:dyDescent="0.45">
      <c r="BN70" s="34"/>
      <c r="BO70" s="3"/>
    </row>
    <row r="71" spans="66:67" x14ac:dyDescent="0.45">
      <c r="BN71" s="34"/>
      <c r="BO71" s="3"/>
    </row>
    <row r="72" spans="66:67" x14ac:dyDescent="0.45">
      <c r="BN72" s="34"/>
      <c r="BO72" s="3"/>
    </row>
    <row r="73" spans="66:67" x14ac:dyDescent="0.45">
      <c r="BN73" s="34"/>
      <c r="BO73" s="3"/>
    </row>
    <row r="74" spans="66:67" x14ac:dyDescent="0.45">
      <c r="BN74" s="34"/>
      <c r="BO74" s="3"/>
    </row>
    <row r="75" spans="66:67" x14ac:dyDescent="0.45">
      <c r="BN75" s="34"/>
      <c r="BO75" s="3"/>
    </row>
    <row r="76" spans="66:67" x14ac:dyDescent="0.45">
      <c r="BN76" s="34"/>
      <c r="BO76" s="3"/>
    </row>
    <row r="77" spans="66:67" x14ac:dyDescent="0.45">
      <c r="BN77" s="34"/>
      <c r="BO77" s="3"/>
    </row>
    <row r="78" spans="66:67" x14ac:dyDescent="0.45">
      <c r="BN78" s="34"/>
      <c r="BO78" s="3"/>
    </row>
    <row r="79" spans="66:67" x14ac:dyDescent="0.45">
      <c r="BN79" s="34"/>
      <c r="BO79" s="3"/>
    </row>
    <row r="80" spans="66:67" x14ac:dyDescent="0.45">
      <c r="BN80" s="34"/>
      <c r="BO80" s="3"/>
    </row>
    <row r="81" spans="66:67" x14ac:dyDescent="0.45">
      <c r="BN81" s="34"/>
      <c r="BO81" s="3"/>
    </row>
    <row r="82" spans="66:67" x14ac:dyDescent="0.45">
      <c r="BN82" s="34"/>
      <c r="BO82" s="3"/>
    </row>
    <row r="83" spans="66:67" x14ac:dyDescent="0.45">
      <c r="BN83" s="34"/>
      <c r="BO83" s="3"/>
    </row>
    <row r="84" spans="66:67" x14ac:dyDescent="0.45">
      <c r="BN84" s="34"/>
      <c r="BO84" s="3"/>
    </row>
    <row r="85" spans="66:67" x14ac:dyDescent="0.45">
      <c r="BN85" s="34"/>
      <c r="BO85" s="3"/>
    </row>
    <row r="86" spans="66:67" x14ac:dyDescent="0.45">
      <c r="BN86" s="34"/>
      <c r="BO86" s="3"/>
    </row>
    <row r="87" spans="66:67" x14ac:dyDescent="0.45">
      <c r="BN87" s="34"/>
      <c r="BO87" s="3"/>
    </row>
    <row r="88" spans="66:67" x14ac:dyDescent="0.45">
      <c r="BN88" s="34"/>
      <c r="BO88" s="3"/>
    </row>
    <row r="89" spans="66:67" x14ac:dyDescent="0.45">
      <c r="BN89" s="34"/>
      <c r="BO89" s="3"/>
    </row>
    <row r="90" spans="66:67" x14ac:dyDescent="0.45">
      <c r="BN90" s="34"/>
      <c r="BO90" s="3"/>
    </row>
    <row r="91" spans="66:67" x14ac:dyDescent="0.45">
      <c r="BN91" s="34"/>
      <c r="BO91" s="3"/>
    </row>
    <row r="92" spans="66:67" x14ac:dyDescent="0.45">
      <c r="BN92" s="34"/>
      <c r="BO92" s="3"/>
    </row>
    <row r="93" spans="66:67" x14ac:dyDescent="0.45">
      <c r="BN93" s="34"/>
      <c r="BO93" s="3"/>
    </row>
    <row r="94" spans="66:67" x14ac:dyDescent="0.45">
      <c r="BN94" s="34"/>
      <c r="BO94" s="3"/>
    </row>
    <row r="95" spans="66:67" x14ac:dyDescent="0.45">
      <c r="BN95" s="34"/>
      <c r="BO95" s="3"/>
    </row>
    <row r="96" spans="66:67" x14ac:dyDescent="0.45">
      <c r="BN96" s="34"/>
      <c r="BO96" s="3"/>
    </row>
    <row r="97" spans="66:67" x14ac:dyDescent="0.45">
      <c r="BN97" s="34"/>
      <c r="BO97" s="3"/>
    </row>
    <row r="98" spans="66:67" x14ac:dyDescent="0.45">
      <c r="BN98" s="34"/>
      <c r="BO98" s="3"/>
    </row>
    <row r="99" spans="66:67" x14ac:dyDescent="0.45">
      <c r="BN99" s="34"/>
      <c r="BO99" s="3"/>
    </row>
    <row r="100" spans="66:67" x14ac:dyDescent="0.45">
      <c r="BN100" s="34"/>
      <c r="BO100" s="3"/>
    </row>
    <row r="101" spans="66:67" x14ac:dyDescent="0.45">
      <c r="BN101" s="34"/>
      <c r="BO101" s="3"/>
    </row>
    <row r="102" spans="66:67" x14ac:dyDescent="0.45">
      <c r="BN102" s="34"/>
      <c r="BO102" s="3"/>
    </row>
    <row r="103" spans="66:67" x14ac:dyDescent="0.45">
      <c r="BN103" s="34"/>
      <c r="BO103" s="3"/>
    </row>
    <row r="104" spans="66:67" x14ac:dyDescent="0.45">
      <c r="BN104" s="34"/>
      <c r="BO104" s="3"/>
    </row>
    <row r="105" spans="66:67" x14ac:dyDescent="0.45">
      <c r="BN105" s="34"/>
      <c r="BO105" s="3"/>
    </row>
    <row r="106" spans="66:67" x14ac:dyDescent="0.45">
      <c r="BN106" s="34"/>
      <c r="BO106" s="3"/>
    </row>
    <row r="107" spans="66:67" x14ac:dyDescent="0.45">
      <c r="BN107" s="34"/>
      <c r="BO107" s="3"/>
    </row>
    <row r="108" spans="66:67" x14ac:dyDescent="0.45">
      <c r="BN108" s="34"/>
      <c r="BO108" s="3"/>
    </row>
    <row r="109" spans="66:67" x14ac:dyDescent="0.45">
      <c r="BN109" s="34"/>
      <c r="BO109" s="3"/>
    </row>
    <row r="110" spans="66:67" x14ac:dyDescent="0.45">
      <c r="BN110" s="34"/>
      <c r="BO110" s="3"/>
    </row>
    <row r="111" spans="66:67" x14ac:dyDescent="0.45">
      <c r="BN111" s="34"/>
      <c r="BO111" s="3"/>
    </row>
    <row r="112" spans="66:67" x14ac:dyDescent="0.45">
      <c r="BN112" s="34"/>
      <c r="BO112" s="3"/>
    </row>
    <row r="113" spans="66:67" x14ac:dyDescent="0.45">
      <c r="BN113" s="34"/>
      <c r="BO113" s="3"/>
    </row>
    <row r="114" spans="66:67" x14ac:dyDescent="0.45">
      <c r="BN114" s="34"/>
      <c r="BO114" s="3"/>
    </row>
    <row r="115" spans="66:67" x14ac:dyDescent="0.45">
      <c r="BN115" s="34"/>
      <c r="BO115" s="3"/>
    </row>
    <row r="116" spans="66:67" x14ac:dyDescent="0.45">
      <c r="BN116" s="34"/>
      <c r="BO116" s="3"/>
    </row>
    <row r="117" spans="66:67" x14ac:dyDescent="0.45">
      <c r="BN117" s="34"/>
      <c r="BO117" s="3"/>
    </row>
    <row r="118" spans="66:67" x14ac:dyDescent="0.45">
      <c r="BN118" s="34"/>
      <c r="BO118" s="3"/>
    </row>
    <row r="119" spans="66:67" x14ac:dyDescent="0.45">
      <c r="BN119" s="34"/>
      <c r="BO119" s="3"/>
    </row>
    <row r="120" spans="66:67" x14ac:dyDescent="0.45">
      <c r="BN120" s="34"/>
      <c r="BO120" s="3"/>
    </row>
    <row r="121" spans="66:67" x14ac:dyDescent="0.45">
      <c r="BN121" s="34"/>
      <c r="BO121" s="3"/>
    </row>
    <row r="122" spans="66:67" x14ac:dyDescent="0.45">
      <c r="BN122" s="34"/>
      <c r="BO122" s="3"/>
    </row>
    <row r="123" spans="66:67" x14ac:dyDescent="0.45">
      <c r="BN123" s="34"/>
      <c r="BO123" s="3"/>
    </row>
    <row r="124" spans="66:67" x14ac:dyDescent="0.45">
      <c r="BN124" s="34"/>
      <c r="BO124" s="3"/>
    </row>
    <row r="125" spans="66:67" x14ac:dyDescent="0.45">
      <c r="BN125" s="34"/>
      <c r="BO125" s="3"/>
    </row>
    <row r="126" spans="66:67" x14ac:dyDescent="0.45">
      <c r="BN126" s="34"/>
      <c r="BO126" s="3"/>
    </row>
    <row r="127" spans="66:67" x14ac:dyDescent="0.45">
      <c r="BN127" s="34"/>
      <c r="BO127" s="3"/>
    </row>
    <row r="128" spans="66:67" x14ac:dyDescent="0.45">
      <c r="BN128" s="34"/>
      <c r="BO128" s="3"/>
    </row>
    <row r="129" spans="66:67" x14ac:dyDescent="0.45">
      <c r="BN129" s="34"/>
      <c r="BO129" s="3"/>
    </row>
    <row r="130" spans="66:67" x14ac:dyDescent="0.45">
      <c r="BN130" s="34"/>
      <c r="BO130" s="3"/>
    </row>
    <row r="131" spans="66:67" x14ac:dyDescent="0.45">
      <c r="BN131" s="34"/>
      <c r="BO131" s="3"/>
    </row>
    <row r="132" spans="66:67" x14ac:dyDescent="0.45">
      <c r="BN132" s="34"/>
      <c r="BO132" s="3"/>
    </row>
    <row r="133" spans="66:67" x14ac:dyDescent="0.45">
      <c r="BN133" s="34"/>
      <c r="BO133" s="3"/>
    </row>
    <row r="134" spans="66:67" x14ac:dyDescent="0.45">
      <c r="BN134" s="34"/>
      <c r="BO134" s="3"/>
    </row>
    <row r="135" spans="66:67" x14ac:dyDescent="0.45">
      <c r="BN135" s="34"/>
      <c r="BO135" s="3"/>
    </row>
    <row r="136" spans="66:67" x14ac:dyDescent="0.45">
      <c r="BN136" s="34"/>
      <c r="BO136" s="3"/>
    </row>
    <row r="137" spans="66:67" x14ac:dyDescent="0.45">
      <c r="BN137" s="34"/>
      <c r="BO137" s="3"/>
    </row>
    <row r="138" spans="66:67" x14ac:dyDescent="0.45">
      <c r="BN138" s="34"/>
      <c r="BO138" s="3"/>
    </row>
    <row r="139" spans="66:67" x14ac:dyDescent="0.45">
      <c r="BN139" s="34"/>
      <c r="BO139" s="3"/>
    </row>
    <row r="140" spans="66:67" x14ac:dyDescent="0.45">
      <c r="BN140" s="34"/>
      <c r="BO140" s="3"/>
    </row>
    <row r="141" spans="66:67" x14ac:dyDescent="0.45">
      <c r="BN141" s="34"/>
      <c r="BO141" s="3"/>
    </row>
    <row r="142" spans="66:67" x14ac:dyDescent="0.45">
      <c r="BN142" s="34"/>
      <c r="BO142" s="3"/>
    </row>
    <row r="143" spans="66:67" x14ac:dyDescent="0.45">
      <c r="BN143" s="34"/>
      <c r="BO143" s="3"/>
    </row>
    <row r="144" spans="66:67" x14ac:dyDescent="0.45">
      <c r="BN144" s="34"/>
      <c r="BO144" s="3"/>
    </row>
    <row r="145" spans="66:67" x14ac:dyDescent="0.45">
      <c r="BN145" s="34"/>
      <c r="BO145" s="3"/>
    </row>
    <row r="146" spans="66:67" x14ac:dyDescent="0.45">
      <c r="BN146" s="34"/>
      <c r="BO146" s="3"/>
    </row>
    <row r="147" spans="66:67" x14ac:dyDescent="0.45">
      <c r="BN147" s="34"/>
      <c r="BO147" s="3"/>
    </row>
    <row r="148" spans="66:67" x14ac:dyDescent="0.45">
      <c r="BN148" s="34"/>
      <c r="BO148" s="3"/>
    </row>
    <row r="149" spans="66:67" x14ac:dyDescent="0.45">
      <c r="BN149" s="34"/>
      <c r="BO149" s="3"/>
    </row>
    <row r="150" spans="66:67" x14ac:dyDescent="0.45">
      <c r="BN150" s="34"/>
      <c r="BO150" s="3"/>
    </row>
    <row r="151" spans="66:67" x14ac:dyDescent="0.45">
      <c r="BN151" s="34"/>
      <c r="BO151" s="3"/>
    </row>
    <row r="152" spans="66:67" x14ac:dyDescent="0.45">
      <c r="BN152" s="34"/>
      <c r="BO152" s="3"/>
    </row>
    <row r="153" spans="66:67" x14ac:dyDescent="0.45">
      <c r="BN153" s="34"/>
      <c r="BO153" s="3"/>
    </row>
    <row r="154" spans="66:67" x14ac:dyDescent="0.45">
      <c r="BN154" s="34"/>
      <c r="BO154" s="3"/>
    </row>
    <row r="155" spans="66:67" x14ac:dyDescent="0.45">
      <c r="BN155" s="34"/>
      <c r="BO155" s="3"/>
    </row>
    <row r="156" spans="66:67" x14ac:dyDescent="0.45">
      <c r="BN156" s="34"/>
      <c r="BO156" s="3"/>
    </row>
    <row r="157" spans="66:67" x14ac:dyDescent="0.45">
      <c r="BN157" s="34"/>
      <c r="BO157" s="3"/>
    </row>
    <row r="158" spans="66:67" x14ac:dyDescent="0.45">
      <c r="BN158" s="34"/>
      <c r="BO158" s="3"/>
    </row>
    <row r="159" spans="66:67" x14ac:dyDescent="0.45">
      <c r="BN159" s="34"/>
      <c r="BO159" s="3"/>
    </row>
    <row r="160" spans="66:67" x14ac:dyDescent="0.45">
      <c r="BN160" s="34"/>
      <c r="BO160" s="3"/>
    </row>
    <row r="161" spans="66:67" x14ac:dyDescent="0.45">
      <c r="BN161" s="34"/>
      <c r="BO161" s="3"/>
    </row>
    <row r="162" spans="66:67" x14ac:dyDescent="0.45">
      <c r="BN162" s="34"/>
      <c r="BO162" s="3"/>
    </row>
    <row r="163" spans="66:67" x14ac:dyDescent="0.45">
      <c r="BN163" s="34"/>
      <c r="BO163" s="3"/>
    </row>
    <row r="164" spans="66:67" x14ac:dyDescent="0.45">
      <c r="BN164" s="34"/>
      <c r="BO164" s="3"/>
    </row>
    <row r="165" spans="66:67" x14ac:dyDescent="0.45">
      <c r="BN165" s="34"/>
      <c r="BO165" s="3"/>
    </row>
    <row r="166" spans="66:67" x14ac:dyDescent="0.45">
      <c r="BN166" s="34"/>
      <c r="BO166" s="3"/>
    </row>
    <row r="167" spans="66:67" x14ac:dyDescent="0.45">
      <c r="BN167" s="34"/>
      <c r="BO167" s="3"/>
    </row>
    <row r="168" spans="66:67" x14ac:dyDescent="0.45">
      <c r="BN168" s="34"/>
      <c r="BO168" s="3"/>
    </row>
    <row r="169" spans="66:67" x14ac:dyDescent="0.45">
      <c r="BN169" s="34"/>
      <c r="BO169" s="3"/>
    </row>
    <row r="170" spans="66:67" x14ac:dyDescent="0.45">
      <c r="BN170" s="34"/>
      <c r="BO170" s="3"/>
    </row>
    <row r="171" spans="66:67" x14ac:dyDescent="0.45">
      <c r="BN171" s="34"/>
      <c r="BO171" s="3"/>
    </row>
    <row r="172" spans="66:67" x14ac:dyDescent="0.45">
      <c r="BN172" s="34"/>
      <c r="BO172" s="3"/>
    </row>
    <row r="173" spans="66:67" x14ac:dyDescent="0.45">
      <c r="BN173" s="34"/>
      <c r="BO173" s="3"/>
    </row>
    <row r="174" spans="66:67" x14ac:dyDescent="0.45">
      <c r="BN174" s="34"/>
      <c r="BO174" s="3"/>
    </row>
    <row r="175" spans="66:67" x14ac:dyDescent="0.45">
      <c r="BN175" s="34"/>
      <c r="BO175" s="3"/>
    </row>
    <row r="176" spans="66:67" x14ac:dyDescent="0.45">
      <c r="BN176" s="34"/>
      <c r="BO176" s="3"/>
    </row>
    <row r="177" spans="66:67" x14ac:dyDescent="0.45">
      <c r="BN177" s="34"/>
      <c r="BO177" s="3"/>
    </row>
    <row r="178" spans="66:67" x14ac:dyDescent="0.45">
      <c r="BN178" s="34"/>
      <c r="BO178" s="3"/>
    </row>
    <row r="179" spans="66:67" x14ac:dyDescent="0.45">
      <c r="BN179" s="34"/>
      <c r="BO179" s="3"/>
    </row>
    <row r="180" spans="66:67" x14ac:dyDescent="0.45">
      <c r="BN180" s="34"/>
      <c r="BO180" s="3"/>
    </row>
    <row r="181" spans="66:67" x14ac:dyDescent="0.45">
      <c r="BN181" s="34"/>
      <c r="BO181" s="3"/>
    </row>
    <row r="182" spans="66:67" x14ac:dyDescent="0.45">
      <c r="BN182" s="34"/>
      <c r="BO182" s="3"/>
    </row>
    <row r="183" spans="66:67" x14ac:dyDescent="0.45">
      <c r="BN183" s="34"/>
      <c r="BO183" s="3"/>
    </row>
    <row r="184" spans="66:67" x14ac:dyDescent="0.45">
      <c r="BN184" s="34"/>
      <c r="BO184" s="3"/>
    </row>
    <row r="185" spans="66:67" x14ac:dyDescent="0.45">
      <c r="BN185" s="34"/>
      <c r="BO185" s="3"/>
    </row>
    <row r="186" spans="66:67" x14ac:dyDescent="0.45">
      <c r="BN186" s="34"/>
      <c r="BO186" s="3"/>
    </row>
    <row r="187" spans="66:67" x14ac:dyDescent="0.45">
      <c r="BN187" s="34"/>
      <c r="BO187" s="3"/>
    </row>
    <row r="188" spans="66:67" x14ac:dyDescent="0.45">
      <c r="BN188" s="34"/>
      <c r="BO188" s="3"/>
    </row>
    <row r="189" spans="66:67" x14ac:dyDescent="0.45">
      <c r="BN189" s="34"/>
      <c r="BO189" s="3"/>
    </row>
    <row r="190" spans="66:67" x14ac:dyDescent="0.45">
      <c r="BN190" s="34"/>
      <c r="BO190" s="3"/>
    </row>
    <row r="191" spans="66:67" x14ac:dyDescent="0.45">
      <c r="BN191" s="34"/>
      <c r="BO191" s="3"/>
    </row>
    <row r="192" spans="66:67" x14ac:dyDescent="0.45">
      <c r="BN192" s="34"/>
      <c r="BO192" s="3"/>
    </row>
    <row r="193" spans="66:67" x14ac:dyDescent="0.45">
      <c r="BN193" s="34"/>
      <c r="BO193" s="3"/>
    </row>
    <row r="194" spans="66:67" x14ac:dyDescent="0.45">
      <c r="BN194" s="34"/>
      <c r="BO194" s="3"/>
    </row>
    <row r="195" spans="66:67" x14ac:dyDescent="0.45">
      <c r="BN195" s="34"/>
      <c r="BO195" s="3"/>
    </row>
    <row r="196" spans="66:67" x14ac:dyDescent="0.45">
      <c r="BN196" s="34"/>
      <c r="BO196" s="3"/>
    </row>
    <row r="197" spans="66:67" x14ac:dyDescent="0.45">
      <c r="BN197" s="34"/>
      <c r="BO197" s="3"/>
    </row>
    <row r="198" spans="66:67" x14ac:dyDescent="0.45">
      <c r="BN198" s="34"/>
      <c r="BO198" s="3"/>
    </row>
    <row r="199" spans="66:67" x14ac:dyDescent="0.45">
      <c r="BN199" s="34"/>
      <c r="BO199" s="3"/>
    </row>
    <row r="200" spans="66:67" x14ac:dyDescent="0.45">
      <c r="BN200" s="34"/>
      <c r="BO200" s="3"/>
    </row>
    <row r="201" spans="66:67" x14ac:dyDescent="0.45">
      <c r="BN201" s="34"/>
      <c r="BO201" s="3"/>
    </row>
    <row r="202" spans="66:67" x14ac:dyDescent="0.45">
      <c r="BN202" s="34"/>
      <c r="BO202" s="3"/>
    </row>
    <row r="203" spans="66:67" x14ac:dyDescent="0.45">
      <c r="BN203" s="34"/>
      <c r="BO203" s="3"/>
    </row>
    <row r="204" spans="66:67" x14ac:dyDescent="0.45">
      <c r="BN204" s="34"/>
      <c r="BO204" s="3"/>
    </row>
    <row r="205" spans="66:67" x14ac:dyDescent="0.45">
      <c r="BN205" s="34"/>
      <c r="BO205" s="3"/>
    </row>
    <row r="206" spans="66:67" x14ac:dyDescent="0.45">
      <c r="BN206" s="34"/>
      <c r="BO206" s="3"/>
    </row>
    <row r="207" spans="66:67" x14ac:dyDescent="0.45">
      <c r="BN207" s="34"/>
      <c r="BO207" s="3"/>
    </row>
    <row r="208" spans="66:67" x14ac:dyDescent="0.45">
      <c r="BN208" s="34"/>
      <c r="BO208" s="3"/>
    </row>
    <row r="209" spans="66:67" x14ac:dyDescent="0.45">
      <c r="BN209" s="34"/>
      <c r="BO209" s="3"/>
    </row>
    <row r="210" spans="66:67" x14ac:dyDescent="0.45">
      <c r="BN210" s="34"/>
      <c r="BO210" s="3"/>
    </row>
    <row r="211" spans="66:67" x14ac:dyDescent="0.45">
      <c r="BN211" s="34"/>
      <c r="BO211" s="3"/>
    </row>
    <row r="212" spans="66:67" x14ac:dyDescent="0.45">
      <c r="BN212" s="34"/>
      <c r="BO212" s="3"/>
    </row>
    <row r="213" spans="66:67" x14ac:dyDescent="0.45">
      <c r="BN213" s="34"/>
      <c r="BO213" s="3"/>
    </row>
    <row r="214" spans="66:67" x14ac:dyDescent="0.45">
      <c r="BN214" s="34"/>
      <c r="BO214" s="3"/>
    </row>
    <row r="215" spans="66:67" x14ac:dyDescent="0.45">
      <c r="BN215" s="34"/>
      <c r="BO215" s="3"/>
    </row>
    <row r="216" spans="66:67" x14ac:dyDescent="0.45">
      <c r="BN216" s="34"/>
      <c r="BO216" s="3"/>
    </row>
    <row r="217" spans="66:67" x14ac:dyDescent="0.45">
      <c r="BN217" s="34"/>
      <c r="BO217" s="3"/>
    </row>
    <row r="218" spans="66:67" x14ac:dyDescent="0.45">
      <c r="BN218" s="34"/>
      <c r="BO218" s="3"/>
    </row>
    <row r="219" spans="66:67" x14ac:dyDescent="0.45">
      <c r="BN219" s="34"/>
      <c r="BO219" s="3"/>
    </row>
    <row r="220" spans="66:67" x14ac:dyDescent="0.45">
      <c r="BN220" s="34"/>
      <c r="BO220" s="3"/>
    </row>
    <row r="221" spans="66:67" x14ac:dyDescent="0.45">
      <c r="BN221" s="34"/>
      <c r="BO221" s="3"/>
    </row>
    <row r="222" spans="66:67" x14ac:dyDescent="0.45">
      <c r="BN222" s="34"/>
      <c r="BO222" s="3"/>
    </row>
    <row r="223" spans="66:67" x14ac:dyDescent="0.45">
      <c r="BN223" s="34"/>
      <c r="BO223" s="3"/>
    </row>
    <row r="224" spans="66:67" x14ac:dyDescent="0.45">
      <c r="BN224" s="34"/>
      <c r="BO224" s="3"/>
    </row>
    <row r="225" spans="66:67" x14ac:dyDescent="0.45">
      <c r="BN225" s="34"/>
      <c r="BO225" s="3"/>
    </row>
    <row r="226" spans="66:67" x14ac:dyDescent="0.45">
      <c r="BN226" s="34"/>
      <c r="BO226" s="3"/>
    </row>
    <row r="227" spans="66:67" x14ac:dyDescent="0.45">
      <c r="BN227" s="34"/>
      <c r="BO227" s="3"/>
    </row>
    <row r="228" spans="66:67" x14ac:dyDescent="0.45">
      <c r="BN228" s="34"/>
      <c r="BO228" s="3"/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>
        <v>45352.600555555553</v>
      </c>
      <c r="BO601">
        <v>-13603.899999999991</v>
      </c>
    </row>
    <row r="602" spans="66:67" x14ac:dyDescent="0.45">
      <c r="BN602" s="1">
        <v>45352.600949074076</v>
      </c>
      <c r="BO602">
        <v>-13247.299999999996</v>
      </c>
    </row>
    <row r="603" spans="66:67" x14ac:dyDescent="0.45">
      <c r="BN603" s="1">
        <v>45352.601319444446</v>
      </c>
      <c r="BO603">
        <v>-12693.899999999994</v>
      </c>
    </row>
    <row r="604" spans="66:67" x14ac:dyDescent="0.45">
      <c r="BN604" s="1">
        <v>45352.601689814815</v>
      </c>
      <c r="BO604">
        <v>-13125.8</v>
      </c>
    </row>
    <row r="605" spans="66:67" x14ac:dyDescent="0.45">
      <c r="BN605" s="1">
        <v>45352.602118055554</v>
      </c>
      <c r="BO605">
        <v>-13279.899999999994</v>
      </c>
    </row>
    <row r="606" spans="66:67" x14ac:dyDescent="0.45">
      <c r="BN606" s="1">
        <v>45352.602488425924</v>
      </c>
      <c r="BO606">
        <v>-13214.899999999998</v>
      </c>
    </row>
    <row r="607" spans="66:67" x14ac:dyDescent="0.45">
      <c r="BN607" s="1">
        <v>45352.602858796294</v>
      </c>
      <c r="BO607">
        <v>-12979.099999999999</v>
      </c>
    </row>
    <row r="608" spans="66:67" x14ac:dyDescent="0.45">
      <c r="BN608" s="1">
        <v>45352.603252314817</v>
      </c>
      <c r="BO608">
        <v>-12146.2</v>
      </c>
    </row>
    <row r="609" spans="66:67" x14ac:dyDescent="0.45">
      <c r="BN609" s="1">
        <v>45352.60365740741</v>
      </c>
      <c r="BO609">
        <v>-12637.899999999994</v>
      </c>
    </row>
    <row r="610" spans="66:67" x14ac:dyDescent="0.45">
      <c r="BN610" s="1">
        <v>45352.604050925926</v>
      </c>
      <c r="BO610">
        <v>-13206.900000000001</v>
      </c>
    </row>
    <row r="611" spans="66:67" x14ac:dyDescent="0.45">
      <c r="BN611" s="1">
        <v>45352.604467592595</v>
      </c>
      <c r="BO611">
        <v>-12930.100000000002</v>
      </c>
    </row>
    <row r="612" spans="66:67" x14ac:dyDescent="0.45">
      <c r="BN612" s="1">
        <v>45352.604849537034</v>
      </c>
      <c r="BO612">
        <v>-13799.699999999997</v>
      </c>
    </row>
    <row r="613" spans="66:67" x14ac:dyDescent="0.45">
      <c r="BN613" s="1">
        <v>45352.605162037034</v>
      </c>
      <c r="BO613">
        <v>-13730.399999999998</v>
      </c>
    </row>
    <row r="614" spans="66:67" x14ac:dyDescent="0.45">
      <c r="BN614" s="1">
        <v>45352.605520833335</v>
      </c>
      <c r="BO614">
        <v>-13688.5</v>
      </c>
    </row>
    <row r="615" spans="66:67" x14ac:dyDescent="0.45">
      <c r="BN615" s="1">
        <v>45352.605891203704</v>
      </c>
      <c r="BO615">
        <v>-13703.799999999996</v>
      </c>
    </row>
    <row r="616" spans="66:67" x14ac:dyDescent="0.45">
      <c r="BN616" s="1">
        <v>45352.606273148151</v>
      </c>
      <c r="BO616">
        <v>-14216.000000000007</v>
      </c>
    </row>
    <row r="617" spans="66:67" x14ac:dyDescent="0.45">
      <c r="BN617" s="1">
        <v>45352.606689814813</v>
      </c>
      <c r="BO617">
        <v>-13412.8</v>
      </c>
    </row>
    <row r="618" spans="66:67" x14ac:dyDescent="0.45">
      <c r="BN618" s="1">
        <v>45352.607060185182</v>
      </c>
      <c r="BO618">
        <v>-13939.199999999997</v>
      </c>
    </row>
    <row r="619" spans="66:67" x14ac:dyDescent="0.45">
      <c r="BN619" s="1">
        <v>45352.607499999998</v>
      </c>
      <c r="BO619">
        <v>-13861.000000000004</v>
      </c>
    </row>
    <row r="620" spans="66:67" x14ac:dyDescent="0.45">
      <c r="BN620" s="1">
        <v>45352.607881944445</v>
      </c>
      <c r="BO620">
        <v>-13857.599999999999</v>
      </c>
    </row>
    <row r="621" spans="66:67" x14ac:dyDescent="0.45">
      <c r="BN621" s="1">
        <v>45352.608275462961</v>
      </c>
      <c r="BO621">
        <v>-13424.699999999997</v>
      </c>
    </row>
    <row r="622" spans="66:67" x14ac:dyDescent="0.45">
      <c r="BN622" s="1">
        <v>45352.608634259261</v>
      </c>
      <c r="BO622">
        <v>-13709.3</v>
      </c>
    </row>
    <row r="623" spans="66:67" x14ac:dyDescent="0.45">
      <c r="BN623" s="1">
        <v>45352.609039351853</v>
      </c>
      <c r="BO623">
        <v>-13216.400000000001</v>
      </c>
    </row>
    <row r="624" spans="66:67" x14ac:dyDescent="0.45">
      <c r="BN624" s="1">
        <v>45352.6094212963</v>
      </c>
      <c r="BO624">
        <v>-13091.899999999994</v>
      </c>
    </row>
    <row r="625" spans="66:67" x14ac:dyDescent="0.45">
      <c r="BN625" s="1">
        <v>45352.609780092593</v>
      </c>
      <c r="BO625">
        <v>-12993.899999999991</v>
      </c>
    </row>
    <row r="626" spans="66:67" x14ac:dyDescent="0.45">
      <c r="BN626" s="1">
        <v>45352.610115740739</v>
      </c>
      <c r="BO626">
        <v>-13388.199999999997</v>
      </c>
    </row>
    <row r="627" spans="66:67" x14ac:dyDescent="0.45">
      <c r="BN627" s="1">
        <v>45352.610486111109</v>
      </c>
      <c r="BO627">
        <v>-13008.799999999996</v>
      </c>
    </row>
    <row r="628" spans="66:67" x14ac:dyDescent="0.45">
      <c r="BN628" s="1">
        <v>45352.610868055555</v>
      </c>
      <c r="BO628">
        <v>-13119.899999999998</v>
      </c>
    </row>
    <row r="629" spans="66:67" x14ac:dyDescent="0.45">
      <c r="BN629" s="1">
        <v>45352.611180555556</v>
      </c>
      <c r="BO629">
        <v>-13174.3</v>
      </c>
    </row>
    <row r="630" spans="66:67" x14ac:dyDescent="0.45">
      <c r="BN630" s="1">
        <v>45352.611562500002</v>
      </c>
      <c r="BO630">
        <v>-13677.399999999994</v>
      </c>
    </row>
    <row r="631" spans="66:67" x14ac:dyDescent="0.45">
      <c r="BN631" s="1">
        <v>45352.611990740741</v>
      </c>
      <c r="BO631">
        <v>-13485.899999999994</v>
      </c>
    </row>
    <row r="632" spans="66:67" x14ac:dyDescent="0.45">
      <c r="BN632" s="1">
        <v>45352.612372685187</v>
      </c>
      <c r="BO632">
        <v>-13372.000000000004</v>
      </c>
    </row>
    <row r="633" spans="66:67" x14ac:dyDescent="0.45">
      <c r="BN633" s="1">
        <v>45352.61278935185</v>
      </c>
      <c r="BO633">
        <v>-13359.899999999998</v>
      </c>
    </row>
    <row r="634" spans="66:67" x14ac:dyDescent="0.45">
      <c r="BN634" s="1">
        <v>45352.61314814815</v>
      </c>
      <c r="BO634">
        <v>-13465.3</v>
      </c>
    </row>
    <row r="635" spans="66:67" x14ac:dyDescent="0.45">
      <c r="BN635" s="1">
        <v>45352.613530092596</v>
      </c>
      <c r="BO635">
        <v>-13431.2</v>
      </c>
    </row>
    <row r="636" spans="66:67" x14ac:dyDescent="0.45">
      <c r="BN636" s="1">
        <v>45352.613842592589</v>
      </c>
      <c r="BO636">
        <v>-13351.900000000001</v>
      </c>
    </row>
    <row r="637" spans="66:67" x14ac:dyDescent="0.45">
      <c r="BN637" s="1">
        <v>45352.614201388889</v>
      </c>
      <c r="BO637">
        <v>-13501.5</v>
      </c>
    </row>
    <row r="638" spans="66:67" x14ac:dyDescent="0.45">
      <c r="BN638" s="1">
        <v>45352.614560185182</v>
      </c>
      <c r="BO638">
        <v>-13543.8</v>
      </c>
    </row>
    <row r="639" spans="66:67" x14ac:dyDescent="0.45">
      <c r="BN639" s="1">
        <v>45352.614791666667</v>
      </c>
      <c r="BO639">
        <v>-13368.100000000006</v>
      </c>
    </row>
    <row r="640" spans="66:67" x14ac:dyDescent="0.45">
      <c r="BN640" s="1">
        <v>45352.614976851852</v>
      </c>
      <c r="BO640">
        <v>-13635.399999999998</v>
      </c>
    </row>
    <row r="641" spans="66:67" x14ac:dyDescent="0.45">
      <c r="BN641" s="1">
        <v>45352.615185185183</v>
      </c>
      <c r="BO641">
        <v>-13768.500000000004</v>
      </c>
    </row>
    <row r="642" spans="66:67" x14ac:dyDescent="0.45">
      <c r="BN642" s="1">
        <v>45352.615358796298</v>
      </c>
      <c r="BO642">
        <v>-13752.199999999997</v>
      </c>
    </row>
    <row r="643" spans="66:67" x14ac:dyDescent="0.45">
      <c r="BN643" s="1">
        <v>45352.615601851852</v>
      </c>
      <c r="BO643">
        <v>-13659.000000000004</v>
      </c>
    </row>
    <row r="644" spans="66:67" x14ac:dyDescent="0.45">
      <c r="BN644" s="1">
        <v>45352.615798611114</v>
      </c>
      <c r="BO644">
        <v>-13676.399999999998</v>
      </c>
    </row>
    <row r="645" spans="66:67" x14ac:dyDescent="0.45">
      <c r="BN645" s="1">
        <v>45352.616030092591</v>
      </c>
      <c r="BO645">
        <v>-13918.3</v>
      </c>
    </row>
    <row r="646" spans="66:67" x14ac:dyDescent="0.45">
      <c r="BN646" s="1">
        <v>45352.616238425922</v>
      </c>
      <c r="BO646">
        <v>-13964.899999999994</v>
      </c>
    </row>
    <row r="647" spans="66:67" x14ac:dyDescent="0.45">
      <c r="BN647" s="1">
        <v>45352.616388888891</v>
      </c>
      <c r="BO647">
        <v>-14020.899999999998</v>
      </c>
    </row>
    <row r="648" spans="66:67" x14ac:dyDescent="0.45">
      <c r="BN648" s="1">
        <v>45352.616631944446</v>
      </c>
      <c r="BO648">
        <v>-13306.3</v>
      </c>
    </row>
    <row r="649" spans="66:67" x14ac:dyDescent="0.45">
      <c r="BN649" s="1">
        <v>45352.616828703707</v>
      </c>
      <c r="BO649">
        <v>-13821.399999999998</v>
      </c>
    </row>
    <row r="650" spans="66:67" x14ac:dyDescent="0.45">
      <c r="BN650" s="1">
        <v>45352.617037037038</v>
      </c>
      <c r="BO650">
        <v>-13833.899999999998</v>
      </c>
    </row>
    <row r="651" spans="66:67" x14ac:dyDescent="0.45">
      <c r="BN651" s="1">
        <v>45352.617210648146</v>
      </c>
      <c r="BO651">
        <v>-13695.3</v>
      </c>
    </row>
    <row r="652" spans="66:67" x14ac:dyDescent="0.45">
      <c r="BN652" s="1">
        <v>45352.6174537037</v>
      </c>
      <c r="BO652">
        <v>-13918.000000000007</v>
      </c>
    </row>
    <row r="653" spans="66:67" x14ac:dyDescent="0.45">
      <c r="BN653" s="1">
        <v>45352.617719907408</v>
      </c>
      <c r="BO653">
        <v>-13931.7</v>
      </c>
    </row>
    <row r="654" spans="66:67" x14ac:dyDescent="0.45">
      <c r="BN654" s="1">
        <v>45352.630173611113</v>
      </c>
      <c r="BO654">
        <v>-12616.899999999998</v>
      </c>
    </row>
    <row r="655" spans="66:67" x14ac:dyDescent="0.45">
      <c r="BN655" s="1">
        <v>45352.630370370367</v>
      </c>
      <c r="BO655">
        <v>-12329.8</v>
      </c>
    </row>
    <row r="656" spans="66:67" x14ac:dyDescent="0.45">
      <c r="BN656" s="1">
        <v>45352.630578703705</v>
      </c>
      <c r="BO656">
        <v>-11967.899999999998</v>
      </c>
    </row>
    <row r="657" spans="66:67" x14ac:dyDescent="0.45">
      <c r="BN657" s="1">
        <v>45352.630752314813</v>
      </c>
      <c r="BO657">
        <v>-11575.8</v>
      </c>
    </row>
    <row r="658" spans="66:67" x14ac:dyDescent="0.45">
      <c r="BN658" s="1">
        <v>45352.630960648145</v>
      </c>
      <c r="BO658">
        <v>-11655.600000000002</v>
      </c>
    </row>
    <row r="659" spans="66:67" x14ac:dyDescent="0.45">
      <c r="BN659" s="1">
        <v>45352.631249999999</v>
      </c>
      <c r="BO659">
        <v>-11628.8</v>
      </c>
    </row>
    <row r="660" spans="66:67" x14ac:dyDescent="0.45">
      <c r="BN660" s="1">
        <v>45352.631435185183</v>
      </c>
      <c r="BO660">
        <v>-11741.899999999998</v>
      </c>
    </row>
    <row r="661" spans="66:67" x14ac:dyDescent="0.45">
      <c r="BN661" s="1">
        <v>45352.631631944445</v>
      </c>
      <c r="BO661">
        <v>-11961.899999999998</v>
      </c>
    </row>
    <row r="662" spans="66:67" x14ac:dyDescent="0.45">
      <c r="BN662" s="1">
        <v>45352.631805555553</v>
      </c>
      <c r="BO662">
        <v>-11772.800000000003</v>
      </c>
    </row>
    <row r="663" spans="66:67" x14ac:dyDescent="0.45">
      <c r="BN663" s="1">
        <v>45352.631967592592</v>
      </c>
      <c r="BO663">
        <v>-11907.399999999998</v>
      </c>
    </row>
    <row r="664" spans="66:67" x14ac:dyDescent="0.45">
      <c r="BN664" s="1">
        <v>45352.632453703707</v>
      </c>
      <c r="BO664">
        <v>-11322.900000000001</v>
      </c>
    </row>
    <row r="665" spans="66:67" x14ac:dyDescent="0.45">
      <c r="BN665" s="1">
        <v>45352.632754629631</v>
      </c>
      <c r="BO665">
        <v>-12440.8</v>
      </c>
    </row>
    <row r="666" spans="66:67" x14ac:dyDescent="0.45">
      <c r="BN666" s="1">
        <v>45352.632951388892</v>
      </c>
      <c r="BO666">
        <v>-11998.2</v>
      </c>
    </row>
    <row r="667" spans="66:67" x14ac:dyDescent="0.45">
      <c r="BN667" s="1">
        <v>45352.633252314816</v>
      </c>
      <c r="BO667">
        <v>-11868.299999999996</v>
      </c>
    </row>
    <row r="668" spans="66:67" x14ac:dyDescent="0.45">
      <c r="BN668" s="1">
        <v>45352.634733796294</v>
      </c>
      <c r="BO668">
        <v>-11954.899999999994</v>
      </c>
    </row>
    <row r="669" spans="66:67" x14ac:dyDescent="0.45">
      <c r="BN669" s="1">
        <v>45352.635659722226</v>
      </c>
      <c r="BO669">
        <v>-10786.7</v>
      </c>
    </row>
    <row r="670" spans="66:67" x14ac:dyDescent="0.45">
      <c r="BN670" s="1">
        <v>45352.635844907411</v>
      </c>
      <c r="BO670">
        <v>-11478.399999999998</v>
      </c>
    </row>
    <row r="671" spans="66:67" x14ac:dyDescent="0.45">
      <c r="BN671" s="1">
        <v>45352.636087962965</v>
      </c>
      <c r="BO671">
        <v>-11736.8</v>
      </c>
    </row>
    <row r="672" spans="66:67" x14ac:dyDescent="0.45">
      <c r="BN672" s="1">
        <v>45352.636331018519</v>
      </c>
      <c r="BO672">
        <v>-11592.3</v>
      </c>
    </row>
    <row r="673" spans="66:67" x14ac:dyDescent="0.45">
      <c r="BN673" s="1">
        <v>45352.636562500003</v>
      </c>
      <c r="BO673">
        <v>-11567.699999999997</v>
      </c>
    </row>
    <row r="674" spans="66:67" x14ac:dyDescent="0.45">
      <c r="BN674" s="1">
        <v>45352.636793981481</v>
      </c>
      <c r="BO674">
        <v>-11724.199999999997</v>
      </c>
    </row>
    <row r="675" spans="66:67" x14ac:dyDescent="0.45">
      <c r="BN675" s="1">
        <v>45352.637013888889</v>
      </c>
      <c r="BO675">
        <v>-11436.7</v>
      </c>
    </row>
    <row r="676" spans="66:67" x14ac:dyDescent="0.45">
      <c r="BN676" s="1">
        <v>45352.637291666666</v>
      </c>
      <c r="BO676">
        <v>-10752.3</v>
      </c>
    </row>
    <row r="677" spans="66:67" x14ac:dyDescent="0.45">
      <c r="BN677" s="1">
        <v>45352.637465277781</v>
      </c>
      <c r="BO677">
        <v>-11258.5</v>
      </c>
    </row>
    <row r="678" spans="66:67" x14ac:dyDescent="0.45">
      <c r="BN678" s="1">
        <v>45352.637650462966</v>
      </c>
      <c r="BO678">
        <v>-10984.3</v>
      </c>
    </row>
    <row r="679" spans="66:67" x14ac:dyDescent="0.45">
      <c r="BN679" s="1">
        <v>45352.637858796297</v>
      </c>
      <c r="BO679">
        <v>-10731.899999999998</v>
      </c>
    </row>
    <row r="680" spans="66:67" x14ac:dyDescent="0.45">
      <c r="BN680" s="1">
        <v>45352.638078703705</v>
      </c>
      <c r="BO680">
        <v>-10848.300000000003</v>
      </c>
    </row>
    <row r="681" spans="66:67" x14ac:dyDescent="0.45">
      <c r="BN681" s="1">
        <v>45352.638275462959</v>
      </c>
      <c r="BO681">
        <v>-10500.3</v>
      </c>
    </row>
    <row r="682" spans="66:67" x14ac:dyDescent="0.45">
      <c r="BN682" s="1">
        <v>45352.638472222221</v>
      </c>
      <c r="BO682">
        <v>-10503.299999999996</v>
      </c>
    </row>
    <row r="683" spans="66:67" x14ac:dyDescent="0.45">
      <c r="BN683" s="1">
        <v>45352.638622685183</v>
      </c>
      <c r="BO683">
        <v>-11017.100000000002</v>
      </c>
    </row>
    <row r="684" spans="66:67" x14ac:dyDescent="0.45">
      <c r="BN684" s="1">
        <v>45352.638796296298</v>
      </c>
      <c r="BO684">
        <v>-10910.8</v>
      </c>
    </row>
    <row r="685" spans="66:67" x14ac:dyDescent="0.45">
      <c r="BN685" s="1">
        <v>45352.638969907406</v>
      </c>
      <c r="BO685">
        <v>-11391.600000000002</v>
      </c>
    </row>
    <row r="686" spans="66:67" x14ac:dyDescent="0.45">
      <c r="BN686" s="1">
        <v>45352.639247685183</v>
      </c>
      <c r="BO686">
        <v>-11392.800000000003</v>
      </c>
    </row>
    <row r="687" spans="66:67" x14ac:dyDescent="0.45">
      <c r="BN687" s="1">
        <v>45352.639432870368</v>
      </c>
      <c r="BO687">
        <v>-11844.700000000004</v>
      </c>
    </row>
    <row r="688" spans="66:67" x14ac:dyDescent="0.45">
      <c r="BN688" s="1">
        <v>45352.639618055553</v>
      </c>
      <c r="BO688">
        <v>-11965.599999999999</v>
      </c>
    </row>
    <row r="689" spans="66:67" x14ac:dyDescent="0.45">
      <c r="BN689" s="1">
        <v>45352.639780092592</v>
      </c>
      <c r="BO689">
        <v>-11952.500000000004</v>
      </c>
    </row>
    <row r="690" spans="66:67" x14ac:dyDescent="0.45">
      <c r="BN690" s="1">
        <v>45352.639953703707</v>
      </c>
      <c r="BO690">
        <v>-12098.200000000004</v>
      </c>
    </row>
    <row r="691" spans="66:67" x14ac:dyDescent="0.45">
      <c r="BN691" s="1">
        <v>45352.640127314815</v>
      </c>
      <c r="BO691">
        <v>-12006.600000000006</v>
      </c>
    </row>
    <row r="692" spans="66:67" x14ac:dyDescent="0.45">
      <c r="BN692" s="1">
        <v>45352.6403125</v>
      </c>
      <c r="BO692">
        <v>-11791.600000000006</v>
      </c>
    </row>
    <row r="693" spans="66:67" x14ac:dyDescent="0.45">
      <c r="BN693" s="1">
        <v>45352.640497685185</v>
      </c>
      <c r="BO693">
        <v>-11986.2</v>
      </c>
    </row>
    <row r="694" spans="66:67" x14ac:dyDescent="0.45">
      <c r="BN694" s="1">
        <v>45352.640706018516</v>
      </c>
      <c r="BO694">
        <v>-11717.400000000001</v>
      </c>
    </row>
    <row r="695" spans="66:67" x14ac:dyDescent="0.45">
      <c r="BN695" s="1">
        <v>45352.640868055554</v>
      </c>
      <c r="BO695">
        <v>-11720.600000000006</v>
      </c>
    </row>
    <row r="696" spans="66:67" x14ac:dyDescent="0.45">
      <c r="BN696" s="1">
        <v>45352.641064814816</v>
      </c>
      <c r="BO696">
        <v>-11681.600000000006</v>
      </c>
    </row>
    <row r="697" spans="66:67" x14ac:dyDescent="0.45">
      <c r="BN697" s="1">
        <v>45352.641238425924</v>
      </c>
      <c r="BO697">
        <v>-11632.100000000006</v>
      </c>
    </row>
    <row r="698" spans="66:67" x14ac:dyDescent="0.45">
      <c r="BN698" s="1">
        <v>45352.641458333332</v>
      </c>
      <c r="BO698">
        <v>-11484.700000000004</v>
      </c>
    </row>
    <row r="699" spans="66:67" x14ac:dyDescent="0.45">
      <c r="BN699" s="1">
        <v>45352.641643518517</v>
      </c>
      <c r="BO699">
        <v>-11418.300000000003</v>
      </c>
    </row>
    <row r="700" spans="66:67" x14ac:dyDescent="0.45">
      <c r="BN700" s="1">
        <v>45352.641805555555</v>
      </c>
      <c r="BO700">
        <v>-11123.399999999998</v>
      </c>
    </row>
    <row r="701" spans="66:67" x14ac:dyDescent="0.45">
      <c r="BN701" s="1">
        <v>45352.642013888886</v>
      </c>
      <c r="BO701">
        <v>-11147.000000000007</v>
      </c>
    </row>
    <row r="702" spans="66:67" x14ac:dyDescent="0.45">
      <c r="BN702" s="1">
        <v>45352.642199074071</v>
      </c>
      <c r="BO702">
        <v>-10856.7</v>
      </c>
    </row>
    <row r="703" spans="66:67" x14ac:dyDescent="0.45">
      <c r="BN703" s="1">
        <v>45349.578032407408</v>
      </c>
      <c r="BO703">
        <v>2079.0000000000018</v>
      </c>
    </row>
    <row r="704" spans="66:67" x14ac:dyDescent="0.45">
      <c r="BN704" s="1">
        <v>45349.578321759262</v>
      </c>
      <c r="BO704">
        <v>1992.0000000000018</v>
      </c>
    </row>
    <row r="705" spans="66:67" x14ac:dyDescent="0.45">
      <c r="BN705" s="1">
        <v>45349.578645833331</v>
      </c>
      <c r="BO705">
        <v>1989.0000000000018</v>
      </c>
    </row>
    <row r="706" spans="66:67" x14ac:dyDescent="0.45">
      <c r="BN706" s="1">
        <v>45349.578958333332</v>
      </c>
      <c r="BO706">
        <v>2220.0000000000018</v>
      </c>
    </row>
    <row r="707" spans="66:67" x14ac:dyDescent="0.45">
      <c r="BN707" s="1">
        <v>45349.579259259262</v>
      </c>
      <c r="BO707">
        <v>2169.0000000000018</v>
      </c>
    </row>
    <row r="708" spans="66:67" x14ac:dyDescent="0.45">
      <c r="BN708" s="1">
        <v>45349.579548611109</v>
      </c>
      <c r="BO708">
        <v>2118.0000000000018</v>
      </c>
    </row>
    <row r="709" spans="66:67" x14ac:dyDescent="0.45">
      <c r="BN709" s="1">
        <v>45349.579826388886</v>
      </c>
      <c r="BO709">
        <v>2550.0000000000018</v>
      </c>
    </row>
    <row r="710" spans="66:67" x14ac:dyDescent="0.45">
      <c r="BN710" s="1">
        <v>45349.580138888887</v>
      </c>
      <c r="BO710">
        <v>2718.0000000000018</v>
      </c>
    </row>
    <row r="711" spans="66:67" x14ac:dyDescent="0.45">
      <c r="BN711" s="1">
        <v>45349.580462962964</v>
      </c>
      <c r="BO711">
        <v>2538.0000000000018</v>
      </c>
    </row>
    <row r="712" spans="66:67" x14ac:dyDescent="0.45">
      <c r="BN712" s="1">
        <v>45349.580868055556</v>
      </c>
      <c r="BO712">
        <v>2439.0000000000018</v>
      </c>
    </row>
    <row r="713" spans="66:67" x14ac:dyDescent="0.45">
      <c r="BN713" s="1">
        <v>45349.581192129626</v>
      </c>
      <c r="BO713">
        <v>2628.0000000000018</v>
      </c>
    </row>
    <row r="714" spans="66:67" x14ac:dyDescent="0.45">
      <c r="BN714" s="1">
        <v>45349.581388888888</v>
      </c>
      <c r="BO714">
        <v>2619.0000000000018</v>
      </c>
    </row>
    <row r="715" spans="66:67" x14ac:dyDescent="0.45">
      <c r="BN715" s="1">
        <v>45349.581562500003</v>
      </c>
      <c r="BO715">
        <v>2577.0000000000018</v>
      </c>
    </row>
    <row r="716" spans="66:67" x14ac:dyDescent="0.45">
      <c r="BN716" s="1">
        <v>45349.581747685188</v>
      </c>
      <c r="BO716">
        <v>2574.0000000000018</v>
      </c>
    </row>
    <row r="717" spans="66:67" x14ac:dyDescent="0.45">
      <c r="BN717" s="1">
        <v>45349.581909722219</v>
      </c>
      <c r="BO717">
        <v>2724.0000000000018</v>
      </c>
    </row>
    <row r="718" spans="66:67" x14ac:dyDescent="0.45">
      <c r="BN718" s="1">
        <v>45349.582094907404</v>
      </c>
      <c r="BO718">
        <v>2580.0000000000018</v>
      </c>
    </row>
    <row r="719" spans="66:67" x14ac:dyDescent="0.45">
      <c r="BN719" s="1">
        <v>45349.582256944443</v>
      </c>
      <c r="BO719">
        <v>2505.0000000000018</v>
      </c>
    </row>
    <row r="720" spans="66:67" x14ac:dyDescent="0.45">
      <c r="BN720" s="1">
        <v>45349.582442129627</v>
      </c>
      <c r="BO720">
        <v>2376.0000000000018</v>
      </c>
    </row>
    <row r="721" spans="66:67" x14ac:dyDescent="0.45">
      <c r="BN721" s="1">
        <v>45349.582615740743</v>
      </c>
      <c r="BO721">
        <v>2628.0000000000018</v>
      </c>
    </row>
    <row r="722" spans="66:67" x14ac:dyDescent="0.45">
      <c r="BN722" s="1">
        <v>45349.582824074074</v>
      </c>
      <c r="BO722">
        <v>2763.0000000000018</v>
      </c>
    </row>
    <row r="723" spans="66:67" x14ac:dyDescent="0.45">
      <c r="BN723" s="1">
        <v>45349.582997685182</v>
      </c>
      <c r="BO723">
        <v>2775.0000000000018</v>
      </c>
    </row>
    <row r="724" spans="66:67" x14ac:dyDescent="0.45">
      <c r="BN724" s="1">
        <v>45349.583182870374</v>
      </c>
      <c r="BO724">
        <v>2616.0000000000018</v>
      </c>
    </row>
    <row r="725" spans="66:67" x14ac:dyDescent="0.45">
      <c r="BN725" s="1">
        <v>45349.583356481482</v>
      </c>
      <c r="BO725">
        <v>2625.0000000000018</v>
      </c>
    </row>
    <row r="726" spans="66:67" x14ac:dyDescent="0.45">
      <c r="BN726" s="1">
        <v>45349.58353009259</v>
      </c>
      <c r="BO726">
        <v>2385.0000000000018</v>
      </c>
    </row>
    <row r="727" spans="66:67" x14ac:dyDescent="0.45">
      <c r="BN727" s="1">
        <v>45349.583703703705</v>
      </c>
      <c r="BO727">
        <v>2322.0000000000018</v>
      </c>
    </row>
    <row r="728" spans="66:67" x14ac:dyDescent="0.45">
      <c r="BN728" s="1">
        <v>45349.583877314813</v>
      </c>
      <c r="BO728">
        <v>2385.0000000000018</v>
      </c>
    </row>
    <row r="729" spans="66:67" x14ac:dyDescent="0.45">
      <c r="BN729" s="1">
        <v>45349.584062499998</v>
      </c>
      <c r="BO729">
        <v>2505.0000000000018</v>
      </c>
    </row>
    <row r="730" spans="66:67" x14ac:dyDescent="0.45">
      <c r="BN730" s="1">
        <v>45349.584270833337</v>
      </c>
      <c r="BO730">
        <v>2433.0000000000018</v>
      </c>
    </row>
    <row r="732" spans="66:67" x14ac:dyDescent="0.45">
      <c r="BN732" s="1">
        <v>45530.728217592594</v>
      </c>
      <c r="BO732">
        <v>0</v>
      </c>
    </row>
    <row r="734" spans="66:67" x14ac:dyDescent="0.45">
      <c r="BN734" s="1">
        <v>45530.728495370371</v>
      </c>
      <c r="BO734">
        <v>0</v>
      </c>
    </row>
    <row r="736" spans="66:67" x14ac:dyDescent="0.45">
      <c r="BN736" s="1">
        <v>45530.728784722225</v>
      </c>
      <c r="BO736">
        <v>0</v>
      </c>
    </row>
    <row r="738" spans="66:67" x14ac:dyDescent="0.45">
      <c r="BN738" s="1">
        <v>45530.729074074072</v>
      </c>
      <c r="BO738">
        <v>0</v>
      </c>
    </row>
    <row r="740" spans="66:67" x14ac:dyDescent="0.45">
      <c r="BN740" s="1">
        <v>45530.729386574072</v>
      </c>
      <c r="BO740">
        <v>0</v>
      </c>
    </row>
    <row r="742" spans="66:67" x14ac:dyDescent="0.45">
      <c r="BN742" s="1">
        <v>45530.72965277778</v>
      </c>
      <c r="BO742">
        <v>0</v>
      </c>
    </row>
    <row r="744" spans="66:67" x14ac:dyDescent="0.45">
      <c r="BN744" s="1">
        <v>45530.729942129627</v>
      </c>
      <c r="BO744">
        <v>0</v>
      </c>
    </row>
    <row r="746" spans="66:67" x14ac:dyDescent="0.45">
      <c r="BN746" s="1">
        <v>45530.730231481481</v>
      </c>
      <c r="BO746">
        <v>0</v>
      </c>
    </row>
    <row r="748" spans="66:67" x14ac:dyDescent="0.45">
      <c r="BN748" s="1">
        <v>45530.730532407404</v>
      </c>
      <c r="BO748">
        <v>0</v>
      </c>
    </row>
    <row r="750" spans="66:67" x14ac:dyDescent="0.45">
      <c r="BN750" s="1">
        <v>45530.730810185189</v>
      </c>
      <c r="BO750">
        <v>0</v>
      </c>
    </row>
    <row r="752" spans="66:67" x14ac:dyDescent="0.45">
      <c r="BN752" s="1">
        <v>45530.731099537035</v>
      </c>
      <c r="BO752">
        <v>0</v>
      </c>
    </row>
    <row r="754" spans="66:67" x14ac:dyDescent="0.45">
      <c r="BN754" s="1">
        <v>45530.731388888889</v>
      </c>
      <c r="BO754">
        <v>0</v>
      </c>
    </row>
    <row r="756" spans="66:67" x14ac:dyDescent="0.45">
      <c r="BN756" s="1">
        <v>45530.731689814813</v>
      </c>
      <c r="BO756">
        <v>0</v>
      </c>
    </row>
    <row r="758" spans="66:67" x14ac:dyDescent="0.45">
      <c r="BN758" s="1">
        <v>45530.73196759259</v>
      </c>
      <c r="BO758">
        <v>0</v>
      </c>
    </row>
    <row r="760" spans="66:67" x14ac:dyDescent="0.45">
      <c r="BN760" s="1">
        <v>45530.732268518521</v>
      </c>
      <c r="BO760">
        <v>0</v>
      </c>
    </row>
    <row r="761" spans="66:67" x14ac:dyDescent="0.45">
      <c r="BN761" s="1">
        <v>45530.733159722222</v>
      </c>
      <c r="BO761">
        <v>0</v>
      </c>
    </row>
    <row r="762" spans="66:67" x14ac:dyDescent="0.45">
      <c r="BN762" s="1">
        <v>45530.733472222222</v>
      </c>
      <c r="BO762">
        <v>0</v>
      </c>
    </row>
    <row r="763" spans="66:67" x14ac:dyDescent="0.45">
      <c r="BN763" s="1">
        <v>45530.774756944447</v>
      </c>
      <c r="BO763">
        <v>0</v>
      </c>
    </row>
    <row r="764" spans="66:67" x14ac:dyDescent="0.45">
      <c r="BN764" s="1">
        <v>45530.775416666664</v>
      </c>
      <c r="BO764">
        <v>0</v>
      </c>
    </row>
    <row r="765" spans="66:67" x14ac:dyDescent="0.45">
      <c r="BN765" s="1">
        <v>45530.776076388887</v>
      </c>
      <c r="BO765">
        <v>0</v>
      </c>
    </row>
    <row r="766" spans="66:67" x14ac:dyDescent="0.45">
      <c r="BN766" s="1">
        <v>45530.776643518519</v>
      </c>
      <c r="BO766">
        <v>0</v>
      </c>
    </row>
    <row r="767" spans="66:67" x14ac:dyDescent="0.45">
      <c r="BN767" s="1">
        <v>45530.777175925927</v>
      </c>
      <c r="BO767">
        <v>0</v>
      </c>
    </row>
    <row r="768" spans="66:67" x14ac:dyDescent="0.45">
      <c r="BN768" s="1">
        <v>45530.777731481481</v>
      </c>
      <c r="BO768">
        <v>0</v>
      </c>
    </row>
    <row r="769" spans="66:67" x14ac:dyDescent="0.45">
      <c r="BN769" s="1">
        <v>45531.422731481478</v>
      </c>
      <c r="BO769">
        <v>0</v>
      </c>
    </row>
    <row r="770" spans="66:67" x14ac:dyDescent="0.45">
      <c r="BN770" s="1">
        <v>45531.423159722224</v>
      </c>
      <c r="BO770">
        <v>0</v>
      </c>
    </row>
    <row r="771" spans="66:67" x14ac:dyDescent="0.45">
      <c r="BN771" s="1">
        <v>45531.42359953704</v>
      </c>
      <c r="BO771">
        <v>0</v>
      </c>
    </row>
    <row r="772" spans="66:67" x14ac:dyDescent="0.45">
      <c r="BN772" s="1">
        <v>45531.424016203702</v>
      </c>
      <c r="BO772">
        <v>0</v>
      </c>
    </row>
    <row r="773" spans="66:67" x14ac:dyDescent="0.45">
      <c r="BN773" s="1">
        <v>45531.424444444441</v>
      </c>
      <c r="BO773">
        <v>0</v>
      </c>
    </row>
    <row r="774" spans="66:67" x14ac:dyDescent="0.45">
      <c r="BN774" s="1">
        <v>45531.424861111111</v>
      </c>
      <c r="BO774">
        <v>0</v>
      </c>
    </row>
    <row r="775" spans="66:67" x14ac:dyDescent="0.45">
      <c r="BN775" s="1">
        <v>45531.425266203703</v>
      </c>
      <c r="BO775">
        <v>0</v>
      </c>
    </row>
    <row r="776" spans="66:67" x14ac:dyDescent="0.45">
      <c r="BN776" s="1">
        <v>45531.425671296296</v>
      </c>
      <c r="BO776">
        <v>0</v>
      </c>
    </row>
    <row r="777" spans="66:67" x14ac:dyDescent="0.45">
      <c r="BN777" s="1">
        <v>45531.426087962966</v>
      </c>
      <c r="BO777">
        <v>0</v>
      </c>
    </row>
    <row r="778" spans="66:67" x14ac:dyDescent="0.45">
      <c r="BN778" s="1">
        <v>45531.426504629628</v>
      </c>
      <c r="BO778">
        <v>0</v>
      </c>
    </row>
    <row r="779" spans="66:67" x14ac:dyDescent="0.45">
      <c r="BN779" s="1">
        <v>45531.427094907405</v>
      </c>
      <c r="BO779">
        <v>0</v>
      </c>
    </row>
    <row r="780" spans="66:67" x14ac:dyDescent="0.45">
      <c r="BN780" s="1">
        <v>45531.427812499998</v>
      </c>
      <c r="BO780">
        <v>0</v>
      </c>
    </row>
    <row r="781" spans="66:67" x14ac:dyDescent="0.45">
      <c r="BN781" s="1">
        <v>45531.428530092591</v>
      </c>
      <c r="BO781">
        <v>0</v>
      </c>
    </row>
    <row r="782" spans="66:67" x14ac:dyDescent="0.45">
      <c r="BN782" s="1">
        <v>45531.429224537038</v>
      </c>
      <c r="BO782">
        <v>0</v>
      </c>
    </row>
    <row r="783" spans="66:67" x14ac:dyDescent="0.45">
      <c r="BN783" s="1">
        <v>45531.429849537039</v>
      </c>
      <c r="BO783">
        <v>0</v>
      </c>
    </row>
    <row r="784" spans="66:67" x14ac:dyDescent="0.45">
      <c r="BN784" s="1">
        <v>45531.430451388886</v>
      </c>
      <c r="BO784">
        <v>0</v>
      </c>
    </row>
    <row r="785" spans="66:67" x14ac:dyDescent="0.45">
      <c r="BN785" s="1">
        <v>45531.431215277778</v>
      </c>
      <c r="BO785">
        <v>0</v>
      </c>
    </row>
    <row r="786" spans="66:67" x14ac:dyDescent="0.45">
      <c r="BN786" s="1">
        <v>45531.431921296295</v>
      </c>
      <c r="BO786">
        <v>0</v>
      </c>
    </row>
    <row r="787" spans="66:67" x14ac:dyDescent="0.45">
      <c r="BN787" s="1">
        <v>45531.432604166665</v>
      </c>
      <c r="BO787">
        <v>0</v>
      </c>
    </row>
    <row r="788" spans="66:67" x14ac:dyDescent="0.45">
      <c r="BN788" s="1">
        <v>45531.433287037034</v>
      </c>
      <c r="BO788">
        <v>0</v>
      </c>
    </row>
    <row r="789" spans="66:67" x14ac:dyDescent="0.45">
      <c r="BN789" s="1">
        <v>45531.433993055558</v>
      </c>
      <c r="BO789">
        <v>0</v>
      </c>
    </row>
    <row r="790" spans="66:67" x14ac:dyDescent="0.45">
      <c r="BN790" s="1">
        <v>45531.434699074074</v>
      </c>
      <c r="BO790">
        <v>0</v>
      </c>
    </row>
    <row r="791" spans="66:67" x14ac:dyDescent="0.45">
      <c r="BN791" s="1">
        <v>45531.435416666667</v>
      </c>
      <c r="BO791">
        <v>0</v>
      </c>
    </row>
    <row r="792" spans="66:67" x14ac:dyDescent="0.45">
      <c r="BN792" s="1">
        <v>45531.43613425926</v>
      </c>
      <c r="BO792">
        <v>0</v>
      </c>
    </row>
    <row r="793" spans="66:67" x14ac:dyDescent="0.45">
      <c r="BN793" s="1">
        <v>45531.436805555553</v>
      </c>
      <c r="BO793">
        <v>0</v>
      </c>
    </row>
    <row r="794" spans="66:67" x14ac:dyDescent="0.45">
      <c r="BN794" s="1">
        <v>45531.4372337963</v>
      </c>
      <c r="BO794">
        <v>0</v>
      </c>
    </row>
    <row r="795" spans="66:67" x14ac:dyDescent="0.45">
      <c r="BN795" s="1">
        <v>45531.437662037039</v>
      </c>
      <c r="BO795">
        <v>0</v>
      </c>
    </row>
    <row r="796" spans="66:67" x14ac:dyDescent="0.45">
      <c r="BN796" s="1">
        <v>45531.489016203705</v>
      </c>
      <c r="BO796">
        <v>0</v>
      </c>
    </row>
    <row r="797" spans="66:67" x14ac:dyDescent="0.45">
      <c r="BN797" s="1">
        <v>45531.489594907405</v>
      </c>
      <c r="BO797">
        <v>0</v>
      </c>
    </row>
    <row r="798" spans="66:67" x14ac:dyDescent="0.45">
      <c r="BN798" s="1">
        <v>45531.490034722221</v>
      </c>
      <c r="BO798">
        <v>0</v>
      </c>
    </row>
    <row r="799" spans="66:67" x14ac:dyDescent="0.45">
      <c r="BN799" s="1">
        <v>45531.490543981483</v>
      </c>
      <c r="BO799">
        <v>0</v>
      </c>
    </row>
    <row r="800" spans="66:67" x14ac:dyDescent="0.45">
      <c r="BN800" s="1">
        <v>45531.490983796299</v>
      </c>
      <c r="BO800">
        <v>0</v>
      </c>
    </row>
    <row r="801" spans="66:67" x14ac:dyDescent="0.45">
      <c r="BN801" s="1">
        <v>45531.491423611114</v>
      </c>
      <c r="BO801">
        <v>0</v>
      </c>
    </row>
    <row r="802" spans="66:67" x14ac:dyDescent="0.45">
      <c r="BN802" s="1">
        <v>45531.492048611108</v>
      </c>
      <c r="BO802">
        <v>0</v>
      </c>
    </row>
    <row r="803" spans="66:67" x14ac:dyDescent="0.45">
      <c r="BN803" s="1">
        <v>45531.492731481485</v>
      </c>
      <c r="BO803">
        <v>0</v>
      </c>
    </row>
    <row r="804" spans="66:67" x14ac:dyDescent="0.45">
      <c r="BN804" s="1">
        <v>45531.493425925924</v>
      </c>
      <c r="BO804">
        <v>0</v>
      </c>
    </row>
    <row r="805" spans="66:67" x14ac:dyDescent="0.45">
      <c r="BN805" s="1">
        <v>45531.493935185186</v>
      </c>
      <c r="BO805">
        <v>0</v>
      </c>
    </row>
    <row r="806" spans="66:67" x14ac:dyDescent="0.45">
      <c r="BN806" s="1">
        <v>45531.497106481482</v>
      </c>
      <c r="BO806">
        <v>0</v>
      </c>
    </row>
    <row r="807" spans="66:67" x14ac:dyDescent="0.45">
      <c r="BN807" s="1">
        <v>45531.497800925928</v>
      </c>
      <c r="BO807">
        <v>0</v>
      </c>
    </row>
    <row r="808" spans="66:67" x14ac:dyDescent="0.45">
      <c r="BN808" s="1">
        <v>45531.498333333337</v>
      </c>
      <c r="BO808">
        <v>0</v>
      </c>
    </row>
    <row r="809" spans="66:67" x14ac:dyDescent="0.45">
      <c r="BN809" s="1">
        <v>45531.498738425929</v>
      </c>
      <c r="BO809">
        <v>0</v>
      </c>
    </row>
    <row r="810" spans="66:67" x14ac:dyDescent="0.45">
      <c r="BN810" s="1">
        <v>45531.499131944445</v>
      </c>
      <c r="BO810">
        <v>0</v>
      </c>
    </row>
    <row r="811" spans="66:67" x14ac:dyDescent="0.45">
      <c r="BN811" s="1">
        <v>45531.499537037038</v>
      </c>
      <c r="BO811">
        <v>0</v>
      </c>
    </row>
    <row r="812" spans="66:67" x14ac:dyDescent="0.45">
      <c r="BN812" s="1">
        <v>45531.500243055554</v>
      </c>
      <c r="BO812">
        <v>0</v>
      </c>
    </row>
    <row r="813" spans="66:67" x14ac:dyDescent="0.45">
      <c r="BN813" s="1">
        <v>45531.50099537037</v>
      </c>
      <c r="BO813">
        <v>0</v>
      </c>
    </row>
    <row r="814" spans="66:67" x14ac:dyDescent="0.45">
      <c r="BN814" s="1">
        <v>45531.50172453704</v>
      </c>
      <c r="BO814">
        <v>0</v>
      </c>
    </row>
    <row r="815" spans="66:67" x14ac:dyDescent="0.45">
      <c r="BN815" s="1">
        <v>45531.502465277779</v>
      </c>
      <c r="BO815">
        <v>0</v>
      </c>
    </row>
    <row r="816" spans="66:67" x14ac:dyDescent="0.45">
      <c r="BN816" s="1">
        <v>45531.503194444442</v>
      </c>
      <c r="BO816">
        <v>0</v>
      </c>
    </row>
    <row r="817" spans="66:67" x14ac:dyDescent="0.45">
      <c r="BN817" s="1">
        <v>45531.503946759258</v>
      </c>
      <c r="BO817">
        <v>0</v>
      </c>
    </row>
    <row r="818" spans="66:67" x14ac:dyDescent="0.45">
      <c r="BN818" s="1">
        <v>45531.504560185182</v>
      </c>
      <c r="BO818">
        <v>0</v>
      </c>
    </row>
    <row r="819" spans="66:67" x14ac:dyDescent="0.45">
      <c r="BN819" s="1">
        <v>45531.505312499998</v>
      </c>
      <c r="BO819">
        <v>0</v>
      </c>
    </row>
    <row r="820" spans="66:67" x14ac:dyDescent="0.45">
      <c r="BN820" s="1">
        <v>45531.506041666667</v>
      </c>
      <c r="BO820">
        <v>0</v>
      </c>
    </row>
    <row r="821" spans="66:67" x14ac:dyDescent="0.45">
      <c r="BN821" s="1">
        <v>45531.50675925926</v>
      </c>
      <c r="BO821">
        <v>0</v>
      </c>
    </row>
    <row r="822" spans="66:67" x14ac:dyDescent="0.45">
      <c r="BN822" s="1">
        <v>45531.50744212963</v>
      </c>
      <c r="BO822">
        <v>0</v>
      </c>
    </row>
    <row r="823" spans="66:67" x14ac:dyDescent="0.45">
      <c r="BN823" s="1">
        <v>45531.508229166669</v>
      </c>
      <c r="BO823">
        <v>0</v>
      </c>
    </row>
    <row r="824" spans="66:67" x14ac:dyDescent="0.45">
      <c r="BN824" s="1">
        <v>45531.508993055555</v>
      </c>
      <c r="BO824">
        <v>0</v>
      </c>
    </row>
    <row r="825" spans="66:67" x14ac:dyDescent="0.45">
      <c r="BN825" s="1">
        <v>45531.509687500002</v>
      </c>
      <c r="BO825">
        <v>0</v>
      </c>
    </row>
    <row r="826" spans="66:67" x14ac:dyDescent="0.45">
      <c r="BN826" s="1">
        <v>45531.546018518522</v>
      </c>
      <c r="BO826">
        <v>0</v>
      </c>
    </row>
    <row r="827" spans="66:67" x14ac:dyDescent="0.45">
      <c r="BN827" s="1">
        <v>45531.546469907407</v>
      </c>
      <c r="BO827">
        <v>0</v>
      </c>
    </row>
    <row r="828" spans="66:67" x14ac:dyDescent="0.45">
      <c r="BN828" s="1">
        <v>45531.547175925924</v>
      </c>
      <c r="BO828">
        <v>0</v>
      </c>
    </row>
    <row r="829" spans="66:67" x14ac:dyDescent="0.45">
      <c r="BN829" s="1">
        <v>45531.54791666667</v>
      </c>
      <c r="BO829">
        <v>0</v>
      </c>
    </row>
    <row r="830" spans="66:67" x14ac:dyDescent="0.45">
      <c r="BN830" s="1">
        <v>45531.548611111109</v>
      </c>
      <c r="BO830">
        <v>0</v>
      </c>
    </row>
    <row r="831" spans="66:67" x14ac:dyDescent="0.45">
      <c r="BN831" s="1">
        <v>45531.549340277779</v>
      </c>
      <c r="BO831">
        <v>0</v>
      </c>
    </row>
    <row r="832" spans="66:67" x14ac:dyDescent="0.45">
      <c r="BN832" s="1">
        <v>45531.550092592595</v>
      </c>
      <c r="BO832">
        <v>0</v>
      </c>
    </row>
    <row r="833" spans="66:67" x14ac:dyDescent="0.45">
      <c r="BN833" s="1">
        <v>45531.550844907404</v>
      </c>
      <c r="BO833">
        <v>0</v>
      </c>
    </row>
    <row r="834" spans="66:67" x14ac:dyDescent="0.45">
      <c r="BN834" s="1">
        <v>45531.551504629628</v>
      </c>
      <c r="BO834">
        <v>0</v>
      </c>
    </row>
    <row r="835" spans="66:67" x14ac:dyDescent="0.45">
      <c r="BN835" s="1">
        <v>45531.552222222221</v>
      </c>
      <c r="BO835">
        <v>0</v>
      </c>
    </row>
    <row r="836" spans="66:67" x14ac:dyDescent="0.45">
      <c r="BN836" s="1">
        <v>45531.599745370368</v>
      </c>
      <c r="BO836">
        <v>0</v>
      </c>
    </row>
    <row r="837" spans="66:67" x14ac:dyDescent="0.45">
      <c r="BN837" s="1">
        <v>45531.600428240738</v>
      </c>
      <c r="BO837">
        <v>0</v>
      </c>
    </row>
    <row r="838" spans="66:67" x14ac:dyDescent="0.45">
      <c r="BN838" s="1">
        <v>45531.601145833331</v>
      </c>
      <c r="BO838">
        <v>0</v>
      </c>
    </row>
    <row r="839" spans="66:67" x14ac:dyDescent="0.45">
      <c r="BN839" s="1">
        <v>45531.601909722223</v>
      </c>
      <c r="BO839">
        <v>0</v>
      </c>
    </row>
    <row r="840" spans="66:67" x14ac:dyDescent="0.45">
      <c r="BN840" s="1">
        <v>45531.602685185186</v>
      </c>
      <c r="BO840">
        <v>0</v>
      </c>
    </row>
    <row r="841" spans="66:67" x14ac:dyDescent="0.45">
      <c r="BN841" s="1">
        <v>45531.603125000001</v>
      </c>
      <c r="BO841">
        <v>0</v>
      </c>
    </row>
    <row r="842" spans="66:67" x14ac:dyDescent="0.45">
      <c r="BN842" s="1">
        <v>45531.603541666664</v>
      </c>
      <c r="BO842">
        <v>0</v>
      </c>
    </row>
    <row r="843" spans="66:67" x14ac:dyDescent="0.45">
      <c r="BN843" s="1">
        <v>45531.604016203702</v>
      </c>
      <c r="BO843">
        <v>0</v>
      </c>
    </row>
    <row r="844" spans="66:67" x14ac:dyDescent="0.45">
      <c r="BN844" s="1">
        <v>45531.840995370374</v>
      </c>
      <c r="BO844">
        <v>0</v>
      </c>
    </row>
    <row r="845" spans="66:67" x14ac:dyDescent="0.45">
      <c r="BN845" s="1">
        <v>45531.844409722224</v>
      </c>
      <c r="BO845">
        <v>0</v>
      </c>
    </row>
    <row r="846" spans="66:67" x14ac:dyDescent="0.45">
      <c r="BN846" s="1">
        <v>45531.845243055555</v>
      </c>
      <c r="BO846">
        <v>0</v>
      </c>
    </row>
    <row r="847" spans="66:67" x14ac:dyDescent="0.45">
      <c r="BN847" s="1">
        <v>45531.848530092589</v>
      </c>
      <c r="BO847">
        <v>0</v>
      </c>
    </row>
    <row r="848" spans="66:67" x14ac:dyDescent="0.45">
      <c r="BN848" s="1">
        <v>45531.850335648145</v>
      </c>
      <c r="BO848">
        <v>0</v>
      </c>
    </row>
    <row r="849" spans="66:67" x14ac:dyDescent="0.45">
      <c r="BN849" s="1">
        <v>45532.649930555555</v>
      </c>
      <c r="BO849">
        <v>0</v>
      </c>
    </row>
    <row r="850" spans="66:67" x14ac:dyDescent="0.45">
      <c r="BN850" s="1">
        <v>45532.651377314818</v>
      </c>
      <c r="BO850">
        <v>0</v>
      </c>
    </row>
    <row r="851" spans="66:67" x14ac:dyDescent="0.45">
      <c r="BN851" s="1">
        <v>45532.657013888886</v>
      </c>
      <c r="BO851">
        <v>0</v>
      </c>
    </row>
    <row r="852" spans="66:67" x14ac:dyDescent="0.45">
      <c r="BN852" s="1">
        <v>45532.658206018517</v>
      </c>
      <c r="BO852">
        <v>0</v>
      </c>
    </row>
    <row r="853" spans="66:67" x14ac:dyDescent="0.45">
      <c r="BN853" s="1">
        <v>45532.672071759262</v>
      </c>
      <c r="BO853">
        <v>0</v>
      </c>
    </row>
    <row r="854" spans="66:67" x14ac:dyDescent="0.45">
      <c r="BN854" s="1">
        <v>45532.674293981479</v>
      </c>
      <c r="BO854">
        <v>0</v>
      </c>
    </row>
    <row r="855" spans="66:67" x14ac:dyDescent="0.45">
      <c r="BN855" s="1">
        <v>45532.675937499997</v>
      </c>
      <c r="BO855">
        <v>0</v>
      </c>
    </row>
    <row r="856" spans="66:67" x14ac:dyDescent="0.45">
      <c r="BN856" s="1">
        <v>45532.677314814813</v>
      </c>
      <c r="BO856">
        <v>0</v>
      </c>
    </row>
    <row r="857" spans="66:67" x14ac:dyDescent="0.45">
      <c r="BN857" s="1">
        <v>45532.684212962966</v>
      </c>
      <c r="BO857">
        <v>0</v>
      </c>
    </row>
    <row r="858" spans="66:67" x14ac:dyDescent="0.45">
      <c r="BN858" s="1">
        <v>45532.68990740741</v>
      </c>
      <c r="BO858">
        <v>0</v>
      </c>
    </row>
    <row r="859" spans="66:67" x14ac:dyDescent="0.45">
      <c r="BN859" s="1">
        <v>45532.690740740742</v>
      </c>
      <c r="BO859">
        <v>0</v>
      </c>
    </row>
    <row r="860" spans="66:67" x14ac:dyDescent="0.45">
      <c r="BN860" s="1">
        <v>45532.692141203705</v>
      </c>
      <c r="BO860">
        <v>0</v>
      </c>
    </row>
    <row r="861" spans="66:67" x14ac:dyDescent="0.45">
      <c r="BN861" s="1">
        <v>45532.693564814814</v>
      </c>
      <c r="BO861">
        <v>0</v>
      </c>
    </row>
    <row r="862" spans="66:67" x14ac:dyDescent="0.45">
      <c r="BN862" s="1">
        <v>45532.695694444446</v>
      </c>
      <c r="BO862">
        <v>0</v>
      </c>
    </row>
    <row r="863" spans="66:67" x14ac:dyDescent="0.45">
      <c r="BN863" s="1">
        <v>45532.696250000001</v>
      </c>
      <c r="BO863">
        <v>0</v>
      </c>
    </row>
    <row r="864" spans="66:67" x14ac:dyDescent="0.45">
      <c r="BN864" s="1">
        <v>45532.697650462964</v>
      </c>
      <c r="BO864">
        <v>0</v>
      </c>
    </row>
    <row r="865" spans="66:67" x14ac:dyDescent="0.45">
      <c r="BN865" s="1">
        <v>45532.766099537039</v>
      </c>
      <c r="BO865">
        <v>0</v>
      </c>
    </row>
    <row r="866" spans="66:67" x14ac:dyDescent="0.45">
      <c r="BN866" s="1">
        <v>45532.793645833335</v>
      </c>
      <c r="BO866">
        <v>0</v>
      </c>
    </row>
    <row r="867" spans="66:67" x14ac:dyDescent="0.45">
      <c r="BN867" s="1">
        <v>45532.794976851852</v>
      </c>
      <c r="BO867">
        <v>0</v>
      </c>
    </row>
    <row r="868" spans="66:67" x14ac:dyDescent="0.45">
      <c r="BN868" s="1">
        <v>45532.796342592592</v>
      </c>
      <c r="BO868">
        <v>0</v>
      </c>
    </row>
    <row r="869" spans="66:67" x14ac:dyDescent="0.45">
      <c r="BN869" s="1">
        <v>45532.797731481478</v>
      </c>
      <c r="BO869">
        <v>0</v>
      </c>
    </row>
    <row r="870" spans="66:67" x14ac:dyDescent="0.45">
      <c r="BN870" s="1">
        <v>45533.655219907407</v>
      </c>
      <c r="BO870">
        <v>0</v>
      </c>
    </row>
    <row r="871" spans="66:67" x14ac:dyDescent="0.45">
      <c r="BN871" s="1">
        <v>45533.6559375</v>
      </c>
      <c r="BO871">
        <v>0</v>
      </c>
    </row>
    <row r="872" spans="66:67" x14ac:dyDescent="0.45">
      <c r="BN872" s="1">
        <v>45533.659722222219</v>
      </c>
      <c r="BO872">
        <v>0</v>
      </c>
    </row>
    <row r="873" spans="66:67" x14ac:dyDescent="0.45">
      <c r="BN873" s="1">
        <v>45533.660879629628</v>
      </c>
      <c r="BO873">
        <v>0</v>
      </c>
    </row>
    <row r="874" spans="66:67" x14ac:dyDescent="0.45">
      <c r="BN874" s="1">
        <v>45533.662233796298</v>
      </c>
      <c r="BO874">
        <v>0</v>
      </c>
    </row>
    <row r="875" spans="66:67" x14ac:dyDescent="0.45">
      <c r="BN875" s="1">
        <v>45533.675925925927</v>
      </c>
      <c r="BO875">
        <v>0</v>
      </c>
    </row>
    <row r="876" spans="66:67" x14ac:dyDescent="0.45">
      <c r="BN876" s="1">
        <v>45533.703634259262</v>
      </c>
      <c r="BO876">
        <v>0</v>
      </c>
    </row>
    <row r="877" spans="66:67" x14ac:dyDescent="0.45">
      <c r="BN877" s="1">
        <v>45533.757893518516</v>
      </c>
      <c r="BO877">
        <v>0</v>
      </c>
    </row>
    <row r="878" spans="66:67" x14ac:dyDescent="0.45">
      <c r="BN878" s="1">
        <v>45533.75886574074</v>
      </c>
      <c r="BO878">
        <v>0</v>
      </c>
    </row>
    <row r="879" spans="66:67" x14ac:dyDescent="0.45">
      <c r="BN879" s="1">
        <v>45533.760416666664</v>
      </c>
      <c r="BO879">
        <v>0</v>
      </c>
    </row>
    <row r="880" spans="66:67" x14ac:dyDescent="0.45">
      <c r="BN880" s="1">
        <v>45533.761250000003</v>
      </c>
      <c r="BO880">
        <v>0</v>
      </c>
    </row>
    <row r="881" spans="66:67" x14ac:dyDescent="0.45">
      <c r="BN881" s="1">
        <v>45533.763935185183</v>
      </c>
      <c r="BO881">
        <v>0</v>
      </c>
    </row>
    <row r="882" spans="66:67" x14ac:dyDescent="0.45">
      <c r="BN882" s="1">
        <v>45533.765520833331</v>
      </c>
      <c r="BO882">
        <v>0</v>
      </c>
    </row>
    <row r="883" spans="66:67" x14ac:dyDescent="0.45">
      <c r="BN883" s="1">
        <v>45533.767013888886</v>
      </c>
      <c r="BO883">
        <v>0</v>
      </c>
    </row>
    <row r="884" spans="66:67" x14ac:dyDescent="0.45">
      <c r="BN884" s="1">
        <v>45533.768414351849</v>
      </c>
      <c r="BO884">
        <v>0</v>
      </c>
    </row>
    <row r="885" spans="66:67" x14ac:dyDescent="0.45">
      <c r="BN885" s="1">
        <v>45533.769803240742</v>
      </c>
      <c r="BO885">
        <v>0</v>
      </c>
    </row>
    <row r="886" spans="66:67" x14ac:dyDescent="0.45">
      <c r="BN886" s="1">
        <v>45533.771192129629</v>
      </c>
      <c r="BO886">
        <v>0</v>
      </c>
    </row>
    <row r="887" spans="66:67" x14ac:dyDescent="0.45">
      <c r="BN887" s="1">
        <v>45533.773287037038</v>
      </c>
      <c r="BO887">
        <v>0</v>
      </c>
    </row>
    <row r="888" spans="66:67" x14ac:dyDescent="0.45">
      <c r="BN888" s="1">
        <v>45533.774155092593</v>
      </c>
      <c r="BO888">
        <v>0</v>
      </c>
    </row>
    <row r="889" spans="66:67" x14ac:dyDescent="0.45">
      <c r="BN889" s="1">
        <v>45533.777581018519</v>
      </c>
      <c r="BO889">
        <v>0</v>
      </c>
    </row>
  </sheetData>
  <protectedRanges>
    <protectedRange sqref="BD15:BL15 M15:AV15 AX15:BB15" name="text_1"/>
    <protectedRange sqref="BD12:BL12 BE15:BL63" name="log"/>
    <protectedRange sqref="BD12:BF12 BE15:BF63" name="Range4"/>
  </protectedRanges>
  <mergeCells count="5">
    <mergeCell ref="AU14:BB14"/>
    <mergeCell ref="G14:T14"/>
    <mergeCell ref="U14:AB14"/>
    <mergeCell ref="AL14:AS14"/>
    <mergeCell ref="AC14:AK14"/>
  </mergeCells>
  <conditionalFormatting sqref="G12:I12 AC12">
    <cfRule type="expression" dxfId="350" priority="118">
      <formula>OR(G12="SELL",G12="SHORT")</formula>
    </cfRule>
    <cfRule type="expression" dxfId="349" priority="89">
      <formula>OR(G12="SELL",G12="SHORT")</formula>
    </cfRule>
  </conditionalFormatting>
  <conditionalFormatting sqref="G16:I63 U16:AC63">
    <cfRule type="expression" dxfId="348" priority="29">
      <formula>OR(G16="SELL",G16="SHORT")</formula>
    </cfRule>
  </conditionalFormatting>
  <conditionalFormatting sqref="G16:J63">
    <cfRule type="expression" dxfId="347" priority="9">
      <formula>OR(G16="SELL",G16="SHORT")</formula>
    </cfRule>
  </conditionalFormatting>
  <conditionalFormatting sqref="G16:AQ63 AV16:AV63 BA16:BA63">
    <cfRule type="containsText" dxfId="346" priority="22" operator="containsText" text="SELL">
      <formula>NOT(ISERROR(SEARCH("SELL",G16)))</formula>
    </cfRule>
  </conditionalFormatting>
  <conditionalFormatting sqref="G16:AQ63 AV16:AV63">
    <cfRule type="containsText" dxfId="345" priority="24" operator="containsText" text="SELL">
      <formula>NOT(ISERROR(SEARCH("SELL",G16)))</formula>
    </cfRule>
    <cfRule type="containsText" dxfId="344" priority="28" operator="containsText" text="SELL">
      <formula>NOT(ISERROR(SEARCH("SELL",G16)))</formula>
    </cfRule>
  </conditionalFormatting>
  <conditionalFormatting sqref="J12">
    <cfRule type="expression" dxfId="343" priority="74">
      <formula>OR(J12="SELL",J12="SHORT")</formula>
    </cfRule>
  </conditionalFormatting>
  <conditionalFormatting sqref="J16:J63">
    <cfRule type="expression" dxfId="342" priority="25">
      <formula>OR(J16="SELL",J16="SHORT")</formula>
    </cfRule>
  </conditionalFormatting>
  <conditionalFormatting sqref="U1:V12">
    <cfRule type="cellIs" dxfId="341" priority="4" operator="equal">
      <formula>"No Analysis"</formula>
    </cfRule>
  </conditionalFormatting>
  <conditionalFormatting sqref="U12:V12">
    <cfRule type="containsText" dxfId="340" priority="2" operator="containsText" text="SELL">
      <formula>NOT(ISERROR(SEARCH("SELL",U12)))</formula>
    </cfRule>
  </conditionalFormatting>
  <conditionalFormatting sqref="U13:V16">
    <cfRule type="cellIs" dxfId="339" priority="26" operator="equal">
      <formula>"No Analysis"</formula>
    </cfRule>
  </conditionalFormatting>
  <conditionalFormatting sqref="U16:V16">
    <cfRule type="containsText" dxfId="338" priority="17" operator="containsText" text="SELL">
      <formula>NOT(ISERROR(SEARCH("SELL",U16)))</formula>
    </cfRule>
  </conditionalFormatting>
  <conditionalFormatting sqref="U17:V63">
    <cfRule type="containsText" dxfId="337" priority="11" operator="containsText" text="SELL">
      <formula>NOT(ISERROR(SEARCH("SELL",U17)))</formula>
    </cfRule>
  </conditionalFormatting>
  <conditionalFormatting sqref="U17:V1048576">
    <cfRule type="cellIs" dxfId="336" priority="13" operator="equal">
      <formula>"No Analysis"</formula>
    </cfRule>
  </conditionalFormatting>
  <conditionalFormatting sqref="U12:AB12">
    <cfRule type="expression" dxfId="335" priority="3">
      <formula>OR(U12="SELL",U12="SHORT")</formula>
    </cfRule>
    <cfRule type="containsText" dxfId="334" priority="5" operator="containsText" text="SELL">
      <formula>NOT(ISERROR(SEARCH("SELL",U12)))</formula>
    </cfRule>
    <cfRule type="expression" dxfId="333" priority="8">
      <formula>OR(U12="SELL",U12="SHORT")</formula>
    </cfRule>
    <cfRule type="expression" dxfId="332" priority="1">
      <formula>OR(U12="SELL",U12="SHORT")</formula>
    </cfRule>
  </conditionalFormatting>
  <conditionalFormatting sqref="U16:AC16">
    <cfRule type="expression" dxfId="331" priority="18">
      <formula>OR(U16="SELL",U16="SHORT")</formula>
    </cfRule>
  </conditionalFormatting>
  <conditionalFormatting sqref="U16:AC63">
    <cfRule type="expression" dxfId="330" priority="12">
      <formula>OR(U16="SELL",U16="SHORT")</formula>
    </cfRule>
  </conditionalFormatting>
  <conditionalFormatting sqref="U17:AC63">
    <cfRule type="expression" dxfId="329" priority="10">
      <formula>OR(U17="SELL",U17="SHORT")</formula>
    </cfRule>
  </conditionalFormatting>
  <conditionalFormatting sqref="AC12:AQ12 AV12 G12:T12 BA12:BB12">
    <cfRule type="containsText" dxfId="328" priority="87" operator="containsText" text="SELL">
      <formula>NOT(ISERROR(SEARCH("SELL",G12)))</formula>
    </cfRule>
    <cfRule type="containsText" dxfId="327" priority="116" operator="containsText" text="SELL">
      <formula>NOT(ISERROR(SEARCH("SELL",G12)))</formula>
    </cfRule>
  </conditionalFormatting>
  <conditionalFormatting sqref="AO12 AV12">
    <cfRule type="containsText" dxfId="326" priority="86" operator="containsText" text="BUY">
      <formula>NOT(ISERROR(SEARCH("BUY",AO12)))</formula>
    </cfRule>
    <cfRule type="containsText" dxfId="325" priority="115" operator="containsText" text="BUY">
      <formula>NOT(ISERROR(SEARCH("BUY",AO12)))</formula>
    </cfRule>
  </conditionalFormatting>
  <conditionalFormatting sqref="AO16:AO63 AV16:AV63">
    <cfRule type="containsText" dxfId="324" priority="23" operator="containsText" text="BUY">
      <formula>NOT(ISERROR(SEARCH("BUY",AO16)))</formula>
    </cfRule>
    <cfRule type="containsText" dxfId="323" priority="21" operator="containsText" text="BUY">
      <formula>NOT(ISERROR(SEARCH("BUY",AO16)))</formula>
    </cfRule>
    <cfRule type="containsText" dxfId="322" priority="27" operator="containsText" text="BUY">
      <formula>NOT(ISERROR(SEARCH("BUY",AO16)))</formula>
    </cfRule>
  </conditionalFormatting>
  <conditionalFormatting sqref="AU12">
    <cfRule type="cellIs" dxfId="321" priority="85" operator="equal">
      <formula>0</formula>
    </cfRule>
  </conditionalFormatting>
  <conditionalFormatting sqref="AU16:AU63">
    <cfRule type="cellIs" dxfId="320" priority="20" operator="equal">
      <formula>0</formula>
    </cfRule>
  </conditionalFormatting>
  <conditionalFormatting sqref="AX12">
    <cfRule type="containsText" dxfId="319" priority="75" operator="containsText" text="SELL">
      <formula>NOT(ISERROR(SEARCH("SELL",AX12)))</formula>
    </cfRule>
  </conditionalFormatting>
  <conditionalFormatting sqref="AX16:AX63">
    <cfRule type="containsText" dxfId="318" priority="19" operator="containsText" text="SELL">
      <formula>NOT(ISERROR(SEARCH("SELL",AX16)))</formula>
    </cfRule>
  </conditionalFormatting>
  <conditionalFormatting sqref="BA16:BA63">
    <cfRule type="cellIs" dxfId="317" priority="15" operator="lessThan">
      <formula>0</formula>
    </cfRule>
  </conditionalFormatting>
  <conditionalFormatting sqref="BA1:BB1">
    <cfRule type="containsText" dxfId="316" priority="155" operator="containsText" text="SELL">
      <formula>NOT(ISERROR(SEARCH("SELL",BA1)))</formula>
    </cfRule>
    <cfRule type="cellIs" dxfId="315" priority="156" operator="lessThan">
      <formula>0</formula>
    </cfRule>
  </conditionalFormatting>
  <conditionalFormatting sqref="BA12:BB12">
    <cfRule type="cellIs" dxfId="314" priority="88" operator="lessThan">
      <formula>0</formula>
    </cfRule>
    <cfRule type="cellIs" dxfId="313" priority="117" operator="lessThan">
      <formula>0</formula>
    </cfRule>
  </conditionalFormatting>
  <dataValidations count="5">
    <dataValidation type="list" allowBlank="1" showInputMessage="1" showErrorMessage="1" sqref="BH12 BH16:BH63" xr:uid="{00000000-0002-0000-0300-000000000000}">
      <formula1>listEntryExit</formula1>
    </dataValidation>
    <dataValidation type="list" allowBlank="1" showInputMessage="1" showErrorMessage="1" sqref="BI12 BI16:BI63" xr:uid="{00000000-0002-0000-0300-000001000000}">
      <formula1>listEmotion</formula1>
    </dataValidation>
    <dataValidation type="list" allowBlank="1" showInputMessage="1" showErrorMessage="1" sqref="BJ12 BJ16:BJ63" xr:uid="{00000000-0002-0000-0300-000002000000}">
      <formula1>"UP,SIDE,DOWN"</formula1>
    </dataValidation>
    <dataValidation allowBlank="1" showErrorMessage="1" sqref="BA1:BB1 AX16:AX63 AO12:BB12 U16:X63 G12:J12 AR16:AR63 AZ16:BA63 AC12 U12:X12" xr:uid="{00000000-0002-0000-0300-000003000000}"/>
    <dataValidation allowBlank="1" showInputMessage="1" showErrorMessage="1" prompt="Enter valid date as (mm/dd/yy)" sqref="AU15 AF15:AN15" xr:uid="{00000000-0002-0000-0300-000004000000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730"/>
  <sheetViews>
    <sheetView tabSelected="1" zoomScale="60" zoomScaleNormal="60" workbookViewId="0">
      <pane xSplit="7" ySplit="16" topLeftCell="T17" activePane="bottomRight" state="frozen"/>
      <selection activeCell="A11" sqref="A11"/>
      <selection pane="topRight" activeCell="D11" sqref="D11"/>
      <selection pane="bottomLeft" activeCell="A17" sqref="A17"/>
      <selection pane="bottomRight" activeCell="AW28" sqref="AW28"/>
    </sheetView>
  </sheetViews>
  <sheetFormatPr defaultRowHeight="14.25" x14ac:dyDescent="0.45"/>
  <cols>
    <col min="1" max="1" width="4.265625" customWidth="1"/>
    <col min="2" max="2" width="14" bestFit="1" customWidth="1"/>
    <col min="3" max="3" width="9.53125" bestFit="1" customWidth="1"/>
    <col min="4" max="4" width="7.86328125" customWidth="1"/>
    <col min="5" max="5" width="7.265625" bestFit="1" customWidth="1"/>
    <col min="6" max="6" width="9" bestFit="1" customWidth="1"/>
    <col min="7" max="7" width="23" bestFit="1" customWidth="1"/>
    <col min="8" max="8" width="6.796875" customWidth="1"/>
    <col min="9" max="9" width="9.9296875" bestFit="1" customWidth="1"/>
    <col min="10" max="10" width="7.265625" bestFit="1" customWidth="1"/>
    <col min="11" max="12" width="6.9296875" customWidth="1"/>
    <col min="13" max="13" width="4.86328125" customWidth="1"/>
    <col min="14" max="14" width="13.73046875" bestFit="1" customWidth="1"/>
    <col min="15" max="15" width="6.46484375" customWidth="1"/>
    <col min="16" max="17" width="9.796875" customWidth="1"/>
    <col min="18" max="18" width="12.06640625" customWidth="1"/>
    <col min="19" max="19" width="14.06640625" customWidth="1"/>
    <col min="20" max="20" width="2" customWidth="1"/>
    <col min="21" max="23" width="8.73046875" customWidth="1"/>
    <col min="24" max="24" width="8.73046875" hidden="1" customWidth="1"/>
    <col min="25" max="27" width="3" hidden="1" customWidth="1"/>
    <col min="28" max="28" width="5.79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6" bestFit="1" customWidth="1"/>
    <col min="43" max="43" width="3.73046875" bestFit="1" customWidth="1"/>
    <col min="44" max="44" width="9.6640625" bestFit="1" customWidth="1"/>
    <col min="45" max="45" width="7.46484375" hidden="1" customWidth="1"/>
    <col min="46" max="46" width="4" customWidth="1"/>
    <col min="47" max="47" width="13.6640625" customWidth="1"/>
    <col min="48" max="48" width="7.19921875" customWidth="1"/>
    <col min="49" max="49" width="24.1992187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3.06640625" customWidth="1"/>
    <col min="56" max="56" width="9.53125" customWidth="1"/>
    <col min="57" max="57" width="15.06640625" customWidth="1"/>
    <col min="58" max="58" width="9.53125" customWidth="1"/>
    <col min="59" max="59" width="11.3984375" bestFit="1" customWidth="1"/>
    <col min="60" max="60" width="15.53125" customWidth="1"/>
    <col min="61" max="64" width="9.53125" customWidth="1"/>
    <col min="66" max="67" width="13.86328125" customWidth="1"/>
  </cols>
  <sheetData>
    <row r="1" spans="1:67" ht="10.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0.5" customHeight="1" x14ac:dyDescent="0.45">
      <c r="G2" t="s">
        <v>96</v>
      </c>
      <c r="H2" s="97" t="s">
        <v>59</v>
      </c>
      <c r="I2" s="60"/>
      <c r="J2" s="101">
        <v>0.77822328703703703</v>
      </c>
      <c r="N2" t="s">
        <v>88</v>
      </c>
      <c r="O2" t="s">
        <v>90</v>
      </c>
      <c r="P2" s="99"/>
    </row>
    <row r="3" spans="1:67" ht="10.5" customHeight="1" x14ac:dyDescent="0.45">
      <c r="G3" t="s">
        <v>97</v>
      </c>
      <c r="H3" s="97" t="s">
        <v>59</v>
      </c>
      <c r="I3" s="62"/>
      <c r="J3" s="102">
        <v>13.79</v>
      </c>
      <c r="N3" t="s">
        <v>89</v>
      </c>
      <c r="O3" t="s">
        <v>90</v>
      </c>
      <c r="P3" s="99"/>
    </row>
    <row r="4" spans="1:67" ht="10.5" customHeight="1" x14ac:dyDescent="0.45">
      <c r="J4" s="102"/>
      <c r="N4" t="s">
        <v>86</v>
      </c>
      <c r="O4" s="97" t="s">
        <v>94</v>
      </c>
      <c r="P4" s="62">
        <v>0.6</v>
      </c>
      <c r="Q4" t="s">
        <v>113</v>
      </c>
    </row>
    <row r="5" spans="1:67" ht="10.5" customHeight="1" x14ac:dyDescent="0.45">
      <c r="J5" s="102"/>
      <c r="N5" t="s">
        <v>87</v>
      </c>
      <c r="O5" s="97" t="s">
        <v>94</v>
      </c>
      <c r="P5" s="62">
        <v>0.6</v>
      </c>
      <c r="BJ5" s="92"/>
    </row>
    <row r="6" spans="1:67" ht="10.5" customHeight="1" x14ac:dyDescent="0.45">
      <c r="J6" s="102"/>
      <c r="P6" s="98"/>
      <c r="BD6" s="59"/>
    </row>
    <row r="7" spans="1:67" ht="10.5" customHeight="1" x14ac:dyDescent="0.45">
      <c r="J7" s="102"/>
      <c r="N7" t="s">
        <v>91</v>
      </c>
      <c r="O7" s="97" t="s">
        <v>90</v>
      </c>
      <c r="P7" s="62">
        <v>0.01</v>
      </c>
    </row>
    <row r="8" spans="1:67" ht="10.5" customHeight="1" x14ac:dyDescent="0.45">
      <c r="J8" s="102"/>
      <c r="N8" t="s">
        <v>92</v>
      </c>
      <c r="O8" s="97" t="s">
        <v>94</v>
      </c>
      <c r="P8" s="104">
        <v>10</v>
      </c>
    </row>
    <row r="9" spans="1:67" ht="10.5" customHeight="1" x14ac:dyDescent="0.45"/>
    <row r="10" spans="1:67" ht="10.5" customHeight="1" x14ac:dyDescent="0.45"/>
    <row r="11" spans="1:67" ht="10.5" customHeight="1" x14ac:dyDescent="0.45"/>
    <row r="12" spans="1:67" x14ac:dyDescent="0.45">
      <c r="A12" s="69">
        <v>2</v>
      </c>
      <c r="B12" s="70">
        <v>45346.954409722224</v>
      </c>
      <c r="C12" s="69" t="s">
        <v>64</v>
      </c>
      <c r="D12" s="69" t="s">
        <v>44</v>
      </c>
      <c r="E12" s="69" t="s">
        <v>38</v>
      </c>
      <c r="F12" s="69" t="s">
        <v>31</v>
      </c>
      <c r="G12" s="71" t="s">
        <v>73</v>
      </c>
      <c r="H12" s="71">
        <v>15</v>
      </c>
      <c r="I12" s="72"/>
      <c r="J12" s="75"/>
      <c r="K12" s="73">
        <v>0.05</v>
      </c>
      <c r="L12" s="73"/>
      <c r="M12" s="74"/>
      <c r="N12" s="74"/>
      <c r="O12" s="74">
        <v>-40.39724384586043</v>
      </c>
      <c r="P12" s="74"/>
      <c r="Q12" s="73"/>
      <c r="R12" s="75"/>
      <c r="S12" s="75"/>
      <c r="T12" s="76"/>
      <c r="U12" s="77" t="str">
        <f>IF(F12&lt;&gt;"",IFERROR(HLOOKUP("prediction_xgb_"&amp;F12,ML_prediction!$D$4:$AP$6,3,0),"No Analysis"),"")</f>
        <v>Side-way</v>
      </c>
      <c r="V12" s="77" t="str">
        <f>IF(F12&lt;&gt;"",IFERROR(HLOOKUP("prediction_LR_"&amp;F12,ML_prediction!$D$4:$AP$6,3,0),"No Analysis"),"")</f>
        <v>Down</v>
      </c>
      <c r="W12" s="78"/>
      <c r="X12" s="78"/>
      <c r="Y12" s="78"/>
      <c r="Z12" s="78"/>
      <c r="AA12" s="78"/>
      <c r="AB12" s="78"/>
      <c r="AC12" s="78"/>
      <c r="AD12" s="76"/>
      <c r="AE12" s="76"/>
      <c r="AF12" s="76"/>
      <c r="AG12" s="76"/>
      <c r="AH12" s="76"/>
      <c r="AI12" s="76"/>
      <c r="AJ12" s="76"/>
      <c r="AK12" s="76"/>
      <c r="AL12" s="79"/>
      <c r="AM12" s="76"/>
      <c r="AN12" s="76"/>
      <c r="AO12" s="80" t="s">
        <v>45</v>
      </c>
      <c r="AP12" s="81">
        <v>472.75</v>
      </c>
      <c r="AQ12" s="82">
        <v>3</v>
      </c>
      <c r="AR12" s="83">
        <f t="shared" ref="AR12" si="0">AQ12*AP12*H12</f>
        <v>21273.75</v>
      </c>
      <c r="AS12" s="83"/>
      <c r="AT12" s="84"/>
      <c r="AU12" s="79">
        <v>45346.955949074072</v>
      </c>
      <c r="AV12" s="80" t="s">
        <v>61</v>
      </c>
      <c r="AW12" s="84" t="s">
        <v>73</v>
      </c>
      <c r="AX12" s="82">
        <f>IF(AQ12&lt;&gt;"",AQ12, "")</f>
        <v>3</v>
      </c>
      <c r="AY12" s="83">
        <v>472.75</v>
      </c>
      <c r="AZ12" s="83">
        <f t="shared" ref="AZ12" si="1">IF(AY12&lt;&gt;"",AY12*AX12*H12,"")</f>
        <v>21273.75</v>
      </c>
      <c r="BA12" s="85">
        <f t="shared" ref="BA12" si="2">IF(AO12&lt;&gt;"",IF(AO12="BUY",(AZ12-AR12),-(AZ12-AR12)),"")</f>
        <v>0</v>
      </c>
      <c r="BB12" s="86">
        <f t="shared" ref="BB12" si="3">IF(BA12&lt;&gt;"",BA12/(AR12),"")</f>
        <v>0</v>
      </c>
      <c r="BC12" s="90"/>
      <c r="BD12" s="91" t="s">
        <v>75</v>
      </c>
      <c r="BE12" s="67"/>
      <c r="BF12" s="67" t="str">
        <f>IF(BE12&lt;&gt;"",BE12*AX12*H12*0.9,"")</f>
        <v/>
      </c>
      <c r="BG12" s="68" t="e">
        <f t="shared" ref="BG12" si="4">IF(AO12&lt;&gt;"",IF(AO12="BUY",(BF12-AZ12),-(BF12-AZ12)),"")</f>
        <v>#VALUE!</v>
      </c>
      <c r="BH12" s="87" t="e">
        <f t="shared" ref="BH12" si="5">IF(BG12&lt;&gt;"",BG12/(AR12),"")</f>
        <v>#VALUE!</v>
      </c>
      <c r="BI12" s="89"/>
      <c r="BJ12" s="89"/>
      <c r="BK12" s="89"/>
      <c r="BL12" s="89"/>
      <c r="BN12" s="34">
        <v>45346.95553240741</v>
      </c>
      <c r="BO12" s="3">
        <v>0</v>
      </c>
    </row>
    <row r="13" spans="1:67" ht="8" customHeight="1" x14ac:dyDescent="0.45"/>
    <row r="14" spans="1:67" ht="20" customHeight="1" x14ac:dyDescent="0.45">
      <c r="G14" s="130" t="s">
        <v>21</v>
      </c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28" t="s">
        <v>47</v>
      </c>
      <c r="V14" s="128"/>
      <c r="W14" s="128"/>
      <c r="X14" s="128"/>
      <c r="Y14" s="128"/>
      <c r="Z14" s="128"/>
      <c r="AA14" s="128"/>
      <c r="AB14" s="128"/>
      <c r="AC14" s="131" t="s">
        <v>22</v>
      </c>
      <c r="AD14" s="131"/>
      <c r="AE14" s="131"/>
      <c r="AF14" s="131"/>
      <c r="AG14" s="131"/>
      <c r="AH14" s="131"/>
      <c r="AI14" s="131"/>
      <c r="AJ14" s="131"/>
      <c r="AK14" s="131"/>
      <c r="AL14" s="130" t="s">
        <v>23</v>
      </c>
      <c r="AM14" s="130"/>
      <c r="AN14" s="130"/>
      <c r="AO14" s="130"/>
      <c r="AP14" s="130"/>
      <c r="AQ14" s="130"/>
      <c r="AR14" s="130"/>
      <c r="AS14" s="130"/>
      <c r="AU14" s="129" t="s">
        <v>30</v>
      </c>
      <c r="AV14" s="129"/>
      <c r="AW14" s="129"/>
      <c r="AX14" s="129"/>
      <c r="AY14" s="129"/>
      <c r="AZ14" s="129"/>
      <c r="BA14" s="129"/>
      <c r="BB14" s="129"/>
      <c r="BD14" s="132" t="s">
        <v>65</v>
      </c>
      <c r="BE14" s="132"/>
      <c r="BF14" s="132"/>
      <c r="BG14" s="132"/>
      <c r="BH14" s="132"/>
      <c r="BI14" s="132"/>
      <c r="BJ14" s="132"/>
      <c r="BK14" s="132"/>
      <c r="BL14" s="132"/>
      <c r="BO14" s="57" t="str">
        <f>"Max = " &amp; ROUND(MAX(BO18:BO600),2)</f>
        <v>Max = 0</v>
      </c>
    </row>
    <row r="15" spans="1:67" s="4" customFormat="1" ht="55.5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63</v>
      </c>
      <c r="J15" s="18" t="s">
        <v>60</v>
      </c>
      <c r="K15" s="18" t="s">
        <v>70</v>
      </c>
      <c r="L15" s="18" t="s">
        <v>71</v>
      </c>
      <c r="M15" s="18"/>
      <c r="N15" s="18"/>
      <c r="O15" s="18" t="s">
        <v>66</v>
      </c>
      <c r="P15" s="18" t="s">
        <v>67</v>
      </c>
      <c r="Q15" s="18" t="s">
        <v>72</v>
      </c>
      <c r="R15" s="18" t="s">
        <v>69</v>
      </c>
      <c r="S15" s="18" t="s">
        <v>68</v>
      </c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18" t="s">
        <v>74</v>
      </c>
      <c r="BE15" s="18" t="s">
        <v>76</v>
      </c>
      <c r="BF15" s="18" t="s">
        <v>10</v>
      </c>
      <c r="BG15" s="88" t="s">
        <v>9</v>
      </c>
      <c r="BH15" s="18" t="s">
        <v>77</v>
      </c>
      <c r="BI15" s="18"/>
      <c r="BJ15" s="18"/>
      <c r="BK15" s="18"/>
      <c r="BL15" s="18"/>
      <c r="BN15" s="6" t="s">
        <v>11</v>
      </c>
      <c r="BO15" s="58" t="s">
        <v>3</v>
      </c>
    </row>
    <row r="16" spans="1:67" x14ac:dyDescent="0.45">
      <c r="A16" s="112"/>
      <c r="B16" s="60"/>
      <c r="C16" s="112"/>
      <c r="D16" s="112"/>
      <c r="E16" s="112"/>
      <c r="F16" s="112"/>
      <c r="G16" s="113"/>
      <c r="H16" s="113"/>
      <c r="I16" s="114"/>
      <c r="J16" s="63"/>
      <c r="K16" s="62"/>
      <c r="L16" s="62"/>
      <c r="M16" s="61"/>
      <c r="N16" s="61"/>
      <c r="O16" s="61"/>
      <c r="P16" s="61"/>
      <c r="Q16" s="62"/>
      <c r="R16" s="63"/>
      <c r="S16" s="63"/>
      <c r="T16" s="64"/>
      <c r="U16" s="115" t="str">
        <f>IF(F16&lt;&gt;"",IFERROR(HLOOKUP("prediction_xgb_"&amp;F16,ML_prediction!$D$4:$AP$6,3,0),"No Analysis"),"")</f>
        <v/>
      </c>
      <c r="V16" s="115" t="str">
        <f>IF(F16&lt;&gt;"",IFERROR(HLOOKUP("prediction_LR_"&amp;F16,ML_prediction!$D$4:$AP$6,3,0),"No Analysis"),"")</f>
        <v/>
      </c>
      <c r="W16" s="116"/>
      <c r="X16" s="116"/>
      <c r="Y16" s="116"/>
      <c r="Z16" s="116"/>
      <c r="AA16" s="116"/>
      <c r="AB16" s="116"/>
      <c r="AC16" s="116"/>
      <c r="AD16" s="64"/>
      <c r="AE16" s="64"/>
      <c r="AF16" s="64"/>
      <c r="AG16" s="64"/>
      <c r="AH16" s="64"/>
      <c r="AI16" s="64"/>
      <c r="AJ16" s="64"/>
      <c r="AK16" s="64"/>
      <c r="AL16" s="65"/>
      <c r="AM16" s="64"/>
      <c r="AN16" s="64"/>
      <c r="AO16" s="117"/>
      <c r="AP16" s="118"/>
      <c r="AQ16" s="66"/>
      <c r="AR16" s="67">
        <f t="shared" ref="AR16:AR28" si="6">AQ16*AP16*H16</f>
        <v>0</v>
      </c>
      <c r="AS16" s="67"/>
      <c r="AT16" s="119"/>
      <c r="AU16" s="65"/>
      <c r="AV16" s="117"/>
      <c r="AW16" s="119"/>
      <c r="AX16" s="66" t="str">
        <f t="shared" ref="AX16:AX28" si="7">IF(AQ16&lt;&gt;"",AQ16, "")</f>
        <v/>
      </c>
      <c r="AY16" s="67"/>
      <c r="AZ16" s="67" t="str">
        <f t="shared" ref="AZ16:AZ28" si="8">IF(AY16&lt;&gt;"",AY16*AX16*H16,"")</f>
        <v/>
      </c>
      <c r="BA16" s="68" t="str">
        <f t="shared" ref="BA16:BA28" si="9">IF(AO16&lt;&gt;"",IF(AO16="BUY",(AZ16-AR16),-(AZ16-AR16)),"")</f>
        <v/>
      </c>
      <c r="BB16" s="87" t="str">
        <f t="shared" ref="BB16:BB28" si="10">IF(BA16&lt;&gt;"",BA16/(AR16),"")</f>
        <v/>
      </c>
      <c r="BC16" s="90"/>
      <c r="BD16" s="91"/>
      <c r="BE16" s="67"/>
      <c r="BF16" s="67" t="str">
        <f t="shared" ref="BF16:BF28" si="11">IF(BE16&lt;&gt;"",BE16*AX16*H16,"")</f>
        <v/>
      </c>
      <c r="BG16" s="68" t="str">
        <f t="shared" ref="BG16:BG28" si="12">IF(AO16&lt;&gt;"",IF(AO16="BUY",(AZ16-BF16),-(AZ16-BF16)),"")</f>
        <v/>
      </c>
      <c r="BH16" s="87" t="str">
        <f t="shared" ref="BH16:BH28" si="13">IF(BG16&lt;&gt;"",BG16/(AR16),"")</f>
        <v/>
      </c>
      <c r="BI16" s="89"/>
      <c r="BJ16" s="89"/>
      <c r="BK16" s="89"/>
      <c r="BL16" s="89"/>
      <c r="BN16" s="60">
        <v>45533.655231481483</v>
      </c>
      <c r="BO16" s="3">
        <v>0</v>
      </c>
    </row>
    <row r="17" spans="1:67" x14ac:dyDescent="0.45">
      <c r="A17" s="112"/>
      <c r="B17" s="60"/>
      <c r="C17" s="112"/>
      <c r="D17" s="112"/>
      <c r="E17" s="112"/>
      <c r="F17" s="112"/>
      <c r="G17" s="113"/>
      <c r="H17" s="113"/>
      <c r="I17" s="114"/>
      <c r="J17" s="63"/>
      <c r="K17" s="62"/>
      <c r="L17" s="62"/>
      <c r="M17" s="61"/>
      <c r="N17" s="61"/>
      <c r="O17" s="61"/>
      <c r="P17" s="61"/>
      <c r="Q17" s="62"/>
      <c r="R17" s="63"/>
      <c r="S17" s="63"/>
      <c r="T17" s="64"/>
      <c r="U17" s="115" t="str">
        <f>IF(F17&lt;&gt;"",IFERROR(HLOOKUP("prediction_xgb_"&amp;F17,ML_prediction!$D$4:$AP$6,3,0),"No Analysis"),"")</f>
        <v/>
      </c>
      <c r="V17" s="115" t="str">
        <f>IF(F17&lt;&gt;"",IFERROR(HLOOKUP("prediction_LR_"&amp;F17,ML_prediction!$D$4:$AP$6,3,0),"No Analysis"),"")</f>
        <v/>
      </c>
      <c r="W17" s="116"/>
      <c r="X17" s="116"/>
      <c r="Y17" s="116"/>
      <c r="Z17" s="116"/>
      <c r="AA17" s="116"/>
      <c r="AB17" s="116"/>
      <c r="AC17" s="116"/>
      <c r="AD17" s="64"/>
      <c r="AE17" s="64"/>
      <c r="AF17" s="64"/>
      <c r="AG17" s="64"/>
      <c r="AH17" s="64"/>
      <c r="AI17" s="64"/>
      <c r="AJ17" s="64"/>
      <c r="AK17" s="64"/>
      <c r="AL17" s="65"/>
      <c r="AM17" s="64"/>
      <c r="AN17" s="64"/>
      <c r="AO17" s="117"/>
      <c r="AP17" s="118"/>
      <c r="AQ17" s="66"/>
      <c r="AR17" s="67">
        <f t="shared" ref="AR17:AR22" si="14">AQ17*AP17*H17</f>
        <v>0</v>
      </c>
      <c r="AS17" s="67"/>
      <c r="AT17" s="119"/>
      <c r="AU17" s="65"/>
      <c r="AV17" s="117"/>
      <c r="AW17" s="119"/>
      <c r="AX17" s="66" t="str">
        <f t="shared" ref="AX17:AX22" si="15">IF(AQ17&lt;&gt;"",AQ17, "")</f>
        <v/>
      </c>
      <c r="AY17" s="67"/>
      <c r="AZ17" s="67" t="str">
        <f t="shared" ref="AZ17:AZ22" si="16">IF(AY17&lt;&gt;"",AY17*AX17*H17,"")</f>
        <v/>
      </c>
      <c r="BA17" s="68" t="str">
        <f t="shared" ref="BA17:BA22" si="17">IF(AO17&lt;&gt;"",IF(AO17="BUY",(AZ17-AR17),-(AZ17-AR17)),"")</f>
        <v/>
      </c>
      <c r="BB17" s="87" t="str">
        <f t="shared" ref="BB17:BB22" si="18">IF(BA17&lt;&gt;"",BA17/(AR17),"")</f>
        <v/>
      </c>
      <c r="BC17" s="90"/>
      <c r="BD17" s="91"/>
      <c r="BE17" s="67"/>
      <c r="BF17" s="67" t="str">
        <f t="shared" ref="BF17:BF22" si="19">IF(BE17&lt;&gt;"",BE17*AX17*H17,"")</f>
        <v/>
      </c>
      <c r="BG17" s="68" t="str">
        <f t="shared" ref="BG17:BG22" si="20">IF(AO17&lt;&gt;"",IF(AO17="BUY",(AZ17-BF17),-(AZ17-BF17)),"")</f>
        <v/>
      </c>
      <c r="BH17" s="87" t="str">
        <f t="shared" ref="BH17:BH22" si="21">IF(BG17&lt;&gt;"",BG17/(AR17),"")</f>
        <v/>
      </c>
      <c r="BI17" s="89"/>
      <c r="BJ17" s="89"/>
      <c r="BK17" s="89"/>
      <c r="BL17" s="89"/>
      <c r="BN17" s="60">
        <v>45533.659722222219</v>
      </c>
      <c r="BO17" s="3">
        <v>0</v>
      </c>
    </row>
    <row r="18" spans="1:67" x14ac:dyDescent="0.45">
      <c r="A18" s="112"/>
      <c r="B18" s="60"/>
      <c r="C18" s="112"/>
      <c r="D18" s="112"/>
      <c r="E18" s="112"/>
      <c r="F18" s="112"/>
      <c r="G18" s="113"/>
      <c r="H18" s="113"/>
      <c r="I18" s="114"/>
      <c r="J18" s="63"/>
      <c r="K18" s="62"/>
      <c r="L18" s="62"/>
      <c r="M18" s="61"/>
      <c r="N18" s="61"/>
      <c r="O18" s="61"/>
      <c r="P18" s="61"/>
      <c r="Q18" s="62"/>
      <c r="R18" s="63"/>
      <c r="S18" s="63"/>
      <c r="T18" s="64"/>
      <c r="U18" s="115" t="str">
        <f>IF(F18&lt;&gt;"",IFERROR(HLOOKUP("prediction_xgb_"&amp;F18,ML_prediction!$D$4:$AP$6,3,0),"No Analysis"),"")</f>
        <v/>
      </c>
      <c r="V18" s="115" t="str">
        <f>IF(F18&lt;&gt;"",IFERROR(HLOOKUP("prediction_LR_"&amp;F18,ML_prediction!$D$4:$AP$6,3,0),"No Analysis"),"")</f>
        <v/>
      </c>
      <c r="W18" s="116"/>
      <c r="X18" s="116"/>
      <c r="Y18" s="116"/>
      <c r="Z18" s="116"/>
      <c r="AA18" s="116"/>
      <c r="AB18" s="116"/>
      <c r="AC18" s="116"/>
      <c r="AD18" s="64"/>
      <c r="AE18" s="64"/>
      <c r="AF18" s="64"/>
      <c r="AG18" s="64"/>
      <c r="AH18" s="64"/>
      <c r="AI18" s="64"/>
      <c r="AJ18" s="64"/>
      <c r="AK18" s="64"/>
      <c r="AL18" s="65"/>
      <c r="AM18" s="64"/>
      <c r="AN18" s="64"/>
      <c r="AO18" s="117"/>
      <c r="AP18" s="118"/>
      <c r="AQ18" s="66"/>
      <c r="AR18" s="67">
        <f t="shared" si="14"/>
        <v>0</v>
      </c>
      <c r="AS18" s="67"/>
      <c r="AT18" s="119"/>
      <c r="AU18" s="65"/>
      <c r="AV18" s="117"/>
      <c r="AW18" s="119"/>
      <c r="AX18" s="66" t="str">
        <f t="shared" si="15"/>
        <v/>
      </c>
      <c r="AY18" s="67"/>
      <c r="AZ18" s="67" t="str">
        <f t="shared" si="16"/>
        <v/>
      </c>
      <c r="BA18" s="68" t="str">
        <f t="shared" si="17"/>
        <v/>
      </c>
      <c r="BB18" s="87" t="str">
        <f t="shared" si="18"/>
        <v/>
      </c>
      <c r="BC18" s="90"/>
      <c r="BD18" s="91"/>
      <c r="BE18" s="67"/>
      <c r="BF18" s="67" t="str">
        <f t="shared" si="19"/>
        <v/>
      </c>
      <c r="BG18" s="68" t="str">
        <f t="shared" si="20"/>
        <v/>
      </c>
      <c r="BH18" s="87" t="str">
        <f t="shared" si="21"/>
        <v/>
      </c>
      <c r="BI18" s="89"/>
      <c r="BJ18" s="89"/>
      <c r="BK18" s="89"/>
      <c r="BL18" s="89"/>
      <c r="BN18" s="60">
        <v>45533.659722222219</v>
      </c>
      <c r="BO18" s="3">
        <v>0</v>
      </c>
    </row>
    <row r="19" spans="1:67" x14ac:dyDescent="0.45">
      <c r="A19" s="112"/>
      <c r="B19" s="60"/>
      <c r="C19" s="112"/>
      <c r="D19" s="112"/>
      <c r="E19" s="112"/>
      <c r="F19" s="112"/>
      <c r="G19" s="113"/>
      <c r="H19" s="113"/>
      <c r="I19" s="114"/>
      <c r="J19" s="63"/>
      <c r="K19" s="62"/>
      <c r="L19" s="62"/>
      <c r="M19" s="61"/>
      <c r="N19" s="61"/>
      <c r="O19" s="61"/>
      <c r="P19" s="61"/>
      <c r="Q19" s="62"/>
      <c r="R19" s="63"/>
      <c r="S19" s="63"/>
      <c r="T19" s="64"/>
      <c r="U19" s="115" t="str">
        <f>IF(F19&lt;&gt;"",IFERROR(HLOOKUP("prediction_xgb_"&amp;F19,ML_prediction!$D$4:$AP$6,3,0),"No Analysis"),"")</f>
        <v/>
      </c>
      <c r="V19" s="115" t="str">
        <f>IF(F19&lt;&gt;"",IFERROR(HLOOKUP("prediction_LR_"&amp;F19,ML_prediction!$D$4:$AP$6,3,0),"No Analysis"),"")</f>
        <v/>
      </c>
      <c r="W19" s="116"/>
      <c r="X19" s="116"/>
      <c r="Y19" s="116"/>
      <c r="Z19" s="116"/>
      <c r="AA19" s="116"/>
      <c r="AB19" s="116"/>
      <c r="AC19" s="116"/>
      <c r="AD19" s="64"/>
      <c r="AE19" s="64"/>
      <c r="AF19" s="64"/>
      <c r="AG19" s="64"/>
      <c r="AH19" s="64"/>
      <c r="AI19" s="64"/>
      <c r="AJ19" s="64"/>
      <c r="AK19" s="64"/>
      <c r="AL19" s="65"/>
      <c r="AM19" s="64"/>
      <c r="AN19" s="64"/>
      <c r="AO19" s="117"/>
      <c r="AP19" s="118"/>
      <c r="AQ19" s="66"/>
      <c r="AR19" s="67">
        <f t="shared" si="14"/>
        <v>0</v>
      </c>
      <c r="AS19" s="67"/>
      <c r="AT19" s="119"/>
      <c r="AU19" s="65"/>
      <c r="AV19" s="117"/>
      <c r="AW19" s="119"/>
      <c r="AX19" s="66" t="str">
        <f t="shared" si="15"/>
        <v/>
      </c>
      <c r="AY19" s="67"/>
      <c r="AZ19" s="67" t="str">
        <f t="shared" si="16"/>
        <v/>
      </c>
      <c r="BA19" s="68" t="str">
        <f t="shared" si="17"/>
        <v/>
      </c>
      <c r="BB19" s="87" t="str">
        <f t="shared" si="18"/>
        <v/>
      </c>
      <c r="BC19" s="90"/>
      <c r="BD19" s="91"/>
      <c r="BE19" s="67"/>
      <c r="BF19" s="67" t="str">
        <f t="shared" si="19"/>
        <v/>
      </c>
      <c r="BG19" s="68" t="str">
        <f t="shared" si="20"/>
        <v/>
      </c>
      <c r="BH19" s="87" t="str">
        <f t="shared" si="21"/>
        <v/>
      </c>
      <c r="BI19" s="89"/>
      <c r="BJ19" s="89"/>
      <c r="BK19" s="89"/>
      <c r="BL19" s="89"/>
      <c r="BN19" s="60">
        <v>45533.659722222219</v>
      </c>
      <c r="BO19" s="3">
        <v>0</v>
      </c>
    </row>
    <row r="20" spans="1:67" x14ac:dyDescent="0.45">
      <c r="A20" s="112"/>
      <c r="B20" s="60"/>
      <c r="C20" s="112"/>
      <c r="D20" s="112"/>
      <c r="E20" s="112"/>
      <c r="F20" s="112"/>
      <c r="G20" s="113"/>
      <c r="H20" s="113"/>
      <c r="I20" s="114"/>
      <c r="J20" s="63"/>
      <c r="K20" s="62"/>
      <c r="L20" s="62"/>
      <c r="M20" s="61"/>
      <c r="N20" s="61"/>
      <c r="O20" s="61"/>
      <c r="P20" s="61"/>
      <c r="Q20" s="62"/>
      <c r="R20" s="63"/>
      <c r="S20" s="63"/>
      <c r="T20" s="64"/>
      <c r="U20" s="115" t="str">
        <f>IF(F20&lt;&gt;"",IFERROR(HLOOKUP("prediction_xgb_"&amp;F20,ML_prediction!$D$4:$AP$6,3,0),"No Analysis"),"")</f>
        <v/>
      </c>
      <c r="V20" s="115" t="str">
        <f>IF(F20&lt;&gt;"",IFERROR(HLOOKUP("prediction_LR_"&amp;F20,ML_prediction!$D$4:$AP$6,3,0),"No Analysis"),"")</f>
        <v/>
      </c>
      <c r="W20" s="116"/>
      <c r="X20" s="116"/>
      <c r="Y20" s="116"/>
      <c r="Z20" s="116"/>
      <c r="AA20" s="116"/>
      <c r="AB20" s="116"/>
      <c r="AC20" s="116"/>
      <c r="AD20" s="64"/>
      <c r="AE20" s="64"/>
      <c r="AF20" s="64"/>
      <c r="AG20" s="64"/>
      <c r="AH20" s="64"/>
      <c r="AI20" s="64"/>
      <c r="AJ20" s="64"/>
      <c r="AK20" s="64"/>
      <c r="AL20" s="65"/>
      <c r="AM20" s="64"/>
      <c r="AN20" s="64"/>
      <c r="AO20" s="117"/>
      <c r="AP20" s="118"/>
      <c r="AQ20" s="66"/>
      <c r="AR20" s="67">
        <f t="shared" si="14"/>
        <v>0</v>
      </c>
      <c r="AS20" s="67"/>
      <c r="AT20" s="119"/>
      <c r="AU20" s="65"/>
      <c r="AV20" s="117"/>
      <c r="AW20" s="119"/>
      <c r="AX20" s="66" t="str">
        <f t="shared" si="15"/>
        <v/>
      </c>
      <c r="AY20" s="67"/>
      <c r="AZ20" s="67" t="str">
        <f t="shared" si="16"/>
        <v/>
      </c>
      <c r="BA20" s="68" t="str">
        <f t="shared" si="17"/>
        <v/>
      </c>
      <c r="BB20" s="87" t="str">
        <f t="shared" si="18"/>
        <v/>
      </c>
      <c r="BC20" s="90"/>
      <c r="BD20" s="91"/>
      <c r="BE20" s="67"/>
      <c r="BF20" s="67" t="str">
        <f t="shared" si="19"/>
        <v/>
      </c>
      <c r="BG20" s="68" t="str">
        <f t="shared" si="20"/>
        <v/>
      </c>
      <c r="BH20" s="87" t="str">
        <f t="shared" si="21"/>
        <v/>
      </c>
      <c r="BI20" s="89"/>
      <c r="BJ20" s="89"/>
      <c r="BK20" s="89"/>
      <c r="BL20" s="89"/>
      <c r="BN20" s="60">
        <v>45533.659722222219</v>
      </c>
      <c r="BO20" s="3">
        <v>0</v>
      </c>
    </row>
    <row r="21" spans="1:67" x14ac:dyDescent="0.45">
      <c r="A21" s="112"/>
      <c r="B21" s="60"/>
      <c r="C21" s="112"/>
      <c r="D21" s="112"/>
      <c r="E21" s="112"/>
      <c r="F21" s="112"/>
      <c r="G21" s="113"/>
      <c r="H21" s="113"/>
      <c r="I21" s="114"/>
      <c r="J21" s="63"/>
      <c r="K21" s="62"/>
      <c r="L21" s="62"/>
      <c r="M21" s="61"/>
      <c r="N21" s="61"/>
      <c r="O21" s="61"/>
      <c r="P21" s="61"/>
      <c r="Q21" s="62"/>
      <c r="R21" s="63"/>
      <c r="S21" s="63"/>
      <c r="T21" s="64"/>
      <c r="U21" s="115" t="str">
        <f>IF(F21&lt;&gt;"",IFERROR(HLOOKUP("prediction_xgb_"&amp;F21,ML_prediction!$D$4:$AP$6,3,0),"No Analysis"),"")</f>
        <v/>
      </c>
      <c r="V21" s="115" t="str">
        <f>IF(F21&lt;&gt;"",IFERROR(HLOOKUP("prediction_LR_"&amp;F21,ML_prediction!$D$4:$AP$6,3,0),"No Analysis"),"")</f>
        <v/>
      </c>
      <c r="W21" s="116"/>
      <c r="X21" s="116"/>
      <c r="Y21" s="116"/>
      <c r="Z21" s="116"/>
      <c r="AA21" s="116"/>
      <c r="AB21" s="116"/>
      <c r="AC21" s="116"/>
      <c r="AD21" s="64"/>
      <c r="AE21" s="64"/>
      <c r="AF21" s="64"/>
      <c r="AG21" s="64"/>
      <c r="AH21" s="64"/>
      <c r="AI21" s="64"/>
      <c r="AJ21" s="64"/>
      <c r="AK21" s="64"/>
      <c r="AL21" s="65"/>
      <c r="AM21" s="64"/>
      <c r="AN21" s="64"/>
      <c r="AO21" s="117"/>
      <c r="AP21" s="118"/>
      <c r="AQ21" s="66"/>
      <c r="AR21" s="67">
        <f t="shared" si="14"/>
        <v>0</v>
      </c>
      <c r="AS21" s="67"/>
      <c r="AT21" s="119"/>
      <c r="AU21" s="65"/>
      <c r="AV21" s="117"/>
      <c r="AW21" s="119"/>
      <c r="AX21" s="66" t="str">
        <f t="shared" si="15"/>
        <v/>
      </c>
      <c r="AY21" s="67"/>
      <c r="AZ21" s="67" t="str">
        <f t="shared" si="16"/>
        <v/>
      </c>
      <c r="BA21" s="68" t="str">
        <f t="shared" si="17"/>
        <v/>
      </c>
      <c r="BB21" s="87" t="str">
        <f t="shared" si="18"/>
        <v/>
      </c>
      <c r="BC21" s="90"/>
      <c r="BD21" s="91"/>
      <c r="BE21" s="67"/>
      <c r="BF21" s="67" t="str">
        <f t="shared" si="19"/>
        <v/>
      </c>
      <c r="BG21" s="68" t="str">
        <f t="shared" si="20"/>
        <v/>
      </c>
      <c r="BH21" s="87" t="str">
        <f t="shared" si="21"/>
        <v/>
      </c>
      <c r="BI21" s="89"/>
      <c r="BJ21" s="89"/>
      <c r="BK21" s="89"/>
      <c r="BL21" s="89"/>
      <c r="BN21" s="60">
        <v>45533.659722222219</v>
      </c>
      <c r="BO21" s="3">
        <v>0</v>
      </c>
    </row>
    <row r="22" spans="1:67" x14ac:dyDescent="0.45">
      <c r="A22" s="112"/>
      <c r="B22" s="60"/>
      <c r="C22" s="112"/>
      <c r="D22" s="112"/>
      <c r="E22" s="112"/>
      <c r="F22" s="112"/>
      <c r="G22" s="113"/>
      <c r="H22" s="113"/>
      <c r="I22" s="114"/>
      <c r="J22" s="63"/>
      <c r="K22" s="62"/>
      <c r="L22" s="62"/>
      <c r="M22" s="61"/>
      <c r="N22" s="61"/>
      <c r="O22" s="61"/>
      <c r="P22" s="61"/>
      <c r="Q22" s="62"/>
      <c r="R22" s="63"/>
      <c r="S22" s="63"/>
      <c r="T22" s="64"/>
      <c r="U22" s="115" t="str">
        <f>IF(F22&lt;&gt;"",IFERROR(HLOOKUP("prediction_xgb_"&amp;F22,ML_prediction!$D$4:$AP$6,3,0),"No Analysis"),"")</f>
        <v/>
      </c>
      <c r="V22" s="115" t="str">
        <f>IF(F22&lt;&gt;"",IFERROR(HLOOKUP("prediction_LR_"&amp;F22,ML_prediction!$D$4:$AP$6,3,0),"No Analysis"),"")</f>
        <v/>
      </c>
      <c r="W22" s="116"/>
      <c r="X22" s="116"/>
      <c r="Y22" s="116"/>
      <c r="Z22" s="116"/>
      <c r="AA22" s="116"/>
      <c r="AB22" s="116"/>
      <c r="AC22" s="116"/>
      <c r="AD22" s="64"/>
      <c r="AE22" s="64"/>
      <c r="AF22" s="64"/>
      <c r="AG22" s="64"/>
      <c r="AH22" s="64"/>
      <c r="AI22" s="64"/>
      <c r="AJ22" s="64"/>
      <c r="AK22" s="64"/>
      <c r="AL22" s="65"/>
      <c r="AM22" s="64"/>
      <c r="AN22" s="64"/>
      <c r="AO22" s="117"/>
      <c r="AP22" s="118"/>
      <c r="AQ22" s="66"/>
      <c r="AR22" s="67">
        <f t="shared" si="14"/>
        <v>0</v>
      </c>
      <c r="AS22" s="67"/>
      <c r="AT22" s="119"/>
      <c r="AU22" s="65"/>
      <c r="AV22" s="117"/>
      <c r="AW22" s="119"/>
      <c r="AX22" s="66" t="str">
        <f t="shared" si="15"/>
        <v/>
      </c>
      <c r="AY22" s="67"/>
      <c r="AZ22" s="67" t="str">
        <f t="shared" si="16"/>
        <v/>
      </c>
      <c r="BA22" s="68" t="str">
        <f t="shared" si="17"/>
        <v/>
      </c>
      <c r="BB22" s="87" t="str">
        <f t="shared" si="18"/>
        <v/>
      </c>
      <c r="BC22" s="90"/>
      <c r="BD22" s="91"/>
      <c r="BE22" s="67"/>
      <c r="BF22" s="67" t="str">
        <f t="shared" si="19"/>
        <v/>
      </c>
      <c r="BG22" s="68" t="str">
        <f t="shared" si="20"/>
        <v/>
      </c>
      <c r="BH22" s="87" t="str">
        <f t="shared" si="21"/>
        <v/>
      </c>
      <c r="BI22" s="89"/>
      <c r="BJ22" s="89"/>
      <c r="BK22" s="89"/>
      <c r="BL22" s="89"/>
      <c r="BN22" s="60">
        <v>45533.659722222219</v>
      </c>
      <c r="BO22" s="3">
        <v>0</v>
      </c>
    </row>
    <row r="23" spans="1:67" x14ac:dyDescent="0.45">
      <c r="A23" s="112"/>
      <c r="B23" s="60"/>
      <c r="C23" s="112"/>
      <c r="D23" s="112"/>
      <c r="E23" s="112"/>
      <c r="F23" s="112"/>
      <c r="G23" s="113"/>
      <c r="H23" s="113"/>
      <c r="I23" s="114"/>
      <c r="J23" s="63"/>
      <c r="K23" s="62"/>
      <c r="L23" s="62"/>
      <c r="M23" s="61"/>
      <c r="N23" s="61"/>
      <c r="O23" s="61"/>
      <c r="P23" s="61"/>
      <c r="Q23" s="62"/>
      <c r="R23" s="63"/>
      <c r="S23" s="63"/>
      <c r="T23" s="64"/>
      <c r="U23" s="115" t="str">
        <f>IF(F23&lt;&gt;"",IFERROR(HLOOKUP("prediction_xgb_"&amp;F23,ML_prediction!$D$4:$AP$6,3,0),"No Analysis"),"")</f>
        <v/>
      </c>
      <c r="V23" s="115" t="str">
        <f>IF(F23&lt;&gt;"",IFERROR(HLOOKUP("prediction_LR_"&amp;F23,ML_prediction!$D$4:$AP$6,3,0),"No Analysis"),"")</f>
        <v/>
      </c>
      <c r="W23" s="116"/>
      <c r="X23" s="116"/>
      <c r="Y23" s="116"/>
      <c r="Z23" s="116"/>
      <c r="AA23" s="116"/>
      <c r="AB23" s="116"/>
      <c r="AC23" s="116"/>
      <c r="AD23" s="64"/>
      <c r="AE23" s="64"/>
      <c r="AF23" s="64"/>
      <c r="AG23" s="64"/>
      <c r="AH23" s="64"/>
      <c r="AI23" s="64"/>
      <c r="AJ23" s="64"/>
      <c r="AK23" s="64"/>
      <c r="AL23" s="65"/>
      <c r="AM23" s="64"/>
      <c r="AN23" s="64"/>
      <c r="AO23" s="117"/>
      <c r="AP23" s="118"/>
      <c r="AQ23" s="66"/>
      <c r="AR23" s="67">
        <f t="shared" ref="AR17:AR23" si="22">AQ23*AP23*H23</f>
        <v>0</v>
      </c>
      <c r="AS23" s="67"/>
      <c r="AT23" s="119"/>
      <c r="AU23" s="65"/>
      <c r="AV23" s="117"/>
      <c r="AW23" s="119"/>
      <c r="AX23" s="66" t="str">
        <f t="shared" ref="AX17:AX23" si="23">IF(AQ23&lt;&gt;"",AQ23, "")</f>
        <v/>
      </c>
      <c r="AY23" s="67"/>
      <c r="AZ23" s="67" t="str">
        <f t="shared" ref="AZ17:AZ23" si="24">IF(AY23&lt;&gt;"",AY23*AX23*H23,"")</f>
        <v/>
      </c>
      <c r="BA23" s="68" t="str">
        <f t="shared" ref="BA17:BA23" si="25">IF(AO23&lt;&gt;"",IF(AO23="BUY",(AZ23-AR23),-(AZ23-AR23)),"")</f>
        <v/>
      </c>
      <c r="BB23" s="87" t="str">
        <f t="shared" ref="BB17:BB23" si="26">IF(BA23&lt;&gt;"",BA23/(AR23),"")</f>
        <v/>
      </c>
      <c r="BC23" s="90"/>
      <c r="BD23" s="91"/>
      <c r="BE23" s="67"/>
      <c r="BF23" s="67" t="str">
        <f t="shared" ref="BF17:BF23" si="27">IF(BE23&lt;&gt;"",BE23*AX23*H23,"")</f>
        <v/>
      </c>
      <c r="BG23" s="68" t="str">
        <f t="shared" ref="BG17:BG23" si="28">IF(AO23&lt;&gt;"",IF(AO23="BUY",(AZ23-BF23),-(AZ23-BF23)),"")</f>
        <v/>
      </c>
      <c r="BH23" s="87" t="str">
        <f t="shared" ref="BH17:BH23" si="29">IF(BG23&lt;&gt;"",BG23/(AR23),"")</f>
        <v/>
      </c>
      <c r="BI23" s="89"/>
      <c r="BJ23" s="89"/>
      <c r="BK23" s="89"/>
      <c r="BL23" s="89"/>
      <c r="BN23" s="60">
        <v>45533.655231481483</v>
      </c>
      <c r="BO23" s="3">
        <v>0</v>
      </c>
    </row>
    <row r="24" spans="1:67" x14ac:dyDescent="0.45">
      <c r="A24" s="112"/>
      <c r="B24" s="60"/>
      <c r="C24" s="112"/>
      <c r="D24" s="112"/>
      <c r="E24" s="112"/>
      <c r="F24" s="112"/>
      <c r="G24" s="113"/>
      <c r="H24" s="113"/>
      <c r="I24" s="114"/>
      <c r="J24" s="63"/>
      <c r="K24" s="62"/>
      <c r="L24" s="62"/>
      <c r="M24" s="61"/>
      <c r="N24" s="61"/>
      <c r="O24" s="61"/>
      <c r="P24" s="61"/>
      <c r="Q24" s="62"/>
      <c r="R24" s="63"/>
      <c r="S24" s="63"/>
      <c r="T24" s="64"/>
      <c r="U24" s="115" t="str">
        <f>IF(F24&lt;&gt;"",IFERROR(HLOOKUP("prediction_xgb_"&amp;F24,ML_prediction!$D$4:$AP$6,3,0),"No Analysis"),"")</f>
        <v/>
      </c>
      <c r="V24" s="115" t="str">
        <f>IF(F24&lt;&gt;"",IFERROR(HLOOKUP("prediction_LR_"&amp;F24,ML_prediction!$D$4:$AP$6,3,0),"No Analysis"),"")</f>
        <v/>
      </c>
      <c r="W24" s="116"/>
      <c r="X24" s="116"/>
      <c r="Y24" s="116"/>
      <c r="Z24" s="116"/>
      <c r="AA24" s="116"/>
      <c r="AB24" s="116"/>
      <c r="AC24" s="116"/>
      <c r="AD24" s="64"/>
      <c r="AE24" s="64"/>
      <c r="AF24" s="64"/>
      <c r="AG24" s="64"/>
      <c r="AH24" s="64"/>
      <c r="AI24" s="64"/>
      <c r="AJ24" s="64"/>
      <c r="AK24" s="64"/>
      <c r="AL24" s="65"/>
      <c r="AM24" s="64"/>
      <c r="AN24" s="64"/>
      <c r="AO24" s="117"/>
      <c r="AP24" s="118"/>
      <c r="AQ24" s="66"/>
      <c r="AR24" s="67">
        <f t="shared" si="6"/>
        <v>0</v>
      </c>
      <c r="AS24" s="67"/>
      <c r="AT24" s="119"/>
      <c r="AU24" s="65"/>
      <c r="AV24" s="117"/>
      <c r="AW24" s="119"/>
      <c r="AX24" s="66" t="str">
        <f t="shared" si="7"/>
        <v/>
      </c>
      <c r="AY24" s="67"/>
      <c r="AZ24" s="67" t="str">
        <f t="shared" si="8"/>
        <v/>
      </c>
      <c r="BA24" s="68" t="str">
        <f t="shared" si="9"/>
        <v/>
      </c>
      <c r="BB24" s="87" t="str">
        <f t="shared" si="10"/>
        <v/>
      </c>
      <c r="BC24" s="90"/>
      <c r="BD24" s="91"/>
      <c r="BE24" s="67"/>
      <c r="BF24" s="67" t="str">
        <f t="shared" si="11"/>
        <v/>
      </c>
      <c r="BG24" s="68" t="str">
        <f t="shared" si="12"/>
        <v/>
      </c>
      <c r="BH24" s="87" t="str">
        <f t="shared" si="13"/>
        <v/>
      </c>
      <c r="BI24" s="89"/>
      <c r="BJ24" s="89"/>
      <c r="BK24" s="89"/>
      <c r="BL24" s="89"/>
      <c r="BN24" s="60">
        <v>45533.659722222219</v>
      </c>
      <c r="BO24" s="3">
        <v>0</v>
      </c>
    </row>
    <row r="25" spans="1:67" x14ac:dyDescent="0.45">
      <c r="A25" s="112"/>
      <c r="B25" s="60"/>
      <c r="C25" s="112"/>
      <c r="D25" s="112"/>
      <c r="E25" s="112"/>
      <c r="F25" s="112"/>
      <c r="G25" s="113"/>
      <c r="H25" s="113"/>
      <c r="I25" s="114"/>
      <c r="J25" s="63"/>
      <c r="K25" s="62"/>
      <c r="L25" s="62"/>
      <c r="M25" s="61"/>
      <c r="N25" s="61"/>
      <c r="O25" s="61"/>
      <c r="P25" s="61"/>
      <c r="Q25" s="62"/>
      <c r="R25" s="63"/>
      <c r="S25" s="63"/>
      <c r="T25" s="64"/>
      <c r="U25" s="115" t="str">
        <f>IF(F25&lt;&gt;"",IFERROR(HLOOKUP("prediction_xgb_"&amp;F25,ML_prediction!$D$4:$AP$6,3,0),"No Analysis"),"")</f>
        <v/>
      </c>
      <c r="V25" s="115" t="str">
        <f>IF(F25&lt;&gt;"",IFERROR(HLOOKUP("prediction_LR_"&amp;F25,ML_prediction!$D$4:$AP$6,3,0),"No Analysis"),"")</f>
        <v/>
      </c>
      <c r="W25" s="116"/>
      <c r="X25" s="116"/>
      <c r="Y25" s="116"/>
      <c r="Z25" s="116"/>
      <c r="AA25" s="116"/>
      <c r="AB25" s="116"/>
      <c r="AC25" s="116"/>
      <c r="AD25" s="64"/>
      <c r="AE25" s="64"/>
      <c r="AF25" s="64"/>
      <c r="AG25" s="64"/>
      <c r="AH25" s="64"/>
      <c r="AI25" s="64"/>
      <c r="AJ25" s="64"/>
      <c r="AK25" s="64"/>
      <c r="AL25" s="65"/>
      <c r="AM25" s="64"/>
      <c r="AN25" s="64"/>
      <c r="AO25" s="117"/>
      <c r="AP25" s="118"/>
      <c r="AQ25" s="66"/>
      <c r="AR25" s="67">
        <f t="shared" si="6"/>
        <v>0</v>
      </c>
      <c r="AS25" s="67"/>
      <c r="AT25" s="119"/>
      <c r="AU25" s="65"/>
      <c r="AV25" s="117"/>
      <c r="AW25" s="119"/>
      <c r="AX25" s="66" t="str">
        <f t="shared" si="7"/>
        <v/>
      </c>
      <c r="AY25" s="67"/>
      <c r="AZ25" s="67" t="str">
        <f t="shared" si="8"/>
        <v/>
      </c>
      <c r="BA25" s="68" t="str">
        <f t="shared" si="9"/>
        <v/>
      </c>
      <c r="BB25" s="87" t="str">
        <f t="shared" si="10"/>
        <v/>
      </c>
      <c r="BC25" s="90"/>
      <c r="BD25" s="91"/>
      <c r="BE25" s="67"/>
      <c r="BF25" s="67" t="str">
        <f t="shared" si="11"/>
        <v/>
      </c>
      <c r="BG25" s="68" t="str">
        <f t="shared" si="12"/>
        <v/>
      </c>
      <c r="BH25" s="87" t="str">
        <f t="shared" si="13"/>
        <v/>
      </c>
      <c r="BI25" s="89"/>
      <c r="BJ25" s="89"/>
      <c r="BK25" s="89"/>
      <c r="BL25" s="89"/>
      <c r="BN25" s="60">
        <v>45533.660891203705</v>
      </c>
      <c r="BO25" s="3">
        <v>0</v>
      </c>
    </row>
    <row r="26" spans="1:67" x14ac:dyDescent="0.45">
      <c r="A26" s="112"/>
      <c r="B26" s="60"/>
      <c r="C26" s="112"/>
      <c r="D26" s="112"/>
      <c r="E26" s="112"/>
      <c r="F26" s="112"/>
      <c r="G26" s="113"/>
      <c r="H26" s="113"/>
      <c r="I26" s="114"/>
      <c r="J26" s="63"/>
      <c r="K26" s="62"/>
      <c r="L26" s="62"/>
      <c r="M26" s="61"/>
      <c r="N26" s="61"/>
      <c r="O26" s="61"/>
      <c r="P26" s="61"/>
      <c r="Q26" s="62"/>
      <c r="R26" s="63"/>
      <c r="S26" s="63"/>
      <c r="T26" s="64"/>
      <c r="U26" s="115" t="str">
        <f>IF(F26&lt;&gt;"",IFERROR(HLOOKUP("prediction_xgb_"&amp;F26,ML_prediction!$D$4:$AP$6,3,0),"No Analysis"),"")</f>
        <v/>
      </c>
      <c r="V26" s="115" t="str">
        <f>IF(F26&lt;&gt;"",IFERROR(HLOOKUP("prediction_LR_"&amp;F26,ML_prediction!$D$4:$AP$6,3,0),"No Analysis"),"")</f>
        <v/>
      </c>
      <c r="W26" s="116"/>
      <c r="X26" s="116"/>
      <c r="Y26" s="116"/>
      <c r="Z26" s="116"/>
      <c r="AA26" s="116"/>
      <c r="AB26" s="116"/>
      <c r="AC26" s="116"/>
      <c r="AD26" s="64"/>
      <c r="AE26" s="64"/>
      <c r="AF26" s="64"/>
      <c r="AG26" s="64"/>
      <c r="AH26" s="64"/>
      <c r="AI26" s="64"/>
      <c r="AJ26" s="64"/>
      <c r="AK26" s="64"/>
      <c r="AL26" s="65"/>
      <c r="AM26" s="64"/>
      <c r="AN26" s="64"/>
      <c r="AO26" s="117"/>
      <c r="AP26" s="118"/>
      <c r="AQ26" s="66"/>
      <c r="AR26" s="67">
        <f t="shared" si="6"/>
        <v>0</v>
      </c>
      <c r="AS26" s="67"/>
      <c r="AT26" s="119"/>
      <c r="AU26" s="65"/>
      <c r="AV26" s="117"/>
      <c r="AW26" s="119"/>
      <c r="AX26" s="66" t="str">
        <f t="shared" si="7"/>
        <v/>
      </c>
      <c r="AY26" s="67"/>
      <c r="AZ26" s="67" t="str">
        <f t="shared" si="8"/>
        <v/>
      </c>
      <c r="BA26" s="68" t="str">
        <f t="shared" si="9"/>
        <v/>
      </c>
      <c r="BB26" s="87" t="str">
        <f t="shared" si="10"/>
        <v/>
      </c>
      <c r="BC26" s="90"/>
      <c r="BD26" s="91"/>
      <c r="BE26" s="67"/>
      <c r="BF26" s="67" t="str">
        <f t="shared" si="11"/>
        <v/>
      </c>
      <c r="BG26" s="68" t="str">
        <f t="shared" si="12"/>
        <v/>
      </c>
      <c r="BH26" s="87" t="str">
        <f t="shared" si="13"/>
        <v/>
      </c>
      <c r="BI26" s="89"/>
      <c r="BJ26" s="89"/>
      <c r="BK26" s="89"/>
      <c r="BL26" s="89"/>
      <c r="BN26" s="60">
        <v>45533.662245370368</v>
      </c>
      <c r="BO26" s="3">
        <v>0</v>
      </c>
    </row>
    <row r="27" spans="1:67" x14ac:dyDescent="0.45">
      <c r="A27" s="112"/>
      <c r="B27" s="60"/>
      <c r="C27" s="112"/>
      <c r="D27" s="112"/>
      <c r="E27" s="112"/>
      <c r="F27" s="112"/>
      <c r="G27" s="113"/>
      <c r="H27" s="113"/>
      <c r="I27" s="114"/>
      <c r="J27" s="63"/>
      <c r="K27" s="62"/>
      <c r="L27" s="62"/>
      <c r="M27" s="61"/>
      <c r="N27" s="61"/>
      <c r="O27" s="61"/>
      <c r="P27" s="61"/>
      <c r="Q27" s="62"/>
      <c r="R27" s="63"/>
      <c r="S27" s="63"/>
      <c r="T27" s="64"/>
      <c r="U27" s="115" t="str">
        <f>IF(F27&lt;&gt;"",IFERROR(HLOOKUP("prediction_xgb_"&amp;F27,ML_prediction!$D$4:$AP$6,3,0),"No Analysis"),"")</f>
        <v/>
      </c>
      <c r="V27" s="115" t="str">
        <f>IF(F27&lt;&gt;"",IFERROR(HLOOKUP("prediction_LR_"&amp;F27,ML_prediction!$D$4:$AP$6,3,0),"No Analysis"),"")</f>
        <v/>
      </c>
      <c r="W27" s="116"/>
      <c r="X27" s="116"/>
      <c r="Y27" s="116"/>
      <c r="Z27" s="116"/>
      <c r="AA27" s="116"/>
      <c r="AB27" s="116"/>
      <c r="AC27" s="116"/>
      <c r="AD27" s="64"/>
      <c r="AE27" s="64"/>
      <c r="AF27" s="64"/>
      <c r="AG27" s="64"/>
      <c r="AH27" s="64"/>
      <c r="AI27" s="64"/>
      <c r="AJ27" s="64"/>
      <c r="AK27" s="64"/>
      <c r="AL27" s="65"/>
      <c r="AM27" s="64"/>
      <c r="AN27" s="64"/>
      <c r="AO27" s="117"/>
      <c r="AP27" s="118"/>
      <c r="AQ27" s="66"/>
      <c r="AR27" s="67">
        <f t="shared" si="6"/>
        <v>0</v>
      </c>
      <c r="AS27" s="67"/>
      <c r="AT27" s="119"/>
      <c r="AU27" s="65"/>
      <c r="AV27" s="117"/>
      <c r="AW27" s="119"/>
      <c r="AX27" s="66" t="str">
        <f t="shared" si="7"/>
        <v/>
      </c>
      <c r="AY27" s="67"/>
      <c r="AZ27" s="67" t="str">
        <f t="shared" si="8"/>
        <v/>
      </c>
      <c r="BA27" s="68" t="str">
        <f t="shared" si="9"/>
        <v/>
      </c>
      <c r="BB27" s="87" t="str">
        <f t="shared" si="10"/>
        <v/>
      </c>
      <c r="BC27" s="90"/>
      <c r="BD27" s="91"/>
      <c r="BE27" s="67"/>
      <c r="BF27" s="67" t="str">
        <f t="shared" si="11"/>
        <v/>
      </c>
      <c r="BG27" s="68" t="str">
        <f t="shared" si="12"/>
        <v/>
      </c>
      <c r="BH27" s="87" t="str">
        <f t="shared" si="13"/>
        <v/>
      </c>
      <c r="BI27" s="89"/>
      <c r="BJ27" s="89"/>
      <c r="BK27" s="89"/>
      <c r="BL27" s="89"/>
      <c r="BN27" s="60">
        <v>45533.675937499997</v>
      </c>
      <c r="BO27" s="3">
        <v>0</v>
      </c>
    </row>
    <row r="28" spans="1:67" x14ac:dyDescent="0.45">
      <c r="A28" s="112"/>
      <c r="B28" s="60"/>
      <c r="C28" s="112"/>
      <c r="D28" s="112"/>
      <c r="E28" s="112"/>
      <c r="F28" s="112"/>
      <c r="G28" s="113"/>
      <c r="H28" s="113"/>
      <c r="I28" s="114"/>
      <c r="J28" s="63"/>
      <c r="K28" s="62"/>
      <c r="L28" s="62"/>
      <c r="M28" s="61"/>
      <c r="N28" s="61"/>
      <c r="O28" s="61"/>
      <c r="P28" s="61"/>
      <c r="Q28" s="62"/>
      <c r="R28" s="63"/>
      <c r="S28" s="63"/>
      <c r="T28" s="64"/>
      <c r="U28" s="115" t="str">
        <f>IF(F28&lt;&gt;"",IFERROR(HLOOKUP("prediction_xgb_"&amp;F28,ML_prediction!$D$4:$AP$6,3,0),"No Analysis"),"")</f>
        <v/>
      </c>
      <c r="V28" s="115" t="str">
        <f>IF(F28&lt;&gt;"",IFERROR(HLOOKUP("prediction_LR_"&amp;F28,ML_prediction!$D$4:$AP$6,3,0),"No Analysis"),"")</f>
        <v/>
      </c>
      <c r="W28" s="116"/>
      <c r="X28" s="116"/>
      <c r="Y28" s="116"/>
      <c r="Z28" s="116"/>
      <c r="AA28" s="116"/>
      <c r="AB28" s="116"/>
      <c r="AC28" s="116"/>
      <c r="AD28" s="64"/>
      <c r="AE28" s="64"/>
      <c r="AF28" s="64"/>
      <c r="AG28" s="64"/>
      <c r="AH28" s="64"/>
      <c r="AI28" s="64"/>
      <c r="AJ28" s="64"/>
      <c r="AK28" s="64"/>
      <c r="AL28" s="65"/>
      <c r="AM28" s="64"/>
      <c r="AN28" s="64"/>
      <c r="AO28" s="117"/>
      <c r="AP28" s="118"/>
      <c r="AQ28" s="66"/>
      <c r="AR28" s="67">
        <f t="shared" si="6"/>
        <v>0</v>
      </c>
      <c r="AS28" s="67"/>
      <c r="AT28" s="119"/>
      <c r="AU28" s="65"/>
      <c r="AV28" s="117"/>
      <c r="AW28" s="119"/>
      <c r="AX28" s="66" t="str">
        <f t="shared" si="7"/>
        <v/>
      </c>
      <c r="AY28" s="67"/>
      <c r="AZ28" s="67" t="str">
        <f t="shared" si="8"/>
        <v/>
      </c>
      <c r="BA28" s="68" t="str">
        <f t="shared" si="9"/>
        <v/>
      </c>
      <c r="BB28" s="87" t="str">
        <f t="shared" si="10"/>
        <v/>
      </c>
      <c r="BC28" s="90"/>
      <c r="BD28" s="91"/>
      <c r="BE28" s="67"/>
      <c r="BF28" s="67" t="str">
        <f t="shared" si="11"/>
        <v/>
      </c>
      <c r="BG28" s="68" t="str">
        <f t="shared" si="12"/>
        <v/>
      </c>
      <c r="BH28" s="87" t="str">
        <f t="shared" si="13"/>
        <v/>
      </c>
      <c r="BI28" s="89"/>
      <c r="BJ28" s="89"/>
      <c r="BK28" s="89"/>
      <c r="BL28" s="89"/>
      <c r="BN28" s="60">
        <v>45533.703634259262</v>
      </c>
      <c r="BO28" s="3">
        <v>0</v>
      </c>
    </row>
    <row r="29" spans="1:67" x14ac:dyDescent="0.45">
      <c r="A29" s="112"/>
      <c r="B29" s="60"/>
      <c r="C29" s="112"/>
      <c r="D29" s="112"/>
      <c r="E29" s="112"/>
      <c r="F29" s="112"/>
      <c r="G29" s="113"/>
      <c r="H29" s="113"/>
      <c r="I29" s="114"/>
      <c r="J29" s="63"/>
      <c r="K29" s="62"/>
      <c r="L29" s="62"/>
      <c r="M29" s="61"/>
      <c r="N29" s="61"/>
      <c r="O29" s="61"/>
      <c r="P29" s="61"/>
      <c r="Q29" s="62"/>
      <c r="R29" s="63"/>
      <c r="S29" s="63"/>
      <c r="T29" s="64"/>
      <c r="U29" s="115" t="str">
        <f>IF(F29&lt;&gt;"",IFERROR(HLOOKUP("prediction_xgb_"&amp;F29,ML_prediction!$D$4:$AP$6,3,0),"No Analysis"),"")</f>
        <v/>
      </c>
      <c r="V29" s="115" t="str">
        <f>IF(F29&lt;&gt;"",IFERROR(HLOOKUP("prediction_LR_"&amp;F29,ML_prediction!$D$4:$AP$6,3,0),"No Analysis"),"")</f>
        <v/>
      </c>
      <c r="W29" s="116"/>
      <c r="X29" s="116"/>
      <c r="Y29" s="116"/>
      <c r="Z29" s="116"/>
      <c r="AA29" s="116"/>
      <c r="AB29" s="116"/>
      <c r="AC29" s="116"/>
      <c r="AD29" s="64"/>
      <c r="AE29" s="64"/>
      <c r="AF29" s="64"/>
      <c r="AG29" s="64"/>
      <c r="AH29" s="64"/>
      <c r="AI29" s="64"/>
      <c r="AJ29" s="64"/>
      <c r="AK29" s="64"/>
      <c r="AL29" s="65"/>
      <c r="AM29" s="64"/>
      <c r="AN29" s="64"/>
      <c r="AO29" s="117"/>
      <c r="AP29" s="118"/>
      <c r="AQ29" s="66"/>
      <c r="AR29" s="67">
        <f t="shared" ref="AR29:AR31" si="30">AQ29*AP29*H29</f>
        <v>0</v>
      </c>
      <c r="AS29" s="67"/>
      <c r="AT29" s="119"/>
      <c r="AU29" s="65"/>
      <c r="AV29" s="117"/>
      <c r="AW29" s="119"/>
      <c r="AX29" s="66" t="str">
        <f t="shared" ref="AX29:AX31" si="31">IF(AQ29&lt;&gt;"",AQ29, "")</f>
        <v/>
      </c>
      <c r="AY29" s="67"/>
      <c r="AZ29" s="67" t="str">
        <f t="shared" ref="AZ29:AZ31" si="32">IF(AY29&lt;&gt;"",AY29*AX29*H29,"")</f>
        <v/>
      </c>
      <c r="BA29" s="68" t="str">
        <f t="shared" ref="BA29:BA31" si="33">IF(AO29&lt;&gt;"",IF(AO29="BUY",(AZ29-AR29),-(AZ29-AR29)),"")</f>
        <v/>
      </c>
      <c r="BB29" s="87" t="str">
        <f t="shared" ref="BB29:BB31" si="34">IF(BA29&lt;&gt;"",BA29/(AR29),"")</f>
        <v/>
      </c>
      <c r="BC29" s="90"/>
      <c r="BD29" s="91"/>
      <c r="BE29" s="67"/>
      <c r="BF29" s="67" t="str">
        <f t="shared" ref="BF29:BF31" si="35">IF(BE29&lt;&gt;"",BE29*AX29*H29,"")</f>
        <v/>
      </c>
      <c r="BG29" s="68" t="str">
        <f t="shared" ref="BG29:BG31" si="36">IF(AO29&lt;&gt;"",IF(AO29="BUY",(AZ29-BF29),-(AZ29-BF29)),"")</f>
        <v/>
      </c>
      <c r="BH29" s="87" t="str">
        <f t="shared" ref="BH29:BH31" si="37">IF(BG29&lt;&gt;"",BG29/(AR29),"")</f>
        <v/>
      </c>
      <c r="BI29" s="89"/>
      <c r="BJ29" s="89"/>
      <c r="BK29" s="89"/>
      <c r="BL29" s="89"/>
      <c r="BN29" s="60">
        <v>45533.757893518516</v>
      </c>
      <c r="BO29" s="3">
        <v>0</v>
      </c>
    </row>
    <row r="30" spans="1:67" x14ac:dyDescent="0.45">
      <c r="A30" s="112"/>
      <c r="B30" s="60"/>
      <c r="C30" s="112"/>
      <c r="D30" s="112"/>
      <c r="E30" s="112"/>
      <c r="F30" s="112"/>
      <c r="G30" s="113"/>
      <c r="H30" s="113"/>
      <c r="I30" s="114"/>
      <c r="J30" s="63"/>
      <c r="K30" s="62"/>
      <c r="L30" s="62"/>
      <c r="M30" s="61"/>
      <c r="N30" s="61"/>
      <c r="O30" s="61"/>
      <c r="P30" s="61"/>
      <c r="Q30" s="62"/>
      <c r="R30" s="63"/>
      <c r="S30" s="63"/>
      <c r="T30" s="64"/>
      <c r="U30" s="115" t="str">
        <f>IF(F30&lt;&gt;"",IFERROR(HLOOKUP("prediction_xgb_"&amp;F30,ML_prediction!$D$4:$AP$6,3,0),"No Analysis"),"")</f>
        <v/>
      </c>
      <c r="V30" s="115" t="str">
        <f>IF(F30&lt;&gt;"",IFERROR(HLOOKUP("prediction_LR_"&amp;F30,ML_prediction!$D$4:$AP$6,3,0),"No Analysis"),"")</f>
        <v/>
      </c>
      <c r="W30" s="116"/>
      <c r="X30" s="116"/>
      <c r="Y30" s="116"/>
      <c r="Z30" s="116"/>
      <c r="AA30" s="116"/>
      <c r="AB30" s="116"/>
      <c r="AC30" s="116"/>
      <c r="AD30" s="64"/>
      <c r="AE30" s="64"/>
      <c r="AF30" s="64"/>
      <c r="AG30" s="64"/>
      <c r="AH30" s="64"/>
      <c r="AI30" s="64"/>
      <c r="AJ30" s="64"/>
      <c r="AK30" s="64"/>
      <c r="AL30" s="65"/>
      <c r="AM30" s="64"/>
      <c r="AN30" s="64"/>
      <c r="AO30" s="117"/>
      <c r="AP30" s="118"/>
      <c r="AQ30" s="66"/>
      <c r="AR30" s="67">
        <f t="shared" si="30"/>
        <v>0</v>
      </c>
      <c r="AS30" s="67"/>
      <c r="AT30" s="119"/>
      <c r="AU30" s="65"/>
      <c r="AV30" s="117"/>
      <c r="AW30" s="119"/>
      <c r="AX30" s="66" t="str">
        <f t="shared" si="31"/>
        <v/>
      </c>
      <c r="AY30" s="67"/>
      <c r="AZ30" s="67" t="str">
        <f t="shared" si="32"/>
        <v/>
      </c>
      <c r="BA30" s="68" t="str">
        <f t="shared" si="33"/>
        <v/>
      </c>
      <c r="BB30" s="87" t="str">
        <f t="shared" si="34"/>
        <v/>
      </c>
      <c r="BC30" s="90"/>
      <c r="BD30" s="91"/>
      <c r="BE30" s="67"/>
      <c r="BF30" s="67" t="str">
        <f t="shared" si="35"/>
        <v/>
      </c>
      <c r="BG30" s="68" t="str">
        <f t="shared" si="36"/>
        <v/>
      </c>
      <c r="BH30" s="87" t="str">
        <f t="shared" si="37"/>
        <v/>
      </c>
      <c r="BI30" s="89"/>
      <c r="BJ30" s="89"/>
      <c r="BK30" s="89"/>
      <c r="BL30" s="89"/>
      <c r="BN30" s="60">
        <v>45533.758888888886</v>
      </c>
      <c r="BO30" s="3">
        <v>0</v>
      </c>
    </row>
    <row r="31" spans="1:67" x14ac:dyDescent="0.45">
      <c r="A31" s="112"/>
      <c r="B31" s="60"/>
      <c r="C31" s="112"/>
      <c r="D31" s="112"/>
      <c r="E31" s="112"/>
      <c r="F31" s="112"/>
      <c r="G31" s="113"/>
      <c r="H31" s="113"/>
      <c r="I31" s="114"/>
      <c r="J31" s="63"/>
      <c r="K31" s="62"/>
      <c r="L31" s="62"/>
      <c r="M31" s="61"/>
      <c r="N31" s="61"/>
      <c r="O31" s="61"/>
      <c r="P31" s="61"/>
      <c r="Q31" s="62"/>
      <c r="R31" s="63"/>
      <c r="S31" s="63"/>
      <c r="T31" s="64"/>
      <c r="U31" s="115" t="str">
        <f>IF(F31&lt;&gt;"",IFERROR(HLOOKUP("prediction_xgb_"&amp;F31,ML_prediction!$D$4:$AP$6,3,0),"No Analysis"),"")</f>
        <v/>
      </c>
      <c r="V31" s="115" t="str">
        <f>IF(F31&lt;&gt;"",IFERROR(HLOOKUP("prediction_LR_"&amp;F31,ML_prediction!$D$4:$AP$6,3,0),"No Analysis"),"")</f>
        <v/>
      </c>
      <c r="W31" s="116"/>
      <c r="X31" s="116"/>
      <c r="Y31" s="116"/>
      <c r="Z31" s="116"/>
      <c r="AA31" s="116"/>
      <c r="AB31" s="116"/>
      <c r="AC31" s="116"/>
      <c r="AD31" s="64"/>
      <c r="AE31" s="64"/>
      <c r="AF31" s="64"/>
      <c r="AG31" s="64"/>
      <c r="AH31" s="64"/>
      <c r="AI31" s="64"/>
      <c r="AJ31" s="64"/>
      <c r="AK31" s="64"/>
      <c r="AL31" s="65"/>
      <c r="AM31" s="64"/>
      <c r="AN31" s="64"/>
      <c r="AO31" s="117"/>
      <c r="AP31" s="118"/>
      <c r="AQ31" s="66"/>
      <c r="AR31" s="67">
        <f t="shared" si="30"/>
        <v>0</v>
      </c>
      <c r="AS31" s="67"/>
      <c r="AT31" s="119"/>
      <c r="AU31" s="65"/>
      <c r="AV31" s="117"/>
      <c r="AW31" s="119"/>
      <c r="AX31" s="66" t="str">
        <f t="shared" si="31"/>
        <v/>
      </c>
      <c r="AY31" s="67"/>
      <c r="AZ31" s="67" t="str">
        <f t="shared" si="32"/>
        <v/>
      </c>
      <c r="BA31" s="68" t="str">
        <f t="shared" si="33"/>
        <v/>
      </c>
      <c r="BB31" s="87" t="str">
        <f t="shared" si="34"/>
        <v/>
      </c>
      <c r="BC31" s="90"/>
      <c r="BD31" s="91"/>
      <c r="BE31" s="67"/>
      <c r="BF31" s="67" t="str">
        <f t="shared" si="35"/>
        <v/>
      </c>
      <c r="BG31" s="68" t="str">
        <f t="shared" si="36"/>
        <v/>
      </c>
      <c r="BH31" s="87" t="str">
        <f t="shared" si="37"/>
        <v/>
      </c>
      <c r="BI31" s="89"/>
      <c r="BJ31" s="89"/>
      <c r="BK31" s="89"/>
      <c r="BL31" s="89"/>
      <c r="BN31" s="60">
        <v>45533.760416666664</v>
      </c>
      <c r="BO31" s="3">
        <v>0</v>
      </c>
    </row>
    <row r="32" spans="1:67" x14ac:dyDescent="0.45">
      <c r="A32" s="112"/>
      <c r="B32" s="60"/>
      <c r="C32" s="112"/>
      <c r="D32" s="112"/>
      <c r="E32" s="112"/>
      <c r="F32" s="112"/>
      <c r="G32" s="113"/>
      <c r="H32" s="113"/>
      <c r="I32" s="114"/>
      <c r="J32" s="63"/>
      <c r="K32" s="62"/>
      <c r="L32" s="62"/>
      <c r="M32" s="61"/>
      <c r="N32" s="61"/>
      <c r="O32" s="61"/>
      <c r="P32" s="61"/>
      <c r="Q32" s="62"/>
      <c r="R32" s="63"/>
      <c r="S32" s="63"/>
      <c r="T32" s="64"/>
      <c r="U32" s="115" t="str">
        <f>IF(F32&lt;&gt;"",IFERROR(HLOOKUP("prediction_xgb_"&amp;F32,ML_prediction!$D$4:$AP$6,3,0),"No Analysis"),"")</f>
        <v/>
      </c>
      <c r="V32" s="115" t="str">
        <f>IF(F32&lt;&gt;"",IFERROR(HLOOKUP("prediction_LR_"&amp;F32,ML_prediction!$D$4:$AP$6,3,0),"No Analysis"),"")</f>
        <v/>
      </c>
      <c r="W32" s="116"/>
      <c r="X32" s="116"/>
      <c r="Y32" s="116"/>
      <c r="Z32" s="116"/>
      <c r="AA32" s="116"/>
      <c r="AB32" s="116"/>
      <c r="AC32" s="116"/>
      <c r="AD32" s="64"/>
      <c r="AE32" s="64"/>
      <c r="AF32" s="64"/>
      <c r="AG32" s="64"/>
      <c r="AH32" s="64"/>
      <c r="AI32" s="64"/>
      <c r="AJ32" s="64"/>
      <c r="AK32" s="64"/>
      <c r="AL32" s="65"/>
      <c r="AM32" s="64"/>
      <c r="AN32" s="64"/>
      <c r="AO32" s="117"/>
      <c r="AP32" s="118"/>
      <c r="AQ32" s="66"/>
      <c r="AR32" s="67">
        <f t="shared" ref="AR32:AR63" si="38">AQ32*AP32*H32</f>
        <v>0</v>
      </c>
      <c r="AS32" s="67"/>
      <c r="AT32" s="119"/>
      <c r="AU32" s="65"/>
      <c r="AV32" s="117"/>
      <c r="AW32" s="119"/>
      <c r="AX32" s="66" t="str">
        <f t="shared" ref="AX32:AX63" si="39">IF(AQ32&lt;&gt;"",AQ32, "")</f>
        <v/>
      </c>
      <c r="AY32" s="67"/>
      <c r="AZ32" s="67" t="str">
        <f t="shared" ref="AZ32:AZ63" si="40">IF(AY32&lt;&gt;"",AY32*AX32*H32,"")</f>
        <v/>
      </c>
      <c r="BA32" s="68" t="str">
        <f t="shared" ref="BA32:BA63" si="41">IF(AO32&lt;&gt;"",IF(AO32="BUY",(AZ32-AR32),-(AZ32-AR32)),"")</f>
        <v/>
      </c>
      <c r="BB32" s="87" t="str">
        <f t="shared" ref="BB32:BB63" si="42">IF(BA32&lt;&gt;"",BA32/(AR32),"")</f>
        <v/>
      </c>
      <c r="BC32" s="90"/>
      <c r="BD32" s="91"/>
      <c r="BE32" s="67"/>
      <c r="BF32" s="67" t="str">
        <f t="shared" ref="BF32:BF63" si="43">IF(BE32&lt;&gt;"",BE32*AX32*H32,"")</f>
        <v/>
      </c>
      <c r="BG32" s="68" t="str">
        <f t="shared" ref="BG32:BG63" si="44">IF(AO32&lt;&gt;"",IF(AO32="BUY",(AZ32-BF32),-(AZ32-BF32)),"")</f>
        <v/>
      </c>
      <c r="BH32" s="87" t="str">
        <f t="shared" ref="BH32:BH63" si="45">IF(BG32&lt;&gt;"",BG32/(AR32),"")</f>
        <v/>
      </c>
      <c r="BI32" s="89"/>
      <c r="BJ32" s="89"/>
      <c r="BK32" s="89"/>
      <c r="BL32" s="89"/>
      <c r="BN32" s="60">
        <v>45533.761250000003</v>
      </c>
      <c r="BO32" s="3">
        <v>0</v>
      </c>
    </row>
    <row r="33" spans="1:67" x14ac:dyDescent="0.45">
      <c r="A33" s="112"/>
      <c r="B33" s="60"/>
      <c r="C33" s="112"/>
      <c r="D33" s="112"/>
      <c r="E33" s="112"/>
      <c r="F33" s="112"/>
      <c r="G33" s="113"/>
      <c r="H33" s="113"/>
      <c r="I33" s="114"/>
      <c r="J33" s="63"/>
      <c r="K33" s="62"/>
      <c r="L33" s="62"/>
      <c r="M33" s="61"/>
      <c r="N33" s="61"/>
      <c r="O33" s="61"/>
      <c r="P33" s="61"/>
      <c r="Q33" s="62"/>
      <c r="R33" s="63"/>
      <c r="S33" s="63"/>
      <c r="T33" s="64"/>
      <c r="U33" s="115" t="str">
        <f>IF(F33&lt;&gt;"",IFERROR(HLOOKUP("prediction_xgb_"&amp;F33,ML_prediction!$D$4:$AP$6,3,0),"No Analysis"),"")</f>
        <v/>
      </c>
      <c r="V33" s="115" t="str">
        <f>IF(F33&lt;&gt;"",IFERROR(HLOOKUP("prediction_LR_"&amp;F33,ML_prediction!$D$4:$AP$6,3,0),"No Analysis"),"")</f>
        <v/>
      </c>
      <c r="W33" s="116"/>
      <c r="X33" s="116"/>
      <c r="Y33" s="116"/>
      <c r="Z33" s="116"/>
      <c r="AA33" s="116"/>
      <c r="AB33" s="116"/>
      <c r="AC33" s="116"/>
      <c r="AD33" s="64"/>
      <c r="AE33" s="64"/>
      <c r="AF33" s="64"/>
      <c r="AG33" s="64"/>
      <c r="AH33" s="64"/>
      <c r="AI33" s="64"/>
      <c r="AJ33" s="64"/>
      <c r="AK33" s="64"/>
      <c r="AL33" s="65"/>
      <c r="AM33" s="64"/>
      <c r="AN33" s="64"/>
      <c r="AO33" s="117"/>
      <c r="AP33" s="118"/>
      <c r="AQ33" s="66"/>
      <c r="AR33" s="67">
        <f t="shared" si="38"/>
        <v>0</v>
      </c>
      <c r="AS33" s="67"/>
      <c r="AT33" s="119"/>
      <c r="AU33" s="65"/>
      <c r="AV33" s="117"/>
      <c r="AW33" s="119"/>
      <c r="AX33" s="66" t="str">
        <f t="shared" si="39"/>
        <v/>
      </c>
      <c r="AY33" s="67"/>
      <c r="AZ33" s="67" t="str">
        <f t="shared" si="40"/>
        <v/>
      </c>
      <c r="BA33" s="68" t="str">
        <f t="shared" si="41"/>
        <v/>
      </c>
      <c r="BB33" s="87" t="str">
        <f t="shared" si="42"/>
        <v/>
      </c>
      <c r="BC33" s="90"/>
      <c r="BD33" s="91"/>
      <c r="BE33" s="67"/>
      <c r="BF33" s="67" t="str">
        <f t="shared" si="43"/>
        <v/>
      </c>
      <c r="BG33" s="68" t="str">
        <f t="shared" si="44"/>
        <v/>
      </c>
      <c r="BH33" s="87" t="str">
        <f t="shared" si="45"/>
        <v/>
      </c>
      <c r="BI33" s="89"/>
      <c r="BJ33" s="89"/>
      <c r="BK33" s="89"/>
      <c r="BL33" s="89"/>
      <c r="BN33" s="60">
        <v>45533.763935185183</v>
      </c>
      <c r="BO33" s="3">
        <v>0</v>
      </c>
    </row>
    <row r="34" spans="1:67" x14ac:dyDescent="0.45">
      <c r="A34" s="112"/>
      <c r="B34" s="60"/>
      <c r="C34" s="112"/>
      <c r="D34" s="112"/>
      <c r="E34" s="112"/>
      <c r="F34" s="112"/>
      <c r="G34" s="113"/>
      <c r="H34" s="113"/>
      <c r="I34" s="114"/>
      <c r="J34" s="63"/>
      <c r="K34" s="62"/>
      <c r="L34" s="62"/>
      <c r="M34" s="61"/>
      <c r="N34" s="61"/>
      <c r="O34" s="61"/>
      <c r="P34" s="61"/>
      <c r="Q34" s="62"/>
      <c r="R34" s="63"/>
      <c r="S34" s="63"/>
      <c r="T34" s="64"/>
      <c r="U34" s="115" t="str">
        <f>IF(F34&lt;&gt;"",IFERROR(HLOOKUP("prediction_xgb_"&amp;F34,ML_prediction!$D$4:$AP$6,3,0),"No Analysis"),"")</f>
        <v/>
      </c>
      <c r="V34" s="115" t="str">
        <f>IF(F34&lt;&gt;"",IFERROR(HLOOKUP("prediction_LR_"&amp;F34,ML_prediction!$D$4:$AP$6,3,0),"No Analysis"),"")</f>
        <v/>
      </c>
      <c r="W34" s="116"/>
      <c r="X34" s="116"/>
      <c r="Y34" s="116"/>
      <c r="Z34" s="116"/>
      <c r="AA34" s="116"/>
      <c r="AB34" s="116"/>
      <c r="AC34" s="116"/>
      <c r="AD34" s="64"/>
      <c r="AE34" s="64"/>
      <c r="AF34" s="64"/>
      <c r="AG34" s="64"/>
      <c r="AH34" s="64"/>
      <c r="AI34" s="64"/>
      <c r="AJ34" s="64"/>
      <c r="AK34" s="64"/>
      <c r="AL34" s="65"/>
      <c r="AM34" s="64"/>
      <c r="AN34" s="64"/>
      <c r="AO34" s="117"/>
      <c r="AP34" s="118"/>
      <c r="AQ34" s="66"/>
      <c r="AR34" s="67">
        <f t="shared" si="38"/>
        <v>0</v>
      </c>
      <c r="AS34" s="67"/>
      <c r="AT34" s="119"/>
      <c r="AU34" s="65"/>
      <c r="AV34" s="117"/>
      <c r="AW34" s="119"/>
      <c r="AX34" s="66" t="str">
        <f t="shared" si="39"/>
        <v/>
      </c>
      <c r="AY34" s="67"/>
      <c r="AZ34" s="67" t="str">
        <f t="shared" si="40"/>
        <v/>
      </c>
      <c r="BA34" s="68" t="str">
        <f t="shared" si="41"/>
        <v/>
      </c>
      <c r="BB34" s="87" t="str">
        <f t="shared" si="42"/>
        <v/>
      </c>
      <c r="BC34" s="90"/>
      <c r="BD34" s="91"/>
      <c r="BE34" s="67"/>
      <c r="BF34" s="67" t="str">
        <f t="shared" si="43"/>
        <v/>
      </c>
      <c r="BG34" s="68" t="str">
        <f t="shared" si="44"/>
        <v/>
      </c>
      <c r="BH34" s="87" t="str">
        <f t="shared" si="45"/>
        <v/>
      </c>
      <c r="BI34" s="89"/>
      <c r="BJ34" s="89"/>
      <c r="BK34" s="89"/>
      <c r="BL34" s="89"/>
      <c r="BN34" s="60">
        <v>45533.765532407408</v>
      </c>
      <c r="BO34" s="3">
        <v>0</v>
      </c>
    </row>
    <row r="35" spans="1:67" x14ac:dyDescent="0.45">
      <c r="A35" s="112"/>
      <c r="B35" s="60"/>
      <c r="C35" s="112"/>
      <c r="D35" s="112"/>
      <c r="E35" s="112"/>
      <c r="F35" s="112"/>
      <c r="G35" s="113"/>
      <c r="H35" s="113"/>
      <c r="I35" s="114"/>
      <c r="J35" s="63"/>
      <c r="K35" s="62"/>
      <c r="L35" s="62"/>
      <c r="M35" s="61"/>
      <c r="N35" s="61"/>
      <c r="O35" s="61"/>
      <c r="P35" s="61"/>
      <c r="Q35" s="62"/>
      <c r="R35" s="63"/>
      <c r="S35" s="63"/>
      <c r="T35" s="64"/>
      <c r="U35" s="115" t="str">
        <f>IF(F35&lt;&gt;"",IFERROR(HLOOKUP("prediction_xgb_"&amp;F35,ML_prediction!$D$4:$AP$6,3,0),"No Analysis"),"")</f>
        <v/>
      </c>
      <c r="V35" s="115" t="str">
        <f>IF(F35&lt;&gt;"",IFERROR(HLOOKUP("prediction_LR_"&amp;F35,ML_prediction!$D$4:$AP$6,3,0),"No Analysis"),"")</f>
        <v/>
      </c>
      <c r="W35" s="116"/>
      <c r="X35" s="116"/>
      <c r="Y35" s="116"/>
      <c r="Z35" s="116"/>
      <c r="AA35" s="116"/>
      <c r="AB35" s="116"/>
      <c r="AC35" s="116"/>
      <c r="AD35" s="64"/>
      <c r="AE35" s="64"/>
      <c r="AF35" s="64"/>
      <c r="AG35" s="64"/>
      <c r="AH35" s="64"/>
      <c r="AI35" s="64"/>
      <c r="AJ35" s="64"/>
      <c r="AK35" s="64"/>
      <c r="AL35" s="65"/>
      <c r="AM35" s="64"/>
      <c r="AN35" s="64"/>
      <c r="AO35" s="117"/>
      <c r="AP35" s="118"/>
      <c r="AQ35" s="66"/>
      <c r="AR35" s="67">
        <f t="shared" si="38"/>
        <v>0</v>
      </c>
      <c r="AS35" s="67"/>
      <c r="AT35" s="119"/>
      <c r="AU35" s="65"/>
      <c r="AV35" s="117"/>
      <c r="AW35" s="119"/>
      <c r="AX35" s="66" t="str">
        <f t="shared" si="39"/>
        <v/>
      </c>
      <c r="AY35" s="67"/>
      <c r="AZ35" s="67" t="str">
        <f t="shared" si="40"/>
        <v/>
      </c>
      <c r="BA35" s="68" t="str">
        <f t="shared" si="41"/>
        <v/>
      </c>
      <c r="BB35" s="87" t="str">
        <f t="shared" si="42"/>
        <v/>
      </c>
      <c r="BC35" s="90"/>
      <c r="BD35" s="91"/>
      <c r="BE35" s="67"/>
      <c r="BF35" s="67" t="str">
        <f t="shared" si="43"/>
        <v/>
      </c>
      <c r="BG35" s="68" t="str">
        <f t="shared" si="44"/>
        <v/>
      </c>
      <c r="BH35" s="87" t="str">
        <f t="shared" si="45"/>
        <v/>
      </c>
      <c r="BI35" s="89"/>
      <c r="BJ35" s="89"/>
      <c r="BK35" s="89"/>
      <c r="BL35" s="89"/>
      <c r="BN35" s="60">
        <v>45533.767025462963</v>
      </c>
      <c r="BO35" s="3">
        <v>0</v>
      </c>
    </row>
    <row r="36" spans="1:67" x14ac:dyDescent="0.45">
      <c r="A36" s="112"/>
      <c r="B36" s="60"/>
      <c r="C36" s="112"/>
      <c r="D36" s="112"/>
      <c r="E36" s="112"/>
      <c r="F36" s="112"/>
      <c r="G36" s="113"/>
      <c r="H36" s="113"/>
      <c r="I36" s="114"/>
      <c r="J36" s="63"/>
      <c r="K36" s="62"/>
      <c r="L36" s="62"/>
      <c r="M36" s="61"/>
      <c r="N36" s="61"/>
      <c r="O36" s="61"/>
      <c r="P36" s="61"/>
      <c r="Q36" s="62"/>
      <c r="R36" s="63"/>
      <c r="S36" s="63"/>
      <c r="T36" s="64"/>
      <c r="U36" s="115" t="str">
        <f>IF(F36&lt;&gt;"",IFERROR(HLOOKUP("prediction_xgb_"&amp;F36,ML_prediction!$D$4:$AP$6,3,0),"No Analysis"),"")</f>
        <v/>
      </c>
      <c r="V36" s="115" t="str">
        <f>IF(F36&lt;&gt;"",IFERROR(HLOOKUP("prediction_LR_"&amp;F36,ML_prediction!$D$4:$AP$6,3,0),"No Analysis"),"")</f>
        <v/>
      </c>
      <c r="W36" s="116"/>
      <c r="X36" s="116"/>
      <c r="Y36" s="116"/>
      <c r="Z36" s="116"/>
      <c r="AA36" s="116"/>
      <c r="AB36" s="116"/>
      <c r="AC36" s="116"/>
      <c r="AD36" s="64"/>
      <c r="AE36" s="64"/>
      <c r="AF36" s="64"/>
      <c r="AG36" s="64"/>
      <c r="AH36" s="64"/>
      <c r="AI36" s="64"/>
      <c r="AJ36" s="64"/>
      <c r="AK36" s="64"/>
      <c r="AL36" s="65"/>
      <c r="AM36" s="64"/>
      <c r="AN36" s="64"/>
      <c r="AO36" s="117"/>
      <c r="AP36" s="118"/>
      <c r="AQ36" s="66"/>
      <c r="AR36" s="67">
        <f t="shared" si="38"/>
        <v>0</v>
      </c>
      <c r="AS36" s="67"/>
      <c r="AT36" s="119"/>
      <c r="AU36" s="65"/>
      <c r="AV36" s="117"/>
      <c r="AW36" s="119"/>
      <c r="AX36" s="66" t="str">
        <f t="shared" si="39"/>
        <v/>
      </c>
      <c r="AY36" s="67"/>
      <c r="AZ36" s="67" t="str">
        <f t="shared" si="40"/>
        <v/>
      </c>
      <c r="BA36" s="68" t="str">
        <f t="shared" si="41"/>
        <v/>
      </c>
      <c r="BB36" s="87" t="str">
        <f t="shared" si="42"/>
        <v/>
      </c>
      <c r="BC36" s="90"/>
      <c r="BD36" s="91"/>
      <c r="BE36" s="67"/>
      <c r="BF36" s="67" t="str">
        <f t="shared" si="43"/>
        <v/>
      </c>
      <c r="BG36" s="68" t="str">
        <f t="shared" si="44"/>
        <v/>
      </c>
      <c r="BH36" s="87" t="str">
        <f t="shared" si="45"/>
        <v/>
      </c>
      <c r="BI36" s="89"/>
      <c r="BJ36" s="89"/>
      <c r="BK36" s="89"/>
      <c r="BL36" s="89"/>
      <c r="BN36" s="60">
        <v>45533.768425925926</v>
      </c>
      <c r="BO36" s="3">
        <v>0</v>
      </c>
    </row>
    <row r="37" spans="1:67" x14ac:dyDescent="0.45">
      <c r="A37" s="112"/>
      <c r="B37" s="60"/>
      <c r="C37" s="112"/>
      <c r="D37" s="112"/>
      <c r="E37" s="112"/>
      <c r="F37" s="112"/>
      <c r="G37" s="113"/>
      <c r="H37" s="113"/>
      <c r="I37" s="114"/>
      <c r="J37" s="63"/>
      <c r="K37" s="62"/>
      <c r="L37" s="62"/>
      <c r="M37" s="61"/>
      <c r="N37" s="61"/>
      <c r="O37" s="61"/>
      <c r="P37" s="61"/>
      <c r="Q37" s="62"/>
      <c r="R37" s="63"/>
      <c r="S37" s="63"/>
      <c r="T37" s="64"/>
      <c r="U37" s="115" t="str">
        <f>IF(F37&lt;&gt;"",IFERROR(HLOOKUP("prediction_xgb_"&amp;F37,ML_prediction!$D$4:$AP$6,3,0),"No Analysis"),"")</f>
        <v/>
      </c>
      <c r="V37" s="115" t="str">
        <f>IF(F37&lt;&gt;"",IFERROR(HLOOKUP("prediction_LR_"&amp;F37,ML_prediction!$D$4:$AP$6,3,0),"No Analysis"),"")</f>
        <v/>
      </c>
      <c r="W37" s="116"/>
      <c r="X37" s="116"/>
      <c r="Y37" s="116"/>
      <c r="Z37" s="116"/>
      <c r="AA37" s="116"/>
      <c r="AB37" s="116"/>
      <c r="AC37" s="116"/>
      <c r="AD37" s="64"/>
      <c r="AE37" s="64"/>
      <c r="AF37" s="64"/>
      <c r="AG37" s="64"/>
      <c r="AH37" s="64"/>
      <c r="AI37" s="64"/>
      <c r="AJ37" s="64"/>
      <c r="AK37" s="64"/>
      <c r="AL37" s="65"/>
      <c r="AM37" s="64"/>
      <c r="AN37" s="64"/>
      <c r="AO37" s="117"/>
      <c r="AP37" s="118"/>
      <c r="AQ37" s="66"/>
      <c r="AR37" s="67">
        <f t="shared" si="38"/>
        <v>0</v>
      </c>
      <c r="AS37" s="67"/>
      <c r="AT37" s="119"/>
      <c r="AU37" s="65"/>
      <c r="AV37" s="117"/>
      <c r="AW37" s="119"/>
      <c r="AX37" s="66" t="str">
        <f t="shared" si="39"/>
        <v/>
      </c>
      <c r="AY37" s="67"/>
      <c r="AZ37" s="67" t="str">
        <f t="shared" si="40"/>
        <v/>
      </c>
      <c r="BA37" s="68" t="str">
        <f t="shared" si="41"/>
        <v/>
      </c>
      <c r="BB37" s="87" t="str">
        <f t="shared" si="42"/>
        <v/>
      </c>
      <c r="BC37" s="90"/>
      <c r="BD37" s="91"/>
      <c r="BE37" s="67"/>
      <c r="BF37" s="67" t="str">
        <f t="shared" si="43"/>
        <v/>
      </c>
      <c r="BG37" s="68" t="str">
        <f t="shared" si="44"/>
        <v/>
      </c>
      <c r="BH37" s="87" t="str">
        <f t="shared" si="45"/>
        <v/>
      </c>
      <c r="BI37" s="89"/>
      <c r="BJ37" s="89"/>
      <c r="BK37" s="89"/>
      <c r="BL37" s="89"/>
      <c r="BN37" s="60">
        <v>45533.769814814812</v>
      </c>
      <c r="BO37" s="3">
        <v>0</v>
      </c>
    </row>
    <row r="38" spans="1:67" x14ac:dyDescent="0.45">
      <c r="A38" s="112"/>
      <c r="B38" s="60"/>
      <c r="C38" s="112"/>
      <c r="D38" s="112"/>
      <c r="E38" s="112"/>
      <c r="F38" s="112"/>
      <c r="G38" s="113"/>
      <c r="H38" s="113"/>
      <c r="I38" s="114"/>
      <c r="J38" s="63"/>
      <c r="K38" s="62"/>
      <c r="L38" s="62"/>
      <c r="M38" s="61"/>
      <c r="N38" s="61"/>
      <c r="O38" s="61"/>
      <c r="P38" s="61"/>
      <c r="Q38" s="62"/>
      <c r="R38" s="63"/>
      <c r="S38" s="63"/>
      <c r="T38" s="64"/>
      <c r="U38" s="115" t="str">
        <f>IF(F38&lt;&gt;"",IFERROR(HLOOKUP("prediction_xgb_"&amp;F38,ML_prediction!$D$4:$AP$6,3,0),"No Analysis"),"")</f>
        <v/>
      </c>
      <c r="V38" s="115" t="str">
        <f>IF(F38&lt;&gt;"",IFERROR(HLOOKUP("prediction_LR_"&amp;F38,ML_prediction!$D$4:$AP$6,3,0),"No Analysis"),"")</f>
        <v/>
      </c>
      <c r="W38" s="116"/>
      <c r="X38" s="116"/>
      <c r="Y38" s="116"/>
      <c r="Z38" s="116"/>
      <c r="AA38" s="116"/>
      <c r="AB38" s="116"/>
      <c r="AC38" s="116"/>
      <c r="AD38" s="64"/>
      <c r="AE38" s="64"/>
      <c r="AF38" s="64"/>
      <c r="AG38" s="64"/>
      <c r="AH38" s="64"/>
      <c r="AI38" s="64"/>
      <c r="AJ38" s="64"/>
      <c r="AK38" s="64"/>
      <c r="AL38" s="65"/>
      <c r="AM38" s="64"/>
      <c r="AN38" s="64"/>
      <c r="AO38" s="117"/>
      <c r="AP38" s="118"/>
      <c r="AQ38" s="66"/>
      <c r="AR38" s="67">
        <f t="shared" si="38"/>
        <v>0</v>
      </c>
      <c r="AS38" s="67"/>
      <c r="AT38" s="119"/>
      <c r="AU38" s="65"/>
      <c r="AV38" s="117"/>
      <c r="AW38" s="119"/>
      <c r="AX38" s="66" t="str">
        <f t="shared" si="39"/>
        <v/>
      </c>
      <c r="AY38" s="67"/>
      <c r="AZ38" s="67" t="str">
        <f t="shared" si="40"/>
        <v/>
      </c>
      <c r="BA38" s="68" t="str">
        <f t="shared" si="41"/>
        <v/>
      </c>
      <c r="BB38" s="87" t="str">
        <f t="shared" si="42"/>
        <v/>
      </c>
      <c r="BC38" s="90"/>
      <c r="BD38" s="91"/>
      <c r="BE38" s="67"/>
      <c r="BF38" s="67" t="str">
        <f t="shared" si="43"/>
        <v/>
      </c>
      <c r="BG38" s="68" t="str">
        <f t="shared" si="44"/>
        <v/>
      </c>
      <c r="BH38" s="87" t="str">
        <f t="shared" si="45"/>
        <v/>
      </c>
      <c r="BI38" s="89"/>
      <c r="BJ38" s="89"/>
      <c r="BK38" s="89"/>
      <c r="BL38" s="89"/>
      <c r="BN38" s="60">
        <v>45533.771203703705</v>
      </c>
      <c r="BO38" s="3">
        <v>0</v>
      </c>
    </row>
    <row r="39" spans="1:67" x14ac:dyDescent="0.45">
      <c r="A39" s="112"/>
      <c r="B39" s="60"/>
      <c r="C39" s="112"/>
      <c r="D39" s="112"/>
      <c r="E39" s="112"/>
      <c r="F39" s="112"/>
      <c r="G39" s="113"/>
      <c r="H39" s="113"/>
      <c r="I39" s="114"/>
      <c r="J39" s="63"/>
      <c r="K39" s="62"/>
      <c r="L39" s="62"/>
      <c r="M39" s="61"/>
      <c r="N39" s="61"/>
      <c r="O39" s="61"/>
      <c r="P39" s="61"/>
      <c r="Q39" s="62"/>
      <c r="R39" s="63"/>
      <c r="S39" s="63"/>
      <c r="T39" s="64"/>
      <c r="U39" s="115" t="str">
        <f>IF(F39&lt;&gt;"",IFERROR(HLOOKUP("prediction_xgb_"&amp;F39,ML_prediction!$D$4:$AP$6,3,0),"No Analysis"),"")</f>
        <v/>
      </c>
      <c r="V39" s="115" t="str">
        <f>IF(F39&lt;&gt;"",IFERROR(HLOOKUP("prediction_LR_"&amp;F39,ML_prediction!$D$4:$AP$6,3,0),"No Analysis"),"")</f>
        <v/>
      </c>
      <c r="W39" s="116"/>
      <c r="X39" s="116"/>
      <c r="Y39" s="116"/>
      <c r="Z39" s="116"/>
      <c r="AA39" s="116"/>
      <c r="AB39" s="116"/>
      <c r="AC39" s="116"/>
      <c r="AD39" s="64"/>
      <c r="AE39" s="64"/>
      <c r="AF39" s="64"/>
      <c r="AG39" s="64"/>
      <c r="AH39" s="64"/>
      <c r="AI39" s="64"/>
      <c r="AJ39" s="64"/>
      <c r="AK39" s="64"/>
      <c r="AL39" s="65"/>
      <c r="AM39" s="64"/>
      <c r="AN39" s="64"/>
      <c r="AO39" s="117"/>
      <c r="AP39" s="118"/>
      <c r="AQ39" s="66"/>
      <c r="AR39" s="67">
        <f t="shared" si="38"/>
        <v>0</v>
      </c>
      <c r="AS39" s="67"/>
      <c r="AT39" s="119"/>
      <c r="AU39" s="65"/>
      <c r="AV39" s="117"/>
      <c r="AW39" s="119"/>
      <c r="AX39" s="66" t="str">
        <f t="shared" si="39"/>
        <v/>
      </c>
      <c r="AY39" s="67"/>
      <c r="AZ39" s="67" t="str">
        <f t="shared" si="40"/>
        <v/>
      </c>
      <c r="BA39" s="68" t="str">
        <f t="shared" si="41"/>
        <v/>
      </c>
      <c r="BB39" s="87" t="str">
        <f t="shared" si="42"/>
        <v/>
      </c>
      <c r="BC39" s="90"/>
      <c r="BD39" s="91"/>
      <c r="BE39" s="67"/>
      <c r="BF39" s="67" t="str">
        <f t="shared" si="43"/>
        <v/>
      </c>
      <c r="BG39" s="68" t="str">
        <f t="shared" si="44"/>
        <v/>
      </c>
      <c r="BH39" s="87" t="str">
        <f t="shared" si="45"/>
        <v/>
      </c>
      <c r="BI39" s="89"/>
      <c r="BJ39" s="89"/>
      <c r="BK39" s="89"/>
      <c r="BL39" s="89"/>
      <c r="BN39" s="60">
        <v>45533.773287037038</v>
      </c>
      <c r="BO39" s="3">
        <v>0</v>
      </c>
    </row>
    <row r="40" spans="1:67" x14ac:dyDescent="0.45">
      <c r="A40" s="112"/>
      <c r="B40" s="60"/>
      <c r="C40" s="112"/>
      <c r="D40" s="112"/>
      <c r="E40" s="112"/>
      <c r="F40" s="112"/>
      <c r="G40" s="113"/>
      <c r="H40" s="113"/>
      <c r="I40" s="114"/>
      <c r="J40" s="63"/>
      <c r="K40" s="62"/>
      <c r="L40" s="62"/>
      <c r="M40" s="61"/>
      <c r="N40" s="61"/>
      <c r="O40" s="61"/>
      <c r="P40" s="61"/>
      <c r="Q40" s="62"/>
      <c r="R40" s="63"/>
      <c r="S40" s="63"/>
      <c r="T40" s="64"/>
      <c r="U40" s="115" t="str">
        <f>IF(F40&lt;&gt;"",IFERROR(HLOOKUP("prediction_xgb_"&amp;F40,ML_prediction!$D$4:$AP$6,3,0),"No Analysis"),"")</f>
        <v/>
      </c>
      <c r="V40" s="115" t="str">
        <f>IF(F40&lt;&gt;"",IFERROR(HLOOKUP("prediction_LR_"&amp;F40,ML_prediction!$D$4:$AP$6,3,0),"No Analysis"),"")</f>
        <v/>
      </c>
      <c r="W40" s="116"/>
      <c r="X40" s="116"/>
      <c r="Y40" s="116"/>
      <c r="Z40" s="116"/>
      <c r="AA40" s="116"/>
      <c r="AB40" s="116"/>
      <c r="AC40" s="116"/>
      <c r="AD40" s="64"/>
      <c r="AE40" s="64"/>
      <c r="AF40" s="64"/>
      <c r="AG40" s="64"/>
      <c r="AH40" s="64"/>
      <c r="AI40" s="64"/>
      <c r="AJ40" s="64"/>
      <c r="AK40" s="64"/>
      <c r="AL40" s="65"/>
      <c r="AM40" s="64"/>
      <c r="AN40" s="64"/>
      <c r="AO40" s="117"/>
      <c r="AP40" s="118"/>
      <c r="AQ40" s="66"/>
      <c r="AR40" s="67">
        <f t="shared" si="38"/>
        <v>0</v>
      </c>
      <c r="AS40" s="67"/>
      <c r="AT40" s="119"/>
      <c r="AU40" s="65"/>
      <c r="AV40" s="117"/>
      <c r="AW40" s="119"/>
      <c r="AX40" s="66" t="str">
        <f t="shared" si="39"/>
        <v/>
      </c>
      <c r="AY40" s="67"/>
      <c r="AZ40" s="67" t="str">
        <f t="shared" si="40"/>
        <v/>
      </c>
      <c r="BA40" s="68" t="str">
        <f t="shared" si="41"/>
        <v/>
      </c>
      <c r="BB40" s="87" t="str">
        <f t="shared" si="42"/>
        <v/>
      </c>
      <c r="BC40" s="90"/>
      <c r="BD40" s="91"/>
      <c r="BE40" s="67"/>
      <c r="BF40" s="67" t="str">
        <f t="shared" si="43"/>
        <v/>
      </c>
      <c r="BG40" s="68" t="str">
        <f t="shared" si="44"/>
        <v/>
      </c>
      <c r="BH40" s="87" t="str">
        <f t="shared" si="45"/>
        <v/>
      </c>
      <c r="BI40" s="89"/>
      <c r="BJ40" s="89"/>
      <c r="BK40" s="89"/>
      <c r="BL40" s="89"/>
      <c r="BN40" s="60">
        <v>45533.77416666667</v>
      </c>
      <c r="BO40" s="3">
        <v>0</v>
      </c>
    </row>
    <row r="41" spans="1:67" x14ac:dyDescent="0.45">
      <c r="A41" s="112"/>
      <c r="B41" s="60"/>
      <c r="C41" s="112"/>
      <c r="D41" s="112"/>
      <c r="E41" s="112"/>
      <c r="F41" s="112"/>
      <c r="G41" s="113"/>
      <c r="H41" s="113"/>
      <c r="I41" s="114"/>
      <c r="J41" s="63"/>
      <c r="K41" s="62"/>
      <c r="L41" s="62"/>
      <c r="M41" s="61"/>
      <c r="N41" s="61"/>
      <c r="O41" s="61"/>
      <c r="P41" s="61"/>
      <c r="Q41" s="62"/>
      <c r="R41" s="63"/>
      <c r="S41" s="63"/>
      <c r="T41" s="64"/>
      <c r="U41" s="115" t="str">
        <f>IF(F41&lt;&gt;"",IFERROR(HLOOKUP("prediction_xgb_"&amp;F41,ML_prediction!$D$4:$AP$6,3,0),"No Analysis"),"")</f>
        <v/>
      </c>
      <c r="V41" s="115" t="str">
        <f>IF(F41&lt;&gt;"",IFERROR(HLOOKUP("prediction_LR_"&amp;F41,ML_prediction!$D$4:$AP$6,3,0),"No Analysis"),"")</f>
        <v/>
      </c>
      <c r="W41" s="116"/>
      <c r="X41" s="116"/>
      <c r="Y41" s="116"/>
      <c r="Z41" s="116"/>
      <c r="AA41" s="116"/>
      <c r="AB41" s="116"/>
      <c r="AC41" s="116"/>
      <c r="AD41" s="64"/>
      <c r="AE41" s="64"/>
      <c r="AF41" s="64"/>
      <c r="AG41" s="64"/>
      <c r="AH41" s="64"/>
      <c r="AI41" s="64"/>
      <c r="AJ41" s="64"/>
      <c r="AK41" s="64"/>
      <c r="AL41" s="65"/>
      <c r="AM41" s="64"/>
      <c r="AN41" s="64"/>
      <c r="AO41" s="117"/>
      <c r="AP41" s="118"/>
      <c r="AQ41" s="66"/>
      <c r="AR41" s="67">
        <f t="shared" si="38"/>
        <v>0</v>
      </c>
      <c r="AS41" s="67"/>
      <c r="AT41" s="119"/>
      <c r="AU41" s="65"/>
      <c r="AV41" s="117"/>
      <c r="AW41" s="119"/>
      <c r="AX41" s="66" t="str">
        <f t="shared" si="39"/>
        <v/>
      </c>
      <c r="AY41" s="67"/>
      <c r="AZ41" s="67" t="str">
        <f t="shared" si="40"/>
        <v/>
      </c>
      <c r="BA41" s="68" t="str">
        <f t="shared" si="41"/>
        <v/>
      </c>
      <c r="BB41" s="87" t="str">
        <f t="shared" si="42"/>
        <v/>
      </c>
      <c r="BC41" s="90"/>
      <c r="BD41" s="91"/>
      <c r="BE41" s="67"/>
      <c r="BF41" s="67" t="str">
        <f t="shared" si="43"/>
        <v/>
      </c>
      <c r="BG41" s="68" t="str">
        <f t="shared" si="44"/>
        <v/>
      </c>
      <c r="BH41" s="87" t="str">
        <f t="shared" si="45"/>
        <v/>
      </c>
      <c r="BI41" s="89"/>
      <c r="BJ41" s="89"/>
      <c r="BK41" s="89"/>
      <c r="BL41" s="89"/>
      <c r="BN41" s="60">
        <v>45533.777604166666</v>
      </c>
      <c r="BO41" s="3">
        <v>0</v>
      </c>
    </row>
    <row r="42" spans="1:67" x14ac:dyDescent="0.45">
      <c r="A42" s="112"/>
      <c r="B42" s="60"/>
      <c r="C42" s="112"/>
      <c r="D42" s="112"/>
      <c r="E42" s="112"/>
      <c r="F42" s="112"/>
      <c r="G42" s="113"/>
      <c r="H42" s="113"/>
      <c r="I42" s="114"/>
      <c r="J42" s="63"/>
      <c r="K42" s="62"/>
      <c r="L42" s="62"/>
      <c r="M42" s="61"/>
      <c r="N42" s="61"/>
      <c r="O42" s="61"/>
      <c r="P42" s="61"/>
      <c r="Q42" s="62"/>
      <c r="R42" s="63"/>
      <c r="S42" s="63"/>
      <c r="T42" s="64"/>
      <c r="U42" s="115" t="str">
        <f>IF(F42&lt;&gt;"",IFERROR(HLOOKUP("prediction_xgb_"&amp;F42,ML_prediction!$D$4:$AP$6,3,0),"No Analysis"),"")</f>
        <v/>
      </c>
      <c r="V42" s="115" t="str">
        <f>IF(F42&lt;&gt;"",IFERROR(HLOOKUP("prediction_LR_"&amp;F42,ML_prediction!$D$4:$AP$6,3,0),"No Analysis"),"")</f>
        <v/>
      </c>
      <c r="W42" s="116"/>
      <c r="X42" s="116"/>
      <c r="Y42" s="116"/>
      <c r="Z42" s="116"/>
      <c r="AA42" s="116"/>
      <c r="AB42" s="116"/>
      <c r="AC42" s="116"/>
      <c r="AD42" s="64"/>
      <c r="AE42" s="64"/>
      <c r="AF42" s="64"/>
      <c r="AG42" s="64"/>
      <c r="AH42" s="64"/>
      <c r="AI42" s="64"/>
      <c r="AJ42" s="64"/>
      <c r="AK42" s="64"/>
      <c r="AL42" s="65"/>
      <c r="AM42" s="64"/>
      <c r="AN42" s="64"/>
      <c r="AO42" s="117"/>
      <c r="AP42" s="118"/>
      <c r="AQ42" s="66"/>
      <c r="AR42" s="67">
        <f t="shared" si="38"/>
        <v>0</v>
      </c>
      <c r="AS42" s="67"/>
      <c r="AT42" s="119"/>
      <c r="AU42" s="65"/>
      <c r="AV42" s="117"/>
      <c r="AW42" s="119"/>
      <c r="AX42" s="66" t="str">
        <f t="shared" si="39"/>
        <v/>
      </c>
      <c r="AY42" s="67"/>
      <c r="AZ42" s="67" t="str">
        <f t="shared" si="40"/>
        <v/>
      </c>
      <c r="BA42" s="68" t="str">
        <f t="shared" si="41"/>
        <v/>
      </c>
      <c r="BB42" s="87" t="str">
        <f t="shared" si="42"/>
        <v/>
      </c>
      <c r="BC42" s="90"/>
      <c r="BD42" s="91"/>
      <c r="BE42" s="67"/>
      <c r="BF42" s="67" t="str">
        <f t="shared" si="43"/>
        <v/>
      </c>
      <c r="BG42" s="68" t="str">
        <f t="shared" si="44"/>
        <v/>
      </c>
      <c r="BH42" s="87" t="str">
        <f t="shared" si="45"/>
        <v/>
      </c>
      <c r="BI42" s="89"/>
      <c r="BJ42" s="89"/>
      <c r="BK42" s="89"/>
      <c r="BL42" s="89"/>
      <c r="BN42" s="60"/>
      <c r="BO42" s="3"/>
    </row>
    <row r="43" spans="1:67" x14ac:dyDescent="0.45">
      <c r="A43" s="112"/>
      <c r="B43" s="60"/>
      <c r="C43" s="112"/>
      <c r="D43" s="112"/>
      <c r="E43" s="112"/>
      <c r="F43" s="112"/>
      <c r="G43" s="113"/>
      <c r="H43" s="113"/>
      <c r="I43" s="114"/>
      <c r="J43" s="63"/>
      <c r="K43" s="62"/>
      <c r="L43" s="62"/>
      <c r="M43" s="61"/>
      <c r="N43" s="61"/>
      <c r="O43" s="61"/>
      <c r="P43" s="61"/>
      <c r="Q43" s="62"/>
      <c r="R43" s="63"/>
      <c r="S43" s="63"/>
      <c r="T43" s="64"/>
      <c r="U43" s="115" t="str">
        <f>IF(F43&lt;&gt;"",IFERROR(HLOOKUP("prediction_xgb_"&amp;F43,ML_prediction!$D$4:$AP$6,3,0),"No Analysis"),"")</f>
        <v/>
      </c>
      <c r="V43" s="115" t="str">
        <f>IF(F43&lt;&gt;"",IFERROR(HLOOKUP("prediction_LR_"&amp;F43,ML_prediction!$D$4:$AP$6,3,0),"No Analysis"),"")</f>
        <v/>
      </c>
      <c r="W43" s="116"/>
      <c r="X43" s="116"/>
      <c r="Y43" s="116"/>
      <c r="Z43" s="116"/>
      <c r="AA43" s="116"/>
      <c r="AB43" s="116"/>
      <c r="AC43" s="116"/>
      <c r="AD43" s="64"/>
      <c r="AE43" s="64"/>
      <c r="AF43" s="64"/>
      <c r="AG43" s="64"/>
      <c r="AH43" s="64"/>
      <c r="AI43" s="64"/>
      <c r="AJ43" s="64"/>
      <c r="AK43" s="64"/>
      <c r="AL43" s="65"/>
      <c r="AM43" s="64"/>
      <c r="AN43" s="64"/>
      <c r="AO43" s="117"/>
      <c r="AP43" s="118"/>
      <c r="AQ43" s="66"/>
      <c r="AR43" s="67">
        <f t="shared" si="38"/>
        <v>0</v>
      </c>
      <c r="AS43" s="67"/>
      <c r="AT43" s="119"/>
      <c r="AU43" s="65"/>
      <c r="AV43" s="117"/>
      <c r="AW43" s="119"/>
      <c r="AX43" s="66" t="str">
        <f t="shared" si="39"/>
        <v/>
      </c>
      <c r="AY43" s="67"/>
      <c r="AZ43" s="67" t="str">
        <f t="shared" si="40"/>
        <v/>
      </c>
      <c r="BA43" s="68" t="str">
        <f t="shared" si="41"/>
        <v/>
      </c>
      <c r="BB43" s="87" t="str">
        <f t="shared" si="42"/>
        <v/>
      </c>
      <c r="BC43" s="90"/>
      <c r="BD43" s="91"/>
      <c r="BE43" s="67"/>
      <c r="BF43" s="67" t="str">
        <f t="shared" si="43"/>
        <v/>
      </c>
      <c r="BG43" s="68" t="str">
        <f t="shared" si="44"/>
        <v/>
      </c>
      <c r="BH43" s="87" t="str">
        <f t="shared" si="45"/>
        <v/>
      </c>
      <c r="BI43" s="89"/>
      <c r="BJ43" s="89"/>
      <c r="BK43" s="89"/>
      <c r="BL43" s="89"/>
      <c r="BN43" s="60"/>
      <c r="BO43" s="3"/>
    </row>
    <row r="44" spans="1:67" x14ac:dyDescent="0.45">
      <c r="A44" s="112"/>
      <c r="B44" s="60"/>
      <c r="C44" s="112"/>
      <c r="D44" s="112"/>
      <c r="E44" s="112"/>
      <c r="F44" s="112"/>
      <c r="G44" s="113"/>
      <c r="H44" s="113"/>
      <c r="I44" s="114"/>
      <c r="J44" s="63"/>
      <c r="K44" s="62"/>
      <c r="L44" s="62"/>
      <c r="M44" s="61"/>
      <c r="N44" s="61"/>
      <c r="O44" s="61"/>
      <c r="P44" s="61"/>
      <c r="Q44" s="62"/>
      <c r="R44" s="63"/>
      <c r="S44" s="63"/>
      <c r="T44" s="64"/>
      <c r="U44" s="115" t="str">
        <f>IF(F44&lt;&gt;"",IFERROR(HLOOKUP("prediction_xgb_"&amp;F44,ML_prediction!$D$4:$AP$6,3,0),"No Analysis"),"")</f>
        <v/>
      </c>
      <c r="V44" s="115" t="str">
        <f>IF(F44&lt;&gt;"",IFERROR(HLOOKUP("prediction_LR_"&amp;F44,ML_prediction!$D$4:$AP$6,3,0),"No Analysis"),"")</f>
        <v/>
      </c>
      <c r="W44" s="116"/>
      <c r="X44" s="116"/>
      <c r="Y44" s="116"/>
      <c r="Z44" s="116"/>
      <c r="AA44" s="116"/>
      <c r="AB44" s="116"/>
      <c r="AC44" s="116"/>
      <c r="AD44" s="64"/>
      <c r="AE44" s="64"/>
      <c r="AF44" s="64"/>
      <c r="AG44" s="64"/>
      <c r="AH44" s="64"/>
      <c r="AI44" s="64"/>
      <c r="AJ44" s="64"/>
      <c r="AK44" s="64"/>
      <c r="AL44" s="65"/>
      <c r="AM44" s="64"/>
      <c r="AN44" s="64"/>
      <c r="AO44" s="117"/>
      <c r="AP44" s="118"/>
      <c r="AQ44" s="66"/>
      <c r="AR44" s="67">
        <f t="shared" si="38"/>
        <v>0</v>
      </c>
      <c r="AS44" s="67"/>
      <c r="AT44" s="119"/>
      <c r="AU44" s="65"/>
      <c r="AV44" s="117"/>
      <c r="AW44" s="119"/>
      <c r="AX44" s="66" t="str">
        <f t="shared" si="39"/>
        <v/>
      </c>
      <c r="AY44" s="67"/>
      <c r="AZ44" s="67" t="str">
        <f t="shared" si="40"/>
        <v/>
      </c>
      <c r="BA44" s="68" t="str">
        <f t="shared" si="41"/>
        <v/>
      </c>
      <c r="BB44" s="87" t="str">
        <f t="shared" si="42"/>
        <v/>
      </c>
      <c r="BC44" s="90"/>
      <c r="BD44" s="91"/>
      <c r="BE44" s="67"/>
      <c r="BF44" s="67" t="str">
        <f t="shared" si="43"/>
        <v/>
      </c>
      <c r="BG44" s="68" t="str">
        <f t="shared" si="44"/>
        <v/>
      </c>
      <c r="BH44" s="87" t="str">
        <f t="shared" si="45"/>
        <v/>
      </c>
      <c r="BI44" s="89"/>
      <c r="BJ44" s="89"/>
      <c r="BK44" s="89"/>
      <c r="BL44" s="89"/>
      <c r="BN44" s="60"/>
      <c r="BO44" s="3"/>
    </row>
    <row r="45" spans="1:67" x14ac:dyDescent="0.45">
      <c r="A45" s="112"/>
      <c r="B45" s="60"/>
      <c r="C45" s="112"/>
      <c r="D45" s="112"/>
      <c r="E45" s="112"/>
      <c r="F45" s="112"/>
      <c r="G45" s="113"/>
      <c r="H45" s="113"/>
      <c r="I45" s="114"/>
      <c r="J45" s="63"/>
      <c r="K45" s="62"/>
      <c r="L45" s="62"/>
      <c r="M45" s="61"/>
      <c r="N45" s="61"/>
      <c r="O45" s="61"/>
      <c r="P45" s="61"/>
      <c r="Q45" s="62"/>
      <c r="R45" s="63"/>
      <c r="S45" s="63"/>
      <c r="T45" s="64"/>
      <c r="U45" s="115" t="str">
        <f>IF(F45&lt;&gt;"",IFERROR(HLOOKUP("prediction_xgb_"&amp;F45,ML_prediction!$D$4:$AP$6,3,0),"No Analysis"),"")</f>
        <v/>
      </c>
      <c r="V45" s="115" t="str">
        <f>IF(F45&lt;&gt;"",IFERROR(HLOOKUP("prediction_LR_"&amp;F45,ML_prediction!$D$4:$AP$6,3,0),"No Analysis"),"")</f>
        <v/>
      </c>
      <c r="W45" s="116"/>
      <c r="X45" s="116"/>
      <c r="Y45" s="116"/>
      <c r="Z45" s="116"/>
      <c r="AA45" s="116"/>
      <c r="AB45" s="116"/>
      <c r="AC45" s="116"/>
      <c r="AD45" s="64"/>
      <c r="AE45" s="64"/>
      <c r="AF45" s="64"/>
      <c r="AG45" s="64"/>
      <c r="AH45" s="64"/>
      <c r="AI45" s="64"/>
      <c r="AJ45" s="64"/>
      <c r="AK45" s="64"/>
      <c r="AL45" s="65"/>
      <c r="AM45" s="64"/>
      <c r="AN45" s="64"/>
      <c r="AO45" s="117"/>
      <c r="AP45" s="118"/>
      <c r="AQ45" s="66"/>
      <c r="AR45" s="67">
        <f t="shared" si="38"/>
        <v>0</v>
      </c>
      <c r="AS45" s="67"/>
      <c r="AT45" s="119"/>
      <c r="AU45" s="65"/>
      <c r="AV45" s="117"/>
      <c r="AW45" s="119"/>
      <c r="AX45" s="66" t="str">
        <f t="shared" si="39"/>
        <v/>
      </c>
      <c r="AY45" s="67"/>
      <c r="AZ45" s="67" t="str">
        <f t="shared" si="40"/>
        <v/>
      </c>
      <c r="BA45" s="68" t="str">
        <f t="shared" si="41"/>
        <v/>
      </c>
      <c r="BB45" s="87" t="str">
        <f t="shared" si="42"/>
        <v/>
      </c>
      <c r="BC45" s="90"/>
      <c r="BD45" s="91"/>
      <c r="BE45" s="67"/>
      <c r="BF45" s="67" t="str">
        <f t="shared" si="43"/>
        <v/>
      </c>
      <c r="BG45" s="68" t="str">
        <f t="shared" si="44"/>
        <v/>
      </c>
      <c r="BH45" s="87" t="str">
        <f t="shared" si="45"/>
        <v/>
      </c>
      <c r="BI45" s="89"/>
      <c r="BJ45" s="89"/>
      <c r="BK45" s="89"/>
      <c r="BL45" s="89"/>
      <c r="BN45" s="60"/>
      <c r="BO45" s="3"/>
    </row>
    <row r="46" spans="1:67" x14ac:dyDescent="0.45">
      <c r="A46" s="112"/>
      <c r="B46" s="60"/>
      <c r="C46" s="112"/>
      <c r="D46" s="112"/>
      <c r="E46" s="112"/>
      <c r="F46" s="112"/>
      <c r="G46" s="113"/>
      <c r="H46" s="113"/>
      <c r="I46" s="114"/>
      <c r="J46" s="63"/>
      <c r="K46" s="62"/>
      <c r="L46" s="62"/>
      <c r="M46" s="61"/>
      <c r="N46" s="61"/>
      <c r="O46" s="61"/>
      <c r="P46" s="61"/>
      <c r="Q46" s="62"/>
      <c r="R46" s="63"/>
      <c r="S46" s="63"/>
      <c r="T46" s="64"/>
      <c r="U46" s="115" t="str">
        <f>IF(F46&lt;&gt;"",IFERROR(HLOOKUP("prediction_xgb_"&amp;F46,ML_prediction!$D$4:$AP$6,3,0),"No Analysis"),"")</f>
        <v/>
      </c>
      <c r="V46" s="115" t="str">
        <f>IF(F46&lt;&gt;"",IFERROR(HLOOKUP("prediction_LR_"&amp;F46,ML_prediction!$D$4:$AP$6,3,0),"No Analysis"),"")</f>
        <v/>
      </c>
      <c r="W46" s="116"/>
      <c r="X46" s="116"/>
      <c r="Y46" s="116"/>
      <c r="Z46" s="116"/>
      <c r="AA46" s="116"/>
      <c r="AB46" s="116"/>
      <c r="AC46" s="116"/>
      <c r="AD46" s="64"/>
      <c r="AE46" s="64"/>
      <c r="AF46" s="64"/>
      <c r="AG46" s="64"/>
      <c r="AH46" s="64"/>
      <c r="AI46" s="64"/>
      <c r="AJ46" s="64"/>
      <c r="AK46" s="64"/>
      <c r="AL46" s="65"/>
      <c r="AM46" s="64"/>
      <c r="AN46" s="64"/>
      <c r="AO46" s="117"/>
      <c r="AP46" s="118"/>
      <c r="AQ46" s="66"/>
      <c r="AR46" s="67">
        <f t="shared" si="38"/>
        <v>0</v>
      </c>
      <c r="AS46" s="67"/>
      <c r="AT46" s="119"/>
      <c r="AU46" s="65"/>
      <c r="AV46" s="117"/>
      <c r="AW46" s="119"/>
      <c r="AX46" s="66" t="str">
        <f t="shared" si="39"/>
        <v/>
      </c>
      <c r="AY46" s="67"/>
      <c r="AZ46" s="67" t="str">
        <f t="shared" si="40"/>
        <v/>
      </c>
      <c r="BA46" s="68" t="str">
        <f t="shared" si="41"/>
        <v/>
      </c>
      <c r="BB46" s="87" t="str">
        <f t="shared" si="42"/>
        <v/>
      </c>
      <c r="BC46" s="90"/>
      <c r="BD46" s="91"/>
      <c r="BE46" s="67"/>
      <c r="BF46" s="67" t="str">
        <f t="shared" si="43"/>
        <v/>
      </c>
      <c r="BG46" s="68" t="str">
        <f t="shared" si="44"/>
        <v/>
      </c>
      <c r="BH46" s="87" t="str">
        <f t="shared" si="45"/>
        <v/>
      </c>
      <c r="BI46" s="89"/>
      <c r="BJ46" s="89"/>
      <c r="BK46" s="89"/>
      <c r="BL46" s="89"/>
      <c r="BN46" s="60"/>
      <c r="BO46" s="3"/>
    </row>
    <row r="47" spans="1:67" x14ac:dyDescent="0.45">
      <c r="A47" s="112"/>
      <c r="B47" s="60"/>
      <c r="C47" s="112"/>
      <c r="D47" s="112"/>
      <c r="E47" s="112"/>
      <c r="F47" s="112"/>
      <c r="G47" s="113"/>
      <c r="H47" s="113"/>
      <c r="I47" s="114"/>
      <c r="J47" s="63"/>
      <c r="K47" s="62"/>
      <c r="L47" s="62"/>
      <c r="M47" s="61"/>
      <c r="N47" s="61"/>
      <c r="O47" s="61"/>
      <c r="P47" s="61"/>
      <c r="Q47" s="62"/>
      <c r="R47" s="63"/>
      <c r="S47" s="63"/>
      <c r="T47" s="64"/>
      <c r="U47" s="115" t="str">
        <f>IF(F47&lt;&gt;"",IFERROR(HLOOKUP("prediction_xgb_"&amp;F47,ML_prediction!$D$4:$AP$6,3,0),"No Analysis"),"")</f>
        <v/>
      </c>
      <c r="V47" s="115" t="str">
        <f>IF(F47&lt;&gt;"",IFERROR(HLOOKUP("prediction_LR_"&amp;F47,ML_prediction!$D$4:$AP$6,3,0),"No Analysis"),"")</f>
        <v/>
      </c>
      <c r="W47" s="116"/>
      <c r="X47" s="116"/>
      <c r="Y47" s="116"/>
      <c r="Z47" s="116"/>
      <c r="AA47" s="116"/>
      <c r="AB47" s="116"/>
      <c r="AC47" s="116"/>
      <c r="AD47" s="64"/>
      <c r="AE47" s="64"/>
      <c r="AF47" s="64"/>
      <c r="AG47" s="64"/>
      <c r="AH47" s="64"/>
      <c r="AI47" s="64"/>
      <c r="AJ47" s="64"/>
      <c r="AK47" s="64"/>
      <c r="AL47" s="65"/>
      <c r="AM47" s="64"/>
      <c r="AN47" s="64"/>
      <c r="AO47" s="117"/>
      <c r="AP47" s="118"/>
      <c r="AQ47" s="66"/>
      <c r="AR47" s="67">
        <f t="shared" si="38"/>
        <v>0</v>
      </c>
      <c r="AS47" s="67"/>
      <c r="AT47" s="119"/>
      <c r="AU47" s="65"/>
      <c r="AV47" s="117"/>
      <c r="AW47" s="119"/>
      <c r="AX47" s="66" t="str">
        <f t="shared" si="39"/>
        <v/>
      </c>
      <c r="AY47" s="67"/>
      <c r="AZ47" s="67" t="str">
        <f t="shared" si="40"/>
        <v/>
      </c>
      <c r="BA47" s="68" t="str">
        <f t="shared" si="41"/>
        <v/>
      </c>
      <c r="BB47" s="87" t="str">
        <f t="shared" si="42"/>
        <v/>
      </c>
      <c r="BC47" s="90"/>
      <c r="BD47" s="91"/>
      <c r="BE47" s="67"/>
      <c r="BF47" s="67" t="str">
        <f t="shared" si="43"/>
        <v/>
      </c>
      <c r="BG47" s="68" t="str">
        <f t="shared" si="44"/>
        <v/>
      </c>
      <c r="BH47" s="87" t="str">
        <f t="shared" si="45"/>
        <v/>
      </c>
      <c r="BI47" s="89"/>
      <c r="BJ47" s="89"/>
      <c r="BK47" s="89"/>
      <c r="BL47" s="89"/>
      <c r="BN47" s="60"/>
      <c r="BO47" s="3"/>
    </row>
    <row r="48" spans="1:67" x14ac:dyDescent="0.45">
      <c r="A48" s="112"/>
      <c r="B48" s="60"/>
      <c r="C48" s="112"/>
      <c r="D48" s="112"/>
      <c r="E48" s="112"/>
      <c r="F48" s="112"/>
      <c r="G48" s="113"/>
      <c r="H48" s="113"/>
      <c r="I48" s="114"/>
      <c r="J48" s="63"/>
      <c r="K48" s="62"/>
      <c r="L48" s="62"/>
      <c r="M48" s="61"/>
      <c r="N48" s="61"/>
      <c r="O48" s="61"/>
      <c r="P48" s="61"/>
      <c r="Q48" s="62"/>
      <c r="R48" s="63"/>
      <c r="S48" s="63"/>
      <c r="T48" s="64"/>
      <c r="U48" s="115" t="str">
        <f>IF(F48&lt;&gt;"",IFERROR(HLOOKUP("prediction_xgb_"&amp;F48,ML_prediction!$D$4:$AP$6,3,0),"No Analysis"),"")</f>
        <v/>
      </c>
      <c r="V48" s="115" t="str">
        <f>IF(F48&lt;&gt;"",IFERROR(HLOOKUP("prediction_LR_"&amp;F48,ML_prediction!$D$4:$AP$6,3,0),"No Analysis"),"")</f>
        <v/>
      </c>
      <c r="W48" s="116"/>
      <c r="X48" s="116"/>
      <c r="Y48" s="116"/>
      <c r="Z48" s="116"/>
      <c r="AA48" s="116"/>
      <c r="AB48" s="116"/>
      <c r="AC48" s="116"/>
      <c r="AD48" s="64"/>
      <c r="AE48" s="64"/>
      <c r="AF48" s="64"/>
      <c r="AG48" s="64"/>
      <c r="AH48" s="64"/>
      <c r="AI48" s="64"/>
      <c r="AJ48" s="64"/>
      <c r="AK48" s="64"/>
      <c r="AL48" s="65"/>
      <c r="AM48" s="64"/>
      <c r="AN48" s="64"/>
      <c r="AO48" s="117"/>
      <c r="AP48" s="118"/>
      <c r="AQ48" s="66"/>
      <c r="AR48" s="67">
        <f t="shared" si="38"/>
        <v>0</v>
      </c>
      <c r="AS48" s="67"/>
      <c r="AT48" s="119"/>
      <c r="AU48" s="65"/>
      <c r="AV48" s="117"/>
      <c r="AW48" s="119"/>
      <c r="AX48" s="66" t="str">
        <f t="shared" si="39"/>
        <v/>
      </c>
      <c r="AY48" s="67"/>
      <c r="AZ48" s="67" t="str">
        <f t="shared" si="40"/>
        <v/>
      </c>
      <c r="BA48" s="68" t="str">
        <f t="shared" si="41"/>
        <v/>
      </c>
      <c r="BB48" s="87" t="str">
        <f t="shared" si="42"/>
        <v/>
      </c>
      <c r="BC48" s="90"/>
      <c r="BD48" s="91"/>
      <c r="BE48" s="67"/>
      <c r="BF48" s="67" t="str">
        <f t="shared" si="43"/>
        <v/>
      </c>
      <c r="BG48" s="68" t="str">
        <f t="shared" si="44"/>
        <v/>
      </c>
      <c r="BH48" s="87" t="str">
        <f t="shared" si="45"/>
        <v/>
      </c>
      <c r="BI48" s="89"/>
      <c r="BJ48" s="89"/>
      <c r="BK48" s="89"/>
      <c r="BL48" s="89"/>
      <c r="BN48" s="60"/>
      <c r="BO48" s="3"/>
    </row>
    <row r="49" spans="1:67" x14ac:dyDescent="0.45">
      <c r="A49" s="112"/>
      <c r="B49" s="60"/>
      <c r="C49" s="112"/>
      <c r="D49" s="112"/>
      <c r="E49" s="112"/>
      <c r="F49" s="112"/>
      <c r="G49" s="113"/>
      <c r="H49" s="113"/>
      <c r="I49" s="114"/>
      <c r="J49" s="63"/>
      <c r="K49" s="62"/>
      <c r="L49" s="62"/>
      <c r="M49" s="61"/>
      <c r="N49" s="61"/>
      <c r="O49" s="61"/>
      <c r="P49" s="61"/>
      <c r="Q49" s="62"/>
      <c r="R49" s="63"/>
      <c r="S49" s="63"/>
      <c r="T49" s="64"/>
      <c r="U49" s="115" t="str">
        <f>IF(F49&lt;&gt;"",IFERROR(HLOOKUP("prediction_xgb_"&amp;F49,ML_prediction!$D$4:$AP$6,3,0),"No Analysis"),"")</f>
        <v/>
      </c>
      <c r="V49" s="115" t="str">
        <f>IF(F49&lt;&gt;"",IFERROR(HLOOKUP("prediction_LR_"&amp;F49,ML_prediction!$D$4:$AP$6,3,0),"No Analysis"),"")</f>
        <v/>
      </c>
      <c r="W49" s="116"/>
      <c r="X49" s="116"/>
      <c r="Y49" s="116"/>
      <c r="Z49" s="116"/>
      <c r="AA49" s="116"/>
      <c r="AB49" s="116"/>
      <c r="AC49" s="116"/>
      <c r="AD49" s="64"/>
      <c r="AE49" s="64"/>
      <c r="AF49" s="64"/>
      <c r="AG49" s="64"/>
      <c r="AH49" s="64"/>
      <c r="AI49" s="64"/>
      <c r="AJ49" s="64"/>
      <c r="AK49" s="64"/>
      <c r="AL49" s="65"/>
      <c r="AM49" s="64"/>
      <c r="AN49" s="64"/>
      <c r="AO49" s="117"/>
      <c r="AP49" s="118"/>
      <c r="AQ49" s="66"/>
      <c r="AR49" s="67">
        <f t="shared" si="38"/>
        <v>0</v>
      </c>
      <c r="AS49" s="67"/>
      <c r="AT49" s="119"/>
      <c r="AU49" s="65"/>
      <c r="AV49" s="117"/>
      <c r="AW49" s="119"/>
      <c r="AX49" s="66" t="str">
        <f t="shared" si="39"/>
        <v/>
      </c>
      <c r="AY49" s="67"/>
      <c r="AZ49" s="67" t="str">
        <f t="shared" si="40"/>
        <v/>
      </c>
      <c r="BA49" s="68" t="str">
        <f t="shared" si="41"/>
        <v/>
      </c>
      <c r="BB49" s="87" t="str">
        <f t="shared" si="42"/>
        <v/>
      </c>
      <c r="BC49" s="90"/>
      <c r="BD49" s="91"/>
      <c r="BE49" s="67"/>
      <c r="BF49" s="67" t="str">
        <f t="shared" si="43"/>
        <v/>
      </c>
      <c r="BG49" s="68" t="str">
        <f t="shared" si="44"/>
        <v/>
      </c>
      <c r="BH49" s="87" t="str">
        <f t="shared" si="45"/>
        <v/>
      </c>
      <c r="BI49" s="89"/>
      <c r="BJ49" s="89"/>
      <c r="BK49" s="89"/>
      <c r="BL49" s="89"/>
      <c r="BN49" s="60"/>
      <c r="BO49" s="3"/>
    </row>
    <row r="50" spans="1:67" x14ac:dyDescent="0.45">
      <c r="A50" s="112"/>
      <c r="B50" s="60"/>
      <c r="C50" s="112"/>
      <c r="D50" s="112"/>
      <c r="E50" s="112"/>
      <c r="F50" s="112"/>
      <c r="G50" s="113"/>
      <c r="H50" s="113"/>
      <c r="I50" s="114"/>
      <c r="J50" s="63"/>
      <c r="K50" s="62"/>
      <c r="L50" s="62"/>
      <c r="M50" s="61"/>
      <c r="N50" s="61"/>
      <c r="O50" s="61"/>
      <c r="P50" s="61"/>
      <c r="Q50" s="62"/>
      <c r="R50" s="63"/>
      <c r="S50" s="63"/>
      <c r="T50" s="64"/>
      <c r="U50" s="115" t="str">
        <f>IF(F50&lt;&gt;"",IFERROR(HLOOKUP("prediction_xgb_"&amp;F50,ML_prediction!$D$4:$AP$6,3,0),"No Analysis"),"")</f>
        <v/>
      </c>
      <c r="V50" s="115" t="str">
        <f>IF(F50&lt;&gt;"",IFERROR(HLOOKUP("prediction_LR_"&amp;F50,ML_prediction!$D$4:$AP$6,3,0),"No Analysis"),"")</f>
        <v/>
      </c>
      <c r="W50" s="116"/>
      <c r="X50" s="116"/>
      <c r="Y50" s="116"/>
      <c r="Z50" s="116"/>
      <c r="AA50" s="116"/>
      <c r="AB50" s="116"/>
      <c r="AC50" s="116"/>
      <c r="AD50" s="64"/>
      <c r="AE50" s="64"/>
      <c r="AF50" s="64"/>
      <c r="AG50" s="64"/>
      <c r="AH50" s="64"/>
      <c r="AI50" s="64"/>
      <c r="AJ50" s="64"/>
      <c r="AK50" s="64"/>
      <c r="AL50" s="65"/>
      <c r="AM50" s="64"/>
      <c r="AN50" s="64"/>
      <c r="AO50" s="117"/>
      <c r="AP50" s="118"/>
      <c r="AQ50" s="66"/>
      <c r="AR50" s="67">
        <f t="shared" si="38"/>
        <v>0</v>
      </c>
      <c r="AS50" s="67"/>
      <c r="AT50" s="119"/>
      <c r="AU50" s="65"/>
      <c r="AV50" s="117"/>
      <c r="AW50" s="119"/>
      <c r="AX50" s="66" t="str">
        <f t="shared" si="39"/>
        <v/>
      </c>
      <c r="AY50" s="67"/>
      <c r="AZ50" s="67" t="str">
        <f t="shared" si="40"/>
        <v/>
      </c>
      <c r="BA50" s="68" t="str">
        <f t="shared" si="41"/>
        <v/>
      </c>
      <c r="BB50" s="87" t="str">
        <f t="shared" si="42"/>
        <v/>
      </c>
      <c r="BC50" s="90"/>
      <c r="BD50" s="91"/>
      <c r="BE50" s="67"/>
      <c r="BF50" s="67" t="str">
        <f t="shared" si="43"/>
        <v/>
      </c>
      <c r="BG50" s="68" t="str">
        <f t="shared" si="44"/>
        <v/>
      </c>
      <c r="BH50" s="87" t="str">
        <f t="shared" si="45"/>
        <v/>
      </c>
      <c r="BI50" s="89"/>
      <c r="BJ50" s="89"/>
      <c r="BK50" s="89"/>
      <c r="BL50" s="89"/>
      <c r="BN50" s="60"/>
      <c r="BO50" s="3"/>
    </row>
    <row r="51" spans="1:67" x14ac:dyDescent="0.45">
      <c r="A51" s="112"/>
      <c r="B51" s="60"/>
      <c r="C51" s="112"/>
      <c r="D51" s="112"/>
      <c r="E51" s="112"/>
      <c r="F51" s="112"/>
      <c r="G51" s="113"/>
      <c r="H51" s="113"/>
      <c r="I51" s="114"/>
      <c r="J51" s="63"/>
      <c r="K51" s="62"/>
      <c r="L51" s="62"/>
      <c r="M51" s="61"/>
      <c r="N51" s="61"/>
      <c r="O51" s="61"/>
      <c r="P51" s="61"/>
      <c r="Q51" s="62"/>
      <c r="R51" s="63"/>
      <c r="S51" s="63"/>
      <c r="T51" s="64"/>
      <c r="U51" s="115" t="str">
        <f>IF(F51&lt;&gt;"",IFERROR(HLOOKUP("prediction_xgb_"&amp;F51,ML_prediction!$D$4:$AP$6,3,0),"No Analysis"),"")</f>
        <v/>
      </c>
      <c r="V51" s="115" t="str">
        <f>IF(F51&lt;&gt;"",IFERROR(HLOOKUP("prediction_LR_"&amp;F51,ML_prediction!$D$4:$AP$6,3,0),"No Analysis"),"")</f>
        <v/>
      </c>
      <c r="W51" s="116"/>
      <c r="X51" s="116"/>
      <c r="Y51" s="116"/>
      <c r="Z51" s="116"/>
      <c r="AA51" s="116"/>
      <c r="AB51" s="116"/>
      <c r="AC51" s="116"/>
      <c r="AD51" s="64"/>
      <c r="AE51" s="64"/>
      <c r="AF51" s="64"/>
      <c r="AG51" s="64"/>
      <c r="AH51" s="64"/>
      <c r="AI51" s="64"/>
      <c r="AJ51" s="64"/>
      <c r="AK51" s="64"/>
      <c r="AL51" s="65"/>
      <c r="AM51" s="64"/>
      <c r="AN51" s="64"/>
      <c r="AO51" s="117"/>
      <c r="AP51" s="118"/>
      <c r="AQ51" s="66"/>
      <c r="AR51" s="67">
        <f t="shared" si="38"/>
        <v>0</v>
      </c>
      <c r="AS51" s="67"/>
      <c r="AT51" s="119"/>
      <c r="AU51" s="65"/>
      <c r="AV51" s="117"/>
      <c r="AW51" s="119"/>
      <c r="AX51" s="66" t="str">
        <f t="shared" si="39"/>
        <v/>
      </c>
      <c r="AY51" s="67"/>
      <c r="AZ51" s="67" t="str">
        <f t="shared" si="40"/>
        <v/>
      </c>
      <c r="BA51" s="68" t="str">
        <f t="shared" si="41"/>
        <v/>
      </c>
      <c r="BB51" s="87" t="str">
        <f t="shared" si="42"/>
        <v/>
      </c>
      <c r="BC51" s="90"/>
      <c r="BD51" s="91"/>
      <c r="BE51" s="67"/>
      <c r="BF51" s="67" t="str">
        <f t="shared" si="43"/>
        <v/>
      </c>
      <c r="BG51" s="68" t="str">
        <f t="shared" si="44"/>
        <v/>
      </c>
      <c r="BH51" s="87" t="str">
        <f t="shared" si="45"/>
        <v/>
      </c>
      <c r="BI51" s="89"/>
      <c r="BJ51" s="89"/>
      <c r="BK51" s="89"/>
      <c r="BL51" s="89"/>
      <c r="BN51" s="60"/>
      <c r="BO51" s="3"/>
    </row>
    <row r="52" spans="1:67" x14ac:dyDescent="0.45">
      <c r="A52" s="112"/>
      <c r="B52" s="60"/>
      <c r="C52" s="112"/>
      <c r="D52" s="112"/>
      <c r="E52" s="112"/>
      <c r="F52" s="112"/>
      <c r="G52" s="113"/>
      <c r="H52" s="113"/>
      <c r="I52" s="114"/>
      <c r="J52" s="63"/>
      <c r="K52" s="62"/>
      <c r="L52" s="62"/>
      <c r="M52" s="61"/>
      <c r="N52" s="61"/>
      <c r="O52" s="61"/>
      <c r="P52" s="61"/>
      <c r="Q52" s="62"/>
      <c r="R52" s="63"/>
      <c r="S52" s="63"/>
      <c r="T52" s="64"/>
      <c r="U52" s="115" t="str">
        <f>IF(F52&lt;&gt;"",IFERROR(HLOOKUP("prediction_xgb_"&amp;F52,ML_prediction!$D$4:$AP$6,3,0),"No Analysis"),"")</f>
        <v/>
      </c>
      <c r="V52" s="115" t="str">
        <f>IF(F52&lt;&gt;"",IFERROR(HLOOKUP("prediction_LR_"&amp;F52,ML_prediction!$D$4:$AP$6,3,0),"No Analysis"),"")</f>
        <v/>
      </c>
      <c r="W52" s="116"/>
      <c r="X52" s="116"/>
      <c r="Y52" s="116"/>
      <c r="Z52" s="116"/>
      <c r="AA52" s="116"/>
      <c r="AB52" s="116"/>
      <c r="AC52" s="116"/>
      <c r="AD52" s="64"/>
      <c r="AE52" s="64"/>
      <c r="AF52" s="64"/>
      <c r="AG52" s="64"/>
      <c r="AH52" s="64"/>
      <c r="AI52" s="64"/>
      <c r="AJ52" s="64"/>
      <c r="AK52" s="64"/>
      <c r="AL52" s="65"/>
      <c r="AM52" s="64"/>
      <c r="AN52" s="64"/>
      <c r="AO52" s="117"/>
      <c r="AP52" s="118"/>
      <c r="AQ52" s="66"/>
      <c r="AR52" s="67">
        <f t="shared" si="38"/>
        <v>0</v>
      </c>
      <c r="AS52" s="67"/>
      <c r="AT52" s="119"/>
      <c r="AU52" s="65"/>
      <c r="AV52" s="117"/>
      <c r="AW52" s="119"/>
      <c r="AX52" s="66" t="str">
        <f t="shared" si="39"/>
        <v/>
      </c>
      <c r="AY52" s="67"/>
      <c r="AZ52" s="67" t="str">
        <f t="shared" si="40"/>
        <v/>
      </c>
      <c r="BA52" s="68" t="str">
        <f t="shared" si="41"/>
        <v/>
      </c>
      <c r="BB52" s="87" t="str">
        <f t="shared" si="42"/>
        <v/>
      </c>
      <c r="BC52" s="90"/>
      <c r="BD52" s="91"/>
      <c r="BE52" s="67"/>
      <c r="BF52" s="67" t="str">
        <f t="shared" si="43"/>
        <v/>
      </c>
      <c r="BG52" s="68" t="str">
        <f t="shared" si="44"/>
        <v/>
      </c>
      <c r="BH52" s="87" t="str">
        <f t="shared" si="45"/>
        <v/>
      </c>
      <c r="BI52" s="89"/>
      <c r="BJ52" s="89"/>
      <c r="BK52" s="89"/>
      <c r="BL52" s="89"/>
      <c r="BN52" s="60"/>
      <c r="BO52" s="3"/>
    </row>
    <row r="53" spans="1:67" x14ac:dyDescent="0.45">
      <c r="A53" s="112"/>
      <c r="B53" s="60"/>
      <c r="C53" s="112"/>
      <c r="D53" s="112"/>
      <c r="E53" s="112"/>
      <c r="F53" s="112"/>
      <c r="G53" s="113"/>
      <c r="H53" s="113"/>
      <c r="I53" s="114"/>
      <c r="J53" s="63"/>
      <c r="K53" s="62"/>
      <c r="L53" s="62"/>
      <c r="M53" s="61"/>
      <c r="N53" s="61"/>
      <c r="O53" s="61"/>
      <c r="P53" s="61"/>
      <c r="Q53" s="62"/>
      <c r="R53" s="63"/>
      <c r="S53" s="63"/>
      <c r="T53" s="64"/>
      <c r="U53" s="115" t="str">
        <f>IF(F53&lt;&gt;"",IFERROR(HLOOKUP("prediction_xgb_"&amp;F53,ML_prediction!$D$4:$AP$6,3,0),"No Analysis"),"")</f>
        <v/>
      </c>
      <c r="V53" s="115" t="str">
        <f>IF(F53&lt;&gt;"",IFERROR(HLOOKUP("prediction_LR_"&amp;F53,ML_prediction!$D$4:$AP$6,3,0),"No Analysis"),"")</f>
        <v/>
      </c>
      <c r="W53" s="116"/>
      <c r="X53" s="116"/>
      <c r="Y53" s="116"/>
      <c r="Z53" s="116"/>
      <c r="AA53" s="116"/>
      <c r="AB53" s="116"/>
      <c r="AC53" s="116"/>
      <c r="AD53" s="64"/>
      <c r="AE53" s="64"/>
      <c r="AF53" s="64"/>
      <c r="AG53" s="64"/>
      <c r="AH53" s="64"/>
      <c r="AI53" s="64"/>
      <c r="AJ53" s="64"/>
      <c r="AK53" s="64"/>
      <c r="AL53" s="65"/>
      <c r="AM53" s="64"/>
      <c r="AN53" s="64"/>
      <c r="AO53" s="117"/>
      <c r="AP53" s="118"/>
      <c r="AQ53" s="66"/>
      <c r="AR53" s="67">
        <f t="shared" si="38"/>
        <v>0</v>
      </c>
      <c r="AS53" s="67"/>
      <c r="AT53" s="119"/>
      <c r="AU53" s="65"/>
      <c r="AV53" s="117"/>
      <c r="AW53" s="119"/>
      <c r="AX53" s="66" t="str">
        <f t="shared" si="39"/>
        <v/>
      </c>
      <c r="AY53" s="67"/>
      <c r="AZ53" s="67" t="str">
        <f t="shared" si="40"/>
        <v/>
      </c>
      <c r="BA53" s="68" t="str">
        <f t="shared" si="41"/>
        <v/>
      </c>
      <c r="BB53" s="87" t="str">
        <f t="shared" si="42"/>
        <v/>
      </c>
      <c r="BC53" s="90"/>
      <c r="BD53" s="91"/>
      <c r="BE53" s="67"/>
      <c r="BF53" s="67" t="str">
        <f t="shared" si="43"/>
        <v/>
      </c>
      <c r="BG53" s="68" t="str">
        <f t="shared" si="44"/>
        <v/>
      </c>
      <c r="BH53" s="87" t="str">
        <f t="shared" si="45"/>
        <v/>
      </c>
      <c r="BI53" s="89"/>
      <c r="BJ53" s="89"/>
      <c r="BK53" s="89"/>
      <c r="BL53" s="89"/>
      <c r="BN53" s="60"/>
      <c r="BO53" s="3"/>
    </row>
    <row r="54" spans="1:67" x14ac:dyDescent="0.45">
      <c r="A54" s="112"/>
      <c r="B54" s="60"/>
      <c r="C54" s="112"/>
      <c r="D54" s="112"/>
      <c r="E54" s="112"/>
      <c r="F54" s="112"/>
      <c r="G54" s="113"/>
      <c r="H54" s="113"/>
      <c r="I54" s="114"/>
      <c r="J54" s="63"/>
      <c r="K54" s="62"/>
      <c r="L54" s="62"/>
      <c r="M54" s="61"/>
      <c r="N54" s="61"/>
      <c r="O54" s="61"/>
      <c r="P54" s="61"/>
      <c r="Q54" s="62"/>
      <c r="R54" s="63"/>
      <c r="S54" s="63"/>
      <c r="T54" s="64"/>
      <c r="U54" s="115" t="str">
        <f>IF(F54&lt;&gt;"",IFERROR(HLOOKUP("prediction_xgb_"&amp;F54,ML_prediction!$D$4:$AP$6,3,0),"No Analysis"),"")</f>
        <v/>
      </c>
      <c r="V54" s="115" t="str">
        <f>IF(F54&lt;&gt;"",IFERROR(HLOOKUP("prediction_LR_"&amp;F54,ML_prediction!$D$4:$AP$6,3,0),"No Analysis"),"")</f>
        <v/>
      </c>
      <c r="W54" s="116"/>
      <c r="X54" s="116"/>
      <c r="Y54" s="116"/>
      <c r="Z54" s="116"/>
      <c r="AA54" s="116"/>
      <c r="AB54" s="116"/>
      <c r="AC54" s="116"/>
      <c r="AD54" s="64"/>
      <c r="AE54" s="64"/>
      <c r="AF54" s="64"/>
      <c r="AG54" s="64"/>
      <c r="AH54" s="64"/>
      <c r="AI54" s="64"/>
      <c r="AJ54" s="64"/>
      <c r="AK54" s="64"/>
      <c r="AL54" s="65"/>
      <c r="AM54" s="64"/>
      <c r="AN54" s="64"/>
      <c r="AO54" s="117"/>
      <c r="AP54" s="118"/>
      <c r="AQ54" s="66"/>
      <c r="AR54" s="67">
        <f t="shared" si="38"/>
        <v>0</v>
      </c>
      <c r="AS54" s="67"/>
      <c r="AT54" s="119"/>
      <c r="AU54" s="65"/>
      <c r="AV54" s="117"/>
      <c r="AW54" s="119"/>
      <c r="AX54" s="66" t="str">
        <f t="shared" si="39"/>
        <v/>
      </c>
      <c r="AY54" s="67"/>
      <c r="AZ54" s="67" t="str">
        <f t="shared" si="40"/>
        <v/>
      </c>
      <c r="BA54" s="68" t="str">
        <f t="shared" si="41"/>
        <v/>
      </c>
      <c r="BB54" s="87" t="str">
        <f t="shared" si="42"/>
        <v/>
      </c>
      <c r="BC54" s="90"/>
      <c r="BD54" s="91"/>
      <c r="BE54" s="67"/>
      <c r="BF54" s="67" t="str">
        <f t="shared" si="43"/>
        <v/>
      </c>
      <c r="BG54" s="68" t="str">
        <f t="shared" si="44"/>
        <v/>
      </c>
      <c r="BH54" s="87" t="str">
        <f t="shared" si="45"/>
        <v/>
      </c>
      <c r="BI54" s="89"/>
      <c r="BJ54" s="89"/>
      <c r="BK54" s="89"/>
      <c r="BL54" s="89"/>
      <c r="BN54" s="60"/>
      <c r="BO54" s="3"/>
    </row>
    <row r="55" spans="1:67" x14ac:dyDescent="0.45">
      <c r="A55" s="112"/>
      <c r="B55" s="60"/>
      <c r="C55" s="112"/>
      <c r="D55" s="112"/>
      <c r="E55" s="112"/>
      <c r="F55" s="112"/>
      <c r="G55" s="113"/>
      <c r="H55" s="113"/>
      <c r="I55" s="114"/>
      <c r="J55" s="63"/>
      <c r="K55" s="62"/>
      <c r="L55" s="62"/>
      <c r="M55" s="61"/>
      <c r="N55" s="61"/>
      <c r="O55" s="61"/>
      <c r="P55" s="61"/>
      <c r="Q55" s="62"/>
      <c r="R55" s="63"/>
      <c r="S55" s="63"/>
      <c r="T55" s="64"/>
      <c r="U55" s="115" t="str">
        <f>IF(F55&lt;&gt;"",IFERROR(HLOOKUP("prediction_xgb_"&amp;F55,ML_prediction!$D$4:$AP$6,3,0),"No Analysis"),"")</f>
        <v/>
      </c>
      <c r="V55" s="115" t="str">
        <f>IF(F55&lt;&gt;"",IFERROR(HLOOKUP("prediction_LR_"&amp;F55,ML_prediction!$D$4:$AP$6,3,0),"No Analysis"),"")</f>
        <v/>
      </c>
      <c r="W55" s="116"/>
      <c r="X55" s="116"/>
      <c r="Y55" s="116"/>
      <c r="Z55" s="116"/>
      <c r="AA55" s="116"/>
      <c r="AB55" s="116"/>
      <c r="AC55" s="116"/>
      <c r="AD55" s="64"/>
      <c r="AE55" s="64"/>
      <c r="AF55" s="64"/>
      <c r="AG55" s="64"/>
      <c r="AH55" s="64"/>
      <c r="AI55" s="64"/>
      <c r="AJ55" s="64"/>
      <c r="AK55" s="64"/>
      <c r="AL55" s="65"/>
      <c r="AM55" s="64"/>
      <c r="AN55" s="64"/>
      <c r="AO55" s="117"/>
      <c r="AP55" s="118"/>
      <c r="AQ55" s="66"/>
      <c r="AR55" s="67">
        <f t="shared" si="38"/>
        <v>0</v>
      </c>
      <c r="AS55" s="67"/>
      <c r="AT55" s="119"/>
      <c r="AU55" s="65"/>
      <c r="AV55" s="117"/>
      <c r="AW55" s="119"/>
      <c r="AX55" s="66" t="str">
        <f t="shared" si="39"/>
        <v/>
      </c>
      <c r="AY55" s="67"/>
      <c r="AZ55" s="67" t="str">
        <f t="shared" si="40"/>
        <v/>
      </c>
      <c r="BA55" s="68" t="str">
        <f t="shared" si="41"/>
        <v/>
      </c>
      <c r="BB55" s="87" t="str">
        <f t="shared" si="42"/>
        <v/>
      </c>
      <c r="BC55" s="90"/>
      <c r="BD55" s="91"/>
      <c r="BE55" s="67"/>
      <c r="BF55" s="67" t="str">
        <f t="shared" si="43"/>
        <v/>
      </c>
      <c r="BG55" s="68" t="str">
        <f t="shared" si="44"/>
        <v/>
      </c>
      <c r="BH55" s="87" t="str">
        <f t="shared" si="45"/>
        <v/>
      </c>
      <c r="BI55" s="89"/>
      <c r="BJ55" s="89"/>
      <c r="BK55" s="89"/>
      <c r="BL55" s="89"/>
      <c r="BN55" s="60"/>
      <c r="BO55" s="3"/>
    </row>
    <row r="56" spans="1:67" x14ac:dyDescent="0.45">
      <c r="A56" s="112"/>
      <c r="B56" s="60"/>
      <c r="C56" s="112"/>
      <c r="D56" s="112"/>
      <c r="E56" s="112"/>
      <c r="F56" s="112"/>
      <c r="G56" s="113"/>
      <c r="H56" s="113"/>
      <c r="I56" s="114"/>
      <c r="J56" s="63"/>
      <c r="K56" s="62"/>
      <c r="L56" s="62"/>
      <c r="M56" s="61"/>
      <c r="N56" s="61"/>
      <c r="O56" s="61"/>
      <c r="P56" s="61"/>
      <c r="Q56" s="62"/>
      <c r="R56" s="63"/>
      <c r="S56" s="63"/>
      <c r="T56" s="64"/>
      <c r="U56" s="115" t="str">
        <f>IF(F56&lt;&gt;"",IFERROR(HLOOKUP("prediction_xgb_"&amp;F56,ML_prediction!$D$4:$AP$6,3,0),"No Analysis"),"")</f>
        <v/>
      </c>
      <c r="V56" s="115" t="str">
        <f>IF(F56&lt;&gt;"",IFERROR(HLOOKUP("prediction_LR_"&amp;F56,ML_prediction!$D$4:$AP$6,3,0),"No Analysis"),"")</f>
        <v/>
      </c>
      <c r="W56" s="116"/>
      <c r="X56" s="116"/>
      <c r="Y56" s="116"/>
      <c r="Z56" s="116"/>
      <c r="AA56" s="116"/>
      <c r="AB56" s="116"/>
      <c r="AC56" s="116"/>
      <c r="AD56" s="64"/>
      <c r="AE56" s="64"/>
      <c r="AF56" s="64"/>
      <c r="AG56" s="64"/>
      <c r="AH56" s="64"/>
      <c r="AI56" s="64"/>
      <c r="AJ56" s="64"/>
      <c r="AK56" s="64"/>
      <c r="AL56" s="65"/>
      <c r="AM56" s="64"/>
      <c r="AN56" s="64"/>
      <c r="AO56" s="117"/>
      <c r="AP56" s="118"/>
      <c r="AQ56" s="66"/>
      <c r="AR56" s="67">
        <f t="shared" si="38"/>
        <v>0</v>
      </c>
      <c r="AS56" s="67"/>
      <c r="AT56" s="119"/>
      <c r="AU56" s="65"/>
      <c r="AV56" s="117"/>
      <c r="AW56" s="119"/>
      <c r="AX56" s="66" t="str">
        <f t="shared" si="39"/>
        <v/>
      </c>
      <c r="AY56" s="67"/>
      <c r="AZ56" s="67" t="str">
        <f t="shared" si="40"/>
        <v/>
      </c>
      <c r="BA56" s="68" t="str">
        <f t="shared" si="41"/>
        <v/>
      </c>
      <c r="BB56" s="87" t="str">
        <f t="shared" si="42"/>
        <v/>
      </c>
      <c r="BC56" s="90"/>
      <c r="BD56" s="91"/>
      <c r="BE56" s="67"/>
      <c r="BF56" s="67" t="str">
        <f t="shared" si="43"/>
        <v/>
      </c>
      <c r="BG56" s="68" t="str">
        <f t="shared" si="44"/>
        <v/>
      </c>
      <c r="BH56" s="87" t="str">
        <f t="shared" si="45"/>
        <v/>
      </c>
      <c r="BI56" s="89"/>
      <c r="BJ56" s="89"/>
      <c r="BK56" s="89"/>
      <c r="BL56" s="89"/>
      <c r="BN56" s="60"/>
      <c r="BO56" s="3"/>
    </row>
    <row r="57" spans="1:67" x14ac:dyDescent="0.45">
      <c r="A57" s="112"/>
      <c r="B57" s="60"/>
      <c r="C57" s="112"/>
      <c r="D57" s="112"/>
      <c r="E57" s="112"/>
      <c r="F57" s="112"/>
      <c r="G57" s="113"/>
      <c r="H57" s="113"/>
      <c r="I57" s="114"/>
      <c r="J57" s="63"/>
      <c r="K57" s="62"/>
      <c r="L57" s="62"/>
      <c r="M57" s="61"/>
      <c r="N57" s="61"/>
      <c r="O57" s="61"/>
      <c r="P57" s="61"/>
      <c r="Q57" s="62"/>
      <c r="R57" s="63"/>
      <c r="S57" s="63"/>
      <c r="T57" s="64"/>
      <c r="U57" s="115" t="str">
        <f>IF(F57&lt;&gt;"",IFERROR(HLOOKUP("prediction_xgb_"&amp;F57,ML_prediction!$D$4:$AP$6,3,0),"No Analysis"),"")</f>
        <v/>
      </c>
      <c r="V57" s="115" t="str">
        <f>IF(F57&lt;&gt;"",IFERROR(HLOOKUP("prediction_LR_"&amp;F57,ML_prediction!$D$4:$AP$6,3,0),"No Analysis"),"")</f>
        <v/>
      </c>
      <c r="W57" s="116"/>
      <c r="X57" s="116"/>
      <c r="Y57" s="116"/>
      <c r="Z57" s="116"/>
      <c r="AA57" s="116"/>
      <c r="AB57" s="116"/>
      <c r="AC57" s="116"/>
      <c r="AD57" s="64"/>
      <c r="AE57" s="64"/>
      <c r="AF57" s="64"/>
      <c r="AG57" s="64"/>
      <c r="AH57" s="64"/>
      <c r="AI57" s="64"/>
      <c r="AJ57" s="64"/>
      <c r="AK57" s="64"/>
      <c r="AL57" s="65"/>
      <c r="AM57" s="64"/>
      <c r="AN57" s="64"/>
      <c r="AO57" s="117"/>
      <c r="AP57" s="118"/>
      <c r="AQ57" s="66"/>
      <c r="AR57" s="67">
        <f t="shared" si="38"/>
        <v>0</v>
      </c>
      <c r="AS57" s="67"/>
      <c r="AT57" s="119"/>
      <c r="AU57" s="65"/>
      <c r="AV57" s="117"/>
      <c r="AW57" s="119"/>
      <c r="AX57" s="66" t="str">
        <f t="shared" si="39"/>
        <v/>
      </c>
      <c r="AY57" s="67"/>
      <c r="AZ57" s="67" t="str">
        <f t="shared" si="40"/>
        <v/>
      </c>
      <c r="BA57" s="68" t="str">
        <f t="shared" si="41"/>
        <v/>
      </c>
      <c r="BB57" s="87" t="str">
        <f t="shared" si="42"/>
        <v/>
      </c>
      <c r="BC57" s="90"/>
      <c r="BD57" s="91"/>
      <c r="BE57" s="67"/>
      <c r="BF57" s="67" t="str">
        <f t="shared" si="43"/>
        <v/>
      </c>
      <c r="BG57" s="68" t="str">
        <f t="shared" si="44"/>
        <v/>
      </c>
      <c r="BH57" s="87" t="str">
        <f t="shared" si="45"/>
        <v/>
      </c>
      <c r="BI57" s="89"/>
      <c r="BJ57" s="89"/>
      <c r="BK57" s="89"/>
      <c r="BL57" s="89"/>
      <c r="BN57" s="60"/>
      <c r="BO57" s="3"/>
    </row>
    <row r="58" spans="1:67" x14ac:dyDescent="0.45">
      <c r="A58" s="112"/>
      <c r="B58" s="60"/>
      <c r="C58" s="112"/>
      <c r="D58" s="112"/>
      <c r="E58" s="112"/>
      <c r="F58" s="112"/>
      <c r="G58" s="113"/>
      <c r="H58" s="113"/>
      <c r="I58" s="114"/>
      <c r="J58" s="63"/>
      <c r="K58" s="62"/>
      <c r="L58" s="62"/>
      <c r="M58" s="61"/>
      <c r="N58" s="61"/>
      <c r="O58" s="61"/>
      <c r="P58" s="61"/>
      <c r="Q58" s="62"/>
      <c r="R58" s="63"/>
      <c r="S58" s="63"/>
      <c r="T58" s="64"/>
      <c r="U58" s="115" t="str">
        <f>IF(F58&lt;&gt;"",IFERROR(HLOOKUP("prediction_xgb_"&amp;F58,ML_prediction!$D$4:$AP$6,3,0),"No Analysis"),"")</f>
        <v/>
      </c>
      <c r="V58" s="115" t="str">
        <f>IF(F58&lt;&gt;"",IFERROR(HLOOKUP("prediction_LR_"&amp;F58,ML_prediction!$D$4:$AP$6,3,0),"No Analysis"),"")</f>
        <v/>
      </c>
      <c r="W58" s="116"/>
      <c r="X58" s="116"/>
      <c r="Y58" s="116"/>
      <c r="Z58" s="116"/>
      <c r="AA58" s="116"/>
      <c r="AB58" s="116"/>
      <c r="AC58" s="116"/>
      <c r="AD58" s="64"/>
      <c r="AE58" s="64"/>
      <c r="AF58" s="64"/>
      <c r="AG58" s="64"/>
      <c r="AH58" s="64"/>
      <c r="AI58" s="64"/>
      <c r="AJ58" s="64"/>
      <c r="AK58" s="64"/>
      <c r="AL58" s="65"/>
      <c r="AM58" s="64"/>
      <c r="AN58" s="64"/>
      <c r="AO58" s="117"/>
      <c r="AP58" s="118"/>
      <c r="AQ58" s="66"/>
      <c r="AR58" s="67">
        <f t="shared" si="38"/>
        <v>0</v>
      </c>
      <c r="AS58" s="67"/>
      <c r="AT58" s="119"/>
      <c r="AU58" s="65"/>
      <c r="AV58" s="117"/>
      <c r="AW58" s="119"/>
      <c r="AX58" s="66" t="str">
        <f t="shared" si="39"/>
        <v/>
      </c>
      <c r="AY58" s="67"/>
      <c r="AZ58" s="67" t="str">
        <f t="shared" si="40"/>
        <v/>
      </c>
      <c r="BA58" s="68" t="str">
        <f t="shared" si="41"/>
        <v/>
      </c>
      <c r="BB58" s="87" t="str">
        <f t="shared" si="42"/>
        <v/>
      </c>
      <c r="BC58" s="90"/>
      <c r="BD58" s="91"/>
      <c r="BE58" s="67"/>
      <c r="BF58" s="67" t="str">
        <f t="shared" si="43"/>
        <v/>
      </c>
      <c r="BG58" s="68" t="str">
        <f t="shared" si="44"/>
        <v/>
      </c>
      <c r="BH58" s="87" t="str">
        <f t="shared" si="45"/>
        <v/>
      </c>
      <c r="BI58" s="89"/>
      <c r="BJ58" s="89"/>
      <c r="BK58" s="89"/>
      <c r="BL58" s="89"/>
      <c r="BN58" s="60"/>
      <c r="BO58" s="3"/>
    </row>
    <row r="59" spans="1:67" x14ac:dyDescent="0.45">
      <c r="A59" s="112"/>
      <c r="B59" s="60"/>
      <c r="C59" s="112"/>
      <c r="D59" s="112"/>
      <c r="E59" s="112"/>
      <c r="F59" s="112"/>
      <c r="G59" s="113"/>
      <c r="H59" s="113"/>
      <c r="I59" s="114"/>
      <c r="J59" s="63"/>
      <c r="K59" s="62"/>
      <c r="L59" s="62"/>
      <c r="M59" s="61"/>
      <c r="N59" s="61"/>
      <c r="O59" s="61"/>
      <c r="P59" s="61"/>
      <c r="Q59" s="62"/>
      <c r="R59" s="63"/>
      <c r="S59" s="63"/>
      <c r="T59" s="64"/>
      <c r="U59" s="115" t="str">
        <f>IF(F59&lt;&gt;"",IFERROR(HLOOKUP("prediction_xgb_"&amp;F59,ML_prediction!$D$4:$AP$6,3,0),"No Analysis"),"")</f>
        <v/>
      </c>
      <c r="V59" s="115" t="str">
        <f>IF(F59&lt;&gt;"",IFERROR(HLOOKUP("prediction_LR_"&amp;F59,ML_prediction!$D$4:$AP$6,3,0),"No Analysis"),"")</f>
        <v/>
      </c>
      <c r="W59" s="116"/>
      <c r="X59" s="116"/>
      <c r="Y59" s="116"/>
      <c r="Z59" s="116"/>
      <c r="AA59" s="116"/>
      <c r="AB59" s="116"/>
      <c r="AC59" s="116"/>
      <c r="AD59" s="64"/>
      <c r="AE59" s="64"/>
      <c r="AF59" s="64"/>
      <c r="AG59" s="64"/>
      <c r="AH59" s="64"/>
      <c r="AI59" s="64"/>
      <c r="AJ59" s="64"/>
      <c r="AK59" s="64"/>
      <c r="AL59" s="65"/>
      <c r="AM59" s="64"/>
      <c r="AN59" s="64"/>
      <c r="AO59" s="117"/>
      <c r="AP59" s="118"/>
      <c r="AQ59" s="66"/>
      <c r="AR59" s="67">
        <f t="shared" si="38"/>
        <v>0</v>
      </c>
      <c r="AS59" s="67"/>
      <c r="AT59" s="119"/>
      <c r="AU59" s="65"/>
      <c r="AV59" s="117"/>
      <c r="AW59" s="119"/>
      <c r="AX59" s="66" t="str">
        <f t="shared" si="39"/>
        <v/>
      </c>
      <c r="AY59" s="67"/>
      <c r="AZ59" s="67" t="str">
        <f t="shared" si="40"/>
        <v/>
      </c>
      <c r="BA59" s="68" t="str">
        <f t="shared" si="41"/>
        <v/>
      </c>
      <c r="BB59" s="87" t="str">
        <f t="shared" si="42"/>
        <v/>
      </c>
      <c r="BC59" s="90"/>
      <c r="BD59" s="91"/>
      <c r="BE59" s="67"/>
      <c r="BF59" s="67" t="str">
        <f t="shared" si="43"/>
        <v/>
      </c>
      <c r="BG59" s="68" t="str">
        <f t="shared" si="44"/>
        <v/>
      </c>
      <c r="BH59" s="87" t="str">
        <f t="shared" si="45"/>
        <v/>
      </c>
      <c r="BI59" s="89"/>
      <c r="BJ59" s="89"/>
      <c r="BK59" s="89"/>
      <c r="BL59" s="89"/>
      <c r="BN59" s="60"/>
      <c r="BO59" s="3"/>
    </row>
    <row r="60" spans="1:67" x14ac:dyDescent="0.45">
      <c r="A60" s="112"/>
      <c r="B60" s="60"/>
      <c r="C60" s="112"/>
      <c r="D60" s="112"/>
      <c r="E60" s="112"/>
      <c r="F60" s="112"/>
      <c r="G60" s="113"/>
      <c r="H60" s="113"/>
      <c r="I60" s="114"/>
      <c r="J60" s="63"/>
      <c r="K60" s="62"/>
      <c r="L60" s="62"/>
      <c r="M60" s="61"/>
      <c r="N60" s="61"/>
      <c r="O60" s="61"/>
      <c r="P60" s="61"/>
      <c r="Q60" s="62"/>
      <c r="R60" s="63"/>
      <c r="S60" s="63"/>
      <c r="T60" s="64"/>
      <c r="U60" s="115" t="str">
        <f>IF(F60&lt;&gt;"",IFERROR(HLOOKUP("prediction_xgb_"&amp;F60,ML_prediction!$D$4:$AP$6,3,0),"No Analysis"),"")</f>
        <v/>
      </c>
      <c r="V60" s="115" t="str">
        <f>IF(F60&lt;&gt;"",IFERROR(HLOOKUP("prediction_LR_"&amp;F60,ML_prediction!$D$4:$AP$6,3,0),"No Analysis"),"")</f>
        <v/>
      </c>
      <c r="W60" s="116"/>
      <c r="X60" s="116"/>
      <c r="Y60" s="116"/>
      <c r="Z60" s="116"/>
      <c r="AA60" s="116"/>
      <c r="AB60" s="116"/>
      <c r="AC60" s="116"/>
      <c r="AD60" s="64"/>
      <c r="AE60" s="64"/>
      <c r="AF60" s="64"/>
      <c r="AG60" s="64"/>
      <c r="AH60" s="64"/>
      <c r="AI60" s="64"/>
      <c r="AJ60" s="64"/>
      <c r="AK60" s="64"/>
      <c r="AL60" s="65"/>
      <c r="AM60" s="64"/>
      <c r="AN60" s="64"/>
      <c r="AO60" s="117"/>
      <c r="AP60" s="118"/>
      <c r="AQ60" s="66"/>
      <c r="AR60" s="67">
        <f t="shared" si="38"/>
        <v>0</v>
      </c>
      <c r="AS60" s="67"/>
      <c r="AT60" s="119"/>
      <c r="AU60" s="65"/>
      <c r="AV60" s="117"/>
      <c r="AW60" s="119"/>
      <c r="AX60" s="66" t="str">
        <f t="shared" si="39"/>
        <v/>
      </c>
      <c r="AY60" s="67"/>
      <c r="AZ60" s="67" t="str">
        <f t="shared" si="40"/>
        <v/>
      </c>
      <c r="BA60" s="68" t="str">
        <f t="shared" si="41"/>
        <v/>
      </c>
      <c r="BB60" s="87" t="str">
        <f t="shared" si="42"/>
        <v/>
      </c>
      <c r="BC60" s="90"/>
      <c r="BD60" s="91"/>
      <c r="BE60" s="67"/>
      <c r="BF60" s="67" t="str">
        <f t="shared" si="43"/>
        <v/>
      </c>
      <c r="BG60" s="68" t="str">
        <f t="shared" si="44"/>
        <v/>
      </c>
      <c r="BH60" s="87" t="str">
        <f t="shared" si="45"/>
        <v/>
      </c>
      <c r="BI60" s="89"/>
      <c r="BJ60" s="89"/>
      <c r="BK60" s="89"/>
      <c r="BL60" s="89"/>
      <c r="BN60" s="60"/>
      <c r="BO60" s="3"/>
    </row>
    <row r="61" spans="1:67" x14ac:dyDescent="0.45">
      <c r="A61" s="112"/>
      <c r="B61" s="60"/>
      <c r="C61" s="112"/>
      <c r="D61" s="112"/>
      <c r="E61" s="112"/>
      <c r="F61" s="112"/>
      <c r="G61" s="113"/>
      <c r="H61" s="113"/>
      <c r="I61" s="114"/>
      <c r="J61" s="63"/>
      <c r="K61" s="62"/>
      <c r="L61" s="62"/>
      <c r="M61" s="61"/>
      <c r="N61" s="61"/>
      <c r="O61" s="61"/>
      <c r="P61" s="61"/>
      <c r="Q61" s="62"/>
      <c r="R61" s="63"/>
      <c r="S61" s="63"/>
      <c r="T61" s="64"/>
      <c r="U61" s="115" t="str">
        <f>IF(F61&lt;&gt;"",IFERROR(HLOOKUP("prediction_xgb_"&amp;F61,ML_prediction!$D$4:$AP$6,3,0),"No Analysis"),"")</f>
        <v/>
      </c>
      <c r="V61" s="115" t="str">
        <f>IF(F61&lt;&gt;"",IFERROR(HLOOKUP("prediction_LR_"&amp;F61,ML_prediction!$D$4:$AP$6,3,0),"No Analysis"),"")</f>
        <v/>
      </c>
      <c r="W61" s="116"/>
      <c r="X61" s="116"/>
      <c r="Y61" s="116"/>
      <c r="Z61" s="116"/>
      <c r="AA61" s="116"/>
      <c r="AB61" s="116"/>
      <c r="AC61" s="116"/>
      <c r="AD61" s="64"/>
      <c r="AE61" s="64"/>
      <c r="AF61" s="64"/>
      <c r="AG61" s="64"/>
      <c r="AH61" s="64"/>
      <c r="AI61" s="64"/>
      <c r="AJ61" s="64"/>
      <c r="AK61" s="64"/>
      <c r="AL61" s="65"/>
      <c r="AM61" s="64"/>
      <c r="AN61" s="64"/>
      <c r="AO61" s="117"/>
      <c r="AP61" s="118"/>
      <c r="AQ61" s="66"/>
      <c r="AR61" s="67">
        <f t="shared" si="38"/>
        <v>0</v>
      </c>
      <c r="AS61" s="67"/>
      <c r="AT61" s="119"/>
      <c r="AU61" s="65"/>
      <c r="AV61" s="117"/>
      <c r="AW61" s="119"/>
      <c r="AX61" s="66" t="str">
        <f t="shared" si="39"/>
        <v/>
      </c>
      <c r="AY61" s="67"/>
      <c r="AZ61" s="67" t="str">
        <f t="shared" si="40"/>
        <v/>
      </c>
      <c r="BA61" s="68" t="str">
        <f t="shared" si="41"/>
        <v/>
      </c>
      <c r="BB61" s="87" t="str">
        <f t="shared" si="42"/>
        <v/>
      </c>
      <c r="BC61" s="90"/>
      <c r="BD61" s="91"/>
      <c r="BE61" s="67"/>
      <c r="BF61" s="67" t="str">
        <f t="shared" si="43"/>
        <v/>
      </c>
      <c r="BG61" s="68" t="str">
        <f t="shared" si="44"/>
        <v/>
      </c>
      <c r="BH61" s="87" t="str">
        <f t="shared" si="45"/>
        <v/>
      </c>
      <c r="BI61" s="89"/>
      <c r="BJ61" s="89"/>
      <c r="BK61" s="89"/>
      <c r="BL61" s="89"/>
      <c r="BN61" s="60"/>
      <c r="BO61" s="3"/>
    </row>
    <row r="62" spans="1:67" x14ac:dyDescent="0.45">
      <c r="A62" s="112"/>
      <c r="B62" s="60"/>
      <c r="C62" s="112"/>
      <c r="D62" s="112"/>
      <c r="E62" s="112"/>
      <c r="F62" s="112"/>
      <c r="G62" s="113"/>
      <c r="H62" s="113"/>
      <c r="I62" s="114"/>
      <c r="J62" s="63"/>
      <c r="K62" s="62"/>
      <c r="L62" s="62"/>
      <c r="M62" s="61"/>
      <c r="N62" s="61"/>
      <c r="O62" s="61"/>
      <c r="P62" s="61"/>
      <c r="Q62" s="62"/>
      <c r="R62" s="63"/>
      <c r="S62" s="63"/>
      <c r="T62" s="64"/>
      <c r="U62" s="115" t="str">
        <f>IF(F62&lt;&gt;"",IFERROR(HLOOKUP("prediction_xgb_"&amp;F62,ML_prediction!$D$4:$AP$6,3,0),"No Analysis"),"")</f>
        <v/>
      </c>
      <c r="V62" s="115" t="str">
        <f>IF(F62&lt;&gt;"",IFERROR(HLOOKUP("prediction_LR_"&amp;F62,ML_prediction!$D$4:$AP$6,3,0),"No Analysis"),"")</f>
        <v/>
      </c>
      <c r="W62" s="116"/>
      <c r="X62" s="116"/>
      <c r="Y62" s="116"/>
      <c r="Z62" s="116"/>
      <c r="AA62" s="116"/>
      <c r="AB62" s="116"/>
      <c r="AC62" s="116"/>
      <c r="AD62" s="64"/>
      <c r="AE62" s="64"/>
      <c r="AF62" s="64"/>
      <c r="AG62" s="64"/>
      <c r="AH62" s="64"/>
      <c r="AI62" s="64"/>
      <c r="AJ62" s="64"/>
      <c r="AK62" s="64"/>
      <c r="AL62" s="65"/>
      <c r="AM62" s="64"/>
      <c r="AN62" s="64"/>
      <c r="AO62" s="117"/>
      <c r="AP62" s="118"/>
      <c r="AQ62" s="66"/>
      <c r="AR62" s="67">
        <f t="shared" si="38"/>
        <v>0</v>
      </c>
      <c r="AS62" s="67"/>
      <c r="AT62" s="119"/>
      <c r="AU62" s="65"/>
      <c r="AV62" s="117"/>
      <c r="AW62" s="119"/>
      <c r="AX62" s="66" t="str">
        <f t="shared" si="39"/>
        <v/>
      </c>
      <c r="AY62" s="67"/>
      <c r="AZ62" s="67" t="str">
        <f t="shared" si="40"/>
        <v/>
      </c>
      <c r="BA62" s="68" t="str">
        <f t="shared" si="41"/>
        <v/>
      </c>
      <c r="BB62" s="87" t="str">
        <f t="shared" si="42"/>
        <v/>
      </c>
      <c r="BC62" s="90"/>
      <c r="BD62" s="91"/>
      <c r="BE62" s="67"/>
      <c r="BF62" s="67" t="str">
        <f t="shared" si="43"/>
        <v/>
      </c>
      <c r="BG62" s="68" t="str">
        <f t="shared" si="44"/>
        <v/>
      </c>
      <c r="BH62" s="87" t="str">
        <f t="shared" si="45"/>
        <v/>
      </c>
      <c r="BI62" s="89"/>
      <c r="BJ62" s="89"/>
      <c r="BK62" s="89"/>
      <c r="BL62" s="89"/>
      <c r="BN62" s="60"/>
      <c r="BO62" s="3"/>
    </row>
    <row r="63" spans="1:67" x14ac:dyDescent="0.45">
      <c r="A63" s="112"/>
      <c r="B63" s="60"/>
      <c r="C63" s="112"/>
      <c r="D63" s="112"/>
      <c r="E63" s="112"/>
      <c r="F63" s="112"/>
      <c r="G63" s="113"/>
      <c r="H63" s="113"/>
      <c r="I63" s="114"/>
      <c r="J63" s="63"/>
      <c r="K63" s="62"/>
      <c r="L63" s="62"/>
      <c r="M63" s="61"/>
      <c r="N63" s="61"/>
      <c r="O63" s="61"/>
      <c r="P63" s="61"/>
      <c r="Q63" s="62"/>
      <c r="R63" s="63"/>
      <c r="S63" s="63"/>
      <c r="T63" s="64"/>
      <c r="U63" s="115" t="str">
        <f>IF(F63&lt;&gt;"",IFERROR(HLOOKUP("prediction_xgb_"&amp;F63,ML_prediction!$D$4:$AP$6,3,0),"No Analysis"),"")</f>
        <v/>
      </c>
      <c r="V63" s="115" t="str">
        <f>IF(F63&lt;&gt;"",IFERROR(HLOOKUP("prediction_LR_"&amp;F63,ML_prediction!$D$4:$AP$6,3,0),"No Analysis"),"")</f>
        <v/>
      </c>
      <c r="W63" s="116"/>
      <c r="X63" s="116"/>
      <c r="Y63" s="116"/>
      <c r="Z63" s="116"/>
      <c r="AA63" s="116"/>
      <c r="AB63" s="116"/>
      <c r="AC63" s="116"/>
      <c r="AD63" s="64"/>
      <c r="AE63" s="64"/>
      <c r="AF63" s="64"/>
      <c r="AG63" s="64"/>
      <c r="AH63" s="64"/>
      <c r="AI63" s="64"/>
      <c r="AJ63" s="64"/>
      <c r="AK63" s="64"/>
      <c r="AL63" s="65"/>
      <c r="AM63" s="64"/>
      <c r="AN63" s="64"/>
      <c r="AO63" s="117"/>
      <c r="AP63" s="118"/>
      <c r="AQ63" s="66"/>
      <c r="AR63" s="67">
        <f t="shared" si="38"/>
        <v>0</v>
      </c>
      <c r="AS63" s="67"/>
      <c r="AT63" s="119"/>
      <c r="AU63" s="65"/>
      <c r="AV63" s="117"/>
      <c r="AW63" s="119"/>
      <c r="AX63" s="66" t="str">
        <f t="shared" si="39"/>
        <v/>
      </c>
      <c r="AY63" s="67"/>
      <c r="AZ63" s="67" t="str">
        <f t="shared" si="40"/>
        <v/>
      </c>
      <c r="BA63" s="68" t="str">
        <f t="shared" si="41"/>
        <v/>
      </c>
      <c r="BB63" s="87" t="str">
        <f t="shared" si="42"/>
        <v/>
      </c>
      <c r="BC63" s="90"/>
      <c r="BD63" s="91"/>
      <c r="BE63" s="67"/>
      <c r="BF63" s="67" t="str">
        <f t="shared" si="43"/>
        <v/>
      </c>
      <c r="BG63" s="68" t="str">
        <f t="shared" si="44"/>
        <v/>
      </c>
      <c r="BH63" s="87" t="str">
        <f t="shared" si="45"/>
        <v/>
      </c>
      <c r="BI63" s="89"/>
      <c r="BJ63" s="89"/>
      <c r="BK63" s="89"/>
      <c r="BL63" s="89"/>
      <c r="BN63" s="60"/>
      <c r="BO63" s="3"/>
    </row>
    <row r="64" spans="1:67" x14ac:dyDescent="0.45">
      <c r="B64" s="1"/>
      <c r="I64" s="120"/>
      <c r="BN64" s="60"/>
      <c r="BO64" s="3"/>
    </row>
    <row r="65" spans="2:67" x14ac:dyDescent="0.45">
      <c r="B65" s="1"/>
      <c r="I65" s="120"/>
      <c r="BN65" s="60"/>
      <c r="BO65" s="3"/>
    </row>
    <row r="66" spans="2:67" x14ac:dyDescent="0.45">
      <c r="B66" s="1"/>
      <c r="I66" s="120"/>
      <c r="BN66" s="60"/>
      <c r="BO66" s="3"/>
    </row>
    <row r="67" spans="2:67" x14ac:dyDescent="0.45">
      <c r="B67" s="1"/>
      <c r="I67" s="120"/>
      <c r="BN67" s="60"/>
      <c r="BO67" s="3"/>
    </row>
    <row r="68" spans="2:67" x14ac:dyDescent="0.45">
      <c r="B68" s="1"/>
      <c r="I68" s="120"/>
      <c r="BN68" s="60"/>
      <c r="BO68" s="3"/>
    </row>
    <row r="69" spans="2:67" x14ac:dyDescent="0.45">
      <c r="B69" s="1"/>
      <c r="I69" s="120"/>
      <c r="BN69" s="60"/>
      <c r="BO69" s="3"/>
    </row>
    <row r="70" spans="2:67" x14ac:dyDescent="0.45">
      <c r="B70" s="1"/>
      <c r="I70" s="120"/>
      <c r="BN70" s="60"/>
      <c r="BO70" s="3"/>
    </row>
    <row r="71" spans="2:67" x14ac:dyDescent="0.45">
      <c r="B71" s="1"/>
      <c r="I71" s="120"/>
      <c r="BN71" s="60"/>
      <c r="BO71" s="3"/>
    </row>
    <row r="72" spans="2:67" x14ac:dyDescent="0.45">
      <c r="B72" s="1"/>
      <c r="I72" s="120"/>
      <c r="BN72" s="60"/>
      <c r="BO72" s="3"/>
    </row>
    <row r="73" spans="2:67" x14ac:dyDescent="0.45">
      <c r="B73" s="1"/>
      <c r="I73" s="120"/>
      <c r="BN73" s="60"/>
      <c r="BO73" s="3"/>
    </row>
    <row r="74" spans="2:67" x14ac:dyDescent="0.45">
      <c r="B74" s="1"/>
      <c r="I74" s="120"/>
      <c r="BN74" s="60"/>
      <c r="BO74" s="3"/>
    </row>
    <row r="75" spans="2:67" x14ac:dyDescent="0.45">
      <c r="B75" s="1"/>
      <c r="I75" s="120"/>
      <c r="BN75" s="60"/>
      <c r="BO75" s="3"/>
    </row>
    <row r="76" spans="2:67" x14ac:dyDescent="0.45">
      <c r="B76" s="1"/>
      <c r="I76" s="120"/>
      <c r="BN76" s="60"/>
      <c r="BO76" s="3"/>
    </row>
    <row r="77" spans="2:67" x14ac:dyDescent="0.45">
      <c r="B77" s="1"/>
      <c r="I77" s="120"/>
      <c r="BN77" s="60"/>
      <c r="BO77" s="3"/>
    </row>
    <row r="78" spans="2:67" x14ac:dyDescent="0.45">
      <c r="B78" s="1"/>
      <c r="I78" s="120"/>
      <c r="BN78" s="60"/>
      <c r="BO78" s="3"/>
    </row>
    <row r="79" spans="2:67" x14ac:dyDescent="0.45">
      <c r="B79" s="1"/>
      <c r="I79" s="120"/>
      <c r="BN79" s="60"/>
      <c r="BO79" s="3"/>
    </row>
    <row r="80" spans="2:67" x14ac:dyDescent="0.45">
      <c r="B80" s="1"/>
      <c r="I80" s="120"/>
      <c r="BN80" s="60"/>
      <c r="BO80" s="3"/>
    </row>
    <row r="81" spans="2:67" x14ac:dyDescent="0.45">
      <c r="B81" s="1"/>
      <c r="I81" s="120"/>
      <c r="BN81" s="60"/>
      <c r="BO81" s="3"/>
    </row>
    <row r="82" spans="2:67" x14ac:dyDescent="0.45">
      <c r="B82" s="1"/>
      <c r="I82" s="120"/>
      <c r="BN82" s="60"/>
      <c r="BO82" s="3"/>
    </row>
    <row r="83" spans="2:67" x14ac:dyDescent="0.45">
      <c r="B83" s="1"/>
      <c r="I83" s="120"/>
      <c r="BN83" s="60"/>
      <c r="BO83" s="3"/>
    </row>
    <row r="84" spans="2:67" x14ac:dyDescent="0.45">
      <c r="B84" s="1"/>
      <c r="I84" s="120"/>
      <c r="BN84" s="60"/>
      <c r="BO84" s="3"/>
    </row>
    <row r="85" spans="2:67" x14ac:dyDescent="0.45">
      <c r="B85" s="1"/>
      <c r="I85" s="120"/>
      <c r="BN85" s="60"/>
      <c r="BO85" s="3"/>
    </row>
    <row r="86" spans="2:67" x14ac:dyDescent="0.45">
      <c r="B86" s="1"/>
      <c r="I86" s="120"/>
      <c r="BN86" s="60"/>
      <c r="BO86" s="3"/>
    </row>
    <row r="87" spans="2:67" x14ac:dyDescent="0.45">
      <c r="B87" s="1"/>
      <c r="I87" s="120"/>
      <c r="BN87" s="60"/>
      <c r="BO87" s="3"/>
    </row>
    <row r="88" spans="2:67" x14ac:dyDescent="0.45">
      <c r="B88" s="1"/>
      <c r="I88" s="120"/>
      <c r="BN88" s="60"/>
      <c r="BO88" s="3"/>
    </row>
    <row r="89" spans="2:67" x14ac:dyDescent="0.45">
      <c r="B89" s="1"/>
      <c r="I89" s="120"/>
      <c r="BN89" s="60"/>
      <c r="BO89" s="3"/>
    </row>
    <row r="90" spans="2:67" x14ac:dyDescent="0.45">
      <c r="B90" s="1"/>
      <c r="I90" s="120"/>
      <c r="BN90" s="60"/>
      <c r="BO90" s="3"/>
    </row>
    <row r="91" spans="2:67" x14ac:dyDescent="0.45">
      <c r="B91" s="1"/>
      <c r="I91" s="120"/>
      <c r="BN91" s="60"/>
      <c r="BO91" s="3"/>
    </row>
    <row r="92" spans="2:67" x14ac:dyDescent="0.45">
      <c r="B92" s="1"/>
      <c r="I92" s="120"/>
      <c r="BN92" s="60"/>
      <c r="BO92" s="3"/>
    </row>
    <row r="93" spans="2:67" x14ac:dyDescent="0.45">
      <c r="B93" s="1"/>
      <c r="I93" s="120"/>
      <c r="BN93" s="60"/>
      <c r="BO93" s="3"/>
    </row>
    <row r="94" spans="2:67" x14ac:dyDescent="0.45">
      <c r="B94" s="1"/>
      <c r="I94" s="120"/>
      <c r="BN94" s="60"/>
      <c r="BO94" s="3"/>
    </row>
    <row r="95" spans="2:67" x14ac:dyDescent="0.45">
      <c r="B95" s="1"/>
      <c r="I95" s="120"/>
      <c r="BN95" s="60"/>
      <c r="BO95" s="3"/>
    </row>
    <row r="96" spans="2:67" x14ac:dyDescent="0.45">
      <c r="B96" s="1"/>
      <c r="I96" s="120"/>
      <c r="BN96" s="60"/>
      <c r="BO96" s="3"/>
    </row>
    <row r="97" spans="2:67" x14ac:dyDescent="0.45">
      <c r="B97" s="1"/>
      <c r="I97" s="120"/>
      <c r="BN97" s="60"/>
      <c r="BO97" s="3"/>
    </row>
    <row r="98" spans="2:67" x14ac:dyDescent="0.45">
      <c r="B98" s="1"/>
      <c r="I98" s="120"/>
      <c r="BN98" s="60"/>
      <c r="BO98" s="3"/>
    </row>
    <row r="99" spans="2:67" x14ac:dyDescent="0.45">
      <c r="B99" s="1"/>
      <c r="I99" s="120"/>
      <c r="BN99" s="60"/>
      <c r="BO99" s="3"/>
    </row>
    <row r="100" spans="2:67" x14ac:dyDescent="0.45">
      <c r="B100" s="1"/>
      <c r="I100" s="120"/>
      <c r="BN100" s="60"/>
      <c r="BO100" s="3"/>
    </row>
    <row r="101" spans="2:67" x14ac:dyDescent="0.45">
      <c r="BN101" s="60"/>
      <c r="BO101" s="3"/>
    </row>
    <row r="102" spans="2:67" x14ac:dyDescent="0.45">
      <c r="BN102" s="60"/>
      <c r="BO102" s="3"/>
    </row>
    <row r="103" spans="2:67" x14ac:dyDescent="0.45">
      <c r="BN103" s="60"/>
      <c r="BO103" s="3"/>
    </row>
    <row r="104" spans="2:67" x14ac:dyDescent="0.45">
      <c r="BN104" s="60"/>
      <c r="BO104" s="3"/>
    </row>
    <row r="105" spans="2:67" x14ac:dyDescent="0.45">
      <c r="BN105" s="60"/>
      <c r="BO105" s="3"/>
    </row>
    <row r="106" spans="2:67" x14ac:dyDescent="0.45">
      <c r="BN106" s="60"/>
      <c r="BO106" s="3"/>
    </row>
    <row r="107" spans="2:67" x14ac:dyDescent="0.45">
      <c r="BN107" s="60"/>
      <c r="BO107" s="3"/>
    </row>
    <row r="108" spans="2:67" x14ac:dyDescent="0.45">
      <c r="BN108" s="60"/>
      <c r="BO108" s="3"/>
    </row>
    <row r="109" spans="2:67" x14ac:dyDescent="0.45">
      <c r="BN109" s="60"/>
      <c r="BO109" s="3"/>
    </row>
    <row r="110" spans="2:67" x14ac:dyDescent="0.45">
      <c r="BN110" s="60"/>
      <c r="BO110" s="3"/>
    </row>
    <row r="111" spans="2:67" x14ac:dyDescent="0.45">
      <c r="BN111" s="60"/>
      <c r="BO111" s="3"/>
    </row>
    <row r="112" spans="2:67" x14ac:dyDescent="0.45">
      <c r="BN112" s="60"/>
      <c r="BO112" s="3"/>
    </row>
    <row r="113" spans="66:67" x14ac:dyDescent="0.45">
      <c r="BN113" s="60"/>
      <c r="BO113" s="3"/>
    </row>
    <row r="114" spans="66:67" x14ac:dyDescent="0.45">
      <c r="BN114" s="60"/>
      <c r="BO114" s="3"/>
    </row>
    <row r="115" spans="66:67" x14ac:dyDescent="0.45">
      <c r="BN115" s="60"/>
      <c r="BO115" s="3"/>
    </row>
    <row r="116" spans="66:67" x14ac:dyDescent="0.45">
      <c r="BN116" s="60"/>
      <c r="BO116" s="3"/>
    </row>
    <row r="117" spans="66:67" x14ac:dyDescent="0.45">
      <c r="BN117" s="60"/>
      <c r="BO117" s="3"/>
    </row>
    <row r="118" spans="66:67" x14ac:dyDescent="0.45">
      <c r="BN118" s="60"/>
      <c r="BO118" s="3"/>
    </row>
    <row r="119" spans="66:67" x14ac:dyDescent="0.45">
      <c r="BN119" s="60"/>
      <c r="BO119" s="3"/>
    </row>
    <row r="120" spans="66:67" x14ac:dyDescent="0.45">
      <c r="BN120" s="60"/>
      <c r="BO120" s="3"/>
    </row>
    <row r="121" spans="66:67" x14ac:dyDescent="0.45">
      <c r="BN121" s="60"/>
      <c r="BO121" s="3"/>
    </row>
    <row r="122" spans="66:67" x14ac:dyDescent="0.45">
      <c r="BN122" s="60"/>
      <c r="BO122" s="3"/>
    </row>
    <row r="123" spans="66:67" x14ac:dyDescent="0.45">
      <c r="BN123" s="60"/>
      <c r="BO123" s="3"/>
    </row>
    <row r="124" spans="66:67" x14ac:dyDescent="0.45">
      <c r="BN124" s="60"/>
      <c r="BO124" s="3"/>
    </row>
    <row r="125" spans="66:67" x14ac:dyDescent="0.45">
      <c r="BN125" s="60"/>
      <c r="BO125" s="3"/>
    </row>
    <row r="126" spans="66:67" x14ac:dyDescent="0.45">
      <c r="BN126" s="60"/>
      <c r="BO126" s="3"/>
    </row>
    <row r="127" spans="66:67" x14ac:dyDescent="0.45">
      <c r="BN127" s="60"/>
      <c r="BO127" s="3"/>
    </row>
    <row r="128" spans="66:67" x14ac:dyDescent="0.45">
      <c r="BN128" s="60"/>
      <c r="BO128" s="3"/>
    </row>
    <row r="129" spans="66:67" x14ac:dyDescent="0.45">
      <c r="BN129" s="60"/>
      <c r="BO129" s="3"/>
    </row>
    <row r="130" spans="66:67" x14ac:dyDescent="0.45">
      <c r="BN130" s="60"/>
      <c r="BO130" s="3"/>
    </row>
    <row r="131" spans="66:67" x14ac:dyDescent="0.45">
      <c r="BN131" s="60"/>
      <c r="BO131" s="3"/>
    </row>
    <row r="132" spans="66:67" x14ac:dyDescent="0.45">
      <c r="BN132" s="60"/>
      <c r="BO132" s="3"/>
    </row>
    <row r="133" spans="66:67" x14ac:dyDescent="0.45">
      <c r="BN133" s="60"/>
      <c r="BO133" s="3"/>
    </row>
    <row r="134" spans="66:67" x14ac:dyDescent="0.45">
      <c r="BN134" s="60"/>
      <c r="BO134" s="3"/>
    </row>
    <row r="135" spans="66:67" x14ac:dyDescent="0.45">
      <c r="BN135" s="60"/>
      <c r="BO135" s="3"/>
    </row>
    <row r="136" spans="66:67" x14ac:dyDescent="0.45">
      <c r="BN136" s="60"/>
      <c r="BO136" s="3"/>
    </row>
    <row r="137" spans="66:67" x14ac:dyDescent="0.45">
      <c r="BN137" s="60"/>
      <c r="BO137" s="3"/>
    </row>
    <row r="138" spans="66:67" x14ac:dyDescent="0.45">
      <c r="BN138" s="60"/>
      <c r="BO138" s="3"/>
    </row>
    <row r="139" spans="66:67" x14ac:dyDescent="0.45">
      <c r="BN139" s="60"/>
      <c r="BO139" s="3"/>
    </row>
    <row r="140" spans="66:67" x14ac:dyDescent="0.45">
      <c r="BN140" s="60"/>
      <c r="BO140" s="3"/>
    </row>
    <row r="141" spans="66:67" x14ac:dyDescent="0.45">
      <c r="BN141" s="60"/>
      <c r="BO141" s="3"/>
    </row>
    <row r="142" spans="66:67" x14ac:dyDescent="0.45">
      <c r="BN142" s="60"/>
      <c r="BO142" s="3"/>
    </row>
    <row r="143" spans="66:67" x14ac:dyDescent="0.45">
      <c r="BN143" s="60"/>
      <c r="BO143" s="3"/>
    </row>
    <row r="144" spans="66:67" x14ac:dyDescent="0.45">
      <c r="BN144" s="60"/>
      <c r="BO144" s="3"/>
    </row>
    <row r="145" spans="66:67" x14ac:dyDescent="0.45">
      <c r="BN145" s="60"/>
      <c r="BO145" s="3"/>
    </row>
    <row r="146" spans="66:67" x14ac:dyDescent="0.45">
      <c r="BN146" s="60"/>
      <c r="BO146" s="3"/>
    </row>
    <row r="147" spans="66:67" x14ac:dyDescent="0.45">
      <c r="BN147" s="60"/>
      <c r="BO147" s="3"/>
    </row>
    <row r="148" spans="66:67" x14ac:dyDescent="0.45">
      <c r="BN148" s="60"/>
      <c r="BO148" s="3"/>
    </row>
    <row r="149" spans="66:67" x14ac:dyDescent="0.45">
      <c r="BN149" s="60"/>
      <c r="BO149" s="3"/>
    </row>
    <row r="150" spans="66:67" x14ac:dyDescent="0.45">
      <c r="BN150" s="60"/>
      <c r="BO150" s="3"/>
    </row>
    <row r="151" spans="66:67" x14ac:dyDescent="0.45">
      <c r="BN151" s="60"/>
      <c r="BO151" s="3"/>
    </row>
    <row r="152" spans="66:67" x14ac:dyDescent="0.45">
      <c r="BN152" s="60"/>
      <c r="BO152" s="3"/>
    </row>
    <row r="153" spans="66:67" x14ac:dyDescent="0.45">
      <c r="BN153" s="60"/>
      <c r="BO153" s="3"/>
    </row>
    <row r="154" spans="66:67" x14ac:dyDescent="0.45">
      <c r="BN154" s="60"/>
      <c r="BO154" s="3"/>
    </row>
    <row r="155" spans="66:67" x14ac:dyDescent="0.45">
      <c r="BN155" s="60"/>
      <c r="BO155" s="3"/>
    </row>
    <row r="156" spans="66:67" x14ac:dyDescent="0.45">
      <c r="BN156" s="60"/>
      <c r="BO156" s="3"/>
    </row>
    <row r="157" spans="66:67" x14ac:dyDescent="0.45">
      <c r="BN157" s="60"/>
      <c r="BO157" s="3"/>
    </row>
    <row r="158" spans="66:67" x14ac:dyDescent="0.45">
      <c r="BN158" s="60"/>
      <c r="BO158" s="3"/>
    </row>
    <row r="159" spans="66:67" x14ac:dyDescent="0.45">
      <c r="BN159" s="60"/>
      <c r="BO159" s="3"/>
    </row>
    <row r="160" spans="66:67" x14ac:dyDescent="0.45">
      <c r="BN160" s="60"/>
      <c r="BO160" s="3"/>
    </row>
    <row r="161" spans="66:67" x14ac:dyDescent="0.45">
      <c r="BN161" s="60"/>
      <c r="BO161" s="3"/>
    </row>
    <row r="162" spans="66:67" x14ac:dyDescent="0.45">
      <c r="BN162" s="60"/>
      <c r="BO162" s="3"/>
    </row>
    <row r="163" spans="66:67" x14ac:dyDescent="0.45">
      <c r="BN163" s="60"/>
      <c r="BO163" s="3"/>
    </row>
    <row r="164" spans="66:67" x14ac:dyDescent="0.45">
      <c r="BN164" s="60"/>
      <c r="BO164" s="3"/>
    </row>
    <row r="165" spans="66:67" x14ac:dyDescent="0.45">
      <c r="BN165" s="60"/>
      <c r="BO165" s="3"/>
    </row>
    <row r="166" spans="66:67" x14ac:dyDescent="0.45">
      <c r="BN166" s="60"/>
      <c r="BO166" s="3"/>
    </row>
    <row r="167" spans="66:67" x14ac:dyDescent="0.45">
      <c r="BN167" s="60"/>
      <c r="BO167" s="3"/>
    </row>
    <row r="168" spans="66:67" x14ac:dyDescent="0.45">
      <c r="BN168" s="60"/>
      <c r="BO168" s="3"/>
    </row>
    <row r="169" spans="66:67" x14ac:dyDescent="0.45">
      <c r="BN169" s="60"/>
      <c r="BO169" s="3"/>
    </row>
    <row r="170" spans="66:67" x14ac:dyDescent="0.45">
      <c r="BN170" s="60"/>
      <c r="BO170" s="3"/>
    </row>
    <row r="171" spans="66:67" x14ac:dyDescent="0.45">
      <c r="BN171" s="60"/>
      <c r="BO171" s="3"/>
    </row>
    <row r="172" spans="66:67" x14ac:dyDescent="0.45">
      <c r="BN172" s="60"/>
      <c r="BO172" s="3"/>
    </row>
    <row r="173" spans="66:67" x14ac:dyDescent="0.45">
      <c r="BN173" s="60"/>
      <c r="BO173" s="3"/>
    </row>
    <row r="174" spans="66:67" x14ac:dyDescent="0.45">
      <c r="BN174" s="60"/>
      <c r="BO174" s="3"/>
    </row>
    <row r="175" spans="66:67" x14ac:dyDescent="0.45">
      <c r="BN175" s="60"/>
      <c r="BO175" s="3"/>
    </row>
    <row r="176" spans="66:67" x14ac:dyDescent="0.45">
      <c r="BN176" s="60"/>
      <c r="BO176" s="3"/>
    </row>
    <row r="177" spans="66:67" x14ac:dyDescent="0.45">
      <c r="BN177" s="60"/>
      <c r="BO177" s="3"/>
    </row>
    <row r="178" spans="66:67" x14ac:dyDescent="0.45">
      <c r="BN178" s="60"/>
      <c r="BO178" s="3"/>
    </row>
    <row r="179" spans="66:67" x14ac:dyDescent="0.45">
      <c r="BN179" s="60"/>
      <c r="BO179" s="3"/>
    </row>
    <row r="180" spans="66:67" x14ac:dyDescent="0.45">
      <c r="BN180" s="60"/>
      <c r="BO180" s="3"/>
    </row>
    <row r="181" spans="66:67" x14ac:dyDescent="0.45">
      <c r="BN181" s="60"/>
      <c r="BO181" s="3"/>
    </row>
    <row r="182" spans="66:67" x14ac:dyDescent="0.45">
      <c r="BN182" s="60"/>
      <c r="BO182" s="3"/>
    </row>
    <row r="183" spans="66:67" x14ac:dyDescent="0.45">
      <c r="BN183" s="60"/>
      <c r="BO183" s="3"/>
    </row>
    <row r="184" spans="66:67" x14ac:dyDescent="0.45">
      <c r="BN184" s="60"/>
      <c r="BO184" s="3"/>
    </row>
    <row r="185" spans="66:67" x14ac:dyDescent="0.45">
      <c r="BN185" s="60"/>
      <c r="BO185" s="3"/>
    </row>
    <row r="186" spans="66:67" x14ac:dyDescent="0.45">
      <c r="BN186" s="60"/>
      <c r="BO186" s="3"/>
    </row>
    <row r="187" spans="66:67" x14ac:dyDescent="0.45">
      <c r="BN187" s="60"/>
      <c r="BO187" s="3"/>
    </row>
    <row r="188" spans="66:67" x14ac:dyDescent="0.45">
      <c r="BN188" s="60"/>
      <c r="BO188" s="3"/>
    </row>
    <row r="189" spans="66:67" x14ac:dyDescent="0.45">
      <c r="BN189" s="60"/>
      <c r="BO189" s="3"/>
    </row>
    <row r="190" spans="66:67" x14ac:dyDescent="0.45">
      <c r="BN190" s="60"/>
      <c r="BO190" s="3"/>
    </row>
    <row r="191" spans="66:67" x14ac:dyDescent="0.45">
      <c r="BN191" s="60"/>
      <c r="BO191" s="3"/>
    </row>
    <row r="192" spans="66:67" x14ac:dyDescent="0.45">
      <c r="BN192" s="60"/>
      <c r="BO192" s="3"/>
    </row>
    <row r="193" spans="66:67" x14ac:dyDescent="0.45">
      <c r="BN193" s="60"/>
      <c r="BO193" s="3"/>
    </row>
    <row r="194" spans="66:67" x14ac:dyDescent="0.45">
      <c r="BN194" s="60"/>
      <c r="BO194" s="3"/>
    </row>
    <row r="195" spans="66:67" x14ac:dyDescent="0.45">
      <c r="BN195" s="60"/>
      <c r="BO195" s="3"/>
    </row>
    <row r="196" spans="66:67" x14ac:dyDescent="0.45">
      <c r="BN196" s="60"/>
      <c r="BO196" s="3"/>
    </row>
    <row r="197" spans="66:67" x14ac:dyDescent="0.45">
      <c r="BN197" s="60"/>
      <c r="BO197" s="3"/>
    </row>
    <row r="198" spans="66:67" x14ac:dyDescent="0.45">
      <c r="BN198" s="60"/>
      <c r="BO198" s="3"/>
    </row>
    <row r="199" spans="66:67" x14ac:dyDescent="0.45">
      <c r="BN199" s="60"/>
      <c r="BO199" s="3"/>
    </row>
    <row r="200" spans="66:67" x14ac:dyDescent="0.45">
      <c r="BN200" s="60"/>
      <c r="BO200" s="3"/>
    </row>
    <row r="201" spans="66:67" x14ac:dyDescent="0.45">
      <c r="BN201" s="60"/>
      <c r="BO201" s="3"/>
    </row>
    <row r="202" spans="66:67" x14ac:dyDescent="0.45">
      <c r="BN202" s="60"/>
      <c r="BO202" s="3"/>
    </row>
    <row r="203" spans="66:67" x14ac:dyDescent="0.45">
      <c r="BN203" s="60"/>
      <c r="BO203" s="3"/>
    </row>
    <row r="204" spans="66:67" x14ac:dyDescent="0.45">
      <c r="BN204" s="60"/>
      <c r="BO204" s="3"/>
    </row>
    <row r="205" spans="66:67" x14ac:dyDescent="0.45">
      <c r="BN205" s="60"/>
      <c r="BO205" s="3"/>
    </row>
    <row r="206" spans="66:67" x14ac:dyDescent="0.45">
      <c r="BN206" s="60"/>
      <c r="BO206" s="3"/>
    </row>
    <row r="207" spans="66:67" x14ac:dyDescent="0.45">
      <c r="BN207" s="60"/>
      <c r="BO207" s="3"/>
    </row>
    <row r="208" spans="66:67" x14ac:dyDescent="0.45">
      <c r="BN208" s="60"/>
      <c r="BO208" s="3"/>
    </row>
    <row r="209" spans="66:67" x14ac:dyDescent="0.45">
      <c r="BN209" s="60"/>
      <c r="BO209" s="3"/>
    </row>
    <row r="210" spans="66:67" x14ac:dyDescent="0.45">
      <c r="BN210" s="60"/>
      <c r="BO210" s="3"/>
    </row>
    <row r="211" spans="66:67" x14ac:dyDescent="0.45">
      <c r="BN211" s="60"/>
      <c r="BO211" s="3"/>
    </row>
    <row r="212" spans="66:67" x14ac:dyDescent="0.45">
      <c r="BN212" s="60"/>
      <c r="BO212" s="3"/>
    </row>
    <row r="213" spans="66:67" x14ac:dyDescent="0.45">
      <c r="BN213" s="60"/>
      <c r="BO213" s="3"/>
    </row>
    <row r="214" spans="66:67" x14ac:dyDescent="0.45">
      <c r="BN214" s="60"/>
      <c r="BO214" s="3"/>
    </row>
    <row r="215" spans="66:67" x14ac:dyDescent="0.45">
      <c r="BN215" s="60"/>
      <c r="BO215" s="3"/>
    </row>
    <row r="216" spans="66:67" x14ac:dyDescent="0.45">
      <c r="BN216" s="60"/>
      <c r="BO216" s="3"/>
    </row>
    <row r="217" spans="66:67" x14ac:dyDescent="0.45">
      <c r="BN217" s="60"/>
      <c r="BO217" s="3"/>
    </row>
    <row r="218" spans="66:67" x14ac:dyDescent="0.45">
      <c r="BN218" s="60"/>
      <c r="BO218" s="3"/>
    </row>
    <row r="219" spans="66:67" x14ac:dyDescent="0.45">
      <c r="BN219" s="60"/>
      <c r="BO219" s="3"/>
    </row>
    <row r="220" spans="66:67" x14ac:dyDescent="0.45">
      <c r="BN220" s="60"/>
      <c r="BO220" s="3"/>
    </row>
    <row r="221" spans="66:67" x14ac:dyDescent="0.45">
      <c r="BN221" s="60"/>
      <c r="BO221" s="3"/>
    </row>
    <row r="222" spans="66:67" x14ac:dyDescent="0.45">
      <c r="BN222" s="60"/>
      <c r="BO222" s="3"/>
    </row>
    <row r="223" spans="66:67" x14ac:dyDescent="0.45">
      <c r="BN223" s="60"/>
      <c r="BO223" s="3"/>
    </row>
    <row r="224" spans="66:67" x14ac:dyDescent="0.45">
      <c r="BN224" s="60"/>
      <c r="BO224" s="3"/>
    </row>
    <row r="225" spans="66:67" x14ac:dyDescent="0.45">
      <c r="BN225" s="60"/>
      <c r="BO225" s="3"/>
    </row>
    <row r="226" spans="66:67" x14ac:dyDescent="0.45">
      <c r="BN226" s="60"/>
      <c r="BO226" s="3"/>
    </row>
    <row r="227" spans="66:67" x14ac:dyDescent="0.45">
      <c r="BN227" s="60"/>
      <c r="BO227" s="3"/>
    </row>
    <row r="228" spans="66:67" x14ac:dyDescent="0.45">
      <c r="BN228" s="60"/>
      <c r="BO228" s="3"/>
    </row>
    <row r="229" spans="66:67" x14ac:dyDescent="0.45">
      <c r="BN229" s="60"/>
      <c r="BO229" s="3"/>
    </row>
    <row r="230" spans="66:67" x14ac:dyDescent="0.45">
      <c r="BN230" s="60"/>
      <c r="BO230" s="3"/>
    </row>
    <row r="231" spans="66:67" x14ac:dyDescent="0.45">
      <c r="BN231" s="60"/>
      <c r="BO231" s="3"/>
    </row>
    <row r="232" spans="66:67" x14ac:dyDescent="0.45">
      <c r="BN232" s="60"/>
      <c r="BO232" s="3"/>
    </row>
    <row r="233" spans="66:67" x14ac:dyDescent="0.45">
      <c r="BN233" s="60"/>
      <c r="BO233" s="3"/>
    </row>
    <row r="234" spans="66:67" x14ac:dyDescent="0.45">
      <c r="BN234" s="60"/>
      <c r="BO234" s="3"/>
    </row>
    <row r="235" spans="66:67" x14ac:dyDescent="0.45">
      <c r="BN235" s="60"/>
      <c r="BO235" s="3"/>
    </row>
    <row r="236" spans="66:67" x14ac:dyDescent="0.45">
      <c r="BN236" s="60"/>
      <c r="BO236" s="3"/>
    </row>
    <row r="237" spans="66:67" x14ac:dyDescent="0.45">
      <c r="BN237" s="60"/>
      <c r="BO237" s="3"/>
    </row>
    <row r="238" spans="66:67" x14ac:dyDescent="0.45">
      <c r="BN238" s="60"/>
      <c r="BO238" s="3"/>
    </row>
    <row r="239" spans="66:67" x14ac:dyDescent="0.45">
      <c r="BN239" s="60"/>
      <c r="BO239" s="3"/>
    </row>
    <row r="240" spans="66:67" x14ac:dyDescent="0.45">
      <c r="BN240" s="60"/>
      <c r="BO240" s="3"/>
    </row>
    <row r="241" spans="66:67" x14ac:dyDescent="0.45">
      <c r="BN241" s="60"/>
      <c r="BO241" s="3"/>
    </row>
    <row r="242" spans="66:67" x14ac:dyDescent="0.45">
      <c r="BN242" s="60"/>
      <c r="BO242" s="3"/>
    </row>
    <row r="243" spans="66:67" x14ac:dyDescent="0.45">
      <c r="BN243" s="60"/>
      <c r="BO243" s="3"/>
    </row>
    <row r="244" spans="66:67" x14ac:dyDescent="0.45">
      <c r="BN244" s="60"/>
      <c r="BO244" s="3"/>
    </row>
    <row r="245" spans="66:67" x14ac:dyDescent="0.45">
      <c r="BN245" s="60"/>
      <c r="BO245" s="3"/>
    </row>
    <row r="246" spans="66:67" x14ac:dyDescent="0.45">
      <c r="BN246" s="60"/>
      <c r="BO246" s="3"/>
    </row>
    <row r="247" spans="66:67" x14ac:dyDescent="0.45">
      <c r="BN247" s="60"/>
      <c r="BO247" s="3"/>
    </row>
    <row r="248" spans="66:67" x14ac:dyDescent="0.45">
      <c r="BN248" s="60"/>
      <c r="BO248" s="3"/>
    </row>
    <row r="249" spans="66:67" x14ac:dyDescent="0.45">
      <c r="BN249" s="60"/>
      <c r="BO249" s="3"/>
    </row>
    <row r="250" spans="66:67" x14ac:dyDescent="0.45">
      <c r="BN250" s="60"/>
      <c r="BO250" s="3"/>
    </row>
    <row r="251" spans="66:67" x14ac:dyDescent="0.45">
      <c r="BN251" s="60"/>
      <c r="BO251" s="3"/>
    </row>
    <row r="252" spans="66:67" x14ac:dyDescent="0.45">
      <c r="BN252" s="60"/>
      <c r="BO252" s="3"/>
    </row>
    <row r="253" spans="66:67" x14ac:dyDescent="0.45">
      <c r="BN253" s="60"/>
      <c r="BO253" s="3"/>
    </row>
    <row r="254" spans="66:67" x14ac:dyDescent="0.45">
      <c r="BN254" s="60"/>
      <c r="BO254" s="3"/>
    </row>
    <row r="255" spans="66:67" x14ac:dyDescent="0.45">
      <c r="BN255" s="60"/>
      <c r="BO255" s="3"/>
    </row>
    <row r="256" spans="66:67" x14ac:dyDescent="0.45">
      <c r="BN256" s="60"/>
      <c r="BO256" s="3"/>
    </row>
    <row r="257" spans="66:67" x14ac:dyDescent="0.45">
      <c r="BN257" s="60"/>
      <c r="BO257" s="3"/>
    </row>
    <row r="258" spans="66:67" x14ac:dyDescent="0.45">
      <c r="BN258" s="60"/>
      <c r="BO258" s="3"/>
    </row>
    <row r="259" spans="66:67" x14ac:dyDescent="0.45">
      <c r="BN259" s="60"/>
      <c r="BO259" s="3"/>
    </row>
    <row r="260" spans="66:67" x14ac:dyDescent="0.45">
      <c r="BN260" s="60"/>
      <c r="BO260" s="3"/>
    </row>
    <row r="261" spans="66:67" x14ac:dyDescent="0.45">
      <c r="BN261" s="60"/>
      <c r="BO261" s="3"/>
    </row>
    <row r="262" spans="66:67" x14ac:dyDescent="0.45">
      <c r="BN262" s="60"/>
      <c r="BO262" s="3"/>
    </row>
    <row r="263" spans="66:67" x14ac:dyDescent="0.45">
      <c r="BN263" s="60"/>
      <c r="BO263" s="3"/>
    </row>
    <row r="264" spans="66:67" x14ac:dyDescent="0.45">
      <c r="BN264" s="60"/>
      <c r="BO264" s="3"/>
    </row>
    <row r="265" spans="66:67" x14ac:dyDescent="0.45">
      <c r="BN265" s="60"/>
      <c r="BO265" s="3"/>
    </row>
    <row r="266" spans="66:67" x14ac:dyDescent="0.45">
      <c r="BN266" s="60"/>
      <c r="BO266" s="3"/>
    </row>
    <row r="267" spans="66:67" x14ac:dyDescent="0.45">
      <c r="BN267" s="60"/>
      <c r="BO267" s="3"/>
    </row>
    <row r="268" spans="66:67" x14ac:dyDescent="0.45">
      <c r="BN268" s="60"/>
      <c r="BO268" s="3"/>
    </row>
    <row r="269" spans="66:67" x14ac:dyDescent="0.45">
      <c r="BN269" s="60"/>
      <c r="BO269" s="3"/>
    </row>
    <row r="270" spans="66:67" x14ac:dyDescent="0.45">
      <c r="BN270" s="60"/>
      <c r="BO270" s="3"/>
    </row>
    <row r="271" spans="66:67" x14ac:dyDescent="0.45">
      <c r="BN271" s="60"/>
      <c r="BO271" s="3"/>
    </row>
    <row r="272" spans="66:67" x14ac:dyDescent="0.45">
      <c r="BN272" s="60"/>
      <c r="BO272" s="3"/>
    </row>
    <row r="273" spans="66:67" x14ac:dyDescent="0.45">
      <c r="BN273" s="60"/>
      <c r="BO273" s="3"/>
    </row>
    <row r="274" spans="66:67" x14ac:dyDescent="0.45">
      <c r="BN274" s="60"/>
      <c r="BO274" s="3"/>
    </row>
    <row r="275" spans="66:67" x14ac:dyDescent="0.45">
      <c r="BN275" s="60"/>
      <c r="BO275" s="3"/>
    </row>
    <row r="276" spans="66:67" x14ac:dyDescent="0.45">
      <c r="BN276" s="60"/>
      <c r="BO276" s="3"/>
    </row>
    <row r="277" spans="66:67" x14ac:dyDescent="0.45">
      <c r="BN277" s="60"/>
      <c r="BO277" s="3"/>
    </row>
    <row r="278" spans="66:67" x14ac:dyDescent="0.45">
      <c r="BN278" s="60"/>
      <c r="BO278" s="3"/>
    </row>
    <row r="279" spans="66:67" x14ac:dyDescent="0.45">
      <c r="BN279" s="60"/>
      <c r="BO279" s="3"/>
    </row>
    <row r="280" spans="66:67" x14ac:dyDescent="0.45">
      <c r="BN280" s="60"/>
      <c r="BO280" s="3"/>
    </row>
    <row r="281" spans="66:67" x14ac:dyDescent="0.45">
      <c r="BN281" s="60"/>
      <c r="BO281" s="3"/>
    </row>
    <row r="282" spans="66:67" x14ac:dyDescent="0.45">
      <c r="BN282" s="60"/>
      <c r="BO282" s="3"/>
    </row>
    <row r="283" spans="66:67" x14ac:dyDescent="0.45">
      <c r="BN283" s="60"/>
      <c r="BO283" s="3"/>
    </row>
    <row r="284" spans="66:67" x14ac:dyDescent="0.45">
      <c r="BN284" s="60"/>
      <c r="BO284" s="3"/>
    </row>
    <row r="285" spans="66:67" x14ac:dyDescent="0.45">
      <c r="BN285" s="60"/>
      <c r="BO285" s="3"/>
    </row>
    <row r="286" spans="66:67" x14ac:dyDescent="0.45">
      <c r="BN286" s="60"/>
      <c r="BO286" s="3"/>
    </row>
    <row r="287" spans="66:67" x14ac:dyDescent="0.45">
      <c r="BN287" s="60"/>
      <c r="BO287" s="3"/>
    </row>
    <row r="288" spans="66:67" x14ac:dyDescent="0.45">
      <c r="BN288" s="60"/>
      <c r="BO288" s="3"/>
    </row>
    <row r="289" spans="66:67" x14ac:dyDescent="0.45">
      <c r="BN289" s="60"/>
      <c r="BO289" s="3"/>
    </row>
    <row r="290" spans="66:67" x14ac:dyDescent="0.45">
      <c r="BN290" s="60"/>
      <c r="BO290" s="3"/>
    </row>
    <row r="291" spans="66:67" x14ac:dyDescent="0.45">
      <c r="BN291" s="60"/>
      <c r="BO291" s="3"/>
    </row>
    <row r="292" spans="66:67" x14ac:dyDescent="0.45">
      <c r="BN292" s="60"/>
      <c r="BO292" s="3"/>
    </row>
    <row r="293" spans="66:67" x14ac:dyDescent="0.45">
      <c r="BN293" s="60"/>
      <c r="BO293" s="3"/>
    </row>
    <row r="294" spans="66:67" x14ac:dyDescent="0.45">
      <c r="BN294" s="60"/>
      <c r="BO294" s="3"/>
    </row>
    <row r="295" spans="66:67" x14ac:dyDescent="0.45">
      <c r="BN295" s="60"/>
      <c r="BO295" s="3"/>
    </row>
    <row r="296" spans="66:67" x14ac:dyDescent="0.45">
      <c r="BN296" s="60"/>
      <c r="BO296" s="3"/>
    </row>
    <row r="297" spans="66:67" x14ac:dyDescent="0.45">
      <c r="BN297" s="60"/>
      <c r="BO297" s="3"/>
    </row>
    <row r="298" spans="66:67" x14ac:dyDescent="0.45">
      <c r="BN298" s="60"/>
      <c r="BO298" s="3"/>
    </row>
    <row r="299" spans="66:67" x14ac:dyDescent="0.45">
      <c r="BN299" s="60"/>
      <c r="BO299" s="3"/>
    </row>
    <row r="300" spans="66:67" x14ac:dyDescent="0.45">
      <c r="BN300" s="60"/>
      <c r="BO300" s="3"/>
    </row>
    <row r="301" spans="66:67" x14ac:dyDescent="0.45">
      <c r="BN301" s="60"/>
      <c r="BO301" s="3"/>
    </row>
    <row r="302" spans="66:67" x14ac:dyDescent="0.45">
      <c r="BN302" s="60"/>
      <c r="BO302" s="3"/>
    </row>
    <row r="303" spans="66:67" x14ac:dyDescent="0.45">
      <c r="BN303" s="60"/>
      <c r="BO303" s="3"/>
    </row>
    <row r="304" spans="66:67" x14ac:dyDescent="0.45">
      <c r="BN304" s="60"/>
      <c r="BO304" s="3"/>
    </row>
    <row r="305" spans="66:67" x14ac:dyDescent="0.45">
      <c r="BN305" s="60"/>
      <c r="BO305" s="3"/>
    </row>
    <row r="306" spans="66:67" x14ac:dyDescent="0.45">
      <c r="BN306" s="60"/>
      <c r="BO306" s="3"/>
    </row>
    <row r="307" spans="66:67" x14ac:dyDescent="0.45">
      <c r="BN307" s="60"/>
      <c r="BO307" s="3"/>
    </row>
    <row r="308" spans="66:67" x14ac:dyDescent="0.45">
      <c r="BN308" s="60"/>
      <c r="BO308" s="3"/>
    </row>
    <row r="309" spans="66:67" x14ac:dyDescent="0.45">
      <c r="BN309" s="60"/>
      <c r="BO309" s="3"/>
    </row>
    <row r="310" spans="66:67" x14ac:dyDescent="0.45">
      <c r="BN310" s="60"/>
      <c r="BO310" s="3"/>
    </row>
    <row r="311" spans="66:67" x14ac:dyDescent="0.45">
      <c r="BN311" s="60"/>
      <c r="BO311" s="3"/>
    </row>
    <row r="312" spans="66:67" x14ac:dyDescent="0.45">
      <c r="BN312" s="60"/>
      <c r="BO312" s="3"/>
    </row>
    <row r="313" spans="66:67" x14ac:dyDescent="0.45">
      <c r="BN313" s="60"/>
      <c r="BO313" s="3"/>
    </row>
    <row r="314" spans="66:67" x14ac:dyDescent="0.45">
      <c r="BN314" s="60"/>
      <c r="BO314" s="3"/>
    </row>
    <row r="315" spans="66:67" x14ac:dyDescent="0.45">
      <c r="BN315" s="60"/>
      <c r="BO315" s="3"/>
    </row>
    <row r="316" spans="66:67" x14ac:dyDescent="0.45">
      <c r="BN316" s="60"/>
      <c r="BO316" s="3"/>
    </row>
    <row r="317" spans="66:67" x14ac:dyDescent="0.45">
      <c r="BN317" s="60"/>
      <c r="BO317" s="3"/>
    </row>
    <row r="318" spans="66:67" x14ac:dyDescent="0.45">
      <c r="BN318" s="60"/>
      <c r="BO318" s="3"/>
    </row>
    <row r="319" spans="66:67" x14ac:dyDescent="0.45">
      <c r="BN319" s="60"/>
      <c r="BO319" s="3"/>
    </row>
    <row r="320" spans="66:67" x14ac:dyDescent="0.45">
      <c r="BN320" s="60"/>
      <c r="BO320" s="3"/>
    </row>
    <row r="321" spans="66:67" x14ac:dyDescent="0.45">
      <c r="BN321" s="60"/>
      <c r="BO321" s="3"/>
    </row>
    <row r="322" spans="66:67" x14ac:dyDescent="0.45">
      <c r="BN322" s="60"/>
      <c r="BO322" s="3"/>
    </row>
    <row r="323" spans="66:67" x14ac:dyDescent="0.45">
      <c r="BN323" s="60"/>
      <c r="BO323" s="3"/>
    </row>
    <row r="324" spans="66:67" x14ac:dyDescent="0.45">
      <c r="BN324" s="60"/>
      <c r="BO324" s="3"/>
    </row>
    <row r="325" spans="66:67" x14ac:dyDescent="0.45">
      <c r="BN325" s="60"/>
      <c r="BO325" s="3"/>
    </row>
    <row r="326" spans="66:67" x14ac:dyDescent="0.45">
      <c r="BN326" s="60"/>
      <c r="BO326" s="3"/>
    </row>
    <row r="327" spans="66:67" x14ac:dyDescent="0.45">
      <c r="BN327" s="60"/>
      <c r="BO327" s="3"/>
    </row>
    <row r="328" spans="66:67" x14ac:dyDescent="0.45">
      <c r="BN328" s="60"/>
      <c r="BO328" s="3"/>
    </row>
    <row r="329" spans="66:67" x14ac:dyDescent="0.45">
      <c r="BN329" s="60"/>
      <c r="BO329" s="3"/>
    </row>
    <row r="330" spans="66:67" x14ac:dyDescent="0.45">
      <c r="BN330" s="60"/>
      <c r="BO330" s="3"/>
    </row>
    <row r="331" spans="66:67" x14ac:dyDescent="0.45">
      <c r="BN331" s="60"/>
      <c r="BO331" s="3"/>
    </row>
    <row r="332" spans="66:67" x14ac:dyDescent="0.45">
      <c r="BN332" s="60"/>
      <c r="BO332" s="3"/>
    </row>
    <row r="333" spans="66:67" x14ac:dyDescent="0.45">
      <c r="BN333" s="60"/>
      <c r="BO333" s="3"/>
    </row>
    <row r="334" spans="66:67" x14ac:dyDescent="0.45">
      <c r="BN334" s="60"/>
      <c r="BO334" s="3"/>
    </row>
    <row r="335" spans="66:67" x14ac:dyDescent="0.45">
      <c r="BN335" s="60"/>
      <c r="BO335" s="3"/>
    </row>
    <row r="336" spans="66:67" x14ac:dyDescent="0.45">
      <c r="BN336" s="60"/>
      <c r="BO336" s="3"/>
    </row>
    <row r="337" spans="66:67" x14ac:dyDescent="0.45">
      <c r="BN337" s="60"/>
      <c r="BO337" s="3"/>
    </row>
    <row r="338" spans="66:67" x14ac:dyDescent="0.45">
      <c r="BN338" s="60"/>
      <c r="BO338" s="3"/>
    </row>
    <row r="339" spans="66:67" x14ac:dyDescent="0.45">
      <c r="BN339" s="60"/>
      <c r="BO339" s="3"/>
    </row>
    <row r="340" spans="66:67" x14ac:dyDescent="0.45">
      <c r="BN340" s="60"/>
      <c r="BO340" s="3"/>
    </row>
    <row r="341" spans="66:67" x14ac:dyDescent="0.45">
      <c r="BN341" s="60"/>
      <c r="BO341" s="3"/>
    </row>
    <row r="342" spans="66:67" x14ac:dyDescent="0.45">
      <c r="BN342" s="60"/>
      <c r="BO342" s="3"/>
    </row>
    <row r="343" spans="66:67" x14ac:dyDescent="0.45">
      <c r="BN343" s="60"/>
      <c r="BO343" s="3"/>
    </row>
    <row r="344" spans="66:67" x14ac:dyDescent="0.45">
      <c r="BN344" s="60"/>
      <c r="BO344" s="3"/>
    </row>
    <row r="345" spans="66:67" x14ac:dyDescent="0.45">
      <c r="BN345" s="60"/>
      <c r="BO345" s="3"/>
    </row>
    <row r="346" spans="66:67" x14ac:dyDescent="0.45">
      <c r="BN346" s="60"/>
      <c r="BO346" s="3"/>
    </row>
    <row r="347" spans="66:67" x14ac:dyDescent="0.45">
      <c r="BN347" s="60"/>
      <c r="BO347" s="3"/>
    </row>
    <row r="348" spans="66:67" x14ac:dyDescent="0.45">
      <c r="BN348" s="60"/>
      <c r="BO348" s="3"/>
    </row>
    <row r="349" spans="66:67" x14ac:dyDescent="0.45">
      <c r="BN349" s="60"/>
      <c r="BO349" s="3"/>
    </row>
    <row r="350" spans="66:67" x14ac:dyDescent="0.45">
      <c r="BN350" s="60"/>
      <c r="BO350" s="3"/>
    </row>
    <row r="351" spans="66:67" x14ac:dyDescent="0.45">
      <c r="BN351" s="60"/>
      <c r="BO351" s="3"/>
    </row>
    <row r="352" spans="66:67" x14ac:dyDescent="0.45">
      <c r="BN352" s="60"/>
      <c r="BO352" s="3"/>
    </row>
    <row r="353" spans="66:67" x14ac:dyDescent="0.45">
      <c r="BN353" s="60"/>
      <c r="BO353" s="3"/>
    </row>
    <row r="354" spans="66:67" x14ac:dyDescent="0.45">
      <c r="BN354" s="60"/>
      <c r="BO354" s="3"/>
    </row>
    <row r="355" spans="66:67" x14ac:dyDescent="0.45">
      <c r="BN355" s="60"/>
      <c r="BO355" s="3"/>
    </row>
    <row r="356" spans="66:67" x14ac:dyDescent="0.45">
      <c r="BN356" s="60"/>
      <c r="BO356" s="3"/>
    </row>
    <row r="357" spans="66:67" x14ac:dyDescent="0.45">
      <c r="BN357" s="60"/>
      <c r="BO357" s="3"/>
    </row>
    <row r="358" spans="66:67" x14ac:dyDescent="0.45">
      <c r="BN358" s="60"/>
      <c r="BO358" s="3"/>
    </row>
    <row r="359" spans="66:67" x14ac:dyDescent="0.45">
      <c r="BN359" s="60"/>
      <c r="BO359" s="3"/>
    </row>
    <row r="360" spans="66:67" x14ac:dyDescent="0.45">
      <c r="BN360" s="60"/>
      <c r="BO360" s="3"/>
    </row>
    <row r="361" spans="66:67" x14ac:dyDescent="0.45">
      <c r="BN361" s="60"/>
      <c r="BO361" s="3"/>
    </row>
    <row r="362" spans="66:67" x14ac:dyDescent="0.45">
      <c r="BN362" s="60"/>
      <c r="BO362" s="3"/>
    </row>
    <row r="363" spans="66:67" x14ac:dyDescent="0.45">
      <c r="BN363" s="60"/>
      <c r="BO363" s="3"/>
    </row>
    <row r="364" spans="66:67" x14ac:dyDescent="0.45">
      <c r="BN364" s="60"/>
      <c r="BO364" s="3"/>
    </row>
    <row r="365" spans="66:67" x14ac:dyDescent="0.45">
      <c r="BN365" s="60"/>
      <c r="BO365" s="3"/>
    </row>
    <row r="366" spans="66:67" x14ac:dyDescent="0.45">
      <c r="BN366" s="60"/>
      <c r="BO366" s="3"/>
    </row>
    <row r="367" spans="66:67" x14ac:dyDescent="0.45">
      <c r="BN367" s="60"/>
      <c r="BO367" s="3"/>
    </row>
    <row r="368" spans="66:67" x14ac:dyDescent="0.45">
      <c r="BN368" s="60"/>
      <c r="BO368" s="3"/>
    </row>
    <row r="369" spans="66:67" x14ac:dyDescent="0.45">
      <c r="BN369" s="60"/>
      <c r="BO369" s="3"/>
    </row>
    <row r="370" spans="66:67" x14ac:dyDescent="0.45">
      <c r="BN370" s="60"/>
      <c r="BO370" s="3"/>
    </row>
    <row r="371" spans="66:67" x14ac:dyDescent="0.45">
      <c r="BN371" s="60"/>
      <c r="BO371" s="3"/>
    </row>
    <row r="372" spans="66:67" x14ac:dyDescent="0.45">
      <c r="BN372" s="60"/>
      <c r="BO372" s="3"/>
    </row>
    <row r="373" spans="66:67" x14ac:dyDescent="0.45">
      <c r="BN373" s="60"/>
      <c r="BO373" s="3"/>
    </row>
    <row r="374" spans="66:67" x14ac:dyDescent="0.45">
      <c r="BN374" s="60"/>
      <c r="BO374" s="3"/>
    </row>
    <row r="375" spans="66:67" x14ac:dyDescent="0.45">
      <c r="BN375" s="60"/>
      <c r="BO375" s="3"/>
    </row>
    <row r="376" spans="66:67" x14ac:dyDescent="0.45">
      <c r="BN376" s="60"/>
      <c r="BO376" s="3"/>
    </row>
    <row r="377" spans="66:67" x14ac:dyDescent="0.45">
      <c r="BN377" s="60"/>
      <c r="BO377" s="3"/>
    </row>
    <row r="378" spans="66:67" x14ac:dyDescent="0.45">
      <c r="BN378" s="60"/>
      <c r="BO378" s="3"/>
    </row>
    <row r="379" spans="66:67" x14ac:dyDescent="0.45">
      <c r="BN379" s="60"/>
      <c r="BO379" s="3"/>
    </row>
    <row r="380" spans="66:67" x14ac:dyDescent="0.45">
      <c r="BN380" s="60"/>
      <c r="BO380" s="3"/>
    </row>
    <row r="381" spans="66:67" x14ac:dyDescent="0.45">
      <c r="BN381" s="60"/>
      <c r="BO381" s="3"/>
    </row>
    <row r="382" spans="66:67" x14ac:dyDescent="0.45">
      <c r="BN382" s="60"/>
      <c r="BO382" s="3"/>
    </row>
    <row r="383" spans="66:67" x14ac:dyDescent="0.45">
      <c r="BN383" s="60"/>
      <c r="BO383" s="3"/>
    </row>
    <row r="384" spans="66:67" x14ac:dyDescent="0.45">
      <c r="BN384" s="60"/>
      <c r="BO384" s="3"/>
    </row>
    <row r="385" spans="66:67" x14ac:dyDescent="0.45">
      <c r="BN385" s="60"/>
      <c r="BO385" s="3"/>
    </row>
    <row r="386" spans="66:67" x14ac:dyDescent="0.45">
      <c r="BN386" s="60"/>
      <c r="BO386" s="3"/>
    </row>
    <row r="387" spans="66:67" x14ac:dyDescent="0.45">
      <c r="BN387" s="60"/>
      <c r="BO387" s="3"/>
    </row>
    <row r="388" spans="66:67" x14ac:dyDescent="0.45">
      <c r="BN388" s="60"/>
      <c r="BO388" s="3"/>
    </row>
    <row r="389" spans="66:67" x14ac:dyDescent="0.45">
      <c r="BN389" s="60"/>
      <c r="BO389" s="3"/>
    </row>
    <row r="390" spans="66:67" x14ac:dyDescent="0.45">
      <c r="BN390" s="60"/>
      <c r="BO390" s="3"/>
    </row>
    <row r="391" spans="66:67" x14ac:dyDescent="0.45">
      <c r="BN391" s="60"/>
      <c r="BO391" s="3"/>
    </row>
    <row r="392" spans="66:67" x14ac:dyDescent="0.45">
      <c r="BN392" s="60"/>
      <c r="BO392" s="3"/>
    </row>
    <row r="393" spans="66:67" x14ac:dyDescent="0.45">
      <c r="BN393" s="60"/>
      <c r="BO393" s="3"/>
    </row>
    <row r="394" spans="66:67" x14ac:dyDescent="0.45">
      <c r="BN394" s="60"/>
      <c r="BO394" s="3"/>
    </row>
    <row r="395" spans="66:67" x14ac:dyDescent="0.45">
      <c r="BN395" s="60"/>
      <c r="BO395" s="3"/>
    </row>
    <row r="396" spans="66:67" x14ac:dyDescent="0.45">
      <c r="BN396" s="60"/>
      <c r="BO396" s="3"/>
    </row>
    <row r="397" spans="66:67" x14ac:dyDescent="0.45">
      <c r="BN397" s="60"/>
      <c r="BO397" s="3"/>
    </row>
    <row r="398" spans="66:67" x14ac:dyDescent="0.45">
      <c r="BN398" s="60"/>
      <c r="BO398" s="3"/>
    </row>
    <row r="399" spans="66:67" x14ac:dyDescent="0.45">
      <c r="BN399" s="60"/>
      <c r="BO399" s="3"/>
    </row>
    <row r="400" spans="66:67" x14ac:dyDescent="0.45">
      <c r="BN400" s="60"/>
      <c r="BO400" s="3"/>
    </row>
    <row r="401" spans="66:67" x14ac:dyDescent="0.45">
      <c r="BN401" s="60"/>
      <c r="BO401" s="3"/>
    </row>
    <row r="402" spans="66:67" x14ac:dyDescent="0.45">
      <c r="BN402" s="60"/>
      <c r="BO402" s="3"/>
    </row>
    <row r="403" spans="66:67" x14ac:dyDescent="0.45">
      <c r="BN403" s="60"/>
      <c r="BO403" s="3"/>
    </row>
    <row r="404" spans="66:67" x14ac:dyDescent="0.45">
      <c r="BN404" s="60"/>
      <c r="BO404" s="3"/>
    </row>
    <row r="405" spans="66:67" x14ac:dyDescent="0.45">
      <c r="BN405" s="60"/>
      <c r="BO405" s="3"/>
    </row>
    <row r="406" spans="66:67" x14ac:dyDescent="0.45">
      <c r="BN406" s="60"/>
      <c r="BO406" s="3"/>
    </row>
    <row r="407" spans="66:67" x14ac:dyDescent="0.45">
      <c r="BN407" s="60"/>
      <c r="BO407" s="3"/>
    </row>
    <row r="408" spans="66:67" x14ac:dyDescent="0.45">
      <c r="BN408" s="60"/>
      <c r="BO408" s="3"/>
    </row>
    <row r="409" spans="66:67" x14ac:dyDescent="0.45">
      <c r="BN409" s="60"/>
      <c r="BO409" s="3"/>
    </row>
    <row r="410" spans="66:67" x14ac:dyDescent="0.45">
      <c r="BN410" s="60"/>
      <c r="BO410" s="3"/>
    </row>
    <row r="411" spans="66:67" x14ac:dyDescent="0.45">
      <c r="BN411" s="60"/>
      <c r="BO411" s="3"/>
    </row>
    <row r="412" spans="66:67" x14ac:dyDescent="0.45">
      <c r="BN412" s="60"/>
      <c r="BO412" s="3"/>
    </row>
    <row r="413" spans="66:67" x14ac:dyDescent="0.45">
      <c r="BN413" s="60"/>
      <c r="BO413" s="3"/>
    </row>
    <row r="414" spans="66:67" x14ac:dyDescent="0.45">
      <c r="BN414" s="60"/>
      <c r="BO414" s="3"/>
    </row>
    <row r="415" spans="66:67" x14ac:dyDescent="0.45">
      <c r="BN415" s="60"/>
      <c r="BO415" s="3"/>
    </row>
    <row r="416" spans="66:67" x14ac:dyDescent="0.45">
      <c r="BN416" s="60"/>
      <c r="BO416" s="3"/>
    </row>
    <row r="417" spans="66:67" x14ac:dyDescent="0.45">
      <c r="BN417" s="60"/>
      <c r="BO417" s="3"/>
    </row>
    <row r="418" spans="66:67" x14ac:dyDescent="0.45">
      <c r="BN418" s="60"/>
      <c r="BO418" s="3"/>
    </row>
    <row r="419" spans="66:67" x14ac:dyDescent="0.45">
      <c r="BN419" s="60"/>
      <c r="BO419" s="3"/>
    </row>
    <row r="420" spans="66:67" x14ac:dyDescent="0.45">
      <c r="BN420" s="60"/>
      <c r="BO420" s="3"/>
    </row>
    <row r="421" spans="66:67" x14ac:dyDescent="0.45">
      <c r="BN421" s="60"/>
      <c r="BO421" s="3"/>
    </row>
    <row r="422" spans="66:67" x14ac:dyDescent="0.45">
      <c r="BN422" s="60"/>
      <c r="BO422" s="3"/>
    </row>
    <row r="423" spans="66:67" x14ac:dyDescent="0.45">
      <c r="BN423" s="60"/>
      <c r="BO423" s="3"/>
    </row>
    <row r="424" spans="66:67" x14ac:dyDescent="0.45">
      <c r="BN424" s="60"/>
      <c r="BO424" s="3"/>
    </row>
    <row r="425" spans="66:67" x14ac:dyDescent="0.45">
      <c r="BN425" s="60"/>
      <c r="BO425" s="3"/>
    </row>
    <row r="426" spans="66:67" x14ac:dyDescent="0.45">
      <c r="BN426" s="60"/>
      <c r="BO426" s="3"/>
    </row>
    <row r="427" spans="66:67" x14ac:dyDescent="0.45">
      <c r="BN427" s="60"/>
      <c r="BO427" s="3"/>
    </row>
    <row r="428" spans="66:67" x14ac:dyDescent="0.45">
      <c r="BN428" s="60"/>
      <c r="BO428" s="3"/>
    </row>
    <row r="429" spans="66:67" x14ac:dyDescent="0.45">
      <c r="BN429" s="60"/>
      <c r="BO429" s="3"/>
    </row>
    <row r="430" spans="66:67" x14ac:dyDescent="0.45">
      <c r="BN430" s="60"/>
      <c r="BO430" s="3"/>
    </row>
    <row r="431" spans="66:67" x14ac:dyDescent="0.45">
      <c r="BN431" s="60"/>
      <c r="BO431" s="3"/>
    </row>
    <row r="432" spans="66:67" x14ac:dyDescent="0.45">
      <c r="BN432" s="60"/>
      <c r="BO432" s="3"/>
    </row>
    <row r="433" spans="66:67" x14ac:dyDescent="0.45">
      <c r="BN433" s="60"/>
      <c r="BO433" s="3"/>
    </row>
    <row r="434" spans="66:67" x14ac:dyDescent="0.45">
      <c r="BN434" s="60"/>
      <c r="BO434" s="3"/>
    </row>
    <row r="435" spans="66:67" x14ac:dyDescent="0.45">
      <c r="BN435" s="60"/>
      <c r="BO435" s="3"/>
    </row>
    <row r="436" spans="66:67" x14ac:dyDescent="0.45">
      <c r="BN436" s="60"/>
      <c r="BO436" s="3"/>
    </row>
    <row r="437" spans="66:67" x14ac:dyDescent="0.45">
      <c r="BN437" s="60"/>
      <c r="BO437" s="3"/>
    </row>
    <row r="438" spans="66:67" x14ac:dyDescent="0.45">
      <c r="BN438" s="60"/>
      <c r="BO438" s="3"/>
    </row>
    <row r="439" spans="66:67" x14ac:dyDescent="0.45">
      <c r="BN439" s="60"/>
      <c r="BO439" s="3"/>
    </row>
    <row r="440" spans="66:67" x14ac:dyDescent="0.45">
      <c r="BN440" s="60"/>
      <c r="BO440" s="3"/>
    </row>
    <row r="441" spans="66:67" x14ac:dyDescent="0.45">
      <c r="BN441" s="60"/>
      <c r="BO441" s="3"/>
    </row>
    <row r="442" spans="66:67" x14ac:dyDescent="0.45">
      <c r="BN442" s="60"/>
      <c r="BO442" s="3"/>
    </row>
    <row r="443" spans="66:67" x14ac:dyDescent="0.45">
      <c r="BN443" s="60"/>
      <c r="BO443" s="3"/>
    </row>
    <row r="444" spans="66:67" x14ac:dyDescent="0.45">
      <c r="BN444" s="60"/>
      <c r="BO444" s="3"/>
    </row>
    <row r="445" spans="66:67" x14ac:dyDescent="0.45">
      <c r="BN445" s="60"/>
      <c r="BO445" s="3"/>
    </row>
    <row r="446" spans="66:67" x14ac:dyDescent="0.45">
      <c r="BN446" s="60"/>
      <c r="BO446" s="3"/>
    </row>
    <row r="447" spans="66:67" x14ac:dyDescent="0.45">
      <c r="BN447" s="60"/>
      <c r="BO447" s="3"/>
    </row>
    <row r="448" spans="66:67" x14ac:dyDescent="0.45">
      <c r="BN448" s="60"/>
      <c r="BO448" s="3"/>
    </row>
    <row r="449" spans="66:67" x14ac:dyDescent="0.45">
      <c r="BN449" s="60"/>
      <c r="BO449" s="3"/>
    </row>
    <row r="450" spans="66:67" x14ac:dyDescent="0.45">
      <c r="BN450" s="60"/>
      <c r="BO450" s="3"/>
    </row>
    <row r="451" spans="66:67" x14ac:dyDescent="0.45">
      <c r="BN451" s="60"/>
      <c r="BO451" s="3"/>
    </row>
    <row r="452" spans="66:67" x14ac:dyDescent="0.45">
      <c r="BN452" s="60"/>
      <c r="BO452" s="3"/>
    </row>
    <row r="453" spans="66:67" x14ac:dyDescent="0.45">
      <c r="BN453" s="60"/>
      <c r="BO453" s="3"/>
    </row>
    <row r="454" spans="66:67" x14ac:dyDescent="0.45">
      <c r="BN454" s="60"/>
      <c r="BO454" s="3"/>
    </row>
    <row r="455" spans="66:67" x14ac:dyDescent="0.45">
      <c r="BN455" s="60"/>
      <c r="BO455" s="3"/>
    </row>
    <row r="456" spans="66:67" x14ac:dyDescent="0.45">
      <c r="BN456" s="60"/>
      <c r="BO456" s="3"/>
    </row>
    <row r="457" spans="66:67" x14ac:dyDescent="0.45">
      <c r="BN457" s="60"/>
      <c r="BO457" s="3"/>
    </row>
    <row r="458" spans="66:67" x14ac:dyDescent="0.45">
      <c r="BN458" s="60"/>
      <c r="BO458" s="3"/>
    </row>
    <row r="459" spans="66:67" x14ac:dyDescent="0.45">
      <c r="BN459" s="60"/>
      <c r="BO459" s="3"/>
    </row>
    <row r="460" spans="66:67" x14ac:dyDescent="0.45">
      <c r="BN460" s="60"/>
      <c r="BO460" s="3"/>
    </row>
    <row r="461" spans="66:67" x14ac:dyDescent="0.45">
      <c r="BN461" s="60"/>
      <c r="BO461" s="3"/>
    </row>
    <row r="462" spans="66:67" x14ac:dyDescent="0.45">
      <c r="BN462" s="60"/>
      <c r="BO462" s="3"/>
    </row>
    <row r="463" spans="66:67" x14ac:dyDescent="0.45">
      <c r="BN463" s="60"/>
      <c r="BO463" s="3"/>
    </row>
    <row r="464" spans="66:67" x14ac:dyDescent="0.45">
      <c r="BN464" s="60"/>
      <c r="BO464" s="3"/>
    </row>
    <row r="465" spans="66:67" x14ac:dyDescent="0.45">
      <c r="BN465" s="60"/>
      <c r="BO465" s="3"/>
    </row>
    <row r="466" spans="66:67" x14ac:dyDescent="0.45">
      <c r="BN466" s="60"/>
      <c r="BO466" s="3"/>
    </row>
    <row r="467" spans="66:67" x14ac:dyDescent="0.45">
      <c r="BN467" s="60"/>
      <c r="BO467" s="3"/>
    </row>
    <row r="468" spans="66:67" x14ac:dyDescent="0.45">
      <c r="BN468" s="60"/>
      <c r="BO468" s="3"/>
    </row>
    <row r="469" spans="66:67" x14ac:dyDescent="0.45">
      <c r="BN469" s="60"/>
      <c r="BO469" s="3"/>
    </row>
    <row r="470" spans="66:67" x14ac:dyDescent="0.45">
      <c r="BN470" s="60"/>
      <c r="BO470" s="3"/>
    </row>
    <row r="471" spans="66:67" x14ac:dyDescent="0.45">
      <c r="BN471" s="60"/>
      <c r="BO471" s="3"/>
    </row>
    <row r="472" spans="66:67" x14ac:dyDescent="0.45">
      <c r="BN472" s="60"/>
      <c r="BO472" s="3"/>
    </row>
    <row r="473" spans="66:67" x14ac:dyDescent="0.45">
      <c r="BN473" s="60"/>
      <c r="BO473" s="3"/>
    </row>
    <row r="474" spans="66:67" x14ac:dyDescent="0.45">
      <c r="BN474" s="60"/>
      <c r="BO474" s="3"/>
    </row>
    <row r="475" spans="66:67" x14ac:dyDescent="0.45">
      <c r="BN475" s="60"/>
      <c r="BO475" s="3"/>
    </row>
    <row r="476" spans="66:67" x14ac:dyDescent="0.45">
      <c r="BN476" s="60"/>
      <c r="BO476" s="3"/>
    </row>
    <row r="477" spans="66:67" x14ac:dyDescent="0.45">
      <c r="BN477" s="60"/>
      <c r="BO477" s="3"/>
    </row>
    <row r="478" spans="66:67" x14ac:dyDescent="0.45">
      <c r="BN478" s="60"/>
      <c r="BO478" s="3"/>
    </row>
    <row r="479" spans="66:67" x14ac:dyDescent="0.45">
      <c r="BN479" s="60"/>
      <c r="BO479" s="3"/>
    </row>
    <row r="480" spans="66:67" x14ac:dyDescent="0.45">
      <c r="BN480" s="60"/>
      <c r="BO480" s="3"/>
    </row>
    <row r="481" spans="66:67" x14ac:dyDescent="0.45">
      <c r="BN481" s="60"/>
      <c r="BO481" s="3"/>
    </row>
    <row r="482" spans="66:67" x14ac:dyDescent="0.45">
      <c r="BN482" s="60"/>
      <c r="BO482" s="3"/>
    </row>
    <row r="483" spans="66:67" x14ac:dyDescent="0.45">
      <c r="BN483" s="60"/>
      <c r="BO483" s="3"/>
    </row>
    <row r="484" spans="66:67" x14ac:dyDescent="0.45">
      <c r="BN484" s="60"/>
      <c r="BO484" s="3"/>
    </row>
    <row r="485" spans="66:67" x14ac:dyDescent="0.45">
      <c r="BN485" s="60"/>
      <c r="BO485" s="3"/>
    </row>
    <row r="486" spans="66:67" x14ac:dyDescent="0.45">
      <c r="BN486" s="60"/>
      <c r="BO486" s="3"/>
    </row>
    <row r="487" spans="66:67" x14ac:dyDescent="0.45">
      <c r="BN487" s="60"/>
      <c r="BO487" s="3"/>
    </row>
    <row r="488" spans="66:67" x14ac:dyDescent="0.45">
      <c r="BN488" s="60"/>
      <c r="BO488" s="3"/>
    </row>
    <row r="489" spans="66:67" x14ac:dyDescent="0.45">
      <c r="BN489" s="60"/>
      <c r="BO489" s="3"/>
    </row>
    <row r="490" spans="66:67" x14ac:dyDescent="0.45">
      <c r="BN490" s="60"/>
      <c r="BO490" s="3"/>
    </row>
    <row r="491" spans="66:67" x14ac:dyDescent="0.45">
      <c r="BN491" s="60"/>
      <c r="BO491" s="3"/>
    </row>
    <row r="492" spans="66:67" x14ac:dyDescent="0.45">
      <c r="BN492" s="60"/>
      <c r="BO492" s="3"/>
    </row>
    <row r="493" spans="66:67" x14ac:dyDescent="0.45">
      <c r="BN493" s="60"/>
      <c r="BO493" s="3"/>
    </row>
    <row r="494" spans="66:67" x14ac:dyDescent="0.45">
      <c r="BN494" s="60"/>
      <c r="BO494" s="3"/>
    </row>
    <row r="495" spans="66:67" x14ac:dyDescent="0.45">
      <c r="BN495" s="60"/>
      <c r="BO495" s="3"/>
    </row>
    <row r="496" spans="66:67" x14ac:dyDescent="0.45">
      <c r="BN496" s="60"/>
      <c r="BO496" s="3"/>
    </row>
    <row r="497" spans="66:67" x14ac:dyDescent="0.45">
      <c r="BN497" s="60"/>
      <c r="BO497" s="3"/>
    </row>
    <row r="498" spans="66:67" x14ac:dyDescent="0.45">
      <c r="BN498" s="60"/>
      <c r="BO498" s="3"/>
    </row>
    <row r="499" spans="66:67" x14ac:dyDescent="0.45">
      <c r="BN499" s="60"/>
      <c r="BO499" s="3"/>
    </row>
    <row r="500" spans="66:67" x14ac:dyDescent="0.45">
      <c r="BN500" s="60"/>
      <c r="BO500" s="3"/>
    </row>
    <row r="501" spans="66:67" x14ac:dyDescent="0.45">
      <c r="BN501" s="60"/>
      <c r="BO501" s="3"/>
    </row>
    <row r="502" spans="66:67" x14ac:dyDescent="0.45">
      <c r="BN502" s="60"/>
      <c r="BO502" s="3"/>
    </row>
    <row r="503" spans="66:67" x14ac:dyDescent="0.45">
      <c r="BN503" s="60"/>
      <c r="BO503" s="3"/>
    </row>
    <row r="504" spans="66:67" x14ac:dyDescent="0.45">
      <c r="BN504" s="60"/>
      <c r="BO504" s="3"/>
    </row>
    <row r="505" spans="66:67" x14ac:dyDescent="0.45">
      <c r="BN505" s="60"/>
      <c r="BO505" s="3"/>
    </row>
    <row r="506" spans="66:67" x14ac:dyDescent="0.45">
      <c r="BN506" s="60"/>
      <c r="BO506" s="3"/>
    </row>
    <row r="507" spans="66:67" x14ac:dyDescent="0.45">
      <c r="BN507" s="60"/>
      <c r="BO507" s="3"/>
    </row>
    <row r="508" spans="66:67" x14ac:dyDescent="0.45">
      <c r="BN508" s="60"/>
      <c r="BO508" s="3"/>
    </row>
    <row r="509" spans="66:67" x14ac:dyDescent="0.45">
      <c r="BN509" s="60"/>
      <c r="BO509" s="3"/>
    </row>
    <row r="510" spans="66:67" x14ac:dyDescent="0.45">
      <c r="BN510" s="60"/>
      <c r="BO510" s="3"/>
    </row>
    <row r="511" spans="66:67" x14ac:dyDescent="0.45">
      <c r="BN511" s="60"/>
      <c r="BO511" s="3"/>
    </row>
    <row r="512" spans="66:67" x14ac:dyDescent="0.45">
      <c r="BN512" s="60"/>
      <c r="BO512" s="3"/>
    </row>
    <row r="513" spans="66:67" x14ac:dyDescent="0.45">
      <c r="BN513" s="60"/>
      <c r="BO513" s="3"/>
    </row>
    <row r="514" spans="66:67" x14ac:dyDescent="0.45">
      <c r="BN514" s="60"/>
      <c r="BO514" s="3"/>
    </row>
    <row r="515" spans="66:67" x14ac:dyDescent="0.45">
      <c r="BN515" s="60"/>
      <c r="BO515" s="3"/>
    </row>
    <row r="516" spans="66:67" x14ac:dyDescent="0.45">
      <c r="BN516" s="60"/>
      <c r="BO516" s="3"/>
    </row>
    <row r="517" spans="66:67" x14ac:dyDescent="0.45">
      <c r="BN517" s="60"/>
      <c r="BO517" s="3"/>
    </row>
    <row r="518" spans="66:67" x14ac:dyDescent="0.45">
      <c r="BN518" s="60"/>
      <c r="BO518" s="3"/>
    </row>
    <row r="519" spans="66:67" x14ac:dyDescent="0.45">
      <c r="BN519" s="60"/>
      <c r="BO519" s="3"/>
    </row>
    <row r="520" spans="66:67" x14ac:dyDescent="0.45">
      <c r="BN520" s="60"/>
      <c r="BO520" s="3"/>
    </row>
    <row r="521" spans="66:67" x14ac:dyDescent="0.45">
      <c r="BN521" s="60"/>
      <c r="BO521" s="3"/>
    </row>
    <row r="522" spans="66:67" x14ac:dyDescent="0.45">
      <c r="BN522" s="60"/>
      <c r="BO522" s="3"/>
    </row>
    <row r="523" spans="66:67" x14ac:dyDescent="0.45">
      <c r="BN523" s="60"/>
      <c r="BO523" s="3"/>
    </row>
    <row r="524" spans="66:67" x14ac:dyDescent="0.45">
      <c r="BN524" s="60"/>
      <c r="BO524" s="3"/>
    </row>
    <row r="525" spans="66:67" x14ac:dyDescent="0.45">
      <c r="BN525" s="60"/>
      <c r="BO525" s="3"/>
    </row>
    <row r="526" spans="66:67" x14ac:dyDescent="0.45">
      <c r="BN526" s="60"/>
      <c r="BO526" s="3"/>
    </row>
    <row r="527" spans="66:67" x14ac:dyDescent="0.45">
      <c r="BN527" s="60"/>
      <c r="BO527" s="3"/>
    </row>
    <row r="528" spans="66:67" x14ac:dyDescent="0.45">
      <c r="BN528" s="60"/>
      <c r="BO528" s="3"/>
    </row>
    <row r="529" spans="66:67" x14ac:dyDescent="0.45">
      <c r="BN529" s="60"/>
      <c r="BO529" s="3"/>
    </row>
    <row r="530" spans="66:67" x14ac:dyDescent="0.45">
      <c r="BN530" s="60"/>
      <c r="BO530" s="3"/>
    </row>
    <row r="531" spans="66:67" x14ac:dyDescent="0.45">
      <c r="BN531" s="60"/>
      <c r="BO531" s="3"/>
    </row>
    <row r="532" spans="66:67" x14ac:dyDescent="0.45">
      <c r="BN532" s="60"/>
      <c r="BO532" s="3"/>
    </row>
    <row r="533" spans="66:67" x14ac:dyDescent="0.45">
      <c r="BN533" s="60"/>
      <c r="BO533" s="3"/>
    </row>
    <row r="534" spans="66:67" x14ac:dyDescent="0.45">
      <c r="BN534" s="60"/>
      <c r="BO534" s="3"/>
    </row>
    <row r="535" spans="66:67" x14ac:dyDescent="0.45">
      <c r="BN535" s="60"/>
      <c r="BO535" s="3"/>
    </row>
    <row r="536" spans="66:67" x14ac:dyDescent="0.45">
      <c r="BN536" s="60"/>
      <c r="BO536" s="3"/>
    </row>
    <row r="537" spans="66:67" x14ac:dyDescent="0.45">
      <c r="BN537" s="60"/>
      <c r="BO537" s="3"/>
    </row>
    <row r="538" spans="66:67" x14ac:dyDescent="0.45">
      <c r="BN538" s="60"/>
      <c r="BO538" s="3"/>
    </row>
    <row r="539" spans="66:67" x14ac:dyDescent="0.45">
      <c r="BN539" s="60"/>
      <c r="BO539" s="3"/>
    </row>
    <row r="540" spans="66:67" x14ac:dyDescent="0.45">
      <c r="BN540" s="60"/>
      <c r="BO540" s="3"/>
    </row>
    <row r="541" spans="66:67" x14ac:dyDescent="0.45">
      <c r="BN541" s="60"/>
      <c r="BO541" s="3"/>
    </row>
    <row r="542" spans="66:67" x14ac:dyDescent="0.45">
      <c r="BN542" s="60"/>
      <c r="BO542" s="3"/>
    </row>
    <row r="543" spans="66:67" x14ac:dyDescent="0.45">
      <c r="BN543" s="60"/>
      <c r="BO543" s="3"/>
    </row>
    <row r="544" spans="66:67" x14ac:dyDescent="0.45">
      <c r="BN544" s="60"/>
      <c r="BO544" s="3"/>
    </row>
    <row r="545" spans="66:67" x14ac:dyDescent="0.45">
      <c r="BN545" s="60"/>
      <c r="BO545" s="3"/>
    </row>
    <row r="546" spans="66:67" x14ac:dyDescent="0.45">
      <c r="BN546" s="60"/>
      <c r="BO546" s="3"/>
    </row>
    <row r="547" spans="66:67" x14ac:dyDescent="0.45">
      <c r="BN547" s="60"/>
      <c r="BO547" s="3"/>
    </row>
    <row r="548" spans="66:67" x14ac:dyDescent="0.45">
      <c r="BN548" s="60"/>
      <c r="BO548" s="3"/>
    </row>
    <row r="549" spans="66:67" x14ac:dyDescent="0.45">
      <c r="BN549" s="60"/>
      <c r="BO549" s="3"/>
    </row>
    <row r="550" spans="66:67" x14ac:dyDescent="0.45">
      <c r="BN550" s="60"/>
      <c r="BO550" s="3"/>
    </row>
    <row r="551" spans="66:67" x14ac:dyDescent="0.45">
      <c r="BN551" s="60"/>
      <c r="BO551" s="3"/>
    </row>
    <row r="552" spans="66:67" x14ac:dyDescent="0.45">
      <c r="BN552" s="60"/>
      <c r="BO552" s="3"/>
    </row>
    <row r="553" spans="66:67" x14ac:dyDescent="0.45">
      <c r="BN553" s="60"/>
      <c r="BO553" s="3"/>
    </row>
    <row r="554" spans="66:67" x14ac:dyDescent="0.45">
      <c r="BN554" s="60"/>
      <c r="BO554" s="3"/>
    </row>
    <row r="555" spans="66:67" x14ac:dyDescent="0.45">
      <c r="BN555" s="60"/>
      <c r="BO555" s="3"/>
    </row>
    <row r="556" spans="66:67" x14ac:dyDescent="0.45">
      <c r="BN556" s="60"/>
      <c r="BO556" s="3"/>
    </row>
    <row r="557" spans="66:67" x14ac:dyDescent="0.45">
      <c r="BN557" s="60"/>
      <c r="BO557" s="3"/>
    </row>
    <row r="558" spans="66:67" x14ac:dyDescent="0.45">
      <c r="BN558" s="60"/>
      <c r="BO558" s="3"/>
    </row>
    <row r="559" spans="66:67" x14ac:dyDescent="0.45">
      <c r="BN559" s="60"/>
      <c r="BO559" s="3"/>
    </row>
    <row r="560" spans="66:67" x14ac:dyDescent="0.45">
      <c r="BN560" s="60"/>
      <c r="BO560" s="3"/>
    </row>
    <row r="561" spans="66:67" x14ac:dyDescent="0.45">
      <c r="BN561" s="60"/>
      <c r="BO561" s="3"/>
    </row>
    <row r="562" spans="66:67" x14ac:dyDescent="0.45">
      <c r="BN562" s="60"/>
      <c r="BO562" s="3"/>
    </row>
    <row r="563" spans="66:67" x14ac:dyDescent="0.45">
      <c r="BN563" s="60"/>
      <c r="BO563" s="3"/>
    </row>
    <row r="564" spans="66:67" x14ac:dyDescent="0.45">
      <c r="BN564" s="60"/>
      <c r="BO564" s="3"/>
    </row>
    <row r="565" spans="66:67" x14ac:dyDescent="0.45">
      <c r="BN565" s="60"/>
      <c r="BO565" s="3"/>
    </row>
    <row r="566" spans="66:67" x14ac:dyDescent="0.45">
      <c r="BN566" s="60"/>
      <c r="BO566" s="3"/>
    </row>
    <row r="567" spans="66:67" x14ac:dyDescent="0.45">
      <c r="BN567" s="60"/>
      <c r="BO567" s="3"/>
    </row>
    <row r="568" spans="66:67" x14ac:dyDescent="0.45">
      <c r="BN568" s="60"/>
      <c r="BO568" s="3"/>
    </row>
    <row r="569" spans="66:67" x14ac:dyDescent="0.45">
      <c r="BN569" s="60"/>
      <c r="BO569" s="3"/>
    </row>
    <row r="570" spans="66:67" x14ac:dyDescent="0.45">
      <c r="BN570" s="60"/>
      <c r="BO570" s="3"/>
    </row>
    <row r="571" spans="66:67" x14ac:dyDescent="0.45">
      <c r="BN571" s="60"/>
      <c r="BO571" s="3"/>
    </row>
    <row r="572" spans="66:67" x14ac:dyDescent="0.45">
      <c r="BN572" s="60"/>
      <c r="BO572" s="3"/>
    </row>
    <row r="573" spans="66:67" x14ac:dyDescent="0.45">
      <c r="BN573" s="60"/>
      <c r="BO573" s="3"/>
    </row>
    <row r="574" spans="66:67" x14ac:dyDescent="0.45">
      <c r="BN574" s="60"/>
      <c r="BO574" s="3"/>
    </row>
    <row r="575" spans="66:67" x14ac:dyDescent="0.45">
      <c r="BN575" s="60"/>
      <c r="BO575" s="3"/>
    </row>
    <row r="576" spans="66:67" x14ac:dyDescent="0.45">
      <c r="BN576" s="60"/>
      <c r="BO576" s="3"/>
    </row>
    <row r="577" spans="66:67" x14ac:dyDescent="0.45">
      <c r="BN577" s="60"/>
      <c r="BO577" s="3"/>
    </row>
    <row r="578" spans="66:67" x14ac:dyDescent="0.45">
      <c r="BN578" s="60"/>
      <c r="BO578" s="3"/>
    </row>
    <row r="579" spans="66:67" x14ac:dyDescent="0.45">
      <c r="BN579" s="60"/>
      <c r="BO579" s="3"/>
    </row>
    <row r="580" spans="66:67" x14ac:dyDescent="0.45">
      <c r="BN580" s="60"/>
      <c r="BO580" s="3"/>
    </row>
    <row r="581" spans="66:67" x14ac:dyDescent="0.45">
      <c r="BN581" s="60"/>
      <c r="BO581" s="3"/>
    </row>
    <row r="582" spans="66:67" x14ac:dyDescent="0.45">
      <c r="BN582" s="60"/>
      <c r="BO582" s="3"/>
    </row>
    <row r="583" spans="66:67" x14ac:dyDescent="0.45">
      <c r="BN583" s="60"/>
      <c r="BO583" s="3"/>
    </row>
    <row r="584" spans="66:67" x14ac:dyDescent="0.45">
      <c r="BN584" s="60"/>
      <c r="BO584" s="3"/>
    </row>
    <row r="585" spans="66:67" x14ac:dyDescent="0.45">
      <c r="BN585" s="60"/>
      <c r="BO585" s="3"/>
    </row>
    <row r="586" spans="66:67" x14ac:dyDescent="0.45">
      <c r="BN586" s="60"/>
      <c r="BO586" s="3"/>
    </row>
    <row r="587" spans="66:67" x14ac:dyDescent="0.45">
      <c r="BN587" s="60"/>
      <c r="BO587" s="3"/>
    </row>
    <row r="588" spans="66:67" x14ac:dyDescent="0.45">
      <c r="BN588" s="60"/>
      <c r="BO588" s="3"/>
    </row>
    <row r="589" spans="66:67" x14ac:dyDescent="0.45">
      <c r="BN589" s="60"/>
      <c r="BO589" s="3"/>
    </row>
    <row r="590" spans="66:67" x14ac:dyDescent="0.45">
      <c r="BN590" s="60"/>
      <c r="BO590" s="3"/>
    </row>
    <row r="591" spans="66:67" x14ac:dyDescent="0.45">
      <c r="BN591" s="60"/>
      <c r="BO591" s="3"/>
    </row>
    <row r="592" spans="66:67" x14ac:dyDescent="0.45">
      <c r="BN592" s="60"/>
      <c r="BO592" s="3"/>
    </row>
    <row r="593" spans="66:67" x14ac:dyDescent="0.45">
      <c r="BN593" s="60"/>
      <c r="BO593" s="3"/>
    </row>
    <row r="594" spans="66:67" x14ac:dyDescent="0.45">
      <c r="BN594" s="60"/>
      <c r="BO594" s="3"/>
    </row>
    <row r="595" spans="66:67" x14ac:dyDescent="0.45">
      <c r="BN595" s="60"/>
      <c r="BO595" s="3"/>
    </row>
    <row r="596" spans="66:67" x14ac:dyDescent="0.45">
      <c r="BN596" s="60"/>
      <c r="BO596" s="3"/>
    </row>
    <row r="597" spans="66:67" x14ac:dyDescent="0.45">
      <c r="BN597" s="60"/>
      <c r="BO597" s="3"/>
    </row>
    <row r="598" spans="66:67" x14ac:dyDescent="0.45">
      <c r="BN598" s="60"/>
      <c r="BO598" s="3"/>
    </row>
    <row r="599" spans="66:67" x14ac:dyDescent="0.45">
      <c r="BN599" s="60"/>
      <c r="BO599" s="3"/>
    </row>
    <row r="600" spans="66:67" x14ac:dyDescent="0.45">
      <c r="BN600" s="60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6" x14ac:dyDescent="0.45">
      <c r="BN689" s="1"/>
    </row>
    <row r="690" spans="66:66" x14ac:dyDescent="0.45">
      <c r="BN690" s="1"/>
    </row>
    <row r="691" spans="66:66" x14ac:dyDescent="0.45">
      <c r="BN691" s="1"/>
    </row>
    <row r="692" spans="66:66" x14ac:dyDescent="0.45">
      <c r="BN692" s="1"/>
    </row>
    <row r="693" spans="66:66" x14ac:dyDescent="0.45">
      <c r="BN693" s="1"/>
    </row>
    <row r="694" spans="66:66" x14ac:dyDescent="0.45">
      <c r="BN694" s="1"/>
    </row>
    <row r="695" spans="66:66" x14ac:dyDescent="0.45">
      <c r="BN695" s="1"/>
    </row>
    <row r="696" spans="66:66" x14ac:dyDescent="0.45">
      <c r="BN696" s="1"/>
    </row>
    <row r="697" spans="66:66" x14ac:dyDescent="0.45">
      <c r="BN697" s="1"/>
    </row>
    <row r="698" spans="66:66" x14ac:dyDescent="0.45">
      <c r="BN698" s="1"/>
    </row>
    <row r="699" spans="66:66" x14ac:dyDescent="0.45">
      <c r="BN699" s="1"/>
    </row>
    <row r="700" spans="66:66" x14ac:dyDescent="0.45">
      <c r="BN700" s="1"/>
    </row>
    <row r="701" spans="66:66" x14ac:dyDescent="0.45">
      <c r="BN701" s="1"/>
    </row>
    <row r="702" spans="66:66" x14ac:dyDescent="0.45">
      <c r="BN702" s="1"/>
    </row>
    <row r="703" spans="66:66" x14ac:dyDescent="0.45">
      <c r="BN703" s="1"/>
    </row>
    <row r="704" spans="66:66" x14ac:dyDescent="0.45">
      <c r="BN704" s="1"/>
    </row>
    <row r="705" spans="66:66" x14ac:dyDescent="0.45">
      <c r="BN705" s="1"/>
    </row>
    <row r="706" spans="66:66" x14ac:dyDescent="0.45">
      <c r="BN706" s="1"/>
    </row>
    <row r="707" spans="66:66" x14ac:dyDescent="0.45">
      <c r="BN707" s="1"/>
    </row>
    <row r="708" spans="66:66" x14ac:dyDescent="0.45">
      <c r="BN708" s="1"/>
    </row>
    <row r="709" spans="66:66" x14ac:dyDescent="0.45">
      <c r="BN709" s="1"/>
    </row>
    <row r="710" spans="66:66" x14ac:dyDescent="0.45">
      <c r="BN710" s="1"/>
    </row>
    <row r="711" spans="66:66" x14ac:dyDescent="0.45">
      <c r="BN711" s="1"/>
    </row>
    <row r="712" spans="66:66" x14ac:dyDescent="0.45">
      <c r="BN712" s="1"/>
    </row>
    <row r="713" spans="66:66" x14ac:dyDescent="0.45">
      <c r="BN713" s="1"/>
    </row>
    <row r="714" spans="66:66" x14ac:dyDescent="0.45">
      <c r="BN714" s="1"/>
    </row>
    <row r="715" spans="66:66" x14ac:dyDescent="0.45">
      <c r="BN715" s="1"/>
    </row>
    <row r="716" spans="66:66" x14ac:dyDescent="0.45">
      <c r="BN716" s="1"/>
    </row>
    <row r="717" spans="66:66" x14ac:dyDescent="0.45">
      <c r="BN717" s="1"/>
    </row>
    <row r="718" spans="66:66" x14ac:dyDescent="0.45">
      <c r="BN718" s="1"/>
    </row>
    <row r="719" spans="66:66" x14ac:dyDescent="0.45">
      <c r="BN719" s="1"/>
    </row>
    <row r="720" spans="66:66" x14ac:dyDescent="0.45">
      <c r="BN720" s="1"/>
    </row>
    <row r="721" spans="66:66" x14ac:dyDescent="0.45">
      <c r="BN721" s="1"/>
    </row>
    <row r="722" spans="66:66" x14ac:dyDescent="0.45">
      <c r="BN722" s="1"/>
    </row>
    <row r="723" spans="66:66" x14ac:dyDescent="0.45">
      <c r="BN723" s="1"/>
    </row>
    <row r="724" spans="66:66" x14ac:dyDescent="0.45">
      <c r="BN724" s="1"/>
    </row>
    <row r="725" spans="66:66" x14ac:dyDescent="0.45">
      <c r="BN725" s="1"/>
    </row>
    <row r="726" spans="66:66" x14ac:dyDescent="0.45">
      <c r="BN726" s="1"/>
    </row>
    <row r="727" spans="66:66" x14ac:dyDescent="0.45">
      <c r="BN727" s="1"/>
    </row>
    <row r="728" spans="66:66" x14ac:dyDescent="0.45">
      <c r="BN728" s="1"/>
    </row>
    <row r="729" spans="66:66" x14ac:dyDescent="0.45">
      <c r="BN729" s="1"/>
    </row>
    <row r="730" spans="66:66" x14ac:dyDescent="0.45">
      <c r="BN730" s="1"/>
    </row>
  </sheetData>
  <protectedRanges>
    <protectedRange sqref="AX15:BB15 M15:AV15 BD15:BL15" name="text_1"/>
    <protectedRange sqref="BE15 BI15:BL15 BD12:BL12 BD16:BL63" name="log"/>
    <protectedRange sqref="BE15 BI15 BD12:BF12 BD16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G12:I12 U12:AC12">
    <cfRule type="expression" dxfId="312" priority="387">
      <formula>OR(G12="SELL",G12="SHORT")</formula>
    </cfRule>
    <cfRule type="expression" dxfId="311" priority="358">
      <formula>OR(G12="SELL",G12="SHORT")</formula>
    </cfRule>
  </conditionalFormatting>
  <conditionalFormatting sqref="G12:I12">
    <cfRule type="expression" dxfId="310" priority="299">
      <formula>OR(G12="SELL",G12="SHORT")</formula>
    </cfRule>
    <cfRule type="expression" dxfId="309" priority="241">
      <formula>OR(G12="SELL",G12="SHORT")</formula>
    </cfRule>
    <cfRule type="expression" dxfId="308" priority="269">
      <formula>OR(G12="SELL",G12="SHORT")</formula>
    </cfRule>
  </conditionalFormatting>
  <conditionalFormatting sqref="G16:I16 U16:AC16">
    <cfRule type="expression" dxfId="307" priority="412">
      <formula>OR(G16="SELL",G16="SHORT")</formula>
    </cfRule>
  </conditionalFormatting>
  <conditionalFormatting sqref="G16:I63 U16:AC63">
    <cfRule type="expression" dxfId="306" priority="124">
      <formula>OR(G16="SELL",G16="SHORT")</formula>
    </cfRule>
  </conditionalFormatting>
  <conditionalFormatting sqref="G12:J12 U12:AC12">
    <cfRule type="expression" dxfId="305" priority="333">
      <formula>OR(G12="SELL",G12="SHORT")</formula>
    </cfRule>
  </conditionalFormatting>
  <conditionalFormatting sqref="G12:AQ12 AV12 BA12:BB12">
    <cfRule type="containsText" dxfId="304" priority="331" operator="containsText" text="SELL">
      <formula>NOT(ISERROR(SEARCH("SELL",G12)))</formula>
    </cfRule>
    <cfRule type="containsText" dxfId="303" priority="385" operator="containsText" text="SELL">
      <formula>NOT(ISERROR(SEARCH("SELL",G12)))</formula>
    </cfRule>
    <cfRule type="containsText" dxfId="302" priority="282" operator="containsText" text="SELL">
      <formula>NOT(ISERROR(SEARCH("SELL",G12)))</formula>
    </cfRule>
    <cfRule type="containsText" dxfId="301" priority="254" operator="containsText" text="SELL">
      <formula>NOT(ISERROR(SEARCH("SELL",G12)))</formula>
    </cfRule>
    <cfRule type="containsText" dxfId="300" priority="356" operator="containsText" text="SELL">
      <formula>NOT(ISERROR(SEARCH("SELL",G12)))</formula>
    </cfRule>
    <cfRule type="containsText" dxfId="299" priority="312" operator="containsText" text="SELL">
      <formula>NOT(ISERROR(SEARCH("SELL",G12)))</formula>
    </cfRule>
  </conditionalFormatting>
  <conditionalFormatting sqref="BA1:BB1 G16:AQ63 AV16:AV63 BA16:BB63 BD16:BD63">
    <cfRule type="containsText" dxfId="298" priority="410" operator="containsText" text="SELL">
      <formula>NOT(ISERROR(SEARCH("SELL",G1)))</formula>
    </cfRule>
  </conditionalFormatting>
  <conditionalFormatting sqref="I2:I5">
    <cfRule type="containsText" dxfId="297" priority="155" operator="containsText" text="SELL">
      <formula>NOT(ISERROR(SEARCH("SELL",I2)))</formula>
    </cfRule>
  </conditionalFormatting>
  <conditionalFormatting sqref="I7:I8">
    <cfRule type="containsText" dxfId="296" priority="164" operator="containsText" text="SELL">
      <formula>NOT(ISERROR(SEARCH("SELL",I7)))</formula>
    </cfRule>
  </conditionalFormatting>
  <conditionalFormatting sqref="J12">
    <cfRule type="expression" dxfId="295" priority="318">
      <formula>OR(J12="SELL",J12="SHORT")</formula>
    </cfRule>
  </conditionalFormatting>
  <conditionalFormatting sqref="J16 J23">
    <cfRule type="expression" dxfId="294" priority="359">
      <formula>OR(J16="SELL",J16="SHORT")</formula>
    </cfRule>
  </conditionalFormatting>
  <conditionalFormatting sqref="P2:Q5">
    <cfRule type="containsText" dxfId="293" priority="153" operator="containsText" text="SELL">
      <formula>NOT(ISERROR(SEARCH("SELL",P2)))</formula>
    </cfRule>
  </conditionalFormatting>
  <conditionalFormatting sqref="P7:Q8">
    <cfRule type="containsText" dxfId="292" priority="156" operator="containsText" text="SELL">
      <formula>NOT(ISERROR(SEARCH("SELL",P7)))</formula>
    </cfRule>
  </conditionalFormatting>
  <conditionalFormatting sqref="U1:V1048576">
    <cfRule type="cellIs" dxfId="291" priority="400" operator="equal">
      <formula>"No Analysis"</formula>
    </cfRule>
  </conditionalFormatting>
  <conditionalFormatting sqref="U12:V12">
    <cfRule type="expression" dxfId="290" priority="370">
      <formula>OR(U12="SELL",U12="SHORT")</formula>
    </cfRule>
    <cfRule type="containsText" dxfId="289" priority="369" operator="containsText" text="SELL">
      <formula>NOT(ISERROR(SEARCH("SELL",U12)))</formula>
    </cfRule>
    <cfRule type="expression" dxfId="288" priority="320">
      <formula>OR(U12="SELL",U12="SHORT")</formula>
    </cfRule>
  </conditionalFormatting>
  <conditionalFormatting sqref="U24:V63">
    <cfRule type="expression" dxfId="287" priority="402">
      <formula>OR(U24="SELL",U24="SHORT")</formula>
    </cfRule>
  </conditionalFormatting>
  <conditionalFormatting sqref="U12:AC12">
    <cfRule type="expression" dxfId="286" priority="268">
      <formula>OR(U12="SELL",U12="SHORT")</formula>
    </cfRule>
    <cfRule type="expression" dxfId="285" priority="298">
      <formula>OR(U12="SELL",U12="SHORT")</formula>
    </cfRule>
    <cfRule type="expression" dxfId="284" priority="240">
      <formula>OR(U12="SELL",U12="SHORT")</formula>
    </cfRule>
  </conditionalFormatting>
  <conditionalFormatting sqref="AO12 AV12">
    <cfRule type="containsText" dxfId="283" priority="384" operator="containsText" text="BUY">
      <formula>NOT(ISERROR(SEARCH("BUY",AO12)))</formula>
    </cfRule>
    <cfRule type="containsText" dxfId="282" priority="355" operator="containsText" text="BUY">
      <formula>NOT(ISERROR(SEARCH("BUY",AO12)))</formula>
    </cfRule>
    <cfRule type="containsText" dxfId="281" priority="330" operator="containsText" text="BUY">
      <formula>NOT(ISERROR(SEARCH("BUY",AO12)))</formula>
    </cfRule>
    <cfRule type="containsText" dxfId="280" priority="281" operator="containsText" text="BUY">
      <formula>NOT(ISERROR(SEARCH("BUY",AO12)))</formula>
    </cfRule>
    <cfRule type="containsText" dxfId="279" priority="253" operator="containsText" text="BUY">
      <formula>NOT(ISERROR(SEARCH("BUY",AO12)))</formula>
    </cfRule>
    <cfRule type="containsText" dxfId="278" priority="311" operator="containsText" text="BUY">
      <formula>NOT(ISERROR(SEARCH("BUY",AO12)))</formula>
    </cfRule>
  </conditionalFormatting>
  <conditionalFormatting sqref="AO16:AO63 AV16:AV63">
    <cfRule type="containsText" dxfId="277" priority="409" operator="containsText" text="BUY">
      <formula>NOT(ISERROR(SEARCH("BUY",AO16)))</formula>
    </cfRule>
  </conditionalFormatting>
  <conditionalFormatting sqref="AU12">
    <cfRule type="cellIs" dxfId="276" priority="252" operator="equal">
      <formula>0</formula>
    </cfRule>
  </conditionalFormatting>
  <conditionalFormatting sqref="AU16:AU63">
    <cfRule type="cellIs" dxfId="275" priority="408" operator="equal">
      <formula>0</formula>
    </cfRule>
  </conditionalFormatting>
  <conditionalFormatting sqref="AX12">
    <cfRule type="containsText" dxfId="274" priority="242" operator="containsText" text="SELL">
      <formula>NOT(ISERROR(SEARCH("SELL",AX12)))</formula>
    </cfRule>
  </conditionalFormatting>
  <conditionalFormatting sqref="AX16:AX63">
    <cfRule type="containsText" dxfId="273" priority="388" operator="containsText" text="SELL">
      <formula>NOT(ISERROR(SEARCH("SELL",AX16)))</formula>
    </cfRule>
  </conditionalFormatting>
  <conditionalFormatting sqref="BA1:BB1 BA24:BB63">
    <cfRule type="cellIs" dxfId="272" priority="411" operator="lessThan">
      <formula>0</formula>
    </cfRule>
  </conditionalFormatting>
  <conditionalFormatting sqref="BA12:BB12">
    <cfRule type="cellIs" dxfId="271" priority="313" operator="lessThan">
      <formula>0</formula>
    </cfRule>
    <cfRule type="cellIs" dxfId="270" priority="332" operator="lessThan">
      <formula>0</formula>
    </cfRule>
    <cfRule type="cellIs" dxfId="269" priority="283" operator="lessThan">
      <formula>0</formula>
    </cfRule>
    <cfRule type="cellIs" dxfId="268" priority="255" operator="lessThan">
      <formula>0</formula>
    </cfRule>
    <cfRule type="cellIs" dxfId="267" priority="357" operator="lessThan">
      <formula>0</formula>
    </cfRule>
    <cfRule type="cellIs" dxfId="266" priority="386" operator="lessThan">
      <formula>0</formula>
    </cfRule>
  </conditionalFormatting>
  <conditionalFormatting sqref="BA16:BB16">
    <cfRule type="cellIs" dxfId="265" priority="134" operator="lessThan">
      <formula>0</formula>
    </cfRule>
  </conditionalFormatting>
  <conditionalFormatting sqref="BG12">
    <cfRule type="containsText" dxfId="264" priority="256" operator="containsText" text="SELL">
      <formula>NOT(ISERROR(SEARCH("SELL",BG12)))</formula>
    </cfRule>
    <cfRule type="containsText" dxfId="263" priority="228" operator="containsText" text="SELL">
      <formula>NOT(ISERROR(SEARCH("SELL",BG12)))</formula>
    </cfRule>
    <cfRule type="cellIs" dxfId="262" priority="229" operator="lessThan">
      <formula>0</formula>
    </cfRule>
    <cfRule type="cellIs" dxfId="261" priority="257" operator="lessThan">
      <formula>0</formula>
    </cfRule>
  </conditionalFormatting>
  <conditionalFormatting sqref="BG16 BG23">
    <cfRule type="containsText" dxfId="260" priority="224" operator="containsText" text="SELL">
      <formula>NOT(ISERROR(SEARCH("SELL",BG16)))</formula>
    </cfRule>
    <cfRule type="containsText" dxfId="259" priority="226" operator="containsText" text="SELL">
      <formula>NOT(ISERROR(SEARCH("SELL",BG16)))</formula>
    </cfRule>
    <cfRule type="cellIs" dxfId="258" priority="227" operator="lessThan">
      <formula>0</formula>
    </cfRule>
    <cfRule type="containsText" dxfId="257" priority="188" operator="containsText" text="SELL">
      <formula>NOT(ISERROR(SEARCH("SELL",BG16)))</formula>
    </cfRule>
    <cfRule type="cellIs" dxfId="256" priority="189" operator="lessThan">
      <formula>0</formula>
    </cfRule>
    <cfRule type="containsText" dxfId="255" priority="190" operator="containsText" text="SELL">
      <formula>NOT(ISERROR(SEARCH("SELL",BG16)))</formula>
    </cfRule>
    <cfRule type="containsText" dxfId="254" priority="192" operator="containsText" text="SELL">
      <formula>NOT(ISERROR(SEARCH("SELL",BG16)))</formula>
    </cfRule>
    <cfRule type="cellIs" dxfId="253" priority="193" operator="lessThan">
      <formula>0</formula>
    </cfRule>
    <cfRule type="cellIs" dxfId="252" priority="195" operator="lessThan">
      <formula>0</formula>
    </cfRule>
    <cfRule type="cellIs" dxfId="251" priority="191" operator="lessThan">
      <formula>0</formula>
    </cfRule>
    <cfRule type="cellIs" dxfId="250" priority="197" operator="lessThan">
      <formula>0</formula>
    </cfRule>
    <cfRule type="cellIs" dxfId="249" priority="225" operator="lessThan">
      <formula>0</formula>
    </cfRule>
    <cfRule type="containsText" dxfId="248" priority="196" operator="containsText" text="SELL">
      <formula>NOT(ISERROR(SEARCH("SELL",BG16)))</formula>
    </cfRule>
    <cfRule type="containsText" dxfId="247" priority="220" operator="containsText" text="SELL">
      <formula>NOT(ISERROR(SEARCH("SELL",BG16)))</formula>
    </cfRule>
    <cfRule type="containsText" dxfId="246" priority="194" operator="containsText" text="SELL">
      <formula>NOT(ISERROR(SEARCH("SELL",BG16)))</formula>
    </cfRule>
    <cfRule type="containsText" dxfId="245" priority="198" operator="containsText" text="SELL">
      <formula>NOT(ISERROR(SEARCH("SELL",BG16)))</formula>
    </cfRule>
    <cfRule type="cellIs" dxfId="244" priority="221" operator="lessThan">
      <formula>0</formula>
    </cfRule>
    <cfRule type="containsText" dxfId="243" priority="222" operator="containsText" text="SELL">
      <formula>NOT(ISERROR(SEARCH("SELL",BG16)))</formula>
    </cfRule>
    <cfRule type="cellIs" dxfId="242" priority="223" operator="lessThan">
      <formula>0</formula>
    </cfRule>
    <cfRule type="cellIs" dxfId="241" priority="199" operator="lessThan">
      <formula>0</formula>
    </cfRule>
  </conditionalFormatting>
  <conditionalFormatting sqref="BG16:BG63">
    <cfRule type="containsText" dxfId="240" priority="218" operator="containsText" text="SELL">
      <formula>NOT(ISERROR(SEARCH("SELL",BG16)))</formula>
    </cfRule>
    <cfRule type="containsText" dxfId="239" priority="284" operator="containsText" text="SELL">
      <formula>NOT(ISERROR(SEARCH("SELL",BG16)))</formula>
    </cfRule>
    <cfRule type="containsText" dxfId="238" priority="216" operator="containsText" text="SELL">
      <formula>NOT(ISERROR(SEARCH("SELL",BG16)))</formula>
    </cfRule>
    <cfRule type="cellIs" dxfId="237" priority="285" operator="lessThan">
      <formula>0</formula>
    </cfRule>
    <cfRule type="containsText" dxfId="236" priority="214" operator="containsText" text="SELL">
      <formula>NOT(ISERROR(SEARCH("SELL",BG16)))</formula>
    </cfRule>
    <cfRule type="cellIs" dxfId="235" priority="215" operator="lessThan">
      <formula>0</formula>
    </cfRule>
    <cfRule type="cellIs" dxfId="234" priority="217" operator="lessThan">
      <formula>0</formula>
    </cfRule>
    <cfRule type="containsText" dxfId="233" priority="212" operator="containsText" text="SELL">
      <formula>NOT(ISERROR(SEARCH("SELL",BG16)))</formula>
    </cfRule>
    <cfRule type="cellIs" dxfId="232" priority="211" operator="lessThan">
      <formula>0</formula>
    </cfRule>
    <cfRule type="containsText" dxfId="231" priority="210" operator="containsText" text="SELL">
      <formula>NOT(ISERROR(SEARCH("SELL",BG16)))</formula>
    </cfRule>
    <cfRule type="cellIs" dxfId="230" priority="219" operator="lessThan">
      <formula>0</formula>
    </cfRule>
    <cfRule type="cellIs" dxfId="229" priority="213" operator="lessThan">
      <formula>0</formula>
    </cfRule>
  </conditionalFormatting>
  <conditionalFormatting sqref="BG12:BH12">
    <cfRule type="cellIs" dxfId="228" priority="231" operator="lessThan">
      <formula>0</formula>
    </cfRule>
    <cfRule type="containsText" dxfId="227" priority="230" operator="containsText" text="SELL">
      <formula>NOT(ISERROR(SEARCH("SELL",BG12)))</formula>
    </cfRule>
    <cfRule type="cellIs" dxfId="226" priority="239" operator="lessThan">
      <formula>0</formula>
    </cfRule>
    <cfRule type="containsText" dxfId="225" priority="238" operator="containsText" text="SELL">
      <formula>NOT(ISERROR(SEARCH("SELL",BG12)))</formula>
    </cfRule>
    <cfRule type="cellIs" dxfId="224" priority="237" operator="lessThan">
      <formula>0</formula>
    </cfRule>
    <cfRule type="containsText" dxfId="223" priority="258" operator="containsText" text="SELL">
      <formula>NOT(ISERROR(SEARCH("SELL",BG12)))</formula>
    </cfRule>
    <cfRule type="cellIs" dxfId="222" priority="259" operator="lessThan">
      <formula>0</formula>
    </cfRule>
    <cfRule type="cellIs" dxfId="221" priority="263" operator="lessThan">
      <formula>0</formula>
    </cfRule>
    <cfRule type="containsText" dxfId="220" priority="264" operator="containsText" text="SELL">
      <formula>NOT(ISERROR(SEARCH("SELL",BG12)))</formula>
    </cfRule>
    <cfRule type="cellIs" dxfId="219" priority="265" operator="lessThan">
      <formula>0</formula>
    </cfRule>
    <cfRule type="containsText" dxfId="218" priority="266" operator="containsText" text="SELL">
      <formula>NOT(ISERROR(SEARCH("SELL",BG12)))</formula>
    </cfRule>
    <cfRule type="cellIs" dxfId="217" priority="267" operator="lessThan">
      <formula>0</formula>
    </cfRule>
    <cfRule type="containsText" dxfId="216" priority="236" operator="containsText" text="SELL">
      <formula>NOT(ISERROR(SEARCH("SELL",BG12)))</formula>
    </cfRule>
    <cfRule type="cellIs" dxfId="215" priority="235" operator="lessThan">
      <formula>0</formula>
    </cfRule>
    <cfRule type="containsText" dxfId="214" priority="234" operator="containsText" text="SELL">
      <formula>NOT(ISERROR(SEARCH("SELL",BG12)))</formula>
    </cfRule>
    <cfRule type="containsText" dxfId="213" priority="262" operator="containsText" text="SELL">
      <formula>NOT(ISERROR(SEARCH("SELL",BG12)))</formula>
    </cfRule>
    <cfRule type="containsText" dxfId="212" priority="296" operator="containsText" text="SELL">
      <formula>NOT(ISERROR(SEARCH("SELL",BG12)))</formula>
    </cfRule>
    <cfRule type="cellIs" dxfId="211" priority="297" operator="lessThan">
      <formula>0</formula>
    </cfRule>
  </conditionalFormatting>
  <conditionalFormatting sqref="BG16:BH16">
    <cfRule type="containsText" dxfId="210" priority="139" operator="containsText" text="SELL">
      <formula>NOT(ISERROR(SEARCH("SELL",BG16)))</formula>
    </cfRule>
    <cfRule type="cellIs" dxfId="209" priority="138" operator="lessThan">
      <formula>0</formula>
    </cfRule>
    <cfRule type="containsText" dxfId="208" priority="137" operator="containsText" text="SELL">
      <formula>NOT(ISERROR(SEARCH("SELL",BG16)))</formula>
    </cfRule>
    <cfRule type="cellIs" dxfId="207" priority="132" operator="lessThan">
      <formula>0</formula>
    </cfRule>
    <cfRule type="cellIs" dxfId="206" priority="146" operator="lessThan">
      <formula>0</formula>
    </cfRule>
    <cfRule type="containsText" dxfId="205" priority="149" operator="containsText" text="SELL">
      <formula>NOT(ISERROR(SEARCH("SELL",BG16)))</formula>
    </cfRule>
    <cfRule type="containsText" dxfId="204" priority="131" operator="containsText" text="SELL">
      <formula>NOT(ISERROR(SEARCH("SELL",BG16)))</formula>
    </cfRule>
    <cfRule type="cellIs" dxfId="203" priority="148" operator="lessThan">
      <formula>0</formula>
    </cfRule>
    <cfRule type="containsText" dxfId="202" priority="147" operator="containsText" text="SELL">
      <formula>NOT(ISERROR(SEARCH("SELL",BG16)))</formula>
    </cfRule>
    <cfRule type="containsText" dxfId="201" priority="145" operator="containsText" text="SELL">
      <formula>NOT(ISERROR(SEARCH("SELL",BG16)))</formula>
    </cfRule>
    <cfRule type="cellIs" dxfId="200" priority="144" operator="lessThan">
      <formula>0</formula>
    </cfRule>
    <cfRule type="containsText" dxfId="199" priority="143" operator="containsText" text="SELL">
      <formula>NOT(ISERROR(SEARCH("SELL",BG16)))</formula>
    </cfRule>
    <cfRule type="cellIs" dxfId="198" priority="140" operator="lessThan">
      <formula>0</formula>
    </cfRule>
    <cfRule type="cellIs" dxfId="197" priority="150" operator="lessThan">
      <formula>0</formula>
    </cfRule>
  </conditionalFormatting>
  <conditionalFormatting sqref="BG16:BH63">
    <cfRule type="containsText" dxfId="196" priority="290" operator="containsText" text="SELL">
      <formula>NOT(ISERROR(SEARCH("SELL",BG16)))</formula>
    </cfRule>
    <cfRule type="cellIs" dxfId="195" priority="291" operator="lessThan">
      <formula>0</formula>
    </cfRule>
  </conditionalFormatting>
  <conditionalFormatting sqref="BG24:BH63">
    <cfRule type="containsText" dxfId="194" priority="294" operator="containsText" text="SELL">
      <formula>NOT(ISERROR(SEARCH("SELL",BG24)))</formula>
    </cfRule>
    <cfRule type="cellIs" dxfId="193" priority="295" operator="lessThan">
      <formula>0</formula>
    </cfRule>
    <cfRule type="containsText" dxfId="192" priority="286" operator="containsText" text="SELL">
      <formula>NOT(ISERROR(SEARCH("SELL",BG24)))</formula>
    </cfRule>
    <cfRule type="cellIs" dxfId="191" priority="287" operator="lessThan">
      <formula>0</formula>
    </cfRule>
    <cfRule type="containsText" dxfId="190" priority="314" operator="containsText" text="SELL">
      <formula>NOT(ISERROR(SEARCH("SELL",BG24)))</formula>
    </cfRule>
    <cfRule type="cellIs" dxfId="189" priority="315" operator="lessThan">
      <formula>0</formula>
    </cfRule>
  </conditionalFormatting>
  <conditionalFormatting sqref="G23:I23 U23:AC23">
    <cfRule type="expression" dxfId="55" priority="56">
      <formula>OR(G23="SELL",G23="SHORT")</formula>
    </cfRule>
  </conditionalFormatting>
  <conditionalFormatting sqref="BA23:BB23">
    <cfRule type="cellIs" dxfId="54" priority="43" operator="lessThan">
      <formula>0</formula>
    </cfRule>
  </conditionalFormatting>
  <conditionalFormatting sqref="BG23:BH23">
    <cfRule type="containsText" dxfId="47" priority="41" operator="containsText" text="SELL">
      <formula>NOT(ISERROR(SEARCH("SELL",BG23)))</formula>
    </cfRule>
    <cfRule type="cellIs" dxfId="50" priority="42" operator="lessThan">
      <formula>0</formula>
    </cfRule>
    <cfRule type="containsText" dxfId="51" priority="44" operator="containsText" text="SELL">
      <formula>NOT(ISERROR(SEARCH("SELL",BG23)))</formula>
    </cfRule>
    <cfRule type="cellIs" dxfId="52" priority="45" operator="lessThan">
      <formula>0</formula>
    </cfRule>
    <cfRule type="containsText" dxfId="53" priority="46" operator="containsText" text="SELL">
      <formula>NOT(ISERROR(SEARCH("SELL",BG23)))</formula>
    </cfRule>
    <cfRule type="cellIs" dxfId="41" priority="47" operator="lessThan">
      <formula>0</formula>
    </cfRule>
    <cfRule type="containsText" dxfId="42" priority="48" operator="containsText" text="SELL">
      <formula>NOT(ISERROR(SEARCH("SELL",BG23)))</formula>
    </cfRule>
    <cfRule type="cellIs" dxfId="43" priority="49" operator="lessThan">
      <formula>0</formula>
    </cfRule>
    <cfRule type="containsText" dxfId="44" priority="50" operator="containsText" text="SELL">
      <formula>NOT(ISERROR(SEARCH("SELL",BG23)))</formula>
    </cfRule>
    <cfRule type="cellIs" dxfId="49" priority="51" operator="lessThan">
      <formula>0</formula>
    </cfRule>
    <cfRule type="containsText" dxfId="45" priority="52" operator="containsText" text="SELL">
      <formula>NOT(ISERROR(SEARCH("SELL",BG23)))</formula>
    </cfRule>
    <cfRule type="cellIs" dxfId="46" priority="53" operator="lessThan">
      <formula>0</formula>
    </cfRule>
    <cfRule type="containsText" dxfId="48" priority="54" operator="containsText" text="SELL">
      <formula>NOT(ISERROR(SEARCH("SELL",BG23)))</formula>
    </cfRule>
    <cfRule type="cellIs" dxfId="40" priority="55" operator="lessThan">
      <formula>0</formula>
    </cfRule>
  </conditionalFormatting>
  <conditionalFormatting sqref="U17:V22">
    <cfRule type="expression" dxfId="7" priority="7">
      <formula>OR(U17="SELL",U17="SHORT")</formula>
    </cfRule>
  </conditionalFormatting>
  <conditionalFormatting sqref="BA17:BB22">
    <cfRule type="cellIs" dxfId="6" priority="8" operator="lessThan">
      <formula>0</formula>
    </cfRule>
  </conditionalFormatting>
  <conditionalFormatting sqref="BG17:BH22">
    <cfRule type="containsText" dxfId="3" priority="1" operator="containsText" text="SELL">
      <formula>NOT(ISERROR(SEARCH("SELL",BG17)))</formula>
    </cfRule>
    <cfRule type="cellIs" dxfId="2" priority="2" operator="lessThan">
      <formula>0</formula>
    </cfRule>
    <cfRule type="containsText" dxfId="5" priority="3" operator="containsText" text="SELL">
      <formula>NOT(ISERROR(SEARCH("SELL",BG17)))</formula>
    </cfRule>
    <cfRule type="cellIs" dxfId="4" priority="4" operator="lessThan">
      <formula>0</formula>
    </cfRule>
    <cfRule type="containsText" dxfId="1" priority="5" operator="containsText" text="SELL">
      <formula>NOT(ISERROR(SEARCH("SELL",BG17)))</formula>
    </cfRule>
    <cfRule type="cellIs" dxfId="0" priority="6" operator="lessThan">
      <formula>0</formula>
    </cfRule>
  </conditionalFormatting>
  <dataValidations count="2">
    <dataValidation allowBlank="1" showInputMessage="1" showErrorMessage="1" prompt="Enter valid date as (mm/dd/yy)" sqref="AU15 AF15:AN15" xr:uid="{00000000-0002-0000-0400-000000000000}"/>
    <dataValidation allowBlank="1" showErrorMessage="1" sqref="BA1:BB1 AO12:BB12 G12:I12 U12:AC12 AZ16:BB63 AR16:AR63 AX16:AX63 U16:V63" xr:uid="{00000000-0002-0000-0400-000001000000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153"/>
  <sheetViews>
    <sheetView zoomScale="51" zoomScaleNormal="80" workbookViewId="0">
      <pane xSplit="7" ySplit="16" topLeftCell="H17" activePane="bottomRight" state="frozen"/>
      <selection activeCell="A11" sqref="A11"/>
      <selection pane="topRight" activeCell="D11" sqref="D11"/>
      <selection pane="bottomLeft" activeCell="A17" sqref="A17"/>
      <selection pane="bottomRight" activeCell="N29" sqref="N29"/>
    </sheetView>
  </sheetViews>
  <sheetFormatPr defaultRowHeight="14.25" x14ac:dyDescent="0.45"/>
  <cols>
    <col min="1" max="1" width="5.46484375" customWidth="1"/>
    <col min="2" max="2" width="14" bestFit="1" customWidth="1"/>
    <col min="3" max="3" width="9.86328125" bestFit="1" customWidth="1"/>
    <col min="4" max="4" width="7.86328125" customWidth="1"/>
    <col min="5" max="5" width="7.265625" bestFit="1" customWidth="1"/>
    <col min="6" max="6" width="9" bestFit="1" customWidth="1"/>
    <col min="7" max="7" width="16.73046875" customWidth="1"/>
    <col min="8" max="8" width="9.265625" bestFit="1" customWidth="1"/>
    <col min="9" max="9" width="9.9296875" bestFit="1" customWidth="1"/>
    <col min="10" max="10" width="7.265625" bestFit="1" customWidth="1"/>
    <col min="11" max="12" width="6.9296875" customWidth="1"/>
    <col min="13" max="13" width="4.86328125" customWidth="1"/>
    <col min="14" max="14" width="14.6640625" customWidth="1"/>
    <col min="15" max="15" width="9.265625" bestFit="1" customWidth="1"/>
    <col min="16" max="16" width="9.796875" customWidth="1"/>
    <col min="17" max="19" width="9.06640625" customWidth="1"/>
    <col min="20" max="20" width="2" customWidth="1"/>
    <col min="21" max="21" width="13" customWidth="1"/>
    <col min="22" max="23" width="8.73046875" customWidth="1"/>
    <col min="24" max="24" width="8.73046875" hidden="1" customWidth="1"/>
    <col min="25" max="27" width="3" hidden="1" customWidth="1"/>
    <col min="28" max="28" width="5.79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6" bestFit="1" customWidth="1"/>
    <col min="43" max="43" width="3.73046875" bestFit="1" customWidth="1"/>
    <col min="44" max="44" width="9.6640625" bestFit="1" customWidth="1"/>
    <col min="45" max="45" width="7.46484375" hidden="1" customWidth="1"/>
    <col min="46" max="46" width="4" customWidth="1"/>
    <col min="47" max="47" width="13.6640625" customWidth="1"/>
    <col min="48" max="48" width="7.19921875" customWidth="1"/>
    <col min="49" max="49" width="24.1992187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3.06640625" customWidth="1"/>
    <col min="56" max="58" width="9.53125" customWidth="1"/>
    <col min="59" max="59" width="11.3984375" bestFit="1" customWidth="1"/>
    <col min="60" max="60" width="15.53125" customWidth="1"/>
    <col min="61" max="64" width="9.53125" customWidth="1"/>
    <col min="66" max="67" width="13.86328125" customWidth="1"/>
  </cols>
  <sheetData>
    <row r="1" spans="1:67" ht="11.75" customHeight="1" x14ac:dyDescent="0.45">
      <c r="B1" t="s">
        <v>95</v>
      </c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75" customHeight="1" x14ac:dyDescent="0.45">
      <c r="A2" t="s">
        <v>59</v>
      </c>
      <c r="B2" t="s">
        <v>101</v>
      </c>
      <c r="G2" t="s">
        <v>96</v>
      </c>
      <c r="H2" s="97" t="s">
        <v>59</v>
      </c>
      <c r="I2" s="60"/>
      <c r="J2" s="101">
        <v>0.79758729166666664</v>
      </c>
      <c r="K2" s="98"/>
      <c r="N2" t="s">
        <v>88</v>
      </c>
      <c r="O2" s="97" t="s">
        <v>93</v>
      </c>
      <c r="P2" s="62">
        <v>0.5</v>
      </c>
      <c r="U2" t="s">
        <v>98</v>
      </c>
      <c r="V2" s="100">
        <f>SUM(BA17:BA63)</f>
        <v>0</v>
      </c>
    </row>
    <row r="3" spans="1:67" ht="11.75" customHeight="1" x14ac:dyDescent="0.45">
      <c r="B3" t="s">
        <v>102</v>
      </c>
      <c r="G3" t="s">
        <v>97</v>
      </c>
      <c r="H3" s="97" t="s">
        <v>59</v>
      </c>
      <c r="I3" s="62"/>
      <c r="J3" s="102">
        <v>13.95</v>
      </c>
      <c r="K3" s="98"/>
      <c r="N3" t="s">
        <v>89</v>
      </c>
      <c r="O3" s="97" t="s">
        <v>90</v>
      </c>
      <c r="P3" s="62"/>
      <c r="U3" t="s">
        <v>99</v>
      </c>
      <c r="V3" s="100">
        <f>MAX(BA18:BA64)</f>
        <v>0</v>
      </c>
    </row>
    <row r="4" spans="1:67" ht="11.75" customHeight="1" x14ac:dyDescent="0.45">
      <c r="B4" t="s">
        <v>103</v>
      </c>
      <c r="J4" s="102"/>
      <c r="K4" s="98"/>
      <c r="N4" t="s">
        <v>86</v>
      </c>
      <c r="O4" s="97" t="s">
        <v>94</v>
      </c>
      <c r="P4" s="62">
        <v>0.6</v>
      </c>
      <c r="U4" t="s">
        <v>100</v>
      </c>
      <c r="V4" s="100">
        <f>MIN(BA19:BA65)</f>
        <v>0</v>
      </c>
    </row>
    <row r="5" spans="1:67" ht="11.75" customHeight="1" x14ac:dyDescent="0.45">
      <c r="J5" s="102"/>
      <c r="K5" s="98"/>
      <c r="N5" t="s">
        <v>87</v>
      </c>
      <c r="O5" s="97" t="s">
        <v>94</v>
      </c>
      <c r="P5" s="62">
        <v>0.6</v>
      </c>
      <c r="BJ5" s="92"/>
    </row>
    <row r="6" spans="1:67" ht="11.75" customHeight="1" x14ac:dyDescent="0.45">
      <c r="J6" s="102"/>
      <c r="K6" s="98"/>
      <c r="BD6" s="59"/>
    </row>
    <row r="7" spans="1:67" ht="11.75" customHeight="1" x14ac:dyDescent="0.45">
      <c r="J7" s="102"/>
      <c r="K7" s="98"/>
      <c r="N7" t="s">
        <v>91</v>
      </c>
      <c r="O7" s="97" t="s">
        <v>94</v>
      </c>
      <c r="P7" s="62">
        <v>0.01</v>
      </c>
      <c r="Q7" s="103">
        <v>0.5988023952095809</v>
      </c>
      <c r="R7" t="s">
        <v>113</v>
      </c>
    </row>
    <row r="8" spans="1:67" ht="11.75" customHeight="1" x14ac:dyDescent="0.45">
      <c r="J8" s="102"/>
      <c r="K8" s="98"/>
      <c r="N8" t="s">
        <v>92</v>
      </c>
      <c r="O8" s="97" t="s">
        <v>94</v>
      </c>
      <c r="P8" s="63">
        <v>10</v>
      </c>
      <c r="Q8" s="98"/>
    </row>
    <row r="9" spans="1:67" ht="11.75" customHeight="1" x14ac:dyDescent="0.45"/>
    <row r="10" spans="1:67" ht="11.75" customHeight="1" x14ac:dyDescent="0.45"/>
    <row r="11" spans="1:67" ht="11.75" customHeight="1" x14ac:dyDescent="0.45"/>
    <row r="12" spans="1:67" ht="11.75" customHeight="1" x14ac:dyDescent="0.45"/>
    <row r="13" spans="1:67" ht="8" customHeight="1" x14ac:dyDescent="0.45"/>
    <row r="14" spans="1:67" ht="20" customHeight="1" x14ac:dyDescent="0.45">
      <c r="G14" s="130" t="s">
        <v>21</v>
      </c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28" t="s">
        <v>47</v>
      </c>
      <c r="V14" s="128"/>
      <c r="W14" s="128"/>
      <c r="X14" s="128"/>
      <c r="Y14" s="128"/>
      <c r="Z14" s="128"/>
      <c r="AA14" s="128"/>
      <c r="AB14" s="128"/>
      <c r="AC14" s="131" t="s">
        <v>22</v>
      </c>
      <c r="AD14" s="131"/>
      <c r="AE14" s="131"/>
      <c r="AF14" s="131"/>
      <c r="AG14" s="131"/>
      <c r="AH14" s="131"/>
      <c r="AI14" s="131"/>
      <c r="AJ14" s="131"/>
      <c r="AK14" s="131"/>
      <c r="AL14" s="130" t="s">
        <v>23</v>
      </c>
      <c r="AM14" s="130"/>
      <c r="AN14" s="130"/>
      <c r="AO14" s="130"/>
      <c r="AP14" s="130"/>
      <c r="AQ14" s="130"/>
      <c r="AR14" s="130"/>
      <c r="AS14" s="130"/>
      <c r="AU14" s="129" t="s">
        <v>30</v>
      </c>
      <c r="AV14" s="129"/>
      <c r="AW14" s="129"/>
      <c r="AX14" s="129"/>
      <c r="AY14" s="129"/>
      <c r="AZ14" s="129"/>
      <c r="BA14" s="129"/>
      <c r="BB14" s="129"/>
      <c r="BD14" s="132" t="s">
        <v>65</v>
      </c>
      <c r="BE14" s="132"/>
      <c r="BF14" s="132"/>
      <c r="BG14" s="132"/>
      <c r="BH14" s="132"/>
      <c r="BI14" s="132"/>
      <c r="BJ14" s="132"/>
      <c r="BK14" s="132"/>
      <c r="BL14" s="132"/>
      <c r="BO14" s="57" t="str">
        <f>"Max = " &amp; ROUND(MAX(BO18:BO600),2)</f>
        <v>Max = 0</v>
      </c>
    </row>
    <row r="15" spans="1:67" s="4" customFormat="1" ht="55.5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63</v>
      </c>
      <c r="J15" s="18" t="s">
        <v>60</v>
      </c>
      <c r="K15" s="18" t="s">
        <v>70</v>
      </c>
      <c r="L15" s="18" t="s">
        <v>71</v>
      </c>
      <c r="M15" s="18"/>
      <c r="N15" s="18" t="s">
        <v>85</v>
      </c>
      <c r="O15" s="18" t="s">
        <v>66</v>
      </c>
      <c r="P15" s="18" t="s">
        <v>67</v>
      </c>
      <c r="Q15" s="18" t="s">
        <v>72</v>
      </c>
      <c r="R15" s="18" t="s">
        <v>69</v>
      </c>
      <c r="S15" s="18" t="s">
        <v>68</v>
      </c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18" t="s">
        <v>74</v>
      </c>
      <c r="BE15" s="18"/>
      <c r="BF15" s="18"/>
      <c r="BG15" s="88"/>
      <c r="BH15" s="18"/>
      <c r="BI15" s="18"/>
      <c r="BJ15" s="18"/>
      <c r="BK15" s="18"/>
      <c r="BL15" s="18"/>
      <c r="BN15" s="6" t="s">
        <v>11</v>
      </c>
      <c r="BO15" s="58" t="s">
        <v>3</v>
      </c>
    </row>
    <row r="16" spans="1:67" x14ac:dyDescent="0.45">
      <c r="A16" s="40"/>
      <c r="B16" s="41"/>
      <c r="C16" s="40"/>
      <c r="D16" s="40"/>
      <c r="E16" s="40"/>
      <c r="F16" s="40"/>
      <c r="G16" s="42"/>
      <c r="H16" s="42"/>
      <c r="I16" s="42"/>
      <c r="J16" s="43"/>
      <c r="K16" s="44"/>
      <c r="L16" s="44"/>
      <c r="M16" s="43"/>
      <c r="N16" s="43"/>
      <c r="O16" s="43"/>
      <c r="P16" s="43"/>
      <c r="Q16" s="43"/>
      <c r="R16" s="44"/>
      <c r="S16" s="45"/>
      <c r="T16" s="46"/>
      <c r="U16" s="47" t="str">
        <f>IF(F16&lt;&gt;"",IFERROR(HLOOKUP("prediction_xgb_"&amp;F16,ML_prediction!$D$4:$AP$6,3,0),"No Analysis"),"")</f>
        <v/>
      </c>
      <c r="V16" s="47" t="str">
        <f>IF(F16&lt;&gt;"",IFERROR(HLOOKUP("prediction_LR_"&amp;F16,ML_prediction!$D$4:$AP$6,3,0),"No Analysis"),"")</f>
        <v/>
      </c>
      <c r="W16" s="48"/>
      <c r="X16" s="48"/>
      <c r="Y16" s="48"/>
      <c r="Z16" s="48"/>
      <c r="AA16" s="48"/>
      <c r="AB16" s="48"/>
      <c r="AC16" s="48"/>
      <c r="AD16" s="46"/>
      <c r="AE16" s="46"/>
      <c r="AF16" s="46"/>
      <c r="AG16" s="46"/>
      <c r="AH16" s="46"/>
      <c r="AI16" s="46"/>
      <c r="AJ16" s="46"/>
      <c r="AK16" s="46"/>
      <c r="AL16" s="45"/>
      <c r="AM16" s="46"/>
      <c r="AN16" s="46"/>
      <c r="AO16" s="49"/>
      <c r="AP16" s="50"/>
      <c r="AQ16" s="51"/>
      <c r="AR16" s="52">
        <f t="shared" ref="AR16:AR18" si="0">AQ16*AP16*H16</f>
        <v>0</v>
      </c>
      <c r="AS16" s="52"/>
      <c r="AT16" s="53"/>
      <c r="AU16" s="45"/>
      <c r="AV16" s="49"/>
      <c r="AW16" s="53"/>
      <c r="AX16" s="51" t="str">
        <f t="shared" ref="AX16:AX18" si="1">IF(AQ16&lt;&gt;"",AQ16, "")</f>
        <v/>
      </c>
      <c r="AY16" s="52"/>
      <c r="AZ16" s="52" t="str">
        <f>IF(AY16&lt;&gt;"",AY16*AX16*H16,"")</f>
        <v/>
      </c>
      <c r="BA16" s="54" t="str">
        <f t="shared" ref="BA16:BA18" si="2">IF(AO16&lt;&gt;"",IF(AO16="BUY",(AZ16-AR16),-(AZ16-AR16)),"")</f>
        <v/>
      </c>
      <c r="BB16" s="109"/>
      <c r="BC16" s="9"/>
      <c r="BD16" s="110"/>
      <c r="BE16" s="110"/>
      <c r="BF16" s="110"/>
      <c r="BG16" s="111"/>
      <c r="BH16" s="89"/>
      <c r="BI16" s="89"/>
      <c r="BJ16" s="89"/>
      <c r="BK16" s="89"/>
      <c r="BL16" s="89"/>
      <c r="BN16" s="14"/>
      <c r="BO16" s="14"/>
    </row>
    <row r="17" spans="1:67" x14ac:dyDescent="0.45">
      <c r="A17" s="40"/>
      <c r="B17" s="41"/>
      <c r="C17" s="40"/>
      <c r="D17" s="40"/>
      <c r="E17" s="40"/>
      <c r="F17" s="40"/>
      <c r="G17" s="42"/>
      <c r="H17" s="42"/>
      <c r="I17" s="42"/>
      <c r="J17" s="43"/>
      <c r="K17" s="44"/>
      <c r="L17" s="44"/>
      <c r="M17" s="43"/>
      <c r="N17" s="43"/>
      <c r="O17" s="43"/>
      <c r="P17" s="43"/>
      <c r="Q17" s="43"/>
      <c r="R17" s="44"/>
      <c r="S17" s="45"/>
      <c r="T17" s="46"/>
      <c r="U17" s="47" t="str">
        <f>IF(F17&lt;&gt;"",IFERROR(HLOOKUP("prediction_xgb_"&amp;F17,ML_prediction!$D$4:$AP$6,3,0),"No Analysis"),"")</f>
        <v/>
      </c>
      <c r="V17" s="47" t="str">
        <f>IF(F17&lt;&gt;"",IFERROR(HLOOKUP("prediction_LR_"&amp;F17,ML_prediction!$D$4:$AP$6,3,0),"No Analysis"),"")</f>
        <v/>
      </c>
      <c r="W17" s="48"/>
      <c r="X17" s="48"/>
      <c r="Y17" s="48"/>
      <c r="Z17" s="48"/>
      <c r="AA17" s="48"/>
      <c r="AB17" s="48"/>
      <c r="AC17" s="48"/>
      <c r="AD17" s="46"/>
      <c r="AE17" s="46"/>
      <c r="AF17" s="46"/>
      <c r="AG17" s="46"/>
      <c r="AH17" s="46"/>
      <c r="AI17" s="46"/>
      <c r="AJ17" s="46"/>
      <c r="AK17" s="46"/>
      <c r="AL17" s="45"/>
      <c r="AM17" s="46"/>
      <c r="AN17" s="46"/>
      <c r="AO17" s="49"/>
      <c r="AP17" s="50"/>
      <c r="AQ17" s="51"/>
      <c r="AR17" s="52">
        <f t="shared" si="0"/>
        <v>0</v>
      </c>
      <c r="AS17" s="52"/>
      <c r="AT17" s="53"/>
      <c r="AU17" s="45"/>
      <c r="AV17" s="49"/>
      <c r="AW17" s="53"/>
      <c r="AX17" s="51" t="str">
        <f t="shared" si="1"/>
        <v/>
      </c>
      <c r="AY17" s="52"/>
      <c r="AZ17" s="52" t="str">
        <f t="shared" ref="AZ17:AZ18" si="3">IF(AY17&lt;&gt;"",AY17*AX17*H17,"")</f>
        <v/>
      </c>
      <c r="BA17" s="54" t="str">
        <f t="shared" si="2"/>
        <v/>
      </c>
      <c r="BB17" s="109"/>
      <c r="BC17" s="9"/>
      <c r="BD17" s="110"/>
      <c r="BE17" s="110"/>
      <c r="BF17" s="110"/>
      <c r="BG17" s="111"/>
      <c r="BH17" s="89"/>
      <c r="BI17" s="89"/>
      <c r="BJ17" s="89"/>
      <c r="BK17" s="89"/>
      <c r="BL17" s="89"/>
      <c r="BN17" s="14"/>
      <c r="BO17" s="14"/>
    </row>
    <row r="18" spans="1:67" x14ac:dyDescent="0.45">
      <c r="A18" s="40"/>
      <c r="B18" s="41"/>
      <c r="C18" s="40"/>
      <c r="D18" s="40"/>
      <c r="E18" s="40"/>
      <c r="F18" s="40"/>
      <c r="G18" s="42"/>
      <c r="H18" s="42"/>
      <c r="I18" s="42"/>
      <c r="J18" s="43"/>
      <c r="K18" s="44"/>
      <c r="L18" s="44"/>
      <c r="M18" s="43"/>
      <c r="N18" s="43"/>
      <c r="O18" s="43"/>
      <c r="P18" s="43"/>
      <c r="Q18" s="43"/>
      <c r="R18" s="44"/>
      <c r="S18" s="45"/>
      <c r="T18" s="46"/>
      <c r="U18" s="47" t="str">
        <f>IF(F18&lt;&gt;"",IFERROR(HLOOKUP("prediction_xgb_"&amp;F18,ML_prediction!$D$4:$AP$6,3,0),"No Analysis"),"")</f>
        <v/>
      </c>
      <c r="V18" s="47" t="str">
        <f>IF(F18&lt;&gt;"",IFERROR(HLOOKUP("prediction_LR_"&amp;F18,ML_prediction!$D$4:$AP$6,3,0),"No Analysis"),"")</f>
        <v/>
      </c>
      <c r="W18" s="48"/>
      <c r="X18" s="48"/>
      <c r="Y18" s="48"/>
      <c r="Z18" s="48"/>
      <c r="AA18" s="48"/>
      <c r="AB18" s="48"/>
      <c r="AC18" s="48"/>
      <c r="AD18" s="46"/>
      <c r="AE18" s="46"/>
      <c r="AF18" s="46"/>
      <c r="AG18" s="46"/>
      <c r="AH18" s="46"/>
      <c r="AI18" s="46"/>
      <c r="AJ18" s="46"/>
      <c r="AK18" s="46"/>
      <c r="AL18" s="45"/>
      <c r="AM18" s="46"/>
      <c r="AN18" s="46"/>
      <c r="AO18" s="49"/>
      <c r="AP18" s="50"/>
      <c r="AQ18" s="51"/>
      <c r="AR18" s="52">
        <f t="shared" si="0"/>
        <v>0</v>
      </c>
      <c r="AS18" s="52"/>
      <c r="AT18" s="53"/>
      <c r="AU18" s="45"/>
      <c r="AV18" s="49"/>
      <c r="AW18" s="53"/>
      <c r="AX18" s="51" t="str">
        <f t="shared" si="1"/>
        <v/>
      </c>
      <c r="AY18" s="52"/>
      <c r="AZ18" s="52" t="str">
        <f t="shared" si="3"/>
        <v/>
      </c>
      <c r="BA18" s="54" t="str">
        <f t="shared" si="2"/>
        <v/>
      </c>
      <c r="BB18" s="109"/>
      <c r="BC18" s="9"/>
      <c r="BD18" s="110"/>
      <c r="BE18" s="110"/>
      <c r="BF18" s="110"/>
      <c r="BG18" s="111"/>
      <c r="BH18" s="89"/>
      <c r="BI18" s="89"/>
      <c r="BJ18" s="89"/>
      <c r="BK18" s="89"/>
      <c r="BL18" s="89"/>
      <c r="BN18" s="14"/>
      <c r="BO18" s="14"/>
    </row>
    <row r="19" spans="1:67" x14ac:dyDescent="0.45">
      <c r="A19" s="40"/>
      <c r="B19" s="41"/>
      <c r="C19" s="40"/>
      <c r="D19" s="40"/>
      <c r="E19" s="40"/>
      <c r="F19" s="40"/>
      <c r="G19" s="42"/>
      <c r="H19" s="42"/>
      <c r="I19" s="42"/>
      <c r="J19" s="43"/>
      <c r="K19" s="44"/>
      <c r="L19" s="44"/>
      <c r="M19" s="43"/>
      <c r="N19" s="43"/>
      <c r="O19" s="43"/>
      <c r="P19" s="43"/>
      <c r="Q19" s="43"/>
      <c r="R19" s="44"/>
      <c r="S19" s="45"/>
      <c r="T19" s="46"/>
      <c r="U19" s="47" t="str">
        <f>IF(F19&lt;&gt;"",IFERROR(HLOOKUP("prediction_xgb_"&amp;F19,ML_prediction!$D$4:$AP$6,3,0),"No Analysis"),"")</f>
        <v/>
      </c>
      <c r="V19" s="47" t="str">
        <f>IF(F19&lt;&gt;"",IFERROR(HLOOKUP("prediction_LR_"&amp;F19,ML_prediction!$D$4:$AP$6,3,0),"No Analysis"),"")</f>
        <v/>
      </c>
      <c r="W19" s="48"/>
      <c r="X19" s="48"/>
      <c r="Y19" s="48"/>
      <c r="Z19" s="48"/>
      <c r="AA19" s="48"/>
      <c r="AB19" s="48"/>
      <c r="AC19" s="48"/>
      <c r="AD19" s="46"/>
      <c r="AE19" s="46"/>
      <c r="AF19" s="46"/>
      <c r="AG19" s="46"/>
      <c r="AH19" s="46"/>
      <c r="AI19" s="46"/>
      <c r="AJ19" s="46"/>
      <c r="AK19" s="46"/>
      <c r="AL19" s="45"/>
      <c r="AM19" s="46"/>
      <c r="AN19" s="46"/>
      <c r="AO19" s="49"/>
      <c r="AP19" s="50"/>
      <c r="AQ19" s="51"/>
      <c r="AR19" s="52">
        <f t="shared" ref="AR19:AR63" si="4">AQ19*AP19*H19</f>
        <v>0</v>
      </c>
      <c r="AS19" s="52"/>
      <c r="AT19" s="53"/>
      <c r="AU19" s="45"/>
      <c r="AV19" s="49"/>
      <c r="AW19" s="53"/>
      <c r="AX19" s="51" t="str">
        <f t="shared" ref="AX19:AX63" si="5">IF(AQ19&lt;&gt;"",AQ19, "")</f>
        <v/>
      </c>
      <c r="AY19" s="52"/>
      <c r="AZ19" s="52" t="str">
        <f t="shared" ref="AZ19:AZ63" si="6">IF(AY19&lt;&gt;"",AY19*AX19*H19,"")</f>
        <v/>
      </c>
      <c r="BA19" s="54" t="str">
        <f t="shared" ref="BA19:BA63" si="7">IF(AO19&lt;&gt;"",IF(AO19="BUY",(AZ19-AR19),-(AZ19-AR19)),"")</f>
        <v/>
      </c>
      <c r="BB19" s="109"/>
      <c r="BC19" s="9"/>
      <c r="BD19" s="110"/>
      <c r="BE19" s="110"/>
      <c r="BF19" s="110"/>
      <c r="BG19" s="111"/>
      <c r="BH19" s="89"/>
      <c r="BI19" s="89"/>
      <c r="BJ19" s="89"/>
      <c r="BK19" s="89"/>
      <c r="BL19" s="89"/>
      <c r="BN19" s="14"/>
      <c r="BO19" s="14"/>
    </row>
    <row r="20" spans="1:67" x14ac:dyDescent="0.45">
      <c r="A20" s="40"/>
      <c r="B20" s="41"/>
      <c r="C20" s="40"/>
      <c r="D20" s="40"/>
      <c r="E20" s="40"/>
      <c r="F20" s="40"/>
      <c r="G20" s="42"/>
      <c r="H20" s="42"/>
      <c r="I20" s="42"/>
      <c r="J20" s="43"/>
      <c r="K20" s="44"/>
      <c r="L20" s="44"/>
      <c r="M20" s="43"/>
      <c r="N20" s="43"/>
      <c r="O20" s="43"/>
      <c r="P20" s="43"/>
      <c r="Q20" s="43"/>
      <c r="R20" s="44"/>
      <c r="S20" s="45"/>
      <c r="T20" s="46"/>
      <c r="U20" s="47" t="str">
        <f>IF(F20&lt;&gt;"",IFERROR(HLOOKUP("prediction_xgb_"&amp;F20,ML_prediction!$D$4:$AP$6,3,0),"No Analysis"),"")</f>
        <v/>
      </c>
      <c r="V20" s="47" t="str">
        <f>IF(F20&lt;&gt;"",IFERROR(HLOOKUP("prediction_LR_"&amp;F20,ML_prediction!$D$4:$AP$6,3,0),"No Analysis"),"")</f>
        <v/>
      </c>
      <c r="W20" s="48"/>
      <c r="X20" s="48"/>
      <c r="Y20" s="48"/>
      <c r="Z20" s="48"/>
      <c r="AA20" s="48"/>
      <c r="AB20" s="48"/>
      <c r="AC20" s="48"/>
      <c r="AD20" s="46"/>
      <c r="AE20" s="46"/>
      <c r="AF20" s="46"/>
      <c r="AG20" s="46"/>
      <c r="AH20" s="46"/>
      <c r="AI20" s="46"/>
      <c r="AJ20" s="46"/>
      <c r="AK20" s="46"/>
      <c r="AL20" s="45"/>
      <c r="AM20" s="46"/>
      <c r="AN20" s="46"/>
      <c r="AO20" s="49"/>
      <c r="AP20" s="50"/>
      <c r="AQ20" s="51"/>
      <c r="AR20" s="52">
        <f t="shared" si="4"/>
        <v>0</v>
      </c>
      <c r="AS20" s="52"/>
      <c r="AT20" s="53"/>
      <c r="AU20" s="45"/>
      <c r="AV20" s="49"/>
      <c r="AW20" s="53"/>
      <c r="AX20" s="51" t="str">
        <f t="shared" si="5"/>
        <v/>
      </c>
      <c r="AY20" s="52"/>
      <c r="AZ20" s="52" t="str">
        <f t="shared" si="6"/>
        <v/>
      </c>
      <c r="BA20" s="54" t="str">
        <f t="shared" si="7"/>
        <v/>
      </c>
      <c r="BB20" s="109"/>
      <c r="BC20" s="9"/>
      <c r="BD20" s="110"/>
      <c r="BE20" s="110"/>
      <c r="BF20" s="110"/>
      <c r="BG20" s="111"/>
      <c r="BH20" s="89"/>
      <c r="BI20" s="89"/>
      <c r="BJ20" s="89"/>
      <c r="BK20" s="89"/>
      <c r="BL20" s="89"/>
      <c r="BN20" s="14"/>
      <c r="BO20" s="14"/>
    </row>
    <row r="21" spans="1:67" x14ac:dyDescent="0.45">
      <c r="A21" s="40"/>
      <c r="B21" s="41"/>
      <c r="C21" s="40"/>
      <c r="D21" s="40"/>
      <c r="E21" s="40"/>
      <c r="F21" s="40"/>
      <c r="G21" s="42"/>
      <c r="H21" s="42"/>
      <c r="I21" s="42"/>
      <c r="J21" s="43"/>
      <c r="K21" s="44"/>
      <c r="L21" s="44"/>
      <c r="M21" s="43"/>
      <c r="N21" s="43"/>
      <c r="O21" s="43"/>
      <c r="P21" s="43"/>
      <c r="Q21" s="43"/>
      <c r="R21" s="44"/>
      <c r="S21" s="45"/>
      <c r="T21" s="46"/>
      <c r="U21" s="47" t="str">
        <f>IF(F21&lt;&gt;"",IFERROR(HLOOKUP("prediction_xgb_"&amp;F21,ML_prediction!$D$4:$AP$6,3,0),"No Analysis"),"")</f>
        <v/>
      </c>
      <c r="V21" s="47" t="str">
        <f>IF(F21&lt;&gt;"",IFERROR(HLOOKUP("prediction_LR_"&amp;F21,ML_prediction!$D$4:$AP$6,3,0),"No Analysis"),"")</f>
        <v/>
      </c>
      <c r="W21" s="48"/>
      <c r="X21" s="48"/>
      <c r="Y21" s="48"/>
      <c r="Z21" s="48"/>
      <c r="AA21" s="48"/>
      <c r="AB21" s="48"/>
      <c r="AC21" s="48"/>
      <c r="AD21" s="46"/>
      <c r="AE21" s="46"/>
      <c r="AF21" s="46"/>
      <c r="AG21" s="46"/>
      <c r="AH21" s="46"/>
      <c r="AI21" s="46"/>
      <c r="AJ21" s="46"/>
      <c r="AK21" s="46"/>
      <c r="AL21" s="45"/>
      <c r="AM21" s="46"/>
      <c r="AN21" s="46"/>
      <c r="AO21" s="49"/>
      <c r="AP21" s="50"/>
      <c r="AQ21" s="51"/>
      <c r="AR21" s="52">
        <f t="shared" si="4"/>
        <v>0</v>
      </c>
      <c r="AS21" s="52"/>
      <c r="AT21" s="53"/>
      <c r="AU21" s="45"/>
      <c r="AV21" s="49"/>
      <c r="AW21" s="53"/>
      <c r="AX21" s="51" t="str">
        <f t="shared" si="5"/>
        <v/>
      </c>
      <c r="AY21" s="52"/>
      <c r="AZ21" s="52" t="str">
        <f t="shared" si="6"/>
        <v/>
      </c>
      <c r="BA21" s="54" t="str">
        <f t="shared" si="7"/>
        <v/>
      </c>
      <c r="BB21" s="109"/>
      <c r="BC21" s="9"/>
      <c r="BD21" s="110"/>
      <c r="BE21" s="110"/>
      <c r="BF21" s="110"/>
      <c r="BG21" s="111"/>
      <c r="BH21" s="89"/>
      <c r="BI21" s="89"/>
      <c r="BJ21" s="89"/>
      <c r="BK21" s="89"/>
      <c r="BL21" s="89"/>
      <c r="BN21" s="14"/>
      <c r="BO21" s="14"/>
    </row>
    <row r="22" spans="1:67" x14ac:dyDescent="0.45">
      <c r="A22" s="40"/>
      <c r="B22" s="41"/>
      <c r="C22" s="40"/>
      <c r="D22" s="40"/>
      <c r="E22" s="40"/>
      <c r="F22" s="40"/>
      <c r="G22" s="42"/>
      <c r="H22" s="42"/>
      <c r="I22" s="42"/>
      <c r="J22" s="43"/>
      <c r="K22" s="44"/>
      <c r="L22" s="44"/>
      <c r="M22" s="43"/>
      <c r="N22" s="43"/>
      <c r="O22" s="43"/>
      <c r="P22" s="43"/>
      <c r="Q22" s="43"/>
      <c r="R22" s="44"/>
      <c r="S22" s="45"/>
      <c r="T22" s="46"/>
      <c r="U22" s="47" t="str">
        <f>IF(F22&lt;&gt;"",IFERROR(HLOOKUP("prediction_xgb_"&amp;F22,ML_prediction!$D$4:$AP$6,3,0),"No Analysis"),"")</f>
        <v/>
      </c>
      <c r="V22" s="47" t="str">
        <f>IF(F22&lt;&gt;"",IFERROR(HLOOKUP("prediction_LR_"&amp;F22,ML_prediction!$D$4:$AP$6,3,0),"No Analysis"),"")</f>
        <v/>
      </c>
      <c r="W22" s="48"/>
      <c r="X22" s="48"/>
      <c r="Y22" s="48"/>
      <c r="Z22" s="48"/>
      <c r="AA22" s="48"/>
      <c r="AB22" s="48"/>
      <c r="AC22" s="48"/>
      <c r="AD22" s="46"/>
      <c r="AE22" s="46"/>
      <c r="AF22" s="46"/>
      <c r="AG22" s="46"/>
      <c r="AH22" s="46"/>
      <c r="AI22" s="46"/>
      <c r="AJ22" s="46"/>
      <c r="AK22" s="46"/>
      <c r="AL22" s="45"/>
      <c r="AM22" s="46"/>
      <c r="AN22" s="46"/>
      <c r="AO22" s="49"/>
      <c r="AP22" s="50"/>
      <c r="AQ22" s="51"/>
      <c r="AR22" s="52">
        <f t="shared" si="4"/>
        <v>0</v>
      </c>
      <c r="AS22" s="52"/>
      <c r="AT22" s="53"/>
      <c r="AU22" s="45"/>
      <c r="AV22" s="49"/>
      <c r="AW22" s="53"/>
      <c r="AX22" s="51" t="str">
        <f t="shared" si="5"/>
        <v/>
      </c>
      <c r="AY22" s="52"/>
      <c r="AZ22" s="52" t="str">
        <f t="shared" si="6"/>
        <v/>
      </c>
      <c r="BA22" s="54" t="str">
        <f t="shared" si="7"/>
        <v/>
      </c>
      <c r="BB22" s="109"/>
      <c r="BC22" s="9"/>
      <c r="BD22" s="110"/>
      <c r="BE22" s="110"/>
      <c r="BF22" s="110"/>
      <c r="BG22" s="111"/>
      <c r="BH22" s="89"/>
      <c r="BI22" s="89"/>
      <c r="BJ22" s="89"/>
      <c r="BK22" s="89"/>
      <c r="BL22" s="89"/>
      <c r="BN22" s="14"/>
      <c r="BO22" s="14"/>
    </row>
    <row r="23" spans="1:67" x14ac:dyDescent="0.45">
      <c r="A23" s="40"/>
      <c r="B23" s="41"/>
      <c r="C23" s="40"/>
      <c r="D23" s="40"/>
      <c r="E23" s="40"/>
      <c r="F23" s="40"/>
      <c r="G23" s="42"/>
      <c r="H23" s="42"/>
      <c r="I23" s="42"/>
      <c r="J23" s="43"/>
      <c r="K23" s="44"/>
      <c r="L23" s="44"/>
      <c r="M23" s="43"/>
      <c r="N23" s="43"/>
      <c r="O23" s="43"/>
      <c r="P23" s="43"/>
      <c r="Q23" s="43"/>
      <c r="R23" s="44"/>
      <c r="S23" s="45"/>
      <c r="T23" s="46"/>
      <c r="U23" s="47" t="str">
        <f>IF(F23&lt;&gt;"",IFERROR(HLOOKUP("prediction_xgb_"&amp;F23,ML_prediction!$D$4:$AP$6,3,0),"No Analysis"),"")</f>
        <v/>
      </c>
      <c r="V23" s="47" t="str">
        <f>IF(F23&lt;&gt;"",IFERROR(HLOOKUP("prediction_LR_"&amp;F23,ML_prediction!$D$4:$AP$6,3,0),"No Analysis"),"")</f>
        <v/>
      </c>
      <c r="W23" s="48"/>
      <c r="X23" s="48"/>
      <c r="Y23" s="48"/>
      <c r="Z23" s="48"/>
      <c r="AA23" s="48"/>
      <c r="AB23" s="48"/>
      <c r="AC23" s="48"/>
      <c r="AD23" s="46"/>
      <c r="AE23" s="46"/>
      <c r="AF23" s="46"/>
      <c r="AG23" s="46"/>
      <c r="AH23" s="46"/>
      <c r="AI23" s="46"/>
      <c r="AJ23" s="46"/>
      <c r="AK23" s="46"/>
      <c r="AL23" s="45"/>
      <c r="AM23" s="46"/>
      <c r="AN23" s="46"/>
      <c r="AO23" s="49"/>
      <c r="AP23" s="50"/>
      <c r="AQ23" s="51"/>
      <c r="AR23" s="52">
        <f t="shared" si="4"/>
        <v>0</v>
      </c>
      <c r="AS23" s="52"/>
      <c r="AT23" s="53"/>
      <c r="AU23" s="45"/>
      <c r="AV23" s="49"/>
      <c r="AW23" s="53"/>
      <c r="AX23" s="51" t="str">
        <f t="shared" si="5"/>
        <v/>
      </c>
      <c r="AY23" s="52"/>
      <c r="AZ23" s="52" t="str">
        <f t="shared" si="6"/>
        <v/>
      </c>
      <c r="BA23" s="54" t="str">
        <f t="shared" si="7"/>
        <v/>
      </c>
      <c r="BB23" s="109"/>
      <c r="BC23" s="9"/>
      <c r="BD23" s="110"/>
      <c r="BE23" s="110"/>
      <c r="BF23" s="110"/>
      <c r="BG23" s="111"/>
      <c r="BH23" s="89"/>
      <c r="BI23" s="89"/>
      <c r="BJ23" s="89"/>
      <c r="BK23" s="89"/>
      <c r="BL23" s="89"/>
      <c r="BN23" s="14"/>
      <c r="BO23" s="14"/>
    </row>
    <row r="24" spans="1:67" x14ac:dyDescent="0.45">
      <c r="A24" s="40"/>
      <c r="B24" s="41"/>
      <c r="C24" s="40"/>
      <c r="D24" s="40"/>
      <c r="E24" s="40"/>
      <c r="F24" s="40"/>
      <c r="G24" s="42"/>
      <c r="H24" s="42"/>
      <c r="I24" s="42"/>
      <c r="J24" s="43"/>
      <c r="K24" s="44"/>
      <c r="L24" s="44"/>
      <c r="M24" s="43"/>
      <c r="N24" s="43"/>
      <c r="O24" s="43"/>
      <c r="P24" s="43"/>
      <c r="Q24" s="43"/>
      <c r="R24" s="44"/>
      <c r="S24" s="45"/>
      <c r="T24" s="46"/>
      <c r="U24" s="47" t="str">
        <f>IF(F24&lt;&gt;"",IFERROR(HLOOKUP("prediction_xgb_"&amp;F24,ML_prediction!$D$4:$AP$6,3,0),"No Analysis"),"")</f>
        <v/>
      </c>
      <c r="V24" s="47" t="str">
        <f>IF(F24&lt;&gt;"",IFERROR(HLOOKUP("prediction_LR_"&amp;F24,ML_prediction!$D$4:$AP$6,3,0),"No Analysis"),"")</f>
        <v/>
      </c>
      <c r="W24" s="48"/>
      <c r="X24" s="48"/>
      <c r="Y24" s="48"/>
      <c r="Z24" s="48"/>
      <c r="AA24" s="48"/>
      <c r="AB24" s="48"/>
      <c r="AC24" s="48"/>
      <c r="AD24" s="46"/>
      <c r="AE24" s="46"/>
      <c r="AF24" s="46"/>
      <c r="AG24" s="46"/>
      <c r="AH24" s="46"/>
      <c r="AI24" s="46"/>
      <c r="AJ24" s="46"/>
      <c r="AK24" s="46"/>
      <c r="AL24" s="45"/>
      <c r="AM24" s="46"/>
      <c r="AN24" s="46"/>
      <c r="AO24" s="49"/>
      <c r="AP24" s="50"/>
      <c r="AQ24" s="51"/>
      <c r="AR24" s="52">
        <f t="shared" si="4"/>
        <v>0</v>
      </c>
      <c r="AS24" s="52"/>
      <c r="AT24" s="53"/>
      <c r="AU24" s="45"/>
      <c r="AV24" s="49"/>
      <c r="AW24" s="53"/>
      <c r="AX24" s="51" t="str">
        <f t="shared" si="5"/>
        <v/>
      </c>
      <c r="AY24" s="52"/>
      <c r="AZ24" s="52" t="str">
        <f t="shared" si="6"/>
        <v/>
      </c>
      <c r="BA24" s="54" t="str">
        <f t="shared" si="7"/>
        <v/>
      </c>
      <c r="BB24" s="109"/>
      <c r="BC24" s="9"/>
      <c r="BD24" s="110"/>
      <c r="BE24" s="110"/>
      <c r="BF24" s="110"/>
      <c r="BG24" s="111"/>
      <c r="BH24" s="89"/>
      <c r="BI24" s="89"/>
      <c r="BJ24" s="89"/>
      <c r="BK24" s="89"/>
      <c r="BL24" s="89"/>
      <c r="BN24" s="14"/>
      <c r="BO24" s="14"/>
    </row>
    <row r="25" spans="1:67" x14ac:dyDescent="0.45">
      <c r="A25" s="40"/>
      <c r="B25" s="41"/>
      <c r="C25" s="40"/>
      <c r="D25" s="40"/>
      <c r="E25" s="40"/>
      <c r="F25" s="40"/>
      <c r="G25" s="42"/>
      <c r="H25" s="42"/>
      <c r="I25" s="42"/>
      <c r="J25" s="43"/>
      <c r="K25" s="44"/>
      <c r="L25" s="44"/>
      <c r="M25" s="43"/>
      <c r="N25" s="43"/>
      <c r="O25" s="43"/>
      <c r="P25" s="43"/>
      <c r="Q25" s="43"/>
      <c r="R25" s="44"/>
      <c r="S25" s="45"/>
      <c r="T25" s="46"/>
      <c r="U25" s="47" t="str">
        <f>IF(F25&lt;&gt;"",IFERROR(HLOOKUP("prediction_xgb_"&amp;F25,ML_prediction!$D$4:$AP$6,3,0),"No Analysis"),"")</f>
        <v/>
      </c>
      <c r="V25" s="47" t="str">
        <f>IF(F25&lt;&gt;"",IFERROR(HLOOKUP("prediction_LR_"&amp;F25,ML_prediction!$D$4:$AP$6,3,0),"No Analysis"),"")</f>
        <v/>
      </c>
      <c r="W25" s="48"/>
      <c r="X25" s="48"/>
      <c r="Y25" s="48"/>
      <c r="Z25" s="48"/>
      <c r="AA25" s="48"/>
      <c r="AB25" s="48"/>
      <c r="AC25" s="48"/>
      <c r="AD25" s="46"/>
      <c r="AE25" s="46"/>
      <c r="AF25" s="46"/>
      <c r="AG25" s="46"/>
      <c r="AH25" s="46"/>
      <c r="AI25" s="46"/>
      <c r="AJ25" s="46"/>
      <c r="AK25" s="46"/>
      <c r="AL25" s="45"/>
      <c r="AM25" s="46"/>
      <c r="AN25" s="46"/>
      <c r="AO25" s="49"/>
      <c r="AP25" s="50"/>
      <c r="AQ25" s="51"/>
      <c r="AR25" s="52">
        <f t="shared" si="4"/>
        <v>0</v>
      </c>
      <c r="AS25" s="52"/>
      <c r="AT25" s="53"/>
      <c r="AU25" s="45"/>
      <c r="AV25" s="49"/>
      <c r="AW25" s="53"/>
      <c r="AX25" s="51" t="str">
        <f t="shared" si="5"/>
        <v/>
      </c>
      <c r="AY25" s="52"/>
      <c r="AZ25" s="52" t="str">
        <f t="shared" si="6"/>
        <v/>
      </c>
      <c r="BA25" s="54" t="str">
        <f t="shared" si="7"/>
        <v/>
      </c>
      <c r="BB25" s="109"/>
      <c r="BC25" s="9"/>
      <c r="BD25" s="110"/>
      <c r="BE25" s="110"/>
      <c r="BF25" s="110"/>
      <c r="BG25" s="111"/>
      <c r="BH25" s="89"/>
      <c r="BI25" s="89"/>
      <c r="BJ25" s="89"/>
      <c r="BK25" s="89"/>
      <c r="BL25" s="89"/>
      <c r="BN25" s="14"/>
      <c r="BO25" s="14"/>
    </row>
    <row r="26" spans="1:67" x14ac:dyDescent="0.45">
      <c r="A26" s="40"/>
      <c r="B26" s="41"/>
      <c r="C26" s="40"/>
      <c r="D26" s="40"/>
      <c r="E26" s="40"/>
      <c r="F26" s="40"/>
      <c r="G26" s="42"/>
      <c r="H26" s="42"/>
      <c r="I26" s="42"/>
      <c r="J26" s="43"/>
      <c r="K26" s="44"/>
      <c r="L26" s="44"/>
      <c r="M26" s="43"/>
      <c r="N26" s="43"/>
      <c r="O26" s="43"/>
      <c r="P26" s="43"/>
      <c r="Q26" s="43"/>
      <c r="R26" s="44"/>
      <c r="S26" s="45"/>
      <c r="T26" s="46"/>
      <c r="U26" s="47" t="str">
        <f>IF(F26&lt;&gt;"",IFERROR(HLOOKUP("prediction_xgb_"&amp;F26,ML_prediction!$D$4:$AP$6,3,0),"No Analysis"),"")</f>
        <v/>
      </c>
      <c r="V26" s="47" t="str">
        <f>IF(F26&lt;&gt;"",IFERROR(HLOOKUP("prediction_LR_"&amp;F26,ML_prediction!$D$4:$AP$6,3,0),"No Analysis"),"")</f>
        <v/>
      </c>
      <c r="W26" s="48"/>
      <c r="X26" s="48"/>
      <c r="Y26" s="48"/>
      <c r="Z26" s="48"/>
      <c r="AA26" s="48"/>
      <c r="AB26" s="48"/>
      <c r="AC26" s="48"/>
      <c r="AD26" s="46"/>
      <c r="AE26" s="46"/>
      <c r="AF26" s="46"/>
      <c r="AG26" s="46"/>
      <c r="AH26" s="46"/>
      <c r="AI26" s="46"/>
      <c r="AJ26" s="46"/>
      <c r="AK26" s="46"/>
      <c r="AL26" s="45"/>
      <c r="AM26" s="46"/>
      <c r="AN26" s="46"/>
      <c r="AO26" s="49"/>
      <c r="AP26" s="50"/>
      <c r="AQ26" s="51"/>
      <c r="AR26" s="52">
        <f t="shared" si="4"/>
        <v>0</v>
      </c>
      <c r="AS26" s="52"/>
      <c r="AT26" s="53"/>
      <c r="AU26" s="45"/>
      <c r="AV26" s="49"/>
      <c r="AW26" s="53"/>
      <c r="AX26" s="51" t="str">
        <f t="shared" si="5"/>
        <v/>
      </c>
      <c r="AY26" s="52"/>
      <c r="AZ26" s="52" t="str">
        <f t="shared" si="6"/>
        <v/>
      </c>
      <c r="BA26" s="54" t="str">
        <f t="shared" si="7"/>
        <v/>
      </c>
      <c r="BB26" s="109"/>
      <c r="BC26" s="9"/>
      <c r="BD26" s="110"/>
      <c r="BE26" s="110"/>
      <c r="BF26" s="110"/>
      <c r="BG26" s="111"/>
      <c r="BH26" s="89"/>
      <c r="BI26" s="89"/>
      <c r="BJ26" s="89"/>
      <c r="BK26" s="89"/>
      <c r="BL26" s="89"/>
      <c r="BN26" s="14"/>
      <c r="BO26" s="14"/>
    </row>
    <row r="27" spans="1:67" x14ac:dyDescent="0.45">
      <c r="A27" s="40"/>
      <c r="B27" s="41"/>
      <c r="C27" s="40"/>
      <c r="D27" s="40"/>
      <c r="E27" s="40"/>
      <c r="F27" s="40"/>
      <c r="G27" s="42"/>
      <c r="H27" s="42"/>
      <c r="I27" s="42"/>
      <c r="J27" s="43"/>
      <c r="K27" s="44"/>
      <c r="L27" s="44"/>
      <c r="M27" s="43"/>
      <c r="N27" s="43"/>
      <c r="O27" s="43"/>
      <c r="P27" s="43"/>
      <c r="Q27" s="43"/>
      <c r="R27" s="44"/>
      <c r="S27" s="45"/>
      <c r="T27" s="46"/>
      <c r="U27" s="47" t="str">
        <f>IF(F27&lt;&gt;"",IFERROR(HLOOKUP("prediction_xgb_"&amp;F27,ML_prediction!$D$4:$AP$6,3,0),"No Analysis"),"")</f>
        <v/>
      </c>
      <c r="V27" s="47" t="str">
        <f>IF(F27&lt;&gt;"",IFERROR(HLOOKUP("prediction_LR_"&amp;F27,ML_prediction!$D$4:$AP$6,3,0),"No Analysis"),"")</f>
        <v/>
      </c>
      <c r="W27" s="48"/>
      <c r="X27" s="48"/>
      <c r="Y27" s="48"/>
      <c r="Z27" s="48"/>
      <c r="AA27" s="48"/>
      <c r="AB27" s="48"/>
      <c r="AC27" s="48"/>
      <c r="AD27" s="46"/>
      <c r="AE27" s="46"/>
      <c r="AF27" s="46"/>
      <c r="AG27" s="46"/>
      <c r="AH27" s="46"/>
      <c r="AI27" s="46"/>
      <c r="AJ27" s="46"/>
      <c r="AK27" s="46"/>
      <c r="AL27" s="45"/>
      <c r="AM27" s="46"/>
      <c r="AN27" s="46"/>
      <c r="AO27" s="49"/>
      <c r="AP27" s="50"/>
      <c r="AQ27" s="51"/>
      <c r="AR27" s="52">
        <f t="shared" si="4"/>
        <v>0</v>
      </c>
      <c r="AS27" s="52"/>
      <c r="AT27" s="53"/>
      <c r="AU27" s="45"/>
      <c r="AV27" s="49"/>
      <c r="AW27" s="53"/>
      <c r="AX27" s="51" t="str">
        <f t="shared" si="5"/>
        <v/>
      </c>
      <c r="AY27" s="52"/>
      <c r="AZ27" s="52" t="str">
        <f t="shared" si="6"/>
        <v/>
      </c>
      <c r="BA27" s="54" t="str">
        <f t="shared" si="7"/>
        <v/>
      </c>
      <c r="BB27" s="109"/>
      <c r="BC27" s="9"/>
      <c r="BD27" s="110"/>
      <c r="BE27" s="110"/>
      <c r="BF27" s="110"/>
      <c r="BG27" s="111"/>
      <c r="BH27" s="89"/>
      <c r="BI27" s="89"/>
      <c r="BJ27" s="89"/>
      <c r="BK27" s="89"/>
      <c r="BL27" s="89"/>
      <c r="BN27" s="14"/>
      <c r="BO27" s="14"/>
    </row>
    <row r="28" spans="1:67" x14ac:dyDescent="0.45">
      <c r="A28" s="40"/>
      <c r="B28" s="41"/>
      <c r="C28" s="40"/>
      <c r="D28" s="40"/>
      <c r="E28" s="40"/>
      <c r="F28" s="40"/>
      <c r="G28" s="42"/>
      <c r="H28" s="42"/>
      <c r="I28" s="42"/>
      <c r="J28" s="43"/>
      <c r="K28" s="44"/>
      <c r="L28" s="44"/>
      <c r="M28" s="43"/>
      <c r="N28" s="43"/>
      <c r="O28" s="43"/>
      <c r="P28" s="43"/>
      <c r="Q28" s="43"/>
      <c r="R28" s="44"/>
      <c r="S28" s="45"/>
      <c r="T28" s="46"/>
      <c r="U28" s="47" t="str">
        <f>IF(F28&lt;&gt;"",IFERROR(HLOOKUP("prediction_xgb_"&amp;F28,ML_prediction!$D$4:$AP$6,3,0),"No Analysis"),"")</f>
        <v/>
      </c>
      <c r="V28" s="47" t="str">
        <f>IF(F28&lt;&gt;"",IFERROR(HLOOKUP("prediction_LR_"&amp;F28,ML_prediction!$D$4:$AP$6,3,0),"No Analysis"),"")</f>
        <v/>
      </c>
      <c r="W28" s="48"/>
      <c r="X28" s="48"/>
      <c r="Y28" s="48"/>
      <c r="Z28" s="48"/>
      <c r="AA28" s="48"/>
      <c r="AB28" s="48"/>
      <c r="AC28" s="48"/>
      <c r="AD28" s="46"/>
      <c r="AE28" s="46"/>
      <c r="AF28" s="46"/>
      <c r="AG28" s="46"/>
      <c r="AH28" s="46"/>
      <c r="AI28" s="46"/>
      <c r="AJ28" s="46"/>
      <c r="AK28" s="46"/>
      <c r="AL28" s="45"/>
      <c r="AM28" s="46"/>
      <c r="AN28" s="46"/>
      <c r="AO28" s="49"/>
      <c r="AP28" s="50"/>
      <c r="AQ28" s="51"/>
      <c r="AR28" s="52">
        <f t="shared" si="4"/>
        <v>0</v>
      </c>
      <c r="AS28" s="52"/>
      <c r="AT28" s="53"/>
      <c r="AU28" s="45"/>
      <c r="AV28" s="49"/>
      <c r="AW28" s="53"/>
      <c r="AX28" s="51" t="str">
        <f t="shared" si="5"/>
        <v/>
      </c>
      <c r="AY28" s="52"/>
      <c r="AZ28" s="52" t="str">
        <f t="shared" si="6"/>
        <v/>
      </c>
      <c r="BA28" s="54" t="str">
        <f t="shared" si="7"/>
        <v/>
      </c>
      <c r="BB28" s="109"/>
      <c r="BC28" s="9"/>
      <c r="BD28" s="110"/>
      <c r="BE28" s="110"/>
      <c r="BF28" s="110"/>
      <c r="BG28" s="111"/>
      <c r="BH28" s="89"/>
      <c r="BI28" s="89"/>
      <c r="BJ28" s="89"/>
      <c r="BK28" s="89"/>
      <c r="BL28" s="89"/>
      <c r="BN28" s="14"/>
      <c r="BO28" s="14"/>
    </row>
    <row r="29" spans="1:67" x14ac:dyDescent="0.45">
      <c r="A29" s="40"/>
      <c r="B29" s="41"/>
      <c r="C29" s="40"/>
      <c r="D29" s="40"/>
      <c r="E29" s="40"/>
      <c r="F29" s="40"/>
      <c r="G29" s="42"/>
      <c r="H29" s="42"/>
      <c r="I29" s="42"/>
      <c r="J29" s="43"/>
      <c r="K29" s="44"/>
      <c r="L29" s="44"/>
      <c r="M29" s="43"/>
      <c r="N29" s="43"/>
      <c r="O29" s="43"/>
      <c r="P29" s="43"/>
      <c r="Q29" s="43"/>
      <c r="R29" s="44"/>
      <c r="S29" s="45"/>
      <c r="T29" s="46"/>
      <c r="U29" s="47" t="str">
        <f>IF(F29&lt;&gt;"",IFERROR(HLOOKUP("prediction_xgb_"&amp;F29,ML_prediction!$D$4:$AP$6,3,0),"No Analysis"),"")</f>
        <v/>
      </c>
      <c r="V29" s="47" t="str">
        <f>IF(F29&lt;&gt;"",IFERROR(HLOOKUP("prediction_LR_"&amp;F29,ML_prediction!$D$4:$AP$6,3,0),"No Analysis"),"")</f>
        <v/>
      </c>
      <c r="W29" s="48"/>
      <c r="X29" s="48"/>
      <c r="Y29" s="48"/>
      <c r="Z29" s="48"/>
      <c r="AA29" s="48"/>
      <c r="AB29" s="48"/>
      <c r="AC29" s="48"/>
      <c r="AD29" s="46"/>
      <c r="AE29" s="46"/>
      <c r="AF29" s="46"/>
      <c r="AG29" s="46"/>
      <c r="AH29" s="46"/>
      <c r="AI29" s="46"/>
      <c r="AJ29" s="46"/>
      <c r="AK29" s="46"/>
      <c r="AL29" s="45"/>
      <c r="AM29" s="46"/>
      <c r="AN29" s="46"/>
      <c r="AO29" s="49"/>
      <c r="AP29" s="50"/>
      <c r="AQ29" s="51"/>
      <c r="AR29" s="52">
        <f t="shared" si="4"/>
        <v>0</v>
      </c>
      <c r="AS29" s="52"/>
      <c r="AT29" s="53"/>
      <c r="AU29" s="45"/>
      <c r="AV29" s="49"/>
      <c r="AW29" s="53"/>
      <c r="AX29" s="51" t="str">
        <f t="shared" si="5"/>
        <v/>
      </c>
      <c r="AY29" s="52"/>
      <c r="AZ29" s="52" t="str">
        <f t="shared" si="6"/>
        <v/>
      </c>
      <c r="BA29" s="54" t="str">
        <f t="shared" si="7"/>
        <v/>
      </c>
      <c r="BB29" s="109"/>
      <c r="BC29" s="9"/>
      <c r="BD29" s="110"/>
      <c r="BE29" s="110"/>
      <c r="BF29" s="110"/>
      <c r="BG29" s="111"/>
      <c r="BH29" s="89"/>
      <c r="BI29" s="89"/>
      <c r="BJ29" s="89"/>
      <c r="BK29" s="89"/>
      <c r="BL29" s="89"/>
      <c r="BN29" s="14"/>
      <c r="BO29" s="14"/>
    </row>
    <row r="30" spans="1:67" x14ac:dyDescent="0.45">
      <c r="A30" s="40"/>
      <c r="B30" s="41"/>
      <c r="C30" s="40"/>
      <c r="D30" s="40"/>
      <c r="E30" s="40"/>
      <c r="F30" s="40"/>
      <c r="G30" s="42"/>
      <c r="H30" s="42"/>
      <c r="I30" s="42"/>
      <c r="J30" s="43"/>
      <c r="K30" s="44"/>
      <c r="L30" s="44"/>
      <c r="M30" s="43"/>
      <c r="N30" s="43"/>
      <c r="O30" s="43"/>
      <c r="P30" s="43"/>
      <c r="Q30" s="43"/>
      <c r="R30" s="44"/>
      <c r="S30" s="45"/>
      <c r="T30" s="46"/>
      <c r="U30" s="47" t="str">
        <f>IF(F30&lt;&gt;"",IFERROR(HLOOKUP("prediction_xgb_"&amp;F30,ML_prediction!$D$4:$AP$6,3,0),"No Analysis"),"")</f>
        <v/>
      </c>
      <c r="V30" s="47" t="str">
        <f>IF(F30&lt;&gt;"",IFERROR(HLOOKUP("prediction_LR_"&amp;F30,ML_prediction!$D$4:$AP$6,3,0),"No Analysis"),"")</f>
        <v/>
      </c>
      <c r="W30" s="48"/>
      <c r="X30" s="48"/>
      <c r="Y30" s="48"/>
      <c r="Z30" s="48"/>
      <c r="AA30" s="48"/>
      <c r="AB30" s="48"/>
      <c r="AC30" s="48"/>
      <c r="AD30" s="46"/>
      <c r="AE30" s="46"/>
      <c r="AF30" s="46"/>
      <c r="AG30" s="46"/>
      <c r="AH30" s="46"/>
      <c r="AI30" s="46"/>
      <c r="AJ30" s="46"/>
      <c r="AK30" s="46"/>
      <c r="AL30" s="45"/>
      <c r="AM30" s="46"/>
      <c r="AN30" s="46"/>
      <c r="AO30" s="49"/>
      <c r="AP30" s="50"/>
      <c r="AQ30" s="51"/>
      <c r="AR30" s="52">
        <f t="shared" si="4"/>
        <v>0</v>
      </c>
      <c r="AS30" s="52"/>
      <c r="AT30" s="53"/>
      <c r="AU30" s="45"/>
      <c r="AV30" s="49"/>
      <c r="AW30" s="53"/>
      <c r="AX30" s="51" t="str">
        <f t="shared" si="5"/>
        <v/>
      </c>
      <c r="AY30" s="52"/>
      <c r="AZ30" s="52" t="str">
        <f t="shared" si="6"/>
        <v/>
      </c>
      <c r="BA30" s="54" t="str">
        <f t="shared" si="7"/>
        <v/>
      </c>
      <c r="BB30" s="109"/>
      <c r="BC30" s="9"/>
      <c r="BD30" s="110"/>
      <c r="BE30" s="110"/>
      <c r="BF30" s="110"/>
      <c r="BG30" s="111"/>
      <c r="BH30" s="89"/>
      <c r="BI30" s="89"/>
      <c r="BJ30" s="89"/>
      <c r="BK30" s="89"/>
      <c r="BL30" s="89"/>
      <c r="BN30" s="14"/>
      <c r="BO30" s="14"/>
    </row>
    <row r="31" spans="1:67" x14ac:dyDescent="0.45">
      <c r="A31" s="40"/>
      <c r="B31" s="41"/>
      <c r="C31" s="40"/>
      <c r="D31" s="40"/>
      <c r="E31" s="40"/>
      <c r="F31" s="40"/>
      <c r="G31" s="42"/>
      <c r="H31" s="42"/>
      <c r="I31" s="42"/>
      <c r="J31" s="43"/>
      <c r="K31" s="44"/>
      <c r="L31" s="44"/>
      <c r="M31" s="43"/>
      <c r="N31" s="43"/>
      <c r="O31" s="43"/>
      <c r="P31" s="43"/>
      <c r="Q31" s="43"/>
      <c r="R31" s="44"/>
      <c r="S31" s="45"/>
      <c r="T31" s="46"/>
      <c r="U31" s="47" t="str">
        <f>IF(F31&lt;&gt;"",IFERROR(HLOOKUP("prediction_xgb_"&amp;F31,ML_prediction!$D$4:$AP$6,3,0),"No Analysis"),"")</f>
        <v/>
      </c>
      <c r="V31" s="47" t="str">
        <f>IF(F31&lt;&gt;"",IFERROR(HLOOKUP("prediction_LR_"&amp;F31,ML_prediction!$D$4:$AP$6,3,0),"No Analysis"),"")</f>
        <v/>
      </c>
      <c r="W31" s="48"/>
      <c r="X31" s="48"/>
      <c r="Y31" s="48"/>
      <c r="Z31" s="48"/>
      <c r="AA31" s="48"/>
      <c r="AB31" s="48"/>
      <c r="AC31" s="48"/>
      <c r="AD31" s="46"/>
      <c r="AE31" s="46"/>
      <c r="AF31" s="46"/>
      <c r="AG31" s="46"/>
      <c r="AH31" s="46"/>
      <c r="AI31" s="46"/>
      <c r="AJ31" s="46"/>
      <c r="AK31" s="46"/>
      <c r="AL31" s="45"/>
      <c r="AM31" s="46"/>
      <c r="AN31" s="46"/>
      <c r="AO31" s="49"/>
      <c r="AP31" s="50"/>
      <c r="AQ31" s="51"/>
      <c r="AR31" s="52">
        <f t="shared" si="4"/>
        <v>0</v>
      </c>
      <c r="AS31" s="52"/>
      <c r="AT31" s="53"/>
      <c r="AU31" s="45"/>
      <c r="AV31" s="49"/>
      <c r="AW31" s="53"/>
      <c r="AX31" s="51" t="str">
        <f t="shared" si="5"/>
        <v/>
      </c>
      <c r="AY31" s="52"/>
      <c r="AZ31" s="52" t="str">
        <f t="shared" si="6"/>
        <v/>
      </c>
      <c r="BA31" s="54" t="str">
        <f t="shared" si="7"/>
        <v/>
      </c>
      <c r="BB31" s="109"/>
      <c r="BC31" s="9"/>
      <c r="BD31" s="110"/>
      <c r="BE31" s="110"/>
      <c r="BF31" s="110"/>
      <c r="BG31" s="111"/>
      <c r="BH31" s="89"/>
      <c r="BI31" s="89"/>
      <c r="BJ31" s="89"/>
      <c r="BK31" s="89"/>
      <c r="BL31" s="89"/>
      <c r="BN31" s="14"/>
      <c r="BO31" s="14"/>
    </row>
    <row r="32" spans="1:67" x14ac:dyDescent="0.45">
      <c r="A32" s="40"/>
      <c r="B32" s="41"/>
      <c r="C32" s="40"/>
      <c r="D32" s="40"/>
      <c r="E32" s="40"/>
      <c r="F32" s="40"/>
      <c r="G32" s="42"/>
      <c r="H32" s="42"/>
      <c r="I32" s="42"/>
      <c r="J32" s="43"/>
      <c r="K32" s="44"/>
      <c r="L32" s="44"/>
      <c r="M32" s="43"/>
      <c r="N32" s="43"/>
      <c r="O32" s="43"/>
      <c r="P32" s="43"/>
      <c r="Q32" s="43"/>
      <c r="R32" s="44"/>
      <c r="S32" s="45"/>
      <c r="T32" s="46"/>
      <c r="U32" s="47" t="str">
        <f>IF(F32&lt;&gt;"",IFERROR(HLOOKUP("prediction_xgb_"&amp;F32,ML_prediction!$D$4:$AP$6,3,0),"No Analysis"),"")</f>
        <v/>
      </c>
      <c r="V32" s="47" t="str">
        <f>IF(F32&lt;&gt;"",IFERROR(HLOOKUP("prediction_LR_"&amp;F32,ML_prediction!$D$4:$AP$6,3,0),"No Analysis"),"")</f>
        <v/>
      </c>
      <c r="W32" s="48"/>
      <c r="X32" s="48"/>
      <c r="Y32" s="48"/>
      <c r="Z32" s="48"/>
      <c r="AA32" s="48"/>
      <c r="AB32" s="48"/>
      <c r="AC32" s="48"/>
      <c r="AD32" s="46"/>
      <c r="AE32" s="46"/>
      <c r="AF32" s="46"/>
      <c r="AG32" s="46"/>
      <c r="AH32" s="46"/>
      <c r="AI32" s="46"/>
      <c r="AJ32" s="46"/>
      <c r="AK32" s="46"/>
      <c r="AL32" s="45"/>
      <c r="AM32" s="46"/>
      <c r="AN32" s="46"/>
      <c r="AO32" s="49"/>
      <c r="AP32" s="50"/>
      <c r="AQ32" s="51"/>
      <c r="AR32" s="52">
        <f t="shared" si="4"/>
        <v>0</v>
      </c>
      <c r="AS32" s="52"/>
      <c r="AT32" s="53"/>
      <c r="AU32" s="45"/>
      <c r="AV32" s="49"/>
      <c r="AW32" s="53"/>
      <c r="AX32" s="51" t="str">
        <f t="shared" si="5"/>
        <v/>
      </c>
      <c r="AY32" s="52"/>
      <c r="AZ32" s="52" t="str">
        <f t="shared" si="6"/>
        <v/>
      </c>
      <c r="BA32" s="54" t="str">
        <f t="shared" si="7"/>
        <v/>
      </c>
      <c r="BB32" s="109"/>
      <c r="BC32" s="9"/>
      <c r="BD32" s="110"/>
      <c r="BE32" s="110"/>
      <c r="BF32" s="110"/>
      <c r="BG32" s="111"/>
      <c r="BH32" s="89"/>
      <c r="BI32" s="89"/>
      <c r="BJ32" s="89"/>
      <c r="BK32" s="89"/>
      <c r="BL32" s="89"/>
      <c r="BN32" s="14"/>
      <c r="BO32" s="14"/>
    </row>
    <row r="33" spans="1:67" x14ac:dyDescent="0.45">
      <c r="A33" s="40"/>
      <c r="B33" s="41"/>
      <c r="C33" s="40"/>
      <c r="D33" s="40"/>
      <c r="E33" s="40"/>
      <c r="F33" s="40"/>
      <c r="G33" s="42"/>
      <c r="H33" s="42"/>
      <c r="I33" s="42"/>
      <c r="J33" s="43"/>
      <c r="K33" s="44"/>
      <c r="L33" s="44"/>
      <c r="M33" s="43"/>
      <c r="N33" s="43"/>
      <c r="O33" s="43"/>
      <c r="P33" s="43"/>
      <c r="Q33" s="43"/>
      <c r="R33" s="44"/>
      <c r="S33" s="45"/>
      <c r="T33" s="46"/>
      <c r="U33" s="47" t="str">
        <f>IF(F33&lt;&gt;"",IFERROR(HLOOKUP("prediction_xgb_"&amp;F33,ML_prediction!$D$4:$AP$6,3,0),"No Analysis"),"")</f>
        <v/>
      </c>
      <c r="V33" s="47" t="str">
        <f>IF(F33&lt;&gt;"",IFERROR(HLOOKUP("prediction_LR_"&amp;F33,ML_prediction!$D$4:$AP$6,3,0),"No Analysis"),"")</f>
        <v/>
      </c>
      <c r="W33" s="48"/>
      <c r="X33" s="48"/>
      <c r="Y33" s="48"/>
      <c r="Z33" s="48"/>
      <c r="AA33" s="48"/>
      <c r="AB33" s="48"/>
      <c r="AC33" s="48"/>
      <c r="AD33" s="46"/>
      <c r="AE33" s="46"/>
      <c r="AF33" s="46"/>
      <c r="AG33" s="46"/>
      <c r="AH33" s="46"/>
      <c r="AI33" s="46"/>
      <c r="AJ33" s="46"/>
      <c r="AK33" s="46"/>
      <c r="AL33" s="45"/>
      <c r="AM33" s="46"/>
      <c r="AN33" s="46"/>
      <c r="AO33" s="49"/>
      <c r="AP33" s="50"/>
      <c r="AQ33" s="51"/>
      <c r="AR33" s="52">
        <f t="shared" si="4"/>
        <v>0</v>
      </c>
      <c r="AS33" s="52"/>
      <c r="AT33" s="53"/>
      <c r="AU33" s="45"/>
      <c r="AV33" s="49"/>
      <c r="AW33" s="53"/>
      <c r="AX33" s="51" t="str">
        <f t="shared" si="5"/>
        <v/>
      </c>
      <c r="AY33" s="52"/>
      <c r="AZ33" s="52" t="str">
        <f t="shared" si="6"/>
        <v/>
      </c>
      <c r="BA33" s="54" t="str">
        <f t="shared" si="7"/>
        <v/>
      </c>
      <c r="BB33" s="109"/>
      <c r="BC33" s="9"/>
      <c r="BD33" s="110"/>
      <c r="BE33" s="110"/>
      <c r="BF33" s="110"/>
      <c r="BG33" s="111"/>
      <c r="BH33" s="89"/>
      <c r="BI33" s="89"/>
      <c r="BJ33" s="89"/>
      <c r="BK33" s="89"/>
      <c r="BL33" s="89"/>
      <c r="BN33" s="14"/>
      <c r="BO33" s="14"/>
    </row>
    <row r="34" spans="1:67" x14ac:dyDescent="0.45">
      <c r="A34" s="40"/>
      <c r="B34" s="41"/>
      <c r="C34" s="40"/>
      <c r="D34" s="40"/>
      <c r="E34" s="40"/>
      <c r="F34" s="40"/>
      <c r="G34" s="42"/>
      <c r="H34" s="42"/>
      <c r="I34" s="42"/>
      <c r="J34" s="43"/>
      <c r="K34" s="44"/>
      <c r="L34" s="44"/>
      <c r="M34" s="43"/>
      <c r="N34" s="43"/>
      <c r="O34" s="43"/>
      <c r="P34" s="43"/>
      <c r="Q34" s="43"/>
      <c r="R34" s="44"/>
      <c r="S34" s="45"/>
      <c r="T34" s="46"/>
      <c r="U34" s="47" t="str">
        <f>IF(F34&lt;&gt;"",IFERROR(HLOOKUP("prediction_xgb_"&amp;F34,ML_prediction!$D$4:$AP$6,3,0),"No Analysis"),"")</f>
        <v/>
      </c>
      <c r="V34" s="47" t="str">
        <f>IF(F34&lt;&gt;"",IFERROR(HLOOKUP("prediction_LR_"&amp;F34,ML_prediction!$D$4:$AP$6,3,0),"No Analysis"),"")</f>
        <v/>
      </c>
      <c r="W34" s="48"/>
      <c r="X34" s="48"/>
      <c r="Y34" s="48"/>
      <c r="Z34" s="48"/>
      <c r="AA34" s="48"/>
      <c r="AB34" s="48"/>
      <c r="AC34" s="48"/>
      <c r="AD34" s="46"/>
      <c r="AE34" s="46"/>
      <c r="AF34" s="46"/>
      <c r="AG34" s="46"/>
      <c r="AH34" s="46"/>
      <c r="AI34" s="46"/>
      <c r="AJ34" s="46"/>
      <c r="AK34" s="46"/>
      <c r="AL34" s="45"/>
      <c r="AM34" s="46"/>
      <c r="AN34" s="46"/>
      <c r="AO34" s="49"/>
      <c r="AP34" s="50"/>
      <c r="AQ34" s="51"/>
      <c r="AR34" s="52">
        <f t="shared" si="4"/>
        <v>0</v>
      </c>
      <c r="AS34" s="52"/>
      <c r="AT34" s="53"/>
      <c r="AU34" s="45"/>
      <c r="AV34" s="49"/>
      <c r="AW34" s="53"/>
      <c r="AX34" s="51" t="str">
        <f t="shared" si="5"/>
        <v/>
      </c>
      <c r="AY34" s="52"/>
      <c r="AZ34" s="52" t="str">
        <f t="shared" si="6"/>
        <v/>
      </c>
      <c r="BA34" s="54" t="str">
        <f t="shared" si="7"/>
        <v/>
      </c>
      <c r="BB34" s="109"/>
      <c r="BC34" s="9"/>
      <c r="BD34" s="110"/>
      <c r="BE34" s="110"/>
      <c r="BF34" s="110"/>
      <c r="BG34" s="111"/>
      <c r="BH34" s="89"/>
      <c r="BI34" s="89"/>
      <c r="BJ34" s="89"/>
      <c r="BK34" s="89"/>
      <c r="BL34" s="89"/>
      <c r="BN34" s="14"/>
      <c r="BO34" s="14"/>
    </row>
    <row r="35" spans="1:67" x14ac:dyDescent="0.45">
      <c r="A35" s="40"/>
      <c r="B35" s="41"/>
      <c r="C35" s="40"/>
      <c r="D35" s="40"/>
      <c r="E35" s="40"/>
      <c r="F35" s="40"/>
      <c r="G35" s="42"/>
      <c r="H35" s="42"/>
      <c r="I35" s="42"/>
      <c r="J35" s="43"/>
      <c r="K35" s="44"/>
      <c r="L35" s="44"/>
      <c r="M35" s="43"/>
      <c r="N35" s="43"/>
      <c r="O35" s="43"/>
      <c r="P35" s="43"/>
      <c r="Q35" s="43"/>
      <c r="R35" s="44"/>
      <c r="S35" s="45"/>
      <c r="T35" s="46"/>
      <c r="U35" s="47" t="str">
        <f>IF(F35&lt;&gt;"",IFERROR(HLOOKUP("prediction_xgb_"&amp;F35,ML_prediction!$D$4:$AP$6,3,0),"No Analysis"),"")</f>
        <v/>
      </c>
      <c r="V35" s="47" t="str">
        <f>IF(F35&lt;&gt;"",IFERROR(HLOOKUP("prediction_LR_"&amp;F35,ML_prediction!$D$4:$AP$6,3,0),"No Analysis"),"")</f>
        <v/>
      </c>
      <c r="W35" s="48"/>
      <c r="X35" s="48"/>
      <c r="Y35" s="48"/>
      <c r="Z35" s="48"/>
      <c r="AA35" s="48"/>
      <c r="AB35" s="48"/>
      <c r="AC35" s="48"/>
      <c r="AD35" s="46"/>
      <c r="AE35" s="46"/>
      <c r="AF35" s="46"/>
      <c r="AG35" s="46"/>
      <c r="AH35" s="46"/>
      <c r="AI35" s="46"/>
      <c r="AJ35" s="46"/>
      <c r="AK35" s="46"/>
      <c r="AL35" s="45"/>
      <c r="AM35" s="46"/>
      <c r="AN35" s="46"/>
      <c r="AO35" s="49"/>
      <c r="AP35" s="50"/>
      <c r="AQ35" s="51"/>
      <c r="AR35" s="52">
        <f t="shared" si="4"/>
        <v>0</v>
      </c>
      <c r="AS35" s="52"/>
      <c r="AT35" s="53"/>
      <c r="AU35" s="45"/>
      <c r="AV35" s="49"/>
      <c r="AW35" s="53"/>
      <c r="AX35" s="51" t="str">
        <f t="shared" si="5"/>
        <v/>
      </c>
      <c r="AY35" s="52"/>
      <c r="AZ35" s="52" t="str">
        <f t="shared" si="6"/>
        <v/>
      </c>
      <c r="BA35" s="54" t="str">
        <f t="shared" si="7"/>
        <v/>
      </c>
      <c r="BB35" s="109"/>
      <c r="BC35" s="9"/>
      <c r="BD35" s="110"/>
      <c r="BE35" s="110"/>
      <c r="BF35" s="110"/>
      <c r="BG35" s="111"/>
      <c r="BH35" s="89"/>
      <c r="BI35" s="89"/>
      <c r="BJ35" s="89"/>
      <c r="BK35" s="89"/>
      <c r="BL35" s="89"/>
      <c r="BN35" s="14"/>
      <c r="BO35" s="14"/>
    </row>
    <row r="36" spans="1:67" x14ac:dyDescent="0.45">
      <c r="A36" s="40"/>
      <c r="B36" s="41"/>
      <c r="C36" s="40"/>
      <c r="D36" s="40"/>
      <c r="E36" s="40"/>
      <c r="F36" s="40"/>
      <c r="G36" s="42"/>
      <c r="H36" s="42"/>
      <c r="I36" s="42"/>
      <c r="J36" s="43"/>
      <c r="K36" s="44"/>
      <c r="L36" s="44"/>
      <c r="M36" s="43"/>
      <c r="N36" s="43"/>
      <c r="O36" s="43"/>
      <c r="P36" s="43"/>
      <c r="Q36" s="43"/>
      <c r="R36" s="44"/>
      <c r="S36" s="45"/>
      <c r="T36" s="46"/>
      <c r="U36" s="47" t="str">
        <f>IF(F36&lt;&gt;"",IFERROR(HLOOKUP("prediction_xgb_"&amp;F36,ML_prediction!$D$4:$AP$6,3,0),"No Analysis"),"")</f>
        <v/>
      </c>
      <c r="V36" s="47" t="str">
        <f>IF(F36&lt;&gt;"",IFERROR(HLOOKUP("prediction_LR_"&amp;F36,ML_prediction!$D$4:$AP$6,3,0),"No Analysis"),"")</f>
        <v/>
      </c>
      <c r="W36" s="48"/>
      <c r="X36" s="48"/>
      <c r="Y36" s="48"/>
      <c r="Z36" s="48"/>
      <c r="AA36" s="48"/>
      <c r="AB36" s="48"/>
      <c r="AC36" s="48"/>
      <c r="AD36" s="46"/>
      <c r="AE36" s="46"/>
      <c r="AF36" s="46"/>
      <c r="AG36" s="46"/>
      <c r="AH36" s="46"/>
      <c r="AI36" s="46"/>
      <c r="AJ36" s="46"/>
      <c r="AK36" s="46"/>
      <c r="AL36" s="45"/>
      <c r="AM36" s="46"/>
      <c r="AN36" s="46"/>
      <c r="AO36" s="49"/>
      <c r="AP36" s="50"/>
      <c r="AQ36" s="51"/>
      <c r="AR36" s="52">
        <f t="shared" si="4"/>
        <v>0</v>
      </c>
      <c r="AS36" s="52"/>
      <c r="AT36" s="53"/>
      <c r="AU36" s="45"/>
      <c r="AV36" s="49"/>
      <c r="AW36" s="53"/>
      <c r="AX36" s="51" t="str">
        <f t="shared" si="5"/>
        <v/>
      </c>
      <c r="AY36" s="52"/>
      <c r="AZ36" s="52" t="str">
        <f t="shared" si="6"/>
        <v/>
      </c>
      <c r="BA36" s="54" t="str">
        <f t="shared" si="7"/>
        <v/>
      </c>
      <c r="BB36" s="109"/>
      <c r="BC36" s="9"/>
      <c r="BD36" s="110"/>
      <c r="BE36" s="110"/>
      <c r="BF36" s="110"/>
      <c r="BG36" s="111"/>
      <c r="BH36" s="89"/>
      <c r="BI36" s="89"/>
      <c r="BJ36" s="89"/>
      <c r="BK36" s="89"/>
      <c r="BL36" s="89"/>
      <c r="BN36" s="14"/>
      <c r="BO36" s="14"/>
    </row>
    <row r="37" spans="1:67" x14ac:dyDescent="0.45">
      <c r="A37" s="40"/>
      <c r="B37" s="41"/>
      <c r="C37" s="40"/>
      <c r="D37" s="40"/>
      <c r="E37" s="40"/>
      <c r="F37" s="40"/>
      <c r="G37" s="42"/>
      <c r="H37" s="42"/>
      <c r="I37" s="42"/>
      <c r="J37" s="43"/>
      <c r="K37" s="44"/>
      <c r="L37" s="44"/>
      <c r="M37" s="43"/>
      <c r="N37" s="43"/>
      <c r="O37" s="43"/>
      <c r="P37" s="43"/>
      <c r="Q37" s="43"/>
      <c r="R37" s="44"/>
      <c r="S37" s="45"/>
      <c r="T37" s="46"/>
      <c r="U37" s="47" t="str">
        <f>IF(F37&lt;&gt;"",IFERROR(HLOOKUP("prediction_xgb_"&amp;F37,ML_prediction!$D$4:$AP$6,3,0),"No Analysis"),"")</f>
        <v/>
      </c>
      <c r="V37" s="47" t="str">
        <f>IF(F37&lt;&gt;"",IFERROR(HLOOKUP("prediction_LR_"&amp;F37,ML_prediction!$D$4:$AP$6,3,0),"No Analysis"),"")</f>
        <v/>
      </c>
      <c r="W37" s="48"/>
      <c r="X37" s="48"/>
      <c r="Y37" s="48"/>
      <c r="Z37" s="48"/>
      <c r="AA37" s="48"/>
      <c r="AB37" s="48"/>
      <c r="AC37" s="48"/>
      <c r="AD37" s="46"/>
      <c r="AE37" s="46"/>
      <c r="AF37" s="46"/>
      <c r="AG37" s="46"/>
      <c r="AH37" s="46"/>
      <c r="AI37" s="46"/>
      <c r="AJ37" s="46"/>
      <c r="AK37" s="46"/>
      <c r="AL37" s="45"/>
      <c r="AM37" s="46"/>
      <c r="AN37" s="46"/>
      <c r="AO37" s="49"/>
      <c r="AP37" s="50"/>
      <c r="AQ37" s="51"/>
      <c r="AR37" s="52">
        <f t="shared" si="4"/>
        <v>0</v>
      </c>
      <c r="AS37" s="52"/>
      <c r="AT37" s="53"/>
      <c r="AU37" s="45"/>
      <c r="AV37" s="49"/>
      <c r="AW37" s="53"/>
      <c r="AX37" s="51" t="str">
        <f t="shared" si="5"/>
        <v/>
      </c>
      <c r="AY37" s="52"/>
      <c r="AZ37" s="52" t="str">
        <f t="shared" si="6"/>
        <v/>
      </c>
      <c r="BA37" s="54" t="str">
        <f t="shared" si="7"/>
        <v/>
      </c>
      <c r="BB37" s="109"/>
      <c r="BC37" s="9"/>
      <c r="BD37" s="110"/>
      <c r="BE37" s="110"/>
      <c r="BF37" s="110"/>
      <c r="BG37" s="111"/>
      <c r="BH37" s="89"/>
      <c r="BI37" s="89"/>
      <c r="BJ37" s="89"/>
      <c r="BK37" s="89"/>
      <c r="BL37" s="89"/>
      <c r="BN37" s="14"/>
      <c r="BO37" s="14"/>
    </row>
    <row r="38" spans="1:67" x14ac:dyDescent="0.45">
      <c r="A38" s="40"/>
      <c r="B38" s="41"/>
      <c r="C38" s="40"/>
      <c r="D38" s="40"/>
      <c r="E38" s="40"/>
      <c r="F38" s="40"/>
      <c r="G38" s="42"/>
      <c r="H38" s="42"/>
      <c r="I38" s="42"/>
      <c r="J38" s="43"/>
      <c r="K38" s="44"/>
      <c r="L38" s="44"/>
      <c r="M38" s="43"/>
      <c r="N38" s="43"/>
      <c r="O38" s="43"/>
      <c r="P38" s="43"/>
      <c r="Q38" s="43"/>
      <c r="R38" s="44"/>
      <c r="S38" s="45"/>
      <c r="T38" s="46"/>
      <c r="U38" s="47" t="str">
        <f>IF(F38&lt;&gt;"",IFERROR(HLOOKUP("prediction_xgb_"&amp;F38,ML_prediction!$D$4:$AP$6,3,0),"No Analysis"),"")</f>
        <v/>
      </c>
      <c r="V38" s="47" t="str">
        <f>IF(F38&lt;&gt;"",IFERROR(HLOOKUP("prediction_LR_"&amp;F38,ML_prediction!$D$4:$AP$6,3,0),"No Analysis"),"")</f>
        <v/>
      </c>
      <c r="W38" s="48"/>
      <c r="X38" s="48"/>
      <c r="Y38" s="48"/>
      <c r="Z38" s="48"/>
      <c r="AA38" s="48"/>
      <c r="AB38" s="48"/>
      <c r="AC38" s="48"/>
      <c r="AD38" s="46"/>
      <c r="AE38" s="46"/>
      <c r="AF38" s="46"/>
      <c r="AG38" s="46"/>
      <c r="AH38" s="46"/>
      <c r="AI38" s="46"/>
      <c r="AJ38" s="46"/>
      <c r="AK38" s="46"/>
      <c r="AL38" s="45"/>
      <c r="AM38" s="46"/>
      <c r="AN38" s="46"/>
      <c r="AO38" s="49"/>
      <c r="AP38" s="50"/>
      <c r="AQ38" s="51"/>
      <c r="AR38" s="52">
        <f t="shared" si="4"/>
        <v>0</v>
      </c>
      <c r="AS38" s="52"/>
      <c r="AT38" s="53"/>
      <c r="AU38" s="45"/>
      <c r="AV38" s="49"/>
      <c r="AW38" s="53"/>
      <c r="AX38" s="51" t="str">
        <f t="shared" si="5"/>
        <v/>
      </c>
      <c r="AY38" s="52"/>
      <c r="AZ38" s="52" t="str">
        <f t="shared" si="6"/>
        <v/>
      </c>
      <c r="BA38" s="54" t="str">
        <f t="shared" si="7"/>
        <v/>
      </c>
      <c r="BB38" s="109"/>
      <c r="BC38" s="9"/>
      <c r="BD38" s="110"/>
      <c r="BE38" s="110"/>
      <c r="BF38" s="110"/>
      <c r="BG38" s="111"/>
      <c r="BH38" s="89"/>
      <c r="BI38" s="89"/>
      <c r="BJ38" s="89"/>
      <c r="BK38" s="89"/>
      <c r="BL38" s="89"/>
      <c r="BN38" s="14"/>
      <c r="BO38" s="14"/>
    </row>
    <row r="39" spans="1:67" x14ac:dyDescent="0.45">
      <c r="A39" s="40"/>
      <c r="B39" s="41"/>
      <c r="C39" s="40"/>
      <c r="D39" s="40"/>
      <c r="E39" s="40"/>
      <c r="F39" s="40"/>
      <c r="G39" s="42"/>
      <c r="H39" s="42"/>
      <c r="I39" s="42"/>
      <c r="J39" s="43"/>
      <c r="K39" s="44"/>
      <c r="L39" s="44"/>
      <c r="M39" s="43"/>
      <c r="N39" s="43"/>
      <c r="O39" s="43"/>
      <c r="P39" s="43"/>
      <c r="Q39" s="43"/>
      <c r="R39" s="44"/>
      <c r="S39" s="45"/>
      <c r="T39" s="46"/>
      <c r="U39" s="47" t="str">
        <f>IF(F39&lt;&gt;"",IFERROR(HLOOKUP("prediction_xgb_"&amp;F39,ML_prediction!$D$4:$AP$6,3,0),"No Analysis"),"")</f>
        <v/>
      </c>
      <c r="V39" s="47" t="str">
        <f>IF(F39&lt;&gt;"",IFERROR(HLOOKUP("prediction_LR_"&amp;F39,ML_prediction!$D$4:$AP$6,3,0),"No Analysis"),"")</f>
        <v/>
      </c>
      <c r="W39" s="48"/>
      <c r="X39" s="48"/>
      <c r="Y39" s="48"/>
      <c r="Z39" s="48"/>
      <c r="AA39" s="48"/>
      <c r="AB39" s="48"/>
      <c r="AC39" s="48"/>
      <c r="AD39" s="46"/>
      <c r="AE39" s="46"/>
      <c r="AF39" s="46"/>
      <c r="AG39" s="46"/>
      <c r="AH39" s="46"/>
      <c r="AI39" s="46"/>
      <c r="AJ39" s="46"/>
      <c r="AK39" s="46"/>
      <c r="AL39" s="45"/>
      <c r="AM39" s="46"/>
      <c r="AN39" s="46"/>
      <c r="AO39" s="49"/>
      <c r="AP39" s="50"/>
      <c r="AQ39" s="51"/>
      <c r="AR39" s="52">
        <f t="shared" si="4"/>
        <v>0</v>
      </c>
      <c r="AS39" s="52"/>
      <c r="AT39" s="53"/>
      <c r="AU39" s="45"/>
      <c r="AV39" s="49"/>
      <c r="AW39" s="53"/>
      <c r="AX39" s="51" t="str">
        <f t="shared" si="5"/>
        <v/>
      </c>
      <c r="AY39" s="52"/>
      <c r="AZ39" s="52" t="str">
        <f t="shared" si="6"/>
        <v/>
      </c>
      <c r="BA39" s="54" t="str">
        <f t="shared" si="7"/>
        <v/>
      </c>
      <c r="BB39" s="109"/>
      <c r="BC39" s="9"/>
      <c r="BD39" s="110"/>
      <c r="BE39" s="110"/>
      <c r="BF39" s="110"/>
      <c r="BG39" s="111"/>
      <c r="BH39" s="89"/>
      <c r="BI39" s="89"/>
      <c r="BJ39" s="89"/>
      <c r="BK39" s="89"/>
      <c r="BL39" s="89"/>
      <c r="BN39" s="14"/>
      <c r="BO39" s="14"/>
    </row>
    <row r="40" spans="1:67" x14ac:dyDescent="0.45">
      <c r="A40" s="40"/>
      <c r="B40" s="41"/>
      <c r="C40" s="40"/>
      <c r="D40" s="40"/>
      <c r="E40" s="40"/>
      <c r="F40" s="40"/>
      <c r="G40" s="42"/>
      <c r="H40" s="42"/>
      <c r="I40" s="42"/>
      <c r="J40" s="43"/>
      <c r="K40" s="44"/>
      <c r="L40" s="44"/>
      <c r="M40" s="43"/>
      <c r="N40" s="43"/>
      <c r="O40" s="43"/>
      <c r="P40" s="43"/>
      <c r="Q40" s="43"/>
      <c r="R40" s="44"/>
      <c r="S40" s="45"/>
      <c r="T40" s="46"/>
      <c r="U40" s="47" t="str">
        <f>IF(F40&lt;&gt;"",IFERROR(HLOOKUP("prediction_xgb_"&amp;F40,ML_prediction!$D$4:$AP$6,3,0),"No Analysis"),"")</f>
        <v/>
      </c>
      <c r="V40" s="47" t="str">
        <f>IF(F40&lt;&gt;"",IFERROR(HLOOKUP("prediction_LR_"&amp;F40,ML_prediction!$D$4:$AP$6,3,0),"No Analysis"),"")</f>
        <v/>
      </c>
      <c r="W40" s="48"/>
      <c r="X40" s="48"/>
      <c r="Y40" s="48"/>
      <c r="Z40" s="48"/>
      <c r="AA40" s="48"/>
      <c r="AB40" s="48"/>
      <c r="AC40" s="48"/>
      <c r="AD40" s="46"/>
      <c r="AE40" s="46"/>
      <c r="AF40" s="46"/>
      <c r="AG40" s="46"/>
      <c r="AH40" s="46"/>
      <c r="AI40" s="46"/>
      <c r="AJ40" s="46"/>
      <c r="AK40" s="46"/>
      <c r="AL40" s="45"/>
      <c r="AM40" s="46"/>
      <c r="AN40" s="46"/>
      <c r="AO40" s="49"/>
      <c r="AP40" s="50"/>
      <c r="AQ40" s="51"/>
      <c r="AR40" s="52">
        <f t="shared" si="4"/>
        <v>0</v>
      </c>
      <c r="AS40" s="52"/>
      <c r="AT40" s="53"/>
      <c r="AU40" s="45"/>
      <c r="AV40" s="49"/>
      <c r="AW40" s="53"/>
      <c r="AX40" s="51" t="str">
        <f t="shared" si="5"/>
        <v/>
      </c>
      <c r="AY40" s="52"/>
      <c r="AZ40" s="52" t="str">
        <f t="shared" si="6"/>
        <v/>
      </c>
      <c r="BA40" s="54" t="str">
        <f t="shared" si="7"/>
        <v/>
      </c>
      <c r="BB40" s="109"/>
      <c r="BC40" s="9"/>
      <c r="BD40" s="110"/>
      <c r="BE40" s="110"/>
      <c r="BF40" s="110"/>
      <c r="BG40" s="111"/>
      <c r="BH40" s="89"/>
      <c r="BI40" s="89"/>
      <c r="BJ40" s="89"/>
      <c r="BK40" s="89"/>
      <c r="BL40" s="89"/>
      <c r="BN40" s="14"/>
      <c r="BO40" s="14"/>
    </row>
    <row r="41" spans="1:67" x14ac:dyDescent="0.45">
      <c r="A41" s="40"/>
      <c r="B41" s="41"/>
      <c r="C41" s="40"/>
      <c r="D41" s="40"/>
      <c r="E41" s="40"/>
      <c r="F41" s="40"/>
      <c r="G41" s="42"/>
      <c r="H41" s="42"/>
      <c r="I41" s="42"/>
      <c r="J41" s="43"/>
      <c r="K41" s="44"/>
      <c r="L41" s="44"/>
      <c r="M41" s="43"/>
      <c r="N41" s="43"/>
      <c r="O41" s="43"/>
      <c r="P41" s="43"/>
      <c r="Q41" s="43"/>
      <c r="R41" s="44"/>
      <c r="S41" s="45"/>
      <c r="T41" s="46"/>
      <c r="U41" s="47" t="str">
        <f>IF(F41&lt;&gt;"",IFERROR(HLOOKUP("prediction_xgb_"&amp;F41,ML_prediction!$D$4:$AP$6,3,0),"No Analysis"),"")</f>
        <v/>
      </c>
      <c r="V41" s="47" t="str">
        <f>IF(F41&lt;&gt;"",IFERROR(HLOOKUP("prediction_LR_"&amp;F41,ML_prediction!$D$4:$AP$6,3,0),"No Analysis"),"")</f>
        <v/>
      </c>
      <c r="W41" s="48"/>
      <c r="X41" s="48"/>
      <c r="Y41" s="48"/>
      <c r="Z41" s="48"/>
      <c r="AA41" s="48"/>
      <c r="AB41" s="48"/>
      <c r="AC41" s="48"/>
      <c r="AD41" s="46"/>
      <c r="AE41" s="46"/>
      <c r="AF41" s="46"/>
      <c r="AG41" s="46"/>
      <c r="AH41" s="46"/>
      <c r="AI41" s="46"/>
      <c r="AJ41" s="46"/>
      <c r="AK41" s="46"/>
      <c r="AL41" s="45"/>
      <c r="AM41" s="46"/>
      <c r="AN41" s="46"/>
      <c r="AO41" s="49"/>
      <c r="AP41" s="50"/>
      <c r="AQ41" s="51"/>
      <c r="AR41" s="52">
        <f t="shared" si="4"/>
        <v>0</v>
      </c>
      <c r="AS41" s="52"/>
      <c r="AT41" s="53"/>
      <c r="AU41" s="45"/>
      <c r="AV41" s="49"/>
      <c r="AW41" s="53"/>
      <c r="AX41" s="51" t="str">
        <f t="shared" si="5"/>
        <v/>
      </c>
      <c r="AY41" s="52"/>
      <c r="AZ41" s="52" t="str">
        <f t="shared" si="6"/>
        <v/>
      </c>
      <c r="BA41" s="54" t="str">
        <f t="shared" si="7"/>
        <v/>
      </c>
      <c r="BB41" s="109"/>
      <c r="BC41" s="9"/>
      <c r="BD41" s="110"/>
      <c r="BE41" s="110"/>
      <c r="BF41" s="110"/>
      <c r="BG41" s="111"/>
      <c r="BH41" s="89"/>
      <c r="BI41" s="89"/>
      <c r="BJ41" s="89"/>
      <c r="BK41" s="89"/>
      <c r="BL41" s="89"/>
      <c r="BN41" s="14"/>
      <c r="BO41" s="14"/>
    </row>
    <row r="42" spans="1:67" x14ac:dyDescent="0.45">
      <c r="A42" s="40"/>
      <c r="B42" s="41"/>
      <c r="C42" s="40"/>
      <c r="D42" s="40"/>
      <c r="E42" s="40"/>
      <c r="F42" s="40"/>
      <c r="G42" s="42"/>
      <c r="H42" s="42"/>
      <c r="I42" s="42"/>
      <c r="J42" s="43"/>
      <c r="K42" s="44"/>
      <c r="L42" s="44"/>
      <c r="M42" s="43"/>
      <c r="N42" s="43"/>
      <c r="O42" s="43"/>
      <c r="P42" s="43"/>
      <c r="Q42" s="43"/>
      <c r="R42" s="44"/>
      <c r="S42" s="45"/>
      <c r="T42" s="46"/>
      <c r="U42" s="47" t="str">
        <f>IF(F42&lt;&gt;"",IFERROR(HLOOKUP("prediction_xgb_"&amp;F42,ML_prediction!$D$4:$AP$6,3,0),"No Analysis"),"")</f>
        <v/>
      </c>
      <c r="V42" s="47" t="str">
        <f>IF(F42&lt;&gt;"",IFERROR(HLOOKUP("prediction_LR_"&amp;F42,ML_prediction!$D$4:$AP$6,3,0),"No Analysis"),"")</f>
        <v/>
      </c>
      <c r="W42" s="48"/>
      <c r="X42" s="48"/>
      <c r="Y42" s="48"/>
      <c r="Z42" s="48"/>
      <c r="AA42" s="48"/>
      <c r="AB42" s="48"/>
      <c r="AC42" s="48"/>
      <c r="AD42" s="46"/>
      <c r="AE42" s="46"/>
      <c r="AF42" s="46"/>
      <c r="AG42" s="46"/>
      <c r="AH42" s="46"/>
      <c r="AI42" s="46"/>
      <c r="AJ42" s="46"/>
      <c r="AK42" s="46"/>
      <c r="AL42" s="45"/>
      <c r="AM42" s="46"/>
      <c r="AN42" s="46"/>
      <c r="AO42" s="49"/>
      <c r="AP42" s="50"/>
      <c r="AQ42" s="51"/>
      <c r="AR42" s="52">
        <f t="shared" si="4"/>
        <v>0</v>
      </c>
      <c r="AS42" s="52"/>
      <c r="AT42" s="53"/>
      <c r="AU42" s="45"/>
      <c r="AV42" s="49"/>
      <c r="AW42" s="53"/>
      <c r="AX42" s="51" t="str">
        <f t="shared" si="5"/>
        <v/>
      </c>
      <c r="AY42" s="52"/>
      <c r="AZ42" s="52" t="str">
        <f t="shared" si="6"/>
        <v/>
      </c>
      <c r="BA42" s="54" t="str">
        <f t="shared" si="7"/>
        <v/>
      </c>
      <c r="BB42" s="109"/>
      <c r="BC42" s="9"/>
      <c r="BD42" s="110"/>
      <c r="BE42" s="110"/>
      <c r="BF42" s="110"/>
      <c r="BG42" s="111"/>
      <c r="BH42" s="89"/>
      <c r="BI42" s="89"/>
      <c r="BJ42" s="89"/>
      <c r="BK42" s="89"/>
      <c r="BL42" s="89"/>
      <c r="BN42" s="14"/>
      <c r="BO42" s="14"/>
    </row>
    <row r="43" spans="1:67" x14ac:dyDescent="0.45">
      <c r="A43" s="40"/>
      <c r="B43" s="41"/>
      <c r="C43" s="40"/>
      <c r="D43" s="40"/>
      <c r="E43" s="40"/>
      <c r="F43" s="40"/>
      <c r="G43" s="42"/>
      <c r="H43" s="42"/>
      <c r="I43" s="42"/>
      <c r="J43" s="43"/>
      <c r="K43" s="44"/>
      <c r="L43" s="44"/>
      <c r="M43" s="43"/>
      <c r="N43" s="43"/>
      <c r="O43" s="43"/>
      <c r="P43" s="43"/>
      <c r="Q43" s="43"/>
      <c r="R43" s="44"/>
      <c r="S43" s="45"/>
      <c r="T43" s="46"/>
      <c r="U43" s="47" t="str">
        <f>IF(F43&lt;&gt;"",IFERROR(HLOOKUP("prediction_xgb_"&amp;F43,ML_prediction!$D$4:$AP$6,3,0),"No Analysis"),"")</f>
        <v/>
      </c>
      <c r="V43" s="47" t="str">
        <f>IF(F43&lt;&gt;"",IFERROR(HLOOKUP("prediction_LR_"&amp;F43,ML_prediction!$D$4:$AP$6,3,0),"No Analysis"),"")</f>
        <v/>
      </c>
      <c r="W43" s="48"/>
      <c r="X43" s="48"/>
      <c r="Y43" s="48"/>
      <c r="Z43" s="48"/>
      <c r="AA43" s="48"/>
      <c r="AB43" s="48"/>
      <c r="AC43" s="48"/>
      <c r="AD43" s="46"/>
      <c r="AE43" s="46"/>
      <c r="AF43" s="46"/>
      <c r="AG43" s="46"/>
      <c r="AH43" s="46"/>
      <c r="AI43" s="46"/>
      <c r="AJ43" s="46"/>
      <c r="AK43" s="46"/>
      <c r="AL43" s="45"/>
      <c r="AM43" s="46"/>
      <c r="AN43" s="46"/>
      <c r="AO43" s="49"/>
      <c r="AP43" s="50"/>
      <c r="AQ43" s="51"/>
      <c r="AR43" s="52">
        <f t="shared" si="4"/>
        <v>0</v>
      </c>
      <c r="AS43" s="52"/>
      <c r="AT43" s="53"/>
      <c r="AU43" s="45"/>
      <c r="AV43" s="49"/>
      <c r="AW43" s="53"/>
      <c r="AX43" s="51" t="str">
        <f t="shared" si="5"/>
        <v/>
      </c>
      <c r="AY43" s="52"/>
      <c r="AZ43" s="52" t="str">
        <f t="shared" si="6"/>
        <v/>
      </c>
      <c r="BA43" s="54" t="str">
        <f t="shared" si="7"/>
        <v/>
      </c>
      <c r="BB43" s="109"/>
      <c r="BC43" s="9"/>
      <c r="BD43" s="110"/>
      <c r="BE43" s="110"/>
      <c r="BF43" s="110"/>
      <c r="BG43" s="111"/>
      <c r="BH43" s="89"/>
      <c r="BI43" s="89"/>
      <c r="BJ43" s="89"/>
      <c r="BK43" s="89"/>
      <c r="BL43" s="89"/>
      <c r="BN43" s="14"/>
      <c r="BO43" s="14"/>
    </row>
    <row r="44" spans="1:67" x14ac:dyDescent="0.45">
      <c r="A44" s="40"/>
      <c r="B44" s="41"/>
      <c r="C44" s="40"/>
      <c r="D44" s="40"/>
      <c r="E44" s="40"/>
      <c r="F44" s="40"/>
      <c r="G44" s="42"/>
      <c r="H44" s="42"/>
      <c r="I44" s="42"/>
      <c r="J44" s="43"/>
      <c r="K44" s="44"/>
      <c r="L44" s="44"/>
      <c r="M44" s="43"/>
      <c r="N44" s="43"/>
      <c r="O44" s="43"/>
      <c r="P44" s="43"/>
      <c r="Q44" s="43"/>
      <c r="R44" s="44"/>
      <c r="S44" s="45"/>
      <c r="T44" s="46"/>
      <c r="U44" s="47" t="str">
        <f>IF(F44&lt;&gt;"",IFERROR(HLOOKUP("prediction_xgb_"&amp;F44,ML_prediction!$D$4:$AP$6,3,0),"No Analysis"),"")</f>
        <v/>
      </c>
      <c r="V44" s="47" t="str">
        <f>IF(F44&lt;&gt;"",IFERROR(HLOOKUP("prediction_LR_"&amp;F44,ML_prediction!$D$4:$AP$6,3,0),"No Analysis"),"")</f>
        <v/>
      </c>
      <c r="W44" s="48"/>
      <c r="X44" s="48"/>
      <c r="Y44" s="48"/>
      <c r="Z44" s="48"/>
      <c r="AA44" s="48"/>
      <c r="AB44" s="48"/>
      <c r="AC44" s="48"/>
      <c r="AD44" s="46"/>
      <c r="AE44" s="46"/>
      <c r="AF44" s="46"/>
      <c r="AG44" s="46"/>
      <c r="AH44" s="46"/>
      <c r="AI44" s="46"/>
      <c r="AJ44" s="46"/>
      <c r="AK44" s="46"/>
      <c r="AL44" s="45"/>
      <c r="AM44" s="46"/>
      <c r="AN44" s="46"/>
      <c r="AO44" s="49"/>
      <c r="AP44" s="50"/>
      <c r="AQ44" s="51"/>
      <c r="AR44" s="52">
        <f t="shared" si="4"/>
        <v>0</v>
      </c>
      <c r="AS44" s="52"/>
      <c r="AT44" s="53"/>
      <c r="AU44" s="45"/>
      <c r="AV44" s="49"/>
      <c r="AW44" s="53"/>
      <c r="AX44" s="51" t="str">
        <f t="shared" si="5"/>
        <v/>
      </c>
      <c r="AY44" s="52"/>
      <c r="AZ44" s="52" t="str">
        <f t="shared" si="6"/>
        <v/>
      </c>
      <c r="BA44" s="54" t="str">
        <f t="shared" si="7"/>
        <v/>
      </c>
      <c r="BB44" s="109"/>
      <c r="BC44" s="9"/>
      <c r="BD44" s="110"/>
      <c r="BE44" s="110"/>
      <c r="BF44" s="110"/>
      <c r="BG44" s="111"/>
      <c r="BH44" s="89"/>
      <c r="BI44" s="89"/>
      <c r="BJ44" s="89"/>
      <c r="BK44" s="89"/>
      <c r="BL44" s="89"/>
      <c r="BN44" s="14"/>
      <c r="BO44" s="14"/>
    </row>
    <row r="45" spans="1:67" x14ac:dyDescent="0.45">
      <c r="A45" s="40"/>
      <c r="B45" s="41"/>
      <c r="C45" s="40"/>
      <c r="D45" s="40"/>
      <c r="E45" s="40"/>
      <c r="F45" s="40"/>
      <c r="G45" s="42"/>
      <c r="H45" s="42"/>
      <c r="I45" s="42"/>
      <c r="J45" s="43"/>
      <c r="K45" s="44"/>
      <c r="L45" s="44"/>
      <c r="M45" s="43"/>
      <c r="N45" s="43"/>
      <c r="O45" s="43"/>
      <c r="P45" s="43"/>
      <c r="Q45" s="43"/>
      <c r="R45" s="44"/>
      <c r="S45" s="45"/>
      <c r="T45" s="46"/>
      <c r="U45" s="47" t="str">
        <f>IF(F45&lt;&gt;"",IFERROR(HLOOKUP("prediction_xgb_"&amp;F45,ML_prediction!$D$4:$AP$6,3,0),"No Analysis"),"")</f>
        <v/>
      </c>
      <c r="V45" s="47" t="str">
        <f>IF(F45&lt;&gt;"",IFERROR(HLOOKUP("prediction_LR_"&amp;F45,ML_prediction!$D$4:$AP$6,3,0),"No Analysis"),"")</f>
        <v/>
      </c>
      <c r="W45" s="48"/>
      <c r="X45" s="48"/>
      <c r="Y45" s="48"/>
      <c r="Z45" s="48"/>
      <c r="AA45" s="48"/>
      <c r="AB45" s="48"/>
      <c r="AC45" s="48"/>
      <c r="AD45" s="46"/>
      <c r="AE45" s="46"/>
      <c r="AF45" s="46"/>
      <c r="AG45" s="46"/>
      <c r="AH45" s="46"/>
      <c r="AI45" s="46"/>
      <c r="AJ45" s="46"/>
      <c r="AK45" s="46"/>
      <c r="AL45" s="45"/>
      <c r="AM45" s="46"/>
      <c r="AN45" s="46"/>
      <c r="AO45" s="49"/>
      <c r="AP45" s="50"/>
      <c r="AQ45" s="51"/>
      <c r="AR45" s="52">
        <f t="shared" si="4"/>
        <v>0</v>
      </c>
      <c r="AS45" s="52"/>
      <c r="AT45" s="53"/>
      <c r="AU45" s="45"/>
      <c r="AV45" s="49"/>
      <c r="AW45" s="53"/>
      <c r="AX45" s="51" t="str">
        <f t="shared" si="5"/>
        <v/>
      </c>
      <c r="AY45" s="52"/>
      <c r="AZ45" s="52" t="str">
        <f t="shared" si="6"/>
        <v/>
      </c>
      <c r="BA45" s="54" t="str">
        <f t="shared" si="7"/>
        <v/>
      </c>
      <c r="BB45" s="109"/>
      <c r="BC45" s="9"/>
      <c r="BD45" s="110"/>
      <c r="BE45" s="110"/>
      <c r="BF45" s="110"/>
      <c r="BG45" s="111"/>
      <c r="BH45" s="89"/>
      <c r="BI45" s="89"/>
      <c r="BJ45" s="89"/>
      <c r="BK45" s="89"/>
      <c r="BL45" s="89"/>
      <c r="BN45" s="14"/>
      <c r="BO45" s="14"/>
    </row>
    <row r="46" spans="1:67" x14ac:dyDescent="0.45">
      <c r="A46" s="40"/>
      <c r="B46" s="41"/>
      <c r="C46" s="40"/>
      <c r="D46" s="40"/>
      <c r="E46" s="40"/>
      <c r="F46" s="40"/>
      <c r="G46" s="42"/>
      <c r="H46" s="42"/>
      <c r="I46" s="42"/>
      <c r="J46" s="43"/>
      <c r="K46" s="44"/>
      <c r="L46" s="44"/>
      <c r="M46" s="43"/>
      <c r="N46" s="43"/>
      <c r="O46" s="43"/>
      <c r="P46" s="43"/>
      <c r="Q46" s="43"/>
      <c r="R46" s="44"/>
      <c r="S46" s="45"/>
      <c r="T46" s="46"/>
      <c r="U46" s="47" t="str">
        <f>IF(F46&lt;&gt;"",IFERROR(HLOOKUP("prediction_xgb_"&amp;F46,ML_prediction!$D$4:$AP$6,3,0),"No Analysis"),"")</f>
        <v/>
      </c>
      <c r="V46" s="47" t="str">
        <f>IF(F46&lt;&gt;"",IFERROR(HLOOKUP("prediction_LR_"&amp;F46,ML_prediction!$D$4:$AP$6,3,0),"No Analysis"),"")</f>
        <v/>
      </c>
      <c r="W46" s="48"/>
      <c r="X46" s="48"/>
      <c r="Y46" s="48"/>
      <c r="Z46" s="48"/>
      <c r="AA46" s="48"/>
      <c r="AB46" s="48"/>
      <c r="AC46" s="48"/>
      <c r="AD46" s="46"/>
      <c r="AE46" s="46"/>
      <c r="AF46" s="46"/>
      <c r="AG46" s="46"/>
      <c r="AH46" s="46"/>
      <c r="AI46" s="46"/>
      <c r="AJ46" s="46"/>
      <c r="AK46" s="46"/>
      <c r="AL46" s="45"/>
      <c r="AM46" s="46"/>
      <c r="AN46" s="46"/>
      <c r="AO46" s="49"/>
      <c r="AP46" s="50"/>
      <c r="AQ46" s="51"/>
      <c r="AR46" s="52">
        <f t="shared" si="4"/>
        <v>0</v>
      </c>
      <c r="AS46" s="52"/>
      <c r="AT46" s="53"/>
      <c r="AU46" s="45"/>
      <c r="AV46" s="49"/>
      <c r="AW46" s="53"/>
      <c r="AX46" s="51" t="str">
        <f t="shared" si="5"/>
        <v/>
      </c>
      <c r="AY46" s="52"/>
      <c r="AZ46" s="52" t="str">
        <f t="shared" si="6"/>
        <v/>
      </c>
      <c r="BA46" s="54" t="str">
        <f t="shared" si="7"/>
        <v/>
      </c>
      <c r="BB46" s="109"/>
      <c r="BC46" s="9"/>
      <c r="BD46" s="110"/>
      <c r="BE46" s="110"/>
      <c r="BF46" s="110"/>
      <c r="BG46" s="111"/>
      <c r="BH46" s="89"/>
      <c r="BI46" s="89"/>
      <c r="BJ46" s="89"/>
      <c r="BK46" s="89"/>
      <c r="BL46" s="89"/>
      <c r="BN46" s="14"/>
      <c r="BO46" s="14"/>
    </row>
    <row r="47" spans="1:67" x14ac:dyDescent="0.45">
      <c r="A47" s="40"/>
      <c r="B47" s="41"/>
      <c r="C47" s="40"/>
      <c r="D47" s="40"/>
      <c r="E47" s="40"/>
      <c r="F47" s="40"/>
      <c r="G47" s="42"/>
      <c r="H47" s="42"/>
      <c r="I47" s="42"/>
      <c r="J47" s="43"/>
      <c r="K47" s="44"/>
      <c r="L47" s="44"/>
      <c r="M47" s="43"/>
      <c r="N47" s="43"/>
      <c r="O47" s="43"/>
      <c r="P47" s="43"/>
      <c r="Q47" s="43"/>
      <c r="R47" s="44"/>
      <c r="S47" s="45"/>
      <c r="T47" s="46"/>
      <c r="U47" s="47" t="str">
        <f>IF(F47&lt;&gt;"",IFERROR(HLOOKUP("prediction_xgb_"&amp;F47,ML_prediction!$D$4:$AP$6,3,0),"No Analysis"),"")</f>
        <v/>
      </c>
      <c r="V47" s="47" t="str">
        <f>IF(F47&lt;&gt;"",IFERROR(HLOOKUP("prediction_LR_"&amp;F47,ML_prediction!$D$4:$AP$6,3,0),"No Analysis"),"")</f>
        <v/>
      </c>
      <c r="W47" s="48"/>
      <c r="X47" s="48"/>
      <c r="Y47" s="48"/>
      <c r="Z47" s="48"/>
      <c r="AA47" s="48"/>
      <c r="AB47" s="48"/>
      <c r="AC47" s="48"/>
      <c r="AD47" s="46"/>
      <c r="AE47" s="46"/>
      <c r="AF47" s="46"/>
      <c r="AG47" s="46"/>
      <c r="AH47" s="46"/>
      <c r="AI47" s="46"/>
      <c r="AJ47" s="46"/>
      <c r="AK47" s="46"/>
      <c r="AL47" s="45"/>
      <c r="AM47" s="46"/>
      <c r="AN47" s="46"/>
      <c r="AO47" s="49"/>
      <c r="AP47" s="50"/>
      <c r="AQ47" s="51"/>
      <c r="AR47" s="52">
        <f t="shared" si="4"/>
        <v>0</v>
      </c>
      <c r="AS47" s="52"/>
      <c r="AT47" s="53"/>
      <c r="AU47" s="45"/>
      <c r="AV47" s="49"/>
      <c r="AW47" s="53"/>
      <c r="AX47" s="51" t="str">
        <f t="shared" si="5"/>
        <v/>
      </c>
      <c r="AY47" s="52"/>
      <c r="AZ47" s="52" t="str">
        <f t="shared" si="6"/>
        <v/>
      </c>
      <c r="BA47" s="54" t="str">
        <f t="shared" si="7"/>
        <v/>
      </c>
      <c r="BB47" s="109"/>
      <c r="BC47" s="9"/>
      <c r="BD47" s="110"/>
      <c r="BE47" s="110"/>
      <c r="BF47" s="110"/>
      <c r="BG47" s="111"/>
      <c r="BH47" s="89"/>
      <c r="BI47" s="89"/>
      <c r="BJ47" s="89"/>
      <c r="BK47" s="89"/>
      <c r="BL47" s="89"/>
      <c r="BN47" s="14"/>
      <c r="BO47" s="14"/>
    </row>
    <row r="48" spans="1:67" x14ac:dyDescent="0.45">
      <c r="A48" s="40"/>
      <c r="B48" s="41"/>
      <c r="C48" s="40"/>
      <c r="D48" s="40"/>
      <c r="E48" s="40"/>
      <c r="F48" s="40"/>
      <c r="G48" s="42"/>
      <c r="H48" s="42"/>
      <c r="I48" s="42"/>
      <c r="J48" s="43"/>
      <c r="K48" s="44"/>
      <c r="L48" s="44"/>
      <c r="M48" s="43"/>
      <c r="N48" s="43"/>
      <c r="O48" s="43"/>
      <c r="P48" s="43"/>
      <c r="Q48" s="43"/>
      <c r="R48" s="44"/>
      <c r="S48" s="45"/>
      <c r="T48" s="46"/>
      <c r="U48" s="47" t="str">
        <f>IF(F48&lt;&gt;"",IFERROR(HLOOKUP("prediction_xgb_"&amp;F48,ML_prediction!$D$4:$AP$6,3,0),"No Analysis"),"")</f>
        <v/>
      </c>
      <c r="V48" s="47" t="str">
        <f>IF(F48&lt;&gt;"",IFERROR(HLOOKUP("prediction_LR_"&amp;F48,ML_prediction!$D$4:$AP$6,3,0),"No Analysis"),"")</f>
        <v/>
      </c>
      <c r="W48" s="48"/>
      <c r="X48" s="48"/>
      <c r="Y48" s="48"/>
      <c r="Z48" s="48"/>
      <c r="AA48" s="48"/>
      <c r="AB48" s="48"/>
      <c r="AC48" s="48"/>
      <c r="AD48" s="46"/>
      <c r="AE48" s="46"/>
      <c r="AF48" s="46"/>
      <c r="AG48" s="46"/>
      <c r="AH48" s="46"/>
      <c r="AI48" s="46"/>
      <c r="AJ48" s="46"/>
      <c r="AK48" s="46"/>
      <c r="AL48" s="45"/>
      <c r="AM48" s="46"/>
      <c r="AN48" s="46"/>
      <c r="AO48" s="49"/>
      <c r="AP48" s="50"/>
      <c r="AQ48" s="51"/>
      <c r="AR48" s="52">
        <f t="shared" si="4"/>
        <v>0</v>
      </c>
      <c r="AS48" s="52"/>
      <c r="AT48" s="53"/>
      <c r="AU48" s="45"/>
      <c r="AV48" s="49"/>
      <c r="AW48" s="53"/>
      <c r="AX48" s="51" t="str">
        <f t="shared" si="5"/>
        <v/>
      </c>
      <c r="AY48" s="52"/>
      <c r="AZ48" s="52" t="str">
        <f t="shared" si="6"/>
        <v/>
      </c>
      <c r="BA48" s="54" t="str">
        <f t="shared" si="7"/>
        <v/>
      </c>
      <c r="BB48" s="109"/>
      <c r="BC48" s="9"/>
      <c r="BD48" s="110"/>
      <c r="BE48" s="110"/>
      <c r="BF48" s="110"/>
      <c r="BG48" s="111"/>
      <c r="BH48" s="89"/>
      <c r="BI48" s="89"/>
      <c r="BJ48" s="89"/>
      <c r="BK48" s="89"/>
      <c r="BL48" s="89"/>
      <c r="BN48" s="14"/>
      <c r="BO48" s="14"/>
    </row>
    <row r="49" spans="1:67" x14ac:dyDescent="0.45">
      <c r="A49" s="40"/>
      <c r="B49" s="41"/>
      <c r="C49" s="40"/>
      <c r="D49" s="40"/>
      <c r="E49" s="40"/>
      <c r="F49" s="40"/>
      <c r="G49" s="42"/>
      <c r="H49" s="42"/>
      <c r="I49" s="42"/>
      <c r="J49" s="43"/>
      <c r="K49" s="44"/>
      <c r="L49" s="44"/>
      <c r="M49" s="43"/>
      <c r="N49" s="43"/>
      <c r="O49" s="43"/>
      <c r="P49" s="43"/>
      <c r="Q49" s="43"/>
      <c r="R49" s="44"/>
      <c r="S49" s="45"/>
      <c r="T49" s="46"/>
      <c r="U49" s="47" t="str">
        <f>IF(F49&lt;&gt;"",IFERROR(HLOOKUP("prediction_xgb_"&amp;F49,ML_prediction!$D$4:$AP$6,3,0),"No Analysis"),"")</f>
        <v/>
      </c>
      <c r="V49" s="47" t="str">
        <f>IF(F49&lt;&gt;"",IFERROR(HLOOKUP("prediction_LR_"&amp;F49,ML_prediction!$D$4:$AP$6,3,0),"No Analysis"),"")</f>
        <v/>
      </c>
      <c r="W49" s="48"/>
      <c r="X49" s="48"/>
      <c r="Y49" s="48"/>
      <c r="Z49" s="48"/>
      <c r="AA49" s="48"/>
      <c r="AB49" s="48"/>
      <c r="AC49" s="48"/>
      <c r="AD49" s="46"/>
      <c r="AE49" s="46"/>
      <c r="AF49" s="46"/>
      <c r="AG49" s="46"/>
      <c r="AH49" s="46"/>
      <c r="AI49" s="46"/>
      <c r="AJ49" s="46"/>
      <c r="AK49" s="46"/>
      <c r="AL49" s="45"/>
      <c r="AM49" s="46"/>
      <c r="AN49" s="46"/>
      <c r="AO49" s="49"/>
      <c r="AP49" s="50"/>
      <c r="AQ49" s="51"/>
      <c r="AR49" s="52">
        <f t="shared" si="4"/>
        <v>0</v>
      </c>
      <c r="AS49" s="52"/>
      <c r="AT49" s="53"/>
      <c r="AU49" s="45"/>
      <c r="AV49" s="49"/>
      <c r="AW49" s="53"/>
      <c r="AX49" s="51" t="str">
        <f t="shared" si="5"/>
        <v/>
      </c>
      <c r="AY49" s="52"/>
      <c r="AZ49" s="52" t="str">
        <f t="shared" si="6"/>
        <v/>
      </c>
      <c r="BA49" s="54" t="str">
        <f t="shared" si="7"/>
        <v/>
      </c>
      <c r="BB49" s="109"/>
      <c r="BC49" s="9"/>
      <c r="BD49" s="110"/>
      <c r="BE49" s="110"/>
      <c r="BF49" s="110"/>
      <c r="BG49" s="111"/>
      <c r="BH49" s="89"/>
      <c r="BI49" s="89"/>
      <c r="BJ49" s="89"/>
      <c r="BK49" s="89"/>
      <c r="BL49" s="89"/>
      <c r="BN49" s="14"/>
      <c r="BO49" s="14"/>
    </row>
    <row r="50" spans="1:67" x14ac:dyDescent="0.45">
      <c r="A50" s="40"/>
      <c r="B50" s="41"/>
      <c r="C50" s="40"/>
      <c r="D50" s="40"/>
      <c r="E50" s="40"/>
      <c r="F50" s="40"/>
      <c r="G50" s="42"/>
      <c r="H50" s="42"/>
      <c r="I50" s="42"/>
      <c r="J50" s="43"/>
      <c r="K50" s="44"/>
      <c r="L50" s="44"/>
      <c r="M50" s="43"/>
      <c r="N50" s="43"/>
      <c r="O50" s="43"/>
      <c r="P50" s="43"/>
      <c r="Q50" s="43"/>
      <c r="R50" s="44"/>
      <c r="S50" s="45"/>
      <c r="T50" s="46"/>
      <c r="U50" s="47" t="str">
        <f>IF(F50&lt;&gt;"",IFERROR(HLOOKUP("prediction_xgb_"&amp;F50,ML_prediction!$D$4:$AP$6,3,0),"No Analysis"),"")</f>
        <v/>
      </c>
      <c r="V50" s="47" t="str">
        <f>IF(F50&lt;&gt;"",IFERROR(HLOOKUP("prediction_LR_"&amp;F50,ML_prediction!$D$4:$AP$6,3,0),"No Analysis"),"")</f>
        <v/>
      </c>
      <c r="W50" s="48"/>
      <c r="X50" s="48"/>
      <c r="Y50" s="48"/>
      <c r="Z50" s="48"/>
      <c r="AA50" s="48"/>
      <c r="AB50" s="48"/>
      <c r="AC50" s="48"/>
      <c r="AD50" s="46"/>
      <c r="AE50" s="46"/>
      <c r="AF50" s="46"/>
      <c r="AG50" s="46"/>
      <c r="AH50" s="46"/>
      <c r="AI50" s="46"/>
      <c r="AJ50" s="46"/>
      <c r="AK50" s="46"/>
      <c r="AL50" s="45"/>
      <c r="AM50" s="46"/>
      <c r="AN50" s="46"/>
      <c r="AO50" s="49"/>
      <c r="AP50" s="50"/>
      <c r="AQ50" s="51"/>
      <c r="AR50" s="52">
        <f t="shared" si="4"/>
        <v>0</v>
      </c>
      <c r="AS50" s="52"/>
      <c r="AT50" s="53"/>
      <c r="AU50" s="45"/>
      <c r="AV50" s="49"/>
      <c r="AW50" s="53"/>
      <c r="AX50" s="51" t="str">
        <f t="shared" si="5"/>
        <v/>
      </c>
      <c r="AY50" s="52"/>
      <c r="AZ50" s="52" t="str">
        <f t="shared" si="6"/>
        <v/>
      </c>
      <c r="BA50" s="54" t="str">
        <f t="shared" si="7"/>
        <v/>
      </c>
      <c r="BB50" s="109"/>
      <c r="BC50" s="9"/>
      <c r="BD50" s="110"/>
      <c r="BE50" s="110"/>
      <c r="BF50" s="110"/>
      <c r="BG50" s="111"/>
      <c r="BH50" s="89"/>
      <c r="BI50" s="89"/>
      <c r="BJ50" s="89"/>
      <c r="BK50" s="89"/>
      <c r="BL50" s="89"/>
      <c r="BN50" s="14"/>
      <c r="BO50" s="14"/>
    </row>
    <row r="51" spans="1:67" x14ac:dyDescent="0.45">
      <c r="A51" s="40"/>
      <c r="B51" s="41"/>
      <c r="C51" s="40"/>
      <c r="D51" s="40"/>
      <c r="E51" s="40"/>
      <c r="F51" s="40"/>
      <c r="G51" s="42"/>
      <c r="H51" s="42"/>
      <c r="I51" s="42"/>
      <c r="J51" s="43"/>
      <c r="K51" s="44"/>
      <c r="L51" s="44"/>
      <c r="M51" s="43"/>
      <c r="N51" s="43"/>
      <c r="O51" s="43"/>
      <c r="P51" s="43"/>
      <c r="Q51" s="43"/>
      <c r="R51" s="44"/>
      <c r="S51" s="45"/>
      <c r="T51" s="46"/>
      <c r="U51" s="47" t="str">
        <f>IF(F51&lt;&gt;"",IFERROR(HLOOKUP("prediction_xgb_"&amp;F51,ML_prediction!$D$4:$AP$6,3,0),"No Analysis"),"")</f>
        <v/>
      </c>
      <c r="V51" s="47" t="str">
        <f>IF(F51&lt;&gt;"",IFERROR(HLOOKUP("prediction_LR_"&amp;F51,ML_prediction!$D$4:$AP$6,3,0),"No Analysis"),"")</f>
        <v/>
      </c>
      <c r="W51" s="48"/>
      <c r="X51" s="48"/>
      <c r="Y51" s="48"/>
      <c r="Z51" s="48"/>
      <c r="AA51" s="48"/>
      <c r="AB51" s="48"/>
      <c r="AC51" s="48"/>
      <c r="AD51" s="46"/>
      <c r="AE51" s="46"/>
      <c r="AF51" s="46"/>
      <c r="AG51" s="46"/>
      <c r="AH51" s="46"/>
      <c r="AI51" s="46"/>
      <c r="AJ51" s="46"/>
      <c r="AK51" s="46"/>
      <c r="AL51" s="45"/>
      <c r="AM51" s="46"/>
      <c r="AN51" s="46"/>
      <c r="AO51" s="49"/>
      <c r="AP51" s="50"/>
      <c r="AQ51" s="51"/>
      <c r="AR51" s="52">
        <f t="shared" si="4"/>
        <v>0</v>
      </c>
      <c r="AS51" s="52"/>
      <c r="AT51" s="53"/>
      <c r="AU51" s="45"/>
      <c r="AV51" s="49"/>
      <c r="AW51" s="53"/>
      <c r="AX51" s="51" t="str">
        <f t="shared" si="5"/>
        <v/>
      </c>
      <c r="AY51" s="52"/>
      <c r="AZ51" s="52" t="str">
        <f t="shared" si="6"/>
        <v/>
      </c>
      <c r="BA51" s="54" t="str">
        <f t="shared" si="7"/>
        <v/>
      </c>
      <c r="BB51" s="109"/>
      <c r="BC51" s="9"/>
      <c r="BD51" s="110"/>
      <c r="BE51" s="110"/>
      <c r="BF51" s="110"/>
      <c r="BG51" s="111"/>
      <c r="BH51" s="89"/>
      <c r="BI51" s="89"/>
      <c r="BJ51" s="89"/>
      <c r="BK51" s="89"/>
      <c r="BL51" s="89"/>
      <c r="BN51" s="14"/>
      <c r="BO51" s="14"/>
    </row>
    <row r="52" spans="1:67" x14ac:dyDescent="0.45">
      <c r="A52" s="40"/>
      <c r="B52" s="41"/>
      <c r="C52" s="40"/>
      <c r="D52" s="40"/>
      <c r="E52" s="40"/>
      <c r="F52" s="40"/>
      <c r="G52" s="42"/>
      <c r="H52" s="42"/>
      <c r="I52" s="42"/>
      <c r="J52" s="43"/>
      <c r="K52" s="44"/>
      <c r="L52" s="44"/>
      <c r="M52" s="43"/>
      <c r="N52" s="43"/>
      <c r="O52" s="43"/>
      <c r="P52" s="43"/>
      <c r="Q52" s="43"/>
      <c r="R52" s="44"/>
      <c r="S52" s="45"/>
      <c r="T52" s="46"/>
      <c r="U52" s="47" t="str">
        <f>IF(F52&lt;&gt;"",IFERROR(HLOOKUP("prediction_xgb_"&amp;F52,ML_prediction!$D$4:$AP$6,3,0),"No Analysis"),"")</f>
        <v/>
      </c>
      <c r="V52" s="47" t="str">
        <f>IF(F52&lt;&gt;"",IFERROR(HLOOKUP("prediction_LR_"&amp;F52,ML_prediction!$D$4:$AP$6,3,0),"No Analysis"),"")</f>
        <v/>
      </c>
      <c r="W52" s="48"/>
      <c r="X52" s="48"/>
      <c r="Y52" s="48"/>
      <c r="Z52" s="48"/>
      <c r="AA52" s="48"/>
      <c r="AB52" s="48"/>
      <c r="AC52" s="48"/>
      <c r="AD52" s="46"/>
      <c r="AE52" s="46"/>
      <c r="AF52" s="46"/>
      <c r="AG52" s="46"/>
      <c r="AH52" s="46"/>
      <c r="AI52" s="46"/>
      <c r="AJ52" s="46"/>
      <c r="AK52" s="46"/>
      <c r="AL52" s="45"/>
      <c r="AM52" s="46"/>
      <c r="AN52" s="46"/>
      <c r="AO52" s="49"/>
      <c r="AP52" s="50"/>
      <c r="AQ52" s="51"/>
      <c r="AR52" s="52">
        <f t="shared" si="4"/>
        <v>0</v>
      </c>
      <c r="AS52" s="52"/>
      <c r="AT52" s="53"/>
      <c r="AU52" s="45"/>
      <c r="AV52" s="49"/>
      <c r="AW52" s="53"/>
      <c r="AX52" s="51" t="str">
        <f t="shared" si="5"/>
        <v/>
      </c>
      <c r="AY52" s="52"/>
      <c r="AZ52" s="52" t="str">
        <f t="shared" si="6"/>
        <v/>
      </c>
      <c r="BA52" s="54" t="str">
        <f t="shared" si="7"/>
        <v/>
      </c>
      <c r="BB52" s="109"/>
      <c r="BC52" s="9"/>
      <c r="BD52" s="110"/>
      <c r="BE52" s="110"/>
      <c r="BF52" s="110"/>
      <c r="BG52" s="111"/>
      <c r="BH52" s="89"/>
      <c r="BI52" s="89"/>
      <c r="BJ52" s="89"/>
      <c r="BK52" s="89"/>
      <c r="BL52" s="89"/>
      <c r="BN52" s="14"/>
      <c r="BO52" s="14"/>
    </row>
    <row r="53" spans="1:67" x14ac:dyDescent="0.45">
      <c r="A53" s="40"/>
      <c r="B53" s="41"/>
      <c r="C53" s="40"/>
      <c r="D53" s="40"/>
      <c r="E53" s="40"/>
      <c r="F53" s="40"/>
      <c r="G53" s="42"/>
      <c r="H53" s="42"/>
      <c r="I53" s="42"/>
      <c r="J53" s="43"/>
      <c r="K53" s="44"/>
      <c r="L53" s="44"/>
      <c r="M53" s="43"/>
      <c r="N53" s="43"/>
      <c r="O53" s="43"/>
      <c r="P53" s="43"/>
      <c r="Q53" s="43"/>
      <c r="R53" s="44"/>
      <c r="S53" s="45"/>
      <c r="T53" s="46"/>
      <c r="U53" s="47" t="str">
        <f>IF(F53&lt;&gt;"",IFERROR(HLOOKUP("prediction_xgb_"&amp;F53,ML_prediction!$D$4:$AP$6,3,0),"No Analysis"),"")</f>
        <v/>
      </c>
      <c r="V53" s="47" t="str">
        <f>IF(F53&lt;&gt;"",IFERROR(HLOOKUP("prediction_LR_"&amp;F53,ML_prediction!$D$4:$AP$6,3,0),"No Analysis"),"")</f>
        <v/>
      </c>
      <c r="W53" s="48"/>
      <c r="X53" s="48"/>
      <c r="Y53" s="48"/>
      <c r="Z53" s="48"/>
      <c r="AA53" s="48"/>
      <c r="AB53" s="48"/>
      <c r="AC53" s="48"/>
      <c r="AD53" s="46"/>
      <c r="AE53" s="46"/>
      <c r="AF53" s="46"/>
      <c r="AG53" s="46"/>
      <c r="AH53" s="46"/>
      <c r="AI53" s="46"/>
      <c r="AJ53" s="46"/>
      <c r="AK53" s="46"/>
      <c r="AL53" s="45"/>
      <c r="AM53" s="46"/>
      <c r="AN53" s="46"/>
      <c r="AO53" s="49"/>
      <c r="AP53" s="50"/>
      <c r="AQ53" s="51"/>
      <c r="AR53" s="52">
        <f t="shared" si="4"/>
        <v>0</v>
      </c>
      <c r="AS53" s="52"/>
      <c r="AT53" s="53"/>
      <c r="AU53" s="45"/>
      <c r="AV53" s="49"/>
      <c r="AW53" s="53"/>
      <c r="AX53" s="51" t="str">
        <f t="shared" si="5"/>
        <v/>
      </c>
      <c r="AY53" s="52"/>
      <c r="AZ53" s="52" t="str">
        <f t="shared" si="6"/>
        <v/>
      </c>
      <c r="BA53" s="54" t="str">
        <f t="shared" si="7"/>
        <v/>
      </c>
      <c r="BB53" s="109"/>
      <c r="BC53" s="9"/>
      <c r="BD53" s="110"/>
      <c r="BE53" s="110"/>
      <c r="BF53" s="110"/>
      <c r="BG53" s="111"/>
      <c r="BH53" s="89"/>
      <c r="BI53" s="89"/>
      <c r="BJ53" s="89"/>
      <c r="BK53" s="89"/>
      <c r="BL53" s="89"/>
      <c r="BN53" s="14"/>
      <c r="BO53" s="14"/>
    </row>
    <row r="54" spans="1:67" x14ac:dyDescent="0.45">
      <c r="A54" s="40"/>
      <c r="B54" s="41"/>
      <c r="C54" s="40"/>
      <c r="D54" s="40"/>
      <c r="E54" s="40"/>
      <c r="F54" s="40"/>
      <c r="G54" s="42"/>
      <c r="H54" s="42"/>
      <c r="I54" s="42"/>
      <c r="J54" s="43"/>
      <c r="K54" s="44"/>
      <c r="L54" s="44"/>
      <c r="M54" s="43"/>
      <c r="N54" s="43"/>
      <c r="O54" s="43"/>
      <c r="P54" s="43"/>
      <c r="Q54" s="43"/>
      <c r="R54" s="44"/>
      <c r="S54" s="45"/>
      <c r="T54" s="46"/>
      <c r="U54" s="47" t="str">
        <f>IF(F54&lt;&gt;"",IFERROR(HLOOKUP("prediction_xgb_"&amp;F54,ML_prediction!$D$4:$AP$6,3,0),"No Analysis"),"")</f>
        <v/>
      </c>
      <c r="V54" s="47" t="str">
        <f>IF(F54&lt;&gt;"",IFERROR(HLOOKUP("prediction_LR_"&amp;F54,ML_prediction!$D$4:$AP$6,3,0),"No Analysis"),"")</f>
        <v/>
      </c>
      <c r="W54" s="48"/>
      <c r="X54" s="48"/>
      <c r="Y54" s="48"/>
      <c r="Z54" s="48"/>
      <c r="AA54" s="48"/>
      <c r="AB54" s="48"/>
      <c r="AC54" s="48"/>
      <c r="AD54" s="46"/>
      <c r="AE54" s="46"/>
      <c r="AF54" s="46"/>
      <c r="AG54" s="46"/>
      <c r="AH54" s="46"/>
      <c r="AI54" s="46"/>
      <c r="AJ54" s="46"/>
      <c r="AK54" s="46"/>
      <c r="AL54" s="45"/>
      <c r="AM54" s="46"/>
      <c r="AN54" s="46"/>
      <c r="AO54" s="49"/>
      <c r="AP54" s="50"/>
      <c r="AQ54" s="51"/>
      <c r="AR54" s="52">
        <f t="shared" si="4"/>
        <v>0</v>
      </c>
      <c r="AS54" s="52"/>
      <c r="AT54" s="53"/>
      <c r="AU54" s="45"/>
      <c r="AV54" s="49"/>
      <c r="AW54" s="53"/>
      <c r="AX54" s="51" t="str">
        <f t="shared" si="5"/>
        <v/>
      </c>
      <c r="AY54" s="52"/>
      <c r="AZ54" s="52" t="str">
        <f t="shared" si="6"/>
        <v/>
      </c>
      <c r="BA54" s="54" t="str">
        <f t="shared" si="7"/>
        <v/>
      </c>
      <c r="BB54" s="109"/>
      <c r="BC54" s="9"/>
      <c r="BD54" s="110"/>
      <c r="BE54" s="110"/>
      <c r="BF54" s="110"/>
      <c r="BG54" s="111"/>
      <c r="BH54" s="89"/>
      <c r="BI54" s="89"/>
      <c r="BJ54" s="89"/>
      <c r="BK54" s="89"/>
      <c r="BL54" s="89"/>
      <c r="BN54" s="14"/>
      <c r="BO54" s="14"/>
    </row>
    <row r="55" spans="1:67" x14ac:dyDescent="0.45">
      <c r="A55" s="40"/>
      <c r="B55" s="41"/>
      <c r="C55" s="40"/>
      <c r="D55" s="40"/>
      <c r="E55" s="40"/>
      <c r="F55" s="40"/>
      <c r="G55" s="42"/>
      <c r="H55" s="42"/>
      <c r="I55" s="42"/>
      <c r="J55" s="43"/>
      <c r="K55" s="44"/>
      <c r="L55" s="44"/>
      <c r="M55" s="43"/>
      <c r="N55" s="43"/>
      <c r="O55" s="43"/>
      <c r="P55" s="43"/>
      <c r="Q55" s="43"/>
      <c r="R55" s="44"/>
      <c r="S55" s="45"/>
      <c r="T55" s="46"/>
      <c r="U55" s="47" t="str">
        <f>IF(F55&lt;&gt;"",IFERROR(HLOOKUP("prediction_xgb_"&amp;F55,ML_prediction!$D$4:$AP$6,3,0),"No Analysis"),"")</f>
        <v/>
      </c>
      <c r="V55" s="47" t="str">
        <f>IF(F55&lt;&gt;"",IFERROR(HLOOKUP("prediction_LR_"&amp;F55,ML_prediction!$D$4:$AP$6,3,0),"No Analysis"),"")</f>
        <v/>
      </c>
      <c r="W55" s="48"/>
      <c r="X55" s="48"/>
      <c r="Y55" s="48"/>
      <c r="Z55" s="48"/>
      <c r="AA55" s="48"/>
      <c r="AB55" s="48"/>
      <c r="AC55" s="48"/>
      <c r="AD55" s="46"/>
      <c r="AE55" s="46"/>
      <c r="AF55" s="46"/>
      <c r="AG55" s="46"/>
      <c r="AH55" s="46"/>
      <c r="AI55" s="46"/>
      <c r="AJ55" s="46"/>
      <c r="AK55" s="46"/>
      <c r="AL55" s="45"/>
      <c r="AM55" s="46"/>
      <c r="AN55" s="46"/>
      <c r="AO55" s="49"/>
      <c r="AP55" s="50"/>
      <c r="AQ55" s="51"/>
      <c r="AR55" s="52">
        <f t="shared" si="4"/>
        <v>0</v>
      </c>
      <c r="AS55" s="52"/>
      <c r="AT55" s="53"/>
      <c r="AU55" s="45"/>
      <c r="AV55" s="49"/>
      <c r="AW55" s="53"/>
      <c r="AX55" s="51" t="str">
        <f t="shared" si="5"/>
        <v/>
      </c>
      <c r="AY55" s="52"/>
      <c r="AZ55" s="52" t="str">
        <f t="shared" si="6"/>
        <v/>
      </c>
      <c r="BA55" s="54" t="str">
        <f t="shared" si="7"/>
        <v/>
      </c>
      <c r="BB55" s="109"/>
      <c r="BC55" s="9"/>
      <c r="BD55" s="110"/>
      <c r="BE55" s="110"/>
      <c r="BF55" s="110"/>
      <c r="BG55" s="111"/>
      <c r="BH55" s="89"/>
      <c r="BI55" s="89"/>
      <c r="BJ55" s="89"/>
      <c r="BK55" s="89"/>
      <c r="BL55" s="89"/>
      <c r="BN55" s="14"/>
      <c r="BO55" s="14"/>
    </row>
    <row r="56" spans="1:67" x14ac:dyDescent="0.45">
      <c r="A56" s="40"/>
      <c r="B56" s="41"/>
      <c r="C56" s="40"/>
      <c r="D56" s="40"/>
      <c r="E56" s="40"/>
      <c r="F56" s="40"/>
      <c r="G56" s="42"/>
      <c r="H56" s="42"/>
      <c r="I56" s="42"/>
      <c r="J56" s="43"/>
      <c r="K56" s="44"/>
      <c r="L56" s="44"/>
      <c r="M56" s="43"/>
      <c r="N56" s="43"/>
      <c r="O56" s="43"/>
      <c r="P56" s="43"/>
      <c r="Q56" s="43"/>
      <c r="R56" s="44"/>
      <c r="S56" s="45"/>
      <c r="T56" s="46"/>
      <c r="U56" s="47" t="str">
        <f>IF(F56&lt;&gt;"",IFERROR(HLOOKUP("prediction_xgb_"&amp;F56,ML_prediction!$D$4:$AP$6,3,0),"No Analysis"),"")</f>
        <v/>
      </c>
      <c r="V56" s="47" t="str">
        <f>IF(F56&lt;&gt;"",IFERROR(HLOOKUP("prediction_LR_"&amp;F56,ML_prediction!$D$4:$AP$6,3,0),"No Analysis"),"")</f>
        <v/>
      </c>
      <c r="W56" s="48"/>
      <c r="X56" s="48"/>
      <c r="Y56" s="48"/>
      <c r="Z56" s="48"/>
      <c r="AA56" s="48"/>
      <c r="AB56" s="48"/>
      <c r="AC56" s="48"/>
      <c r="AD56" s="46"/>
      <c r="AE56" s="46"/>
      <c r="AF56" s="46"/>
      <c r="AG56" s="46"/>
      <c r="AH56" s="46"/>
      <c r="AI56" s="46"/>
      <c r="AJ56" s="46"/>
      <c r="AK56" s="46"/>
      <c r="AL56" s="45"/>
      <c r="AM56" s="46"/>
      <c r="AN56" s="46"/>
      <c r="AO56" s="49"/>
      <c r="AP56" s="50"/>
      <c r="AQ56" s="51"/>
      <c r="AR56" s="52">
        <f t="shared" si="4"/>
        <v>0</v>
      </c>
      <c r="AS56" s="52"/>
      <c r="AT56" s="53"/>
      <c r="AU56" s="45"/>
      <c r="AV56" s="49"/>
      <c r="AW56" s="53"/>
      <c r="AX56" s="51" t="str">
        <f t="shared" si="5"/>
        <v/>
      </c>
      <c r="AY56" s="52"/>
      <c r="AZ56" s="52" t="str">
        <f t="shared" si="6"/>
        <v/>
      </c>
      <c r="BA56" s="54" t="str">
        <f t="shared" si="7"/>
        <v/>
      </c>
      <c r="BB56" s="109"/>
      <c r="BC56" s="9"/>
      <c r="BD56" s="110"/>
      <c r="BE56" s="110"/>
      <c r="BF56" s="110"/>
      <c r="BG56" s="111"/>
      <c r="BH56" s="89"/>
      <c r="BI56" s="89"/>
      <c r="BJ56" s="89"/>
      <c r="BK56" s="89"/>
      <c r="BL56" s="89"/>
      <c r="BN56" s="14"/>
      <c r="BO56" s="14"/>
    </row>
    <row r="57" spans="1:67" x14ac:dyDescent="0.45">
      <c r="A57" s="40"/>
      <c r="B57" s="41"/>
      <c r="C57" s="40"/>
      <c r="D57" s="40"/>
      <c r="E57" s="40"/>
      <c r="F57" s="40"/>
      <c r="G57" s="42"/>
      <c r="H57" s="42"/>
      <c r="I57" s="42"/>
      <c r="J57" s="43"/>
      <c r="K57" s="44"/>
      <c r="L57" s="44"/>
      <c r="M57" s="43"/>
      <c r="N57" s="43"/>
      <c r="O57" s="43"/>
      <c r="P57" s="43"/>
      <c r="Q57" s="43"/>
      <c r="R57" s="44"/>
      <c r="S57" s="45"/>
      <c r="T57" s="46"/>
      <c r="U57" s="47" t="str">
        <f>IF(F57&lt;&gt;"",IFERROR(HLOOKUP("prediction_xgb_"&amp;F57,ML_prediction!$D$4:$AP$6,3,0),"No Analysis"),"")</f>
        <v/>
      </c>
      <c r="V57" s="47" t="str">
        <f>IF(F57&lt;&gt;"",IFERROR(HLOOKUP("prediction_LR_"&amp;F57,ML_prediction!$D$4:$AP$6,3,0),"No Analysis"),"")</f>
        <v/>
      </c>
      <c r="W57" s="48"/>
      <c r="X57" s="48"/>
      <c r="Y57" s="48"/>
      <c r="Z57" s="48"/>
      <c r="AA57" s="48"/>
      <c r="AB57" s="48"/>
      <c r="AC57" s="48"/>
      <c r="AD57" s="46"/>
      <c r="AE57" s="46"/>
      <c r="AF57" s="46"/>
      <c r="AG57" s="46"/>
      <c r="AH57" s="46"/>
      <c r="AI57" s="46"/>
      <c r="AJ57" s="46"/>
      <c r="AK57" s="46"/>
      <c r="AL57" s="45"/>
      <c r="AM57" s="46"/>
      <c r="AN57" s="46"/>
      <c r="AO57" s="49"/>
      <c r="AP57" s="50"/>
      <c r="AQ57" s="51"/>
      <c r="AR57" s="52">
        <f t="shared" si="4"/>
        <v>0</v>
      </c>
      <c r="AS57" s="52"/>
      <c r="AT57" s="53"/>
      <c r="AU57" s="45"/>
      <c r="AV57" s="49"/>
      <c r="AW57" s="53"/>
      <c r="AX57" s="51" t="str">
        <f t="shared" si="5"/>
        <v/>
      </c>
      <c r="AY57" s="52"/>
      <c r="AZ57" s="52" t="str">
        <f t="shared" si="6"/>
        <v/>
      </c>
      <c r="BA57" s="54" t="str">
        <f t="shared" si="7"/>
        <v/>
      </c>
      <c r="BB57" s="109"/>
      <c r="BC57" s="9"/>
      <c r="BD57" s="110"/>
      <c r="BE57" s="110"/>
      <c r="BF57" s="110"/>
      <c r="BG57" s="111"/>
      <c r="BH57" s="89"/>
      <c r="BI57" s="89"/>
      <c r="BJ57" s="89"/>
      <c r="BK57" s="89"/>
      <c r="BL57" s="89"/>
      <c r="BN57" s="14"/>
      <c r="BO57" s="14"/>
    </row>
    <row r="58" spans="1:67" x14ac:dyDescent="0.45">
      <c r="A58" s="40"/>
      <c r="B58" s="41"/>
      <c r="C58" s="40"/>
      <c r="D58" s="40"/>
      <c r="E58" s="40"/>
      <c r="F58" s="40"/>
      <c r="G58" s="42"/>
      <c r="H58" s="42"/>
      <c r="I58" s="42"/>
      <c r="J58" s="43"/>
      <c r="K58" s="44"/>
      <c r="L58" s="44"/>
      <c r="M58" s="43"/>
      <c r="N58" s="43"/>
      <c r="O58" s="43"/>
      <c r="P58" s="43"/>
      <c r="Q58" s="43"/>
      <c r="R58" s="44"/>
      <c r="S58" s="45"/>
      <c r="T58" s="46"/>
      <c r="U58" s="47" t="str">
        <f>IF(F58&lt;&gt;"",IFERROR(HLOOKUP("prediction_xgb_"&amp;F58,ML_prediction!$D$4:$AP$6,3,0),"No Analysis"),"")</f>
        <v/>
      </c>
      <c r="V58" s="47" t="str">
        <f>IF(F58&lt;&gt;"",IFERROR(HLOOKUP("prediction_LR_"&amp;F58,ML_prediction!$D$4:$AP$6,3,0),"No Analysis"),"")</f>
        <v/>
      </c>
      <c r="W58" s="48"/>
      <c r="X58" s="48"/>
      <c r="Y58" s="48"/>
      <c r="Z58" s="48"/>
      <c r="AA58" s="48"/>
      <c r="AB58" s="48"/>
      <c r="AC58" s="48"/>
      <c r="AD58" s="46"/>
      <c r="AE58" s="46"/>
      <c r="AF58" s="46"/>
      <c r="AG58" s="46"/>
      <c r="AH58" s="46"/>
      <c r="AI58" s="46"/>
      <c r="AJ58" s="46"/>
      <c r="AK58" s="46"/>
      <c r="AL58" s="45"/>
      <c r="AM58" s="46"/>
      <c r="AN58" s="46"/>
      <c r="AO58" s="49"/>
      <c r="AP58" s="50"/>
      <c r="AQ58" s="51"/>
      <c r="AR58" s="52">
        <f t="shared" si="4"/>
        <v>0</v>
      </c>
      <c r="AS58" s="52"/>
      <c r="AT58" s="53"/>
      <c r="AU58" s="45"/>
      <c r="AV58" s="49"/>
      <c r="AW58" s="53"/>
      <c r="AX58" s="51" t="str">
        <f t="shared" si="5"/>
        <v/>
      </c>
      <c r="AY58" s="52"/>
      <c r="AZ58" s="52" t="str">
        <f t="shared" si="6"/>
        <v/>
      </c>
      <c r="BA58" s="54" t="str">
        <f t="shared" si="7"/>
        <v/>
      </c>
      <c r="BB58" s="109"/>
      <c r="BC58" s="9"/>
      <c r="BD58" s="110"/>
      <c r="BE58" s="110"/>
      <c r="BF58" s="110"/>
      <c r="BG58" s="111"/>
      <c r="BH58" s="89"/>
      <c r="BI58" s="89"/>
      <c r="BJ58" s="89"/>
      <c r="BK58" s="89"/>
      <c r="BL58" s="89"/>
      <c r="BN58" s="14"/>
      <c r="BO58" s="14"/>
    </row>
    <row r="59" spans="1:67" x14ac:dyDescent="0.45">
      <c r="A59" s="40"/>
      <c r="B59" s="41"/>
      <c r="C59" s="40"/>
      <c r="D59" s="40"/>
      <c r="E59" s="40"/>
      <c r="F59" s="40"/>
      <c r="G59" s="42"/>
      <c r="H59" s="42"/>
      <c r="I59" s="42"/>
      <c r="J59" s="43"/>
      <c r="K59" s="44"/>
      <c r="L59" s="44"/>
      <c r="M59" s="43"/>
      <c r="N59" s="43"/>
      <c r="O59" s="43"/>
      <c r="P59" s="43"/>
      <c r="Q59" s="43"/>
      <c r="R59" s="44"/>
      <c r="S59" s="45"/>
      <c r="T59" s="46"/>
      <c r="U59" s="47" t="str">
        <f>IF(F59&lt;&gt;"",IFERROR(HLOOKUP("prediction_xgb_"&amp;F59,ML_prediction!$D$4:$AP$6,3,0),"No Analysis"),"")</f>
        <v/>
      </c>
      <c r="V59" s="47" t="str">
        <f>IF(F59&lt;&gt;"",IFERROR(HLOOKUP("prediction_LR_"&amp;F59,ML_prediction!$D$4:$AP$6,3,0),"No Analysis"),"")</f>
        <v/>
      </c>
      <c r="W59" s="48"/>
      <c r="X59" s="48"/>
      <c r="Y59" s="48"/>
      <c r="Z59" s="48"/>
      <c r="AA59" s="48"/>
      <c r="AB59" s="48"/>
      <c r="AC59" s="48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9"/>
      <c r="AP59" s="50"/>
      <c r="AQ59" s="51"/>
      <c r="AR59" s="52">
        <f t="shared" si="4"/>
        <v>0</v>
      </c>
      <c r="AS59" s="52"/>
      <c r="AT59" s="53"/>
      <c r="AU59" s="45"/>
      <c r="AV59" s="49"/>
      <c r="AW59" s="53"/>
      <c r="AX59" s="51" t="str">
        <f t="shared" si="5"/>
        <v/>
      </c>
      <c r="AY59" s="52"/>
      <c r="AZ59" s="52" t="str">
        <f t="shared" si="6"/>
        <v/>
      </c>
      <c r="BA59" s="54" t="str">
        <f t="shared" si="7"/>
        <v/>
      </c>
      <c r="BB59" s="109"/>
      <c r="BC59" s="9"/>
      <c r="BD59" s="110"/>
      <c r="BE59" s="110"/>
      <c r="BF59" s="110"/>
      <c r="BG59" s="111"/>
      <c r="BH59" s="89"/>
      <c r="BI59" s="89"/>
      <c r="BJ59" s="89"/>
      <c r="BK59" s="89"/>
      <c r="BL59" s="89"/>
      <c r="BN59" s="14"/>
      <c r="BO59" s="14"/>
    </row>
    <row r="60" spans="1:67" x14ac:dyDescent="0.45">
      <c r="A60" s="40"/>
      <c r="B60" s="41"/>
      <c r="C60" s="40"/>
      <c r="D60" s="40"/>
      <c r="E60" s="40"/>
      <c r="F60" s="40"/>
      <c r="G60" s="42"/>
      <c r="H60" s="42"/>
      <c r="I60" s="42"/>
      <c r="J60" s="43"/>
      <c r="K60" s="44"/>
      <c r="L60" s="44"/>
      <c r="M60" s="43"/>
      <c r="N60" s="43"/>
      <c r="O60" s="43"/>
      <c r="P60" s="43"/>
      <c r="Q60" s="43"/>
      <c r="R60" s="44"/>
      <c r="S60" s="45"/>
      <c r="T60" s="46"/>
      <c r="U60" s="47" t="str">
        <f>IF(F60&lt;&gt;"",IFERROR(HLOOKUP("prediction_xgb_"&amp;F60,ML_prediction!$D$4:$AP$6,3,0),"No Analysis"),"")</f>
        <v/>
      </c>
      <c r="V60" s="47" t="str">
        <f>IF(F60&lt;&gt;"",IFERROR(HLOOKUP("prediction_LR_"&amp;F60,ML_prediction!$D$4:$AP$6,3,0),"No Analysis"),"")</f>
        <v/>
      </c>
      <c r="W60" s="48"/>
      <c r="X60" s="48"/>
      <c r="Y60" s="48"/>
      <c r="Z60" s="48"/>
      <c r="AA60" s="48"/>
      <c r="AB60" s="48"/>
      <c r="AC60" s="48"/>
      <c r="AD60" s="46"/>
      <c r="AE60" s="46"/>
      <c r="AF60" s="46"/>
      <c r="AG60" s="46"/>
      <c r="AH60" s="46"/>
      <c r="AI60" s="46"/>
      <c r="AJ60" s="46"/>
      <c r="AK60" s="46"/>
      <c r="AL60" s="45"/>
      <c r="AM60" s="46"/>
      <c r="AN60" s="46"/>
      <c r="AO60" s="49"/>
      <c r="AP60" s="50"/>
      <c r="AQ60" s="51"/>
      <c r="AR60" s="52">
        <f t="shared" si="4"/>
        <v>0</v>
      </c>
      <c r="AS60" s="52"/>
      <c r="AT60" s="53"/>
      <c r="AU60" s="45"/>
      <c r="AV60" s="49"/>
      <c r="AW60" s="53"/>
      <c r="AX60" s="51" t="str">
        <f t="shared" si="5"/>
        <v/>
      </c>
      <c r="AY60" s="52"/>
      <c r="AZ60" s="52" t="str">
        <f t="shared" si="6"/>
        <v/>
      </c>
      <c r="BA60" s="54" t="str">
        <f t="shared" si="7"/>
        <v/>
      </c>
      <c r="BB60" s="109"/>
      <c r="BC60" s="9"/>
      <c r="BD60" s="110"/>
      <c r="BE60" s="110"/>
      <c r="BF60" s="110"/>
      <c r="BG60" s="111"/>
      <c r="BH60" s="89"/>
      <c r="BI60" s="89"/>
      <c r="BJ60" s="89"/>
      <c r="BK60" s="89"/>
      <c r="BL60" s="89"/>
      <c r="BN60" s="14"/>
      <c r="BO60" s="14"/>
    </row>
    <row r="61" spans="1:67" x14ac:dyDescent="0.45">
      <c r="A61" s="40"/>
      <c r="B61" s="41"/>
      <c r="C61" s="40"/>
      <c r="D61" s="40"/>
      <c r="E61" s="40"/>
      <c r="F61" s="40"/>
      <c r="G61" s="42"/>
      <c r="H61" s="42"/>
      <c r="I61" s="42"/>
      <c r="J61" s="43"/>
      <c r="K61" s="44"/>
      <c r="L61" s="44"/>
      <c r="M61" s="43"/>
      <c r="N61" s="43"/>
      <c r="O61" s="43"/>
      <c r="P61" s="43"/>
      <c r="Q61" s="43"/>
      <c r="R61" s="44"/>
      <c r="S61" s="45"/>
      <c r="T61" s="46"/>
      <c r="U61" s="47" t="str">
        <f>IF(F61&lt;&gt;"",IFERROR(HLOOKUP("prediction_xgb_"&amp;F61,ML_prediction!$D$4:$AP$6,3,0),"No Analysis"),"")</f>
        <v/>
      </c>
      <c r="V61" s="47" t="str">
        <f>IF(F61&lt;&gt;"",IFERROR(HLOOKUP("prediction_LR_"&amp;F61,ML_prediction!$D$4:$AP$6,3,0),"No Analysis"),"")</f>
        <v/>
      </c>
      <c r="W61" s="48"/>
      <c r="X61" s="48"/>
      <c r="Y61" s="48"/>
      <c r="Z61" s="48"/>
      <c r="AA61" s="48"/>
      <c r="AB61" s="48"/>
      <c r="AC61" s="48"/>
      <c r="AD61" s="46"/>
      <c r="AE61" s="46"/>
      <c r="AF61" s="46"/>
      <c r="AG61" s="46"/>
      <c r="AH61" s="46"/>
      <c r="AI61" s="46"/>
      <c r="AJ61" s="46"/>
      <c r="AK61" s="46"/>
      <c r="AL61" s="45"/>
      <c r="AM61" s="46"/>
      <c r="AN61" s="46"/>
      <c r="AO61" s="49"/>
      <c r="AP61" s="50"/>
      <c r="AQ61" s="51"/>
      <c r="AR61" s="52">
        <f t="shared" si="4"/>
        <v>0</v>
      </c>
      <c r="AS61" s="52"/>
      <c r="AT61" s="53"/>
      <c r="AU61" s="45"/>
      <c r="AV61" s="49"/>
      <c r="AW61" s="53"/>
      <c r="AX61" s="51" t="str">
        <f t="shared" si="5"/>
        <v/>
      </c>
      <c r="AY61" s="52"/>
      <c r="AZ61" s="52" t="str">
        <f t="shared" si="6"/>
        <v/>
      </c>
      <c r="BA61" s="54" t="str">
        <f t="shared" si="7"/>
        <v/>
      </c>
      <c r="BB61" s="109"/>
      <c r="BC61" s="9"/>
      <c r="BD61" s="110"/>
      <c r="BE61" s="110"/>
      <c r="BF61" s="110"/>
      <c r="BG61" s="111"/>
      <c r="BH61" s="89"/>
      <c r="BI61" s="89"/>
      <c r="BJ61" s="89"/>
      <c r="BK61" s="89"/>
      <c r="BL61" s="89"/>
      <c r="BN61" s="14"/>
      <c r="BO61" s="14"/>
    </row>
    <row r="62" spans="1:67" x14ac:dyDescent="0.45">
      <c r="A62" s="40"/>
      <c r="B62" s="41"/>
      <c r="C62" s="40"/>
      <c r="D62" s="40"/>
      <c r="E62" s="40"/>
      <c r="F62" s="40"/>
      <c r="G62" s="42"/>
      <c r="H62" s="42"/>
      <c r="I62" s="42"/>
      <c r="J62" s="43"/>
      <c r="K62" s="44"/>
      <c r="L62" s="44"/>
      <c r="M62" s="43"/>
      <c r="N62" s="43"/>
      <c r="O62" s="43"/>
      <c r="P62" s="43"/>
      <c r="Q62" s="43"/>
      <c r="R62" s="44"/>
      <c r="S62" s="45"/>
      <c r="T62" s="46"/>
      <c r="U62" s="47" t="str">
        <f>IF(F62&lt;&gt;"",IFERROR(HLOOKUP("prediction_xgb_"&amp;F62,ML_prediction!$D$4:$AP$6,3,0),"No Analysis"),"")</f>
        <v/>
      </c>
      <c r="V62" s="47" t="str">
        <f>IF(F62&lt;&gt;"",IFERROR(HLOOKUP("prediction_LR_"&amp;F62,ML_prediction!$D$4:$AP$6,3,0),"No Analysis"),"")</f>
        <v/>
      </c>
      <c r="W62" s="48"/>
      <c r="X62" s="48"/>
      <c r="Y62" s="48"/>
      <c r="Z62" s="48"/>
      <c r="AA62" s="48"/>
      <c r="AB62" s="48"/>
      <c r="AC62" s="48"/>
      <c r="AD62" s="46"/>
      <c r="AE62" s="46"/>
      <c r="AF62" s="46"/>
      <c r="AG62" s="46"/>
      <c r="AH62" s="46"/>
      <c r="AI62" s="46"/>
      <c r="AJ62" s="46"/>
      <c r="AK62" s="46"/>
      <c r="AL62" s="45"/>
      <c r="AM62" s="46"/>
      <c r="AN62" s="46"/>
      <c r="AO62" s="49"/>
      <c r="AP62" s="50"/>
      <c r="AQ62" s="51"/>
      <c r="AR62" s="52">
        <f t="shared" si="4"/>
        <v>0</v>
      </c>
      <c r="AS62" s="52"/>
      <c r="AT62" s="53"/>
      <c r="AU62" s="45"/>
      <c r="AV62" s="49"/>
      <c r="AW62" s="53"/>
      <c r="AX62" s="51" t="str">
        <f t="shared" si="5"/>
        <v/>
      </c>
      <c r="AY62" s="52"/>
      <c r="AZ62" s="52" t="str">
        <f t="shared" si="6"/>
        <v/>
      </c>
      <c r="BA62" s="54" t="str">
        <f t="shared" si="7"/>
        <v/>
      </c>
      <c r="BB62" s="109"/>
      <c r="BC62" s="9"/>
      <c r="BD62" s="110"/>
      <c r="BE62" s="110"/>
      <c r="BF62" s="110"/>
      <c r="BG62" s="111"/>
      <c r="BH62" s="89"/>
      <c r="BI62" s="89"/>
      <c r="BJ62" s="89"/>
      <c r="BK62" s="89"/>
      <c r="BL62" s="89"/>
      <c r="BN62" s="14"/>
      <c r="BO62" s="14"/>
    </row>
    <row r="63" spans="1:67" x14ac:dyDescent="0.45">
      <c r="A63" s="40"/>
      <c r="B63" s="41"/>
      <c r="C63" s="40"/>
      <c r="D63" s="40"/>
      <c r="E63" s="40"/>
      <c r="F63" s="40"/>
      <c r="G63" s="42"/>
      <c r="H63" s="42"/>
      <c r="I63" s="42"/>
      <c r="J63" s="43"/>
      <c r="K63" s="44"/>
      <c r="L63" s="44"/>
      <c r="M63" s="43"/>
      <c r="N63" s="43"/>
      <c r="O63" s="43"/>
      <c r="P63" s="43"/>
      <c r="Q63" s="43"/>
      <c r="R63" s="44"/>
      <c r="S63" s="45"/>
      <c r="T63" s="46"/>
      <c r="U63" s="47" t="str">
        <f>IF(F63&lt;&gt;"",IFERROR(HLOOKUP("prediction_xgb_"&amp;F63,ML_prediction!$D$4:$AP$6,3,0),"No Analysis"),"")</f>
        <v/>
      </c>
      <c r="V63" s="47" t="str">
        <f>IF(F63&lt;&gt;"",IFERROR(HLOOKUP("prediction_LR_"&amp;F63,ML_prediction!$D$4:$AP$6,3,0),"No Analysis"),"")</f>
        <v/>
      </c>
      <c r="W63" s="48"/>
      <c r="X63" s="48"/>
      <c r="Y63" s="48"/>
      <c r="Z63" s="48"/>
      <c r="AA63" s="48"/>
      <c r="AB63" s="48"/>
      <c r="AC63" s="48"/>
      <c r="AD63" s="46"/>
      <c r="AE63" s="46"/>
      <c r="AF63" s="46"/>
      <c r="AG63" s="46"/>
      <c r="AH63" s="46"/>
      <c r="AI63" s="46"/>
      <c r="AJ63" s="46"/>
      <c r="AK63" s="46"/>
      <c r="AL63" s="45"/>
      <c r="AM63" s="46"/>
      <c r="AN63" s="46"/>
      <c r="AO63" s="49"/>
      <c r="AP63" s="50"/>
      <c r="AQ63" s="51"/>
      <c r="AR63" s="52">
        <f t="shared" si="4"/>
        <v>0</v>
      </c>
      <c r="AS63" s="52"/>
      <c r="AT63" s="53"/>
      <c r="AU63" s="45"/>
      <c r="AV63" s="49"/>
      <c r="AW63" s="53"/>
      <c r="AX63" s="51" t="str">
        <f t="shared" si="5"/>
        <v/>
      </c>
      <c r="AY63" s="52"/>
      <c r="AZ63" s="52" t="str">
        <f t="shared" si="6"/>
        <v/>
      </c>
      <c r="BA63" s="54" t="str">
        <f t="shared" si="7"/>
        <v/>
      </c>
      <c r="BB63" s="109"/>
      <c r="BC63" s="9"/>
      <c r="BD63" s="110"/>
      <c r="BE63" s="110"/>
      <c r="BF63" s="110"/>
      <c r="BG63" s="111"/>
      <c r="BH63" s="89"/>
      <c r="BI63" s="89"/>
      <c r="BJ63" s="89"/>
      <c r="BK63" s="89"/>
      <c r="BL63" s="89"/>
      <c r="BN63" s="14"/>
      <c r="BO63" s="14"/>
    </row>
    <row r="64" spans="1:67" x14ac:dyDescent="0.45">
      <c r="B64" s="1"/>
      <c r="I64" s="120"/>
      <c r="BN64" s="34"/>
      <c r="BO64" s="3"/>
    </row>
    <row r="65" spans="2:67" x14ac:dyDescent="0.45">
      <c r="B65" s="1"/>
      <c r="I65" s="120"/>
      <c r="BN65" s="34"/>
      <c r="BO65" s="3"/>
    </row>
    <row r="66" spans="2:67" x14ac:dyDescent="0.45">
      <c r="B66" s="1"/>
      <c r="I66" s="120"/>
      <c r="BN66" s="34"/>
      <c r="BO66" s="3"/>
    </row>
    <row r="67" spans="2:67" x14ac:dyDescent="0.45">
      <c r="B67" s="1"/>
      <c r="I67" s="120"/>
      <c r="BN67" s="34"/>
      <c r="BO67" s="3"/>
    </row>
    <row r="68" spans="2:67" x14ac:dyDescent="0.45">
      <c r="B68" s="1"/>
      <c r="I68" s="120"/>
      <c r="BN68" s="34"/>
      <c r="BO68" s="3"/>
    </row>
    <row r="69" spans="2:67" x14ac:dyDescent="0.45">
      <c r="B69" s="1"/>
      <c r="I69" s="120"/>
      <c r="BN69" s="34"/>
      <c r="BO69" s="3"/>
    </row>
    <row r="70" spans="2:67" x14ac:dyDescent="0.45">
      <c r="B70" s="1"/>
      <c r="I70" s="120"/>
      <c r="BN70" s="34"/>
      <c r="BO70" s="3"/>
    </row>
    <row r="71" spans="2:67" x14ac:dyDescent="0.45">
      <c r="B71" s="1"/>
      <c r="I71" s="120"/>
      <c r="BN71" s="34"/>
      <c r="BO71" s="3"/>
    </row>
    <row r="72" spans="2:67" x14ac:dyDescent="0.45">
      <c r="B72" s="1"/>
      <c r="I72" s="120"/>
      <c r="BN72" s="34"/>
      <c r="BO72" s="3"/>
    </row>
    <row r="73" spans="2:67" x14ac:dyDescent="0.45">
      <c r="B73" s="1"/>
      <c r="I73" s="120"/>
      <c r="BN73" s="34"/>
      <c r="BO73" s="3"/>
    </row>
    <row r="74" spans="2:67" x14ac:dyDescent="0.45">
      <c r="B74" s="1"/>
      <c r="I74" s="120"/>
      <c r="BN74" s="34"/>
      <c r="BO74" s="3"/>
    </row>
    <row r="75" spans="2:67" x14ac:dyDescent="0.45">
      <c r="B75" s="1"/>
      <c r="I75" s="120"/>
      <c r="BN75" s="34"/>
      <c r="BO75" s="3"/>
    </row>
    <row r="76" spans="2:67" x14ac:dyDescent="0.45">
      <c r="B76" s="1"/>
      <c r="I76" s="120"/>
      <c r="BN76" s="34"/>
      <c r="BO76" s="3"/>
    </row>
    <row r="77" spans="2:67" x14ac:dyDescent="0.45">
      <c r="B77" s="1"/>
      <c r="I77" s="120"/>
      <c r="BN77" s="34"/>
      <c r="BO77" s="3"/>
    </row>
    <row r="78" spans="2:67" x14ac:dyDescent="0.45">
      <c r="B78" s="1"/>
      <c r="I78" s="120"/>
      <c r="BN78" s="34"/>
      <c r="BO78" s="3"/>
    </row>
    <row r="79" spans="2:67" x14ac:dyDescent="0.45">
      <c r="B79" s="1"/>
      <c r="I79" s="120"/>
      <c r="BN79" s="34"/>
      <c r="BO79" s="3"/>
    </row>
    <row r="80" spans="2:67" x14ac:dyDescent="0.45">
      <c r="B80" s="1"/>
      <c r="I80" s="120"/>
      <c r="BN80" s="34"/>
      <c r="BO80" s="3"/>
    </row>
    <row r="81" spans="2:67" x14ac:dyDescent="0.45">
      <c r="B81" s="1"/>
      <c r="I81" s="120"/>
      <c r="BN81" s="34"/>
      <c r="BO81" s="3"/>
    </row>
    <row r="82" spans="2:67" x14ac:dyDescent="0.45">
      <c r="B82" s="1"/>
      <c r="I82" s="120"/>
      <c r="BN82" s="34"/>
      <c r="BO82" s="3"/>
    </row>
    <row r="83" spans="2:67" x14ac:dyDescent="0.45">
      <c r="B83" s="1"/>
      <c r="I83" s="120"/>
      <c r="BN83" s="34"/>
      <c r="BO83" s="3"/>
    </row>
    <row r="84" spans="2:67" x14ac:dyDescent="0.45">
      <c r="B84" s="1"/>
      <c r="I84" s="120"/>
      <c r="BN84" s="34"/>
      <c r="BO84" s="3"/>
    </row>
    <row r="85" spans="2:67" x14ac:dyDescent="0.45">
      <c r="B85" s="1"/>
      <c r="I85" s="120"/>
      <c r="BN85" s="34"/>
      <c r="BO85" s="3"/>
    </row>
    <row r="86" spans="2:67" x14ac:dyDescent="0.45">
      <c r="B86" s="1"/>
      <c r="I86" s="120"/>
      <c r="BN86" s="34"/>
      <c r="BO86" s="3"/>
    </row>
    <row r="87" spans="2:67" x14ac:dyDescent="0.45">
      <c r="B87" s="1"/>
      <c r="I87" s="120"/>
      <c r="BN87" s="34"/>
      <c r="BO87" s="3"/>
    </row>
    <row r="88" spans="2:67" x14ac:dyDescent="0.45">
      <c r="B88" s="1"/>
      <c r="I88" s="120"/>
      <c r="BN88" s="34"/>
      <c r="BO88" s="3"/>
    </row>
    <row r="89" spans="2:67" x14ac:dyDescent="0.45">
      <c r="B89" s="1"/>
      <c r="I89" s="120"/>
      <c r="BN89" s="34"/>
      <c r="BO89" s="3"/>
    </row>
    <row r="90" spans="2:67" x14ac:dyDescent="0.45">
      <c r="B90" s="1"/>
      <c r="I90" s="120"/>
      <c r="BN90" s="34"/>
      <c r="BO90" s="3"/>
    </row>
    <row r="91" spans="2:67" x14ac:dyDescent="0.45">
      <c r="B91" s="1"/>
      <c r="I91" s="120"/>
      <c r="BN91" s="34"/>
      <c r="BO91" s="3"/>
    </row>
    <row r="92" spans="2:67" x14ac:dyDescent="0.45">
      <c r="B92" s="1"/>
      <c r="I92" s="120"/>
      <c r="BN92" s="34"/>
      <c r="BO92" s="3"/>
    </row>
    <row r="93" spans="2:67" x14ac:dyDescent="0.45">
      <c r="B93" s="1"/>
      <c r="I93" s="120"/>
      <c r="BN93" s="34"/>
      <c r="BO93" s="3"/>
    </row>
    <row r="94" spans="2:67" x14ac:dyDescent="0.45">
      <c r="B94" s="1"/>
      <c r="I94" s="120"/>
      <c r="BN94" s="34"/>
      <c r="BO94" s="3"/>
    </row>
    <row r="95" spans="2:67" x14ac:dyDescent="0.45">
      <c r="B95" s="1"/>
      <c r="I95" s="120"/>
      <c r="BN95" s="34"/>
      <c r="BO95" s="3"/>
    </row>
    <row r="96" spans="2:67" x14ac:dyDescent="0.45">
      <c r="B96" s="1"/>
      <c r="I96" s="120"/>
      <c r="BN96" s="34"/>
      <c r="BO96" s="3"/>
    </row>
    <row r="97" spans="2:67" x14ac:dyDescent="0.45">
      <c r="B97" s="1"/>
      <c r="I97" s="120"/>
      <c r="BN97" s="34"/>
      <c r="BO97" s="3"/>
    </row>
    <row r="98" spans="2:67" x14ac:dyDescent="0.45">
      <c r="B98" s="1"/>
      <c r="I98" s="120"/>
      <c r="BN98" s="34"/>
      <c r="BO98" s="3"/>
    </row>
    <row r="99" spans="2:67" x14ac:dyDescent="0.45">
      <c r="B99" s="1"/>
      <c r="I99" s="120"/>
      <c r="BN99" s="34"/>
      <c r="BO99" s="3"/>
    </row>
    <row r="100" spans="2:67" x14ac:dyDescent="0.45">
      <c r="B100" s="1"/>
      <c r="I100" s="120"/>
      <c r="BN100" s="34"/>
      <c r="BO100" s="3"/>
    </row>
    <row r="101" spans="2:67" x14ac:dyDescent="0.45">
      <c r="BN101" s="34"/>
      <c r="BO101" s="3"/>
    </row>
    <row r="102" spans="2:67" x14ac:dyDescent="0.45">
      <c r="BN102" s="34"/>
      <c r="BO102" s="3"/>
    </row>
    <row r="103" spans="2:67" x14ac:dyDescent="0.45">
      <c r="BN103" s="34"/>
      <c r="BO103" s="3"/>
    </row>
    <row r="104" spans="2:67" x14ac:dyDescent="0.45">
      <c r="BN104" s="34"/>
      <c r="BO104" s="3"/>
    </row>
    <row r="105" spans="2:67" x14ac:dyDescent="0.45">
      <c r="BN105" s="34"/>
      <c r="BO105" s="3"/>
    </row>
    <row r="106" spans="2:67" x14ac:dyDescent="0.45">
      <c r="BN106" s="34"/>
      <c r="BO106" s="3"/>
    </row>
    <row r="107" spans="2:67" x14ac:dyDescent="0.45">
      <c r="BN107" s="34"/>
      <c r="BO107" s="3"/>
    </row>
    <row r="108" spans="2:67" x14ac:dyDescent="0.45">
      <c r="BN108" s="34"/>
      <c r="BO108" s="3"/>
    </row>
    <row r="109" spans="2:67" x14ac:dyDescent="0.45">
      <c r="BN109" s="34"/>
      <c r="BO109" s="3"/>
    </row>
    <row r="110" spans="2:67" x14ac:dyDescent="0.45">
      <c r="BN110" s="34"/>
      <c r="BO110" s="3"/>
    </row>
    <row r="111" spans="2:67" x14ac:dyDescent="0.45">
      <c r="BN111" s="34"/>
      <c r="BO111" s="3"/>
    </row>
    <row r="112" spans="2:67" x14ac:dyDescent="0.45">
      <c r="BN112" s="34"/>
      <c r="BO112" s="3"/>
    </row>
    <row r="113" spans="66:67" x14ac:dyDescent="0.45">
      <c r="BN113" s="34"/>
      <c r="BO113" s="3"/>
    </row>
    <row r="114" spans="66:67" x14ac:dyDescent="0.45">
      <c r="BN114" s="34"/>
      <c r="BO114" s="3"/>
    </row>
    <row r="115" spans="66:67" x14ac:dyDescent="0.45">
      <c r="BN115" s="34"/>
      <c r="BO115" s="3"/>
    </row>
    <row r="116" spans="66:67" x14ac:dyDescent="0.45">
      <c r="BN116" s="34"/>
      <c r="BO116" s="3"/>
    </row>
    <row r="117" spans="66:67" x14ac:dyDescent="0.45">
      <c r="BN117" s="34"/>
      <c r="BO117" s="3"/>
    </row>
    <row r="118" spans="66:67" x14ac:dyDescent="0.45">
      <c r="BN118" s="34"/>
      <c r="BO118" s="3"/>
    </row>
    <row r="119" spans="66:67" x14ac:dyDescent="0.45">
      <c r="BN119" s="34"/>
      <c r="BO119" s="3"/>
    </row>
    <row r="120" spans="66:67" x14ac:dyDescent="0.45">
      <c r="BN120" s="34"/>
      <c r="BO120" s="3"/>
    </row>
    <row r="121" spans="66:67" x14ac:dyDescent="0.45">
      <c r="BN121" s="34"/>
      <c r="BO121" s="3"/>
    </row>
    <row r="122" spans="66:67" x14ac:dyDescent="0.45">
      <c r="BN122" s="34"/>
      <c r="BO122" s="3"/>
    </row>
    <row r="123" spans="66:67" x14ac:dyDescent="0.45">
      <c r="BN123" s="34"/>
      <c r="BO123" s="3"/>
    </row>
    <row r="124" spans="66:67" x14ac:dyDescent="0.45">
      <c r="BN124" s="34"/>
      <c r="BO124" s="3"/>
    </row>
    <row r="125" spans="66:67" x14ac:dyDescent="0.45">
      <c r="BN125" s="34"/>
      <c r="BO125" s="3"/>
    </row>
    <row r="126" spans="66:67" x14ac:dyDescent="0.45">
      <c r="BN126" s="34"/>
      <c r="BO126" s="3"/>
    </row>
    <row r="127" spans="66:67" x14ac:dyDescent="0.45">
      <c r="BN127" s="34"/>
      <c r="BO127" s="3"/>
    </row>
    <row r="128" spans="66:67" x14ac:dyDescent="0.45">
      <c r="BN128" s="34"/>
      <c r="BO128" s="3"/>
    </row>
    <row r="129" spans="66:67" x14ac:dyDescent="0.45">
      <c r="BN129" s="34"/>
      <c r="BO129" s="3"/>
    </row>
    <row r="130" spans="66:67" x14ac:dyDescent="0.45">
      <c r="BN130" s="34"/>
      <c r="BO130" s="3"/>
    </row>
    <row r="131" spans="66:67" x14ac:dyDescent="0.45">
      <c r="BN131" s="34"/>
      <c r="BO131" s="3"/>
    </row>
    <row r="132" spans="66:67" x14ac:dyDescent="0.45">
      <c r="BN132" s="34"/>
      <c r="BO132" s="3"/>
    </row>
    <row r="133" spans="66:67" x14ac:dyDescent="0.45">
      <c r="BN133" s="34"/>
      <c r="BO133" s="3"/>
    </row>
    <row r="134" spans="66:67" x14ac:dyDescent="0.45">
      <c r="BN134" s="34"/>
      <c r="BO134" s="3"/>
    </row>
    <row r="135" spans="66:67" x14ac:dyDescent="0.45">
      <c r="BN135" s="34"/>
      <c r="BO135" s="3"/>
    </row>
    <row r="136" spans="66:67" x14ac:dyDescent="0.45">
      <c r="BN136" s="34"/>
      <c r="BO136" s="3"/>
    </row>
    <row r="137" spans="66:67" x14ac:dyDescent="0.45">
      <c r="BN137" s="34"/>
      <c r="BO137" s="3"/>
    </row>
    <row r="138" spans="66:67" x14ac:dyDescent="0.45">
      <c r="BN138" s="34"/>
      <c r="BO138" s="3"/>
    </row>
    <row r="139" spans="66:67" x14ac:dyDescent="0.45">
      <c r="BN139" s="34"/>
      <c r="BO139" s="3"/>
    </row>
    <row r="140" spans="66:67" x14ac:dyDescent="0.45">
      <c r="BN140" s="34"/>
      <c r="BO140" s="3"/>
    </row>
    <row r="141" spans="66:67" x14ac:dyDescent="0.45">
      <c r="BN141" s="34"/>
      <c r="BO141" s="3"/>
    </row>
    <row r="142" spans="66:67" x14ac:dyDescent="0.45">
      <c r="BN142" s="34"/>
      <c r="BO142" s="3"/>
    </row>
    <row r="143" spans="66:67" x14ac:dyDescent="0.45">
      <c r="BN143" s="34"/>
      <c r="BO143" s="3"/>
    </row>
    <row r="144" spans="66:67" x14ac:dyDescent="0.45">
      <c r="BN144" s="34"/>
      <c r="BO144" s="3"/>
    </row>
    <row r="145" spans="66:67" x14ac:dyDescent="0.45">
      <c r="BN145" s="34"/>
      <c r="BO145" s="3"/>
    </row>
    <row r="146" spans="66:67" x14ac:dyDescent="0.45">
      <c r="BN146" s="34"/>
      <c r="BO146" s="3"/>
    </row>
    <row r="147" spans="66:67" x14ac:dyDescent="0.45">
      <c r="BN147" s="34"/>
      <c r="BO147" s="3"/>
    </row>
    <row r="148" spans="66:67" x14ac:dyDescent="0.45">
      <c r="BN148" s="34"/>
      <c r="BO148" s="3"/>
    </row>
    <row r="149" spans="66:67" x14ac:dyDescent="0.45">
      <c r="BN149" s="34"/>
      <c r="BO149" s="3"/>
    </row>
    <row r="150" spans="66:67" x14ac:dyDescent="0.45">
      <c r="BN150" s="34"/>
      <c r="BO150" s="3"/>
    </row>
    <row r="151" spans="66:67" x14ac:dyDescent="0.45">
      <c r="BN151" s="34"/>
      <c r="BO151" s="3"/>
    </row>
    <row r="152" spans="66:67" x14ac:dyDescent="0.45">
      <c r="BN152" s="34"/>
      <c r="BO152" s="3"/>
    </row>
    <row r="153" spans="66:67" x14ac:dyDescent="0.45">
      <c r="BN153" s="34"/>
      <c r="BO153" s="3"/>
    </row>
    <row r="154" spans="66:67" x14ac:dyDescent="0.45">
      <c r="BN154" s="34"/>
      <c r="BO154" s="3"/>
    </row>
    <row r="155" spans="66:67" x14ac:dyDescent="0.45">
      <c r="BN155" s="34"/>
      <c r="BO155" s="3"/>
    </row>
    <row r="156" spans="66:67" x14ac:dyDescent="0.45">
      <c r="BN156" s="34"/>
      <c r="BO156" s="3"/>
    </row>
    <row r="157" spans="66:67" x14ac:dyDescent="0.45">
      <c r="BN157" s="34"/>
      <c r="BO157" s="3"/>
    </row>
    <row r="158" spans="66:67" x14ac:dyDescent="0.45">
      <c r="BN158" s="34"/>
      <c r="BO158" s="3"/>
    </row>
    <row r="159" spans="66:67" x14ac:dyDescent="0.45">
      <c r="BN159" s="34"/>
      <c r="BO159" s="3"/>
    </row>
    <row r="160" spans="66:67" x14ac:dyDescent="0.45">
      <c r="BN160" s="34"/>
      <c r="BO160" s="3"/>
    </row>
    <row r="161" spans="66:67" x14ac:dyDescent="0.45">
      <c r="BN161" s="34"/>
      <c r="BO161" s="3"/>
    </row>
    <row r="162" spans="66:67" x14ac:dyDescent="0.45">
      <c r="BN162" s="34"/>
      <c r="BO162" s="3"/>
    </row>
    <row r="163" spans="66:67" x14ac:dyDescent="0.45">
      <c r="BN163" s="34"/>
      <c r="BO163" s="3"/>
    </row>
    <row r="164" spans="66:67" x14ac:dyDescent="0.45">
      <c r="BN164" s="34"/>
      <c r="BO164" s="3"/>
    </row>
    <row r="165" spans="66:67" x14ac:dyDescent="0.45">
      <c r="BN165" s="34"/>
      <c r="BO165" s="3"/>
    </row>
    <row r="166" spans="66:67" x14ac:dyDescent="0.45">
      <c r="BN166" s="34"/>
      <c r="BO166" s="3"/>
    </row>
    <row r="167" spans="66:67" x14ac:dyDescent="0.45">
      <c r="BN167" s="34"/>
      <c r="BO167" s="3"/>
    </row>
    <row r="168" spans="66:67" x14ac:dyDescent="0.45">
      <c r="BN168" s="34"/>
      <c r="BO168" s="3"/>
    </row>
    <row r="169" spans="66:67" x14ac:dyDescent="0.45">
      <c r="BN169" s="34"/>
      <c r="BO169" s="3"/>
    </row>
    <row r="170" spans="66:67" x14ac:dyDescent="0.45">
      <c r="BN170" s="34"/>
      <c r="BO170" s="3"/>
    </row>
    <row r="171" spans="66:67" x14ac:dyDescent="0.45">
      <c r="BN171" s="34"/>
      <c r="BO171" s="3"/>
    </row>
    <row r="172" spans="66:67" x14ac:dyDescent="0.45">
      <c r="BN172" s="34"/>
      <c r="BO172" s="3"/>
    </row>
    <row r="173" spans="66:67" x14ac:dyDescent="0.45">
      <c r="BN173" s="34"/>
      <c r="BO173" s="3"/>
    </row>
    <row r="174" spans="66:67" x14ac:dyDescent="0.45">
      <c r="BN174" s="34"/>
      <c r="BO174" s="3"/>
    </row>
    <row r="175" spans="66:67" x14ac:dyDescent="0.45">
      <c r="BN175" s="34"/>
      <c r="BO175" s="3"/>
    </row>
    <row r="176" spans="66:67" x14ac:dyDescent="0.45">
      <c r="BN176" s="34"/>
      <c r="BO176" s="3"/>
    </row>
    <row r="177" spans="66:67" x14ac:dyDescent="0.45">
      <c r="BN177" s="34"/>
      <c r="BO177" s="3"/>
    </row>
    <row r="178" spans="66:67" x14ac:dyDescent="0.45">
      <c r="BN178" s="34"/>
      <c r="BO178" s="3"/>
    </row>
    <row r="179" spans="66:67" x14ac:dyDescent="0.45">
      <c r="BN179" s="34"/>
      <c r="BO179" s="3"/>
    </row>
    <row r="180" spans="66:67" x14ac:dyDescent="0.45">
      <c r="BN180" s="34"/>
      <c r="BO180" s="3"/>
    </row>
    <row r="181" spans="66:67" x14ac:dyDescent="0.45">
      <c r="BN181" s="34"/>
      <c r="BO181" s="3"/>
    </row>
    <row r="182" spans="66:67" x14ac:dyDescent="0.45">
      <c r="BN182" s="34"/>
      <c r="BO182" s="3"/>
    </row>
    <row r="183" spans="66:67" x14ac:dyDescent="0.45">
      <c r="BN183" s="34"/>
      <c r="BO183" s="3"/>
    </row>
    <row r="184" spans="66:67" x14ac:dyDescent="0.45">
      <c r="BN184" s="34"/>
      <c r="BO184" s="3"/>
    </row>
    <row r="185" spans="66:67" x14ac:dyDescent="0.45">
      <c r="BN185" s="34"/>
      <c r="BO185" s="3"/>
    </row>
    <row r="186" spans="66:67" x14ac:dyDescent="0.45">
      <c r="BN186" s="34"/>
      <c r="BO186" s="3"/>
    </row>
    <row r="187" spans="66:67" x14ac:dyDescent="0.45">
      <c r="BN187" s="34"/>
      <c r="BO187" s="3"/>
    </row>
    <row r="188" spans="66:67" x14ac:dyDescent="0.45">
      <c r="BN188" s="34"/>
      <c r="BO188" s="3"/>
    </row>
    <row r="189" spans="66:67" x14ac:dyDescent="0.45">
      <c r="BN189" s="34"/>
      <c r="BO189" s="3"/>
    </row>
    <row r="190" spans="66:67" x14ac:dyDescent="0.45">
      <c r="BN190" s="34"/>
      <c r="BO190" s="3"/>
    </row>
    <row r="191" spans="66:67" x14ac:dyDescent="0.45">
      <c r="BN191" s="34"/>
      <c r="BO191" s="3"/>
    </row>
    <row r="192" spans="66:67" x14ac:dyDescent="0.45">
      <c r="BN192" s="34"/>
      <c r="BO192" s="3"/>
    </row>
    <row r="193" spans="66:67" x14ac:dyDescent="0.45">
      <c r="BN193" s="34"/>
      <c r="BO193" s="3"/>
    </row>
    <row r="194" spans="66:67" x14ac:dyDescent="0.45">
      <c r="BN194" s="34"/>
      <c r="BO194" s="3"/>
    </row>
    <row r="195" spans="66:67" x14ac:dyDescent="0.45">
      <c r="BN195" s="34"/>
      <c r="BO195" s="3"/>
    </row>
    <row r="196" spans="66:67" x14ac:dyDescent="0.45">
      <c r="BN196" s="34"/>
      <c r="BO196" s="3"/>
    </row>
    <row r="197" spans="66:67" x14ac:dyDescent="0.45">
      <c r="BN197" s="34"/>
      <c r="BO197" s="3"/>
    </row>
    <row r="198" spans="66:67" x14ac:dyDescent="0.45">
      <c r="BN198" s="34"/>
      <c r="BO198" s="3"/>
    </row>
    <row r="199" spans="66:67" x14ac:dyDescent="0.45">
      <c r="BN199" s="34"/>
      <c r="BO199" s="3"/>
    </row>
    <row r="200" spans="66:67" x14ac:dyDescent="0.45">
      <c r="BN200" s="34"/>
      <c r="BO200" s="3"/>
    </row>
    <row r="201" spans="66:67" x14ac:dyDescent="0.45">
      <c r="BN201" s="34"/>
      <c r="BO201" s="3"/>
    </row>
    <row r="202" spans="66:67" x14ac:dyDescent="0.45">
      <c r="BN202" s="34"/>
      <c r="BO202" s="3"/>
    </row>
    <row r="203" spans="66:67" x14ac:dyDescent="0.45">
      <c r="BN203" s="34"/>
      <c r="BO203" s="3"/>
    </row>
    <row r="204" spans="66:67" x14ac:dyDescent="0.45">
      <c r="BN204" s="34"/>
      <c r="BO204" s="3"/>
    </row>
    <row r="205" spans="66:67" x14ac:dyDescent="0.45">
      <c r="BN205" s="34"/>
      <c r="BO205" s="3"/>
    </row>
    <row r="206" spans="66:67" x14ac:dyDescent="0.45">
      <c r="BN206" s="34"/>
      <c r="BO206" s="3"/>
    </row>
    <row r="207" spans="66:67" x14ac:dyDescent="0.45">
      <c r="BN207" s="34"/>
      <c r="BO207" s="3"/>
    </row>
    <row r="208" spans="66:67" x14ac:dyDescent="0.45">
      <c r="BN208" s="34"/>
      <c r="BO208" s="3"/>
    </row>
    <row r="209" spans="66:67" x14ac:dyDescent="0.45">
      <c r="BN209" s="34"/>
      <c r="BO209" s="3"/>
    </row>
    <row r="210" spans="66:67" x14ac:dyDescent="0.45">
      <c r="BN210" s="34"/>
      <c r="BO210" s="3"/>
    </row>
    <row r="211" spans="66:67" x14ac:dyDescent="0.45">
      <c r="BN211" s="34"/>
      <c r="BO211" s="3"/>
    </row>
    <row r="212" spans="66:67" x14ac:dyDescent="0.45">
      <c r="BN212" s="34"/>
      <c r="BO212" s="3"/>
    </row>
    <row r="213" spans="66:67" x14ac:dyDescent="0.45">
      <c r="BN213" s="34"/>
      <c r="BO213" s="3"/>
    </row>
    <row r="214" spans="66:67" x14ac:dyDescent="0.45">
      <c r="BN214" s="34"/>
      <c r="BO214" s="3"/>
    </row>
    <row r="215" spans="66:67" x14ac:dyDescent="0.45">
      <c r="BN215" s="34"/>
      <c r="BO215" s="3"/>
    </row>
    <row r="216" spans="66:67" x14ac:dyDescent="0.45">
      <c r="BN216" s="34"/>
      <c r="BO216" s="3"/>
    </row>
    <row r="217" spans="66:67" x14ac:dyDescent="0.45">
      <c r="BN217" s="34"/>
      <c r="BO217" s="3"/>
    </row>
    <row r="218" spans="66:67" x14ac:dyDescent="0.45">
      <c r="BN218" s="34"/>
      <c r="BO218" s="3"/>
    </row>
    <row r="219" spans="66:67" x14ac:dyDescent="0.45">
      <c r="BN219" s="34"/>
      <c r="BO219" s="3"/>
    </row>
    <row r="220" spans="66:67" x14ac:dyDescent="0.45">
      <c r="BN220" s="34"/>
      <c r="BO220" s="3"/>
    </row>
    <row r="221" spans="66:67" x14ac:dyDescent="0.45">
      <c r="BN221" s="34"/>
      <c r="BO221" s="3"/>
    </row>
    <row r="222" spans="66:67" x14ac:dyDescent="0.45">
      <c r="BN222" s="34"/>
      <c r="BO222" s="3"/>
    </row>
    <row r="223" spans="66:67" x14ac:dyDescent="0.45">
      <c r="BN223" s="34"/>
      <c r="BO223" s="3"/>
    </row>
    <row r="224" spans="66:67" x14ac:dyDescent="0.45">
      <c r="BN224" s="34"/>
      <c r="BO224" s="3"/>
    </row>
    <row r="225" spans="66:67" x14ac:dyDescent="0.45">
      <c r="BN225" s="34"/>
      <c r="BO225" s="3"/>
    </row>
    <row r="226" spans="66:67" x14ac:dyDescent="0.45">
      <c r="BN226" s="34"/>
      <c r="BO226" s="3"/>
    </row>
    <row r="227" spans="66:67" x14ac:dyDescent="0.45">
      <c r="BN227" s="34"/>
      <c r="BO227" s="3"/>
    </row>
    <row r="228" spans="66:67" x14ac:dyDescent="0.45">
      <c r="BN228" s="34"/>
      <c r="BO228" s="3"/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>
        <v>45352.60056712963</v>
      </c>
      <c r="BO601">
        <v>0</v>
      </c>
    </row>
    <row r="602" spans="66:67" x14ac:dyDescent="0.45">
      <c r="BN602" s="1">
        <v>45352.600960648146</v>
      </c>
      <c r="BO602">
        <v>0</v>
      </c>
    </row>
    <row r="603" spans="66:67" x14ac:dyDescent="0.45">
      <c r="BN603" s="1">
        <v>45352.601331018515</v>
      </c>
      <c r="BO603">
        <v>0</v>
      </c>
    </row>
    <row r="604" spans="66:67" x14ac:dyDescent="0.45">
      <c r="BN604" s="1">
        <v>45352.601701388892</v>
      </c>
      <c r="BO604">
        <v>0</v>
      </c>
    </row>
    <row r="605" spans="66:67" x14ac:dyDescent="0.45">
      <c r="BN605" s="1">
        <v>45352.602129629631</v>
      </c>
      <c r="BO605">
        <v>0</v>
      </c>
    </row>
    <row r="606" spans="66:67" x14ac:dyDescent="0.45">
      <c r="BN606" s="1">
        <v>45352.602500000001</v>
      </c>
      <c r="BO606">
        <v>0</v>
      </c>
    </row>
    <row r="607" spans="66:67" x14ac:dyDescent="0.45">
      <c r="BN607" s="1">
        <v>45352.602870370371</v>
      </c>
      <c r="BO607">
        <v>0</v>
      </c>
    </row>
    <row r="608" spans="66:67" x14ac:dyDescent="0.45">
      <c r="BN608" s="1">
        <v>45352.603275462963</v>
      </c>
      <c r="BO608">
        <v>0</v>
      </c>
    </row>
    <row r="609" spans="66:67" x14ac:dyDescent="0.45">
      <c r="BN609" s="1">
        <v>45352.603668981479</v>
      </c>
      <c r="BO609">
        <v>0</v>
      </c>
    </row>
    <row r="610" spans="66:67" x14ac:dyDescent="0.45">
      <c r="BN610" s="1">
        <v>45352.604062500002</v>
      </c>
      <c r="BO610">
        <v>0</v>
      </c>
    </row>
    <row r="611" spans="66:67" x14ac:dyDescent="0.45">
      <c r="BN611" s="1">
        <v>45352.604479166665</v>
      </c>
      <c r="BO611">
        <v>0</v>
      </c>
    </row>
    <row r="612" spans="66:67" x14ac:dyDescent="0.45">
      <c r="BN612" s="1">
        <v>45352.604861111111</v>
      </c>
      <c r="BO612">
        <v>0</v>
      </c>
    </row>
    <row r="613" spans="66:67" x14ac:dyDescent="0.45">
      <c r="BN613" s="1">
        <v>45352.605185185188</v>
      </c>
      <c r="BO613">
        <v>0</v>
      </c>
    </row>
    <row r="614" spans="66:67" x14ac:dyDescent="0.45">
      <c r="BN614" s="1">
        <v>45352.605532407404</v>
      </c>
      <c r="BO614">
        <v>0</v>
      </c>
    </row>
    <row r="615" spans="66:67" x14ac:dyDescent="0.45">
      <c r="BN615" s="1">
        <v>45352.605902777781</v>
      </c>
      <c r="BO615">
        <v>0</v>
      </c>
    </row>
    <row r="616" spans="66:67" x14ac:dyDescent="0.45">
      <c r="BN616" s="1">
        <v>45352.606296296297</v>
      </c>
      <c r="BO616">
        <v>0</v>
      </c>
    </row>
    <row r="617" spans="66:67" x14ac:dyDescent="0.45">
      <c r="BN617" s="1">
        <v>45352.60670138889</v>
      </c>
      <c r="BO617">
        <v>0</v>
      </c>
    </row>
    <row r="618" spans="66:67" x14ac:dyDescent="0.45">
      <c r="BN618" s="1">
        <v>45352.607071759259</v>
      </c>
      <c r="BO618">
        <v>0</v>
      </c>
    </row>
    <row r="619" spans="66:67" x14ac:dyDescent="0.45">
      <c r="BN619" s="1">
        <v>45352.607511574075</v>
      </c>
      <c r="BO619">
        <v>0</v>
      </c>
    </row>
    <row r="620" spans="66:67" x14ac:dyDescent="0.45">
      <c r="BN620" s="1">
        <v>45352.607893518521</v>
      </c>
      <c r="BO620">
        <v>0</v>
      </c>
    </row>
    <row r="621" spans="66:67" x14ac:dyDescent="0.45">
      <c r="BN621" s="1">
        <v>45352.608287037037</v>
      </c>
      <c r="BO621">
        <v>0</v>
      </c>
    </row>
    <row r="622" spans="66:67" x14ac:dyDescent="0.45">
      <c r="BN622" s="1">
        <v>45352.608657407407</v>
      </c>
      <c r="BO622">
        <v>0</v>
      </c>
    </row>
    <row r="623" spans="66:67" x14ac:dyDescent="0.45">
      <c r="BN623" s="1">
        <v>45352.609050925923</v>
      </c>
      <c r="BO623">
        <v>0</v>
      </c>
    </row>
    <row r="624" spans="66:67" x14ac:dyDescent="0.45">
      <c r="BN624" s="1">
        <v>45352.609444444446</v>
      </c>
      <c r="BO624">
        <v>0</v>
      </c>
    </row>
    <row r="625" spans="66:67" x14ac:dyDescent="0.45">
      <c r="BN625" s="1">
        <v>45352.609791666669</v>
      </c>
      <c r="BO625">
        <v>0</v>
      </c>
    </row>
    <row r="626" spans="66:67" x14ac:dyDescent="0.45">
      <c r="BN626" s="1">
        <v>45352.610127314816</v>
      </c>
      <c r="BO626">
        <v>0</v>
      </c>
    </row>
    <row r="627" spans="66:67" x14ac:dyDescent="0.45">
      <c r="BN627" s="1">
        <v>45352.610497685186</v>
      </c>
      <c r="BO627">
        <v>0</v>
      </c>
    </row>
    <row r="628" spans="66:67" x14ac:dyDescent="0.45">
      <c r="BN628" s="1">
        <v>45352.610879629632</v>
      </c>
      <c r="BO628">
        <v>0</v>
      </c>
    </row>
    <row r="629" spans="66:67" x14ac:dyDescent="0.45">
      <c r="BN629" s="1">
        <v>45352.611192129632</v>
      </c>
      <c r="BO629">
        <v>0</v>
      </c>
    </row>
    <row r="630" spans="66:67" x14ac:dyDescent="0.45">
      <c r="BN630" s="1">
        <v>45352.611574074072</v>
      </c>
      <c r="BO630">
        <v>0</v>
      </c>
    </row>
    <row r="631" spans="66:67" x14ac:dyDescent="0.45">
      <c r="BN631" s="1">
        <v>45352.612002314818</v>
      </c>
      <c r="BO631">
        <v>0</v>
      </c>
    </row>
    <row r="632" spans="66:67" x14ac:dyDescent="0.45">
      <c r="BN632" s="1">
        <v>45352.612395833334</v>
      </c>
      <c r="BO632">
        <v>0</v>
      </c>
    </row>
    <row r="633" spans="66:67" x14ac:dyDescent="0.45">
      <c r="BN633" s="1">
        <v>45352.612800925926</v>
      </c>
      <c r="BO633">
        <v>0</v>
      </c>
    </row>
    <row r="634" spans="66:67" x14ac:dyDescent="0.45">
      <c r="BN634" s="1">
        <v>45352.613159722219</v>
      </c>
      <c r="BO634">
        <v>0</v>
      </c>
    </row>
    <row r="635" spans="66:67" x14ac:dyDescent="0.45">
      <c r="BN635" s="1">
        <v>45352.613553240742</v>
      </c>
      <c r="BO635">
        <v>0</v>
      </c>
    </row>
    <row r="636" spans="66:67" x14ac:dyDescent="0.45">
      <c r="BN636" s="1">
        <v>45352.613854166666</v>
      </c>
      <c r="BO636">
        <v>0</v>
      </c>
    </row>
    <row r="637" spans="66:67" x14ac:dyDescent="0.45">
      <c r="BN637" s="1">
        <v>45352.614212962966</v>
      </c>
      <c r="BO637">
        <v>0</v>
      </c>
    </row>
    <row r="638" spans="66:67" x14ac:dyDescent="0.45">
      <c r="BN638" s="1">
        <v>45352.614571759259</v>
      </c>
      <c r="BO638">
        <v>0</v>
      </c>
    </row>
    <row r="639" spans="66:67" x14ac:dyDescent="0.45">
      <c r="BN639" s="1">
        <v>45352.614791666667</v>
      </c>
      <c r="BO639">
        <v>0</v>
      </c>
    </row>
    <row r="640" spans="66:67" x14ac:dyDescent="0.45">
      <c r="BN640" s="1">
        <v>45352.614976851852</v>
      </c>
      <c r="BO640">
        <v>0</v>
      </c>
    </row>
    <row r="641" spans="66:67" x14ac:dyDescent="0.45">
      <c r="BN641" s="1">
        <v>45352.61519675926</v>
      </c>
      <c r="BO641">
        <v>0</v>
      </c>
    </row>
    <row r="642" spans="66:67" x14ac:dyDescent="0.45">
      <c r="BN642" s="1">
        <v>45352.615370370368</v>
      </c>
      <c r="BO642">
        <v>0</v>
      </c>
    </row>
    <row r="643" spans="66:67" x14ac:dyDescent="0.45">
      <c r="BN643" s="1">
        <v>45352.615613425929</v>
      </c>
      <c r="BO643">
        <v>0</v>
      </c>
    </row>
    <row r="644" spans="66:67" x14ac:dyDescent="0.45">
      <c r="BN644" s="1">
        <v>45352.615798611114</v>
      </c>
      <c r="BO644">
        <v>0</v>
      </c>
    </row>
    <row r="645" spans="66:67" x14ac:dyDescent="0.45">
      <c r="BN645" s="1">
        <v>45352.616041666668</v>
      </c>
      <c r="BO645">
        <v>0</v>
      </c>
    </row>
    <row r="646" spans="66:67" x14ac:dyDescent="0.45">
      <c r="BN646" s="1">
        <v>45352.616238425922</v>
      </c>
      <c r="BO646">
        <v>0</v>
      </c>
    </row>
    <row r="647" spans="66:67" x14ac:dyDescent="0.45">
      <c r="BN647" s="1">
        <v>45352.616400462961</v>
      </c>
      <c r="BO647">
        <v>0</v>
      </c>
    </row>
    <row r="648" spans="66:67" x14ac:dyDescent="0.45">
      <c r="BN648" s="1">
        <v>45352.616643518515</v>
      </c>
      <c r="BO648">
        <v>0</v>
      </c>
    </row>
    <row r="649" spans="66:67" x14ac:dyDescent="0.45">
      <c r="BN649" s="1">
        <v>45352.616840277777</v>
      </c>
      <c r="BO649">
        <v>0</v>
      </c>
    </row>
    <row r="650" spans="66:67" x14ac:dyDescent="0.45">
      <c r="BN650" s="1">
        <v>45352.617048611108</v>
      </c>
      <c r="BO650">
        <v>0</v>
      </c>
    </row>
    <row r="651" spans="66:67" x14ac:dyDescent="0.45">
      <c r="BN651" s="1">
        <v>45352.617222222223</v>
      </c>
      <c r="BO651">
        <v>0</v>
      </c>
    </row>
    <row r="652" spans="66:67" x14ac:dyDescent="0.45">
      <c r="BN652" s="1">
        <v>45352.617465277777</v>
      </c>
      <c r="BO652">
        <v>0</v>
      </c>
    </row>
    <row r="653" spans="66:67" x14ac:dyDescent="0.45">
      <c r="BN653" s="1">
        <v>45352.617731481485</v>
      </c>
      <c r="BO653">
        <v>0</v>
      </c>
    </row>
    <row r="654" spans="66:67" x14ac:dyDescent="0.45">
      <c r="BN654" s="1">
        <v>45352.630185185182</v>
      </c>
      <c r="BO654">
        <v>0</v>
      </c>
    </row>
    <row r="655" spans="66:67" x14ac:dyDescent="0.45">
      <c r="BN655" s="1">
        <v>45352.630381944444</v>
      </c>
      <c r="BO655">
        <v>0</v>
      </c>
    </row>
    <row r="656" spans="66:67" x14ac:dyDescent="0.45">
      <c r="BN656" s="1">
        <v>45352.630578703705</v>
      </c>
      <c r="BO656">
        <v>0</v>
      </c>
    </row>
    <row r="657" spans="66:67" x14ac:dyDescent="0.45">
      <c r="BN657" s="1">
        <v>45352.63076388889</v>
      </c>
      <c r="BO657">
        <v>0</v>
      </c>
    </row>
    <row r="658" spans="66:67" x14ac:dyDescent="0.45">
      <c r="BN658" s="1">
        <v>45352.630972222221</v>
      </c>
      <c r="BO658">
        <v>0</v>
      </c>
    </row>
    <row r="659" spans="66:67" x14ac:dyDescent="0.45">
      <c r="BN659" s="1">
        <v>45352.631249999999</v>
      </c>
      <c r="BO659">
        <v>0</v>
      </c>
    </row>
    <row r="660" spans="66:67" x14ac:dyDescent="0.45">
      <c r="BN660" s="1">
        <v>45352.63144675926</v>
      </c>
      <c r="BO660">
        <v>0</v>
      </c>
    </row>
    <row r="661" spans="66:67" x14ac:dyDescent="0.45">
      <c r="BN661" s="1">
        <v>45352.631631944445</v>
      </c>
      <c r="BO661">
        <v>0</v>
      </c>
    </row>
    <row r="662" spans="66:67" x14ac:dyDescent="0.45">
      <c r="BN662" s="1">
        <v>45352.631805555553</v>
      </c>
      <c r="BO662">
        <v>0</v>
      </c>
    </row>
    <row r="663" spans="66:67" x14ac:dyDescent="0.45">
      <c r="BN663" s="1">
        <v>45352.631979166668</v>
      </c>
      <c r="BO663">
        <v>0</v>
      </c>
    </row>
    <row r="664" spans="66:67" x14ac:dyDescent="0.45">
      <c r="BN664" s="1">
        <v>45352.632465277777</v>
      </c>
      <c r="BO664">
        <v>0</v>
      </c>
    </row>
    <row r="665" spans="66:67" x14ac:dyDescent="0.45">
      <c r="BN665" s="1">
        <v>45352.6327662037</v>
      </c>
      <c r="BO665">
        <v>0</v>
      </c>
    </row>
    <row r="666" spans="66:67" x14ac:dyDescent="0.45">
      <c r="BN666" s="1">
        <v>45352.632962962962</v>
      </c>
      <c r="BO666">
        <v>0</v>
      </c>
    </row>
    <row r="667" spans="66:67" x14ac:dyDescent="0.45">
      <c r="BN667" s="1">
        <v>45352.633252314816</v>
      </c>
      <c r="BO667">
        <v>0</v>
      </c>
    </row>
    <row r="668" spans="66:67" x14ac:dyDescent="0.45">
      <c r="BN668" s="1">
        <v>45352.634745370371</v>
      </c>
      <c r="BO668">
        <v>0</v>
      </c>
    </row>
    <row r="669" spans="66:67" x14ac:dyDescent="0.45">
      <c r="BN669" s="1">
        <v>45352.635671296295</v>
      </c>
      <c r="BO669">
        <v>0</v>
      </c>
    </row>
    <row r="670" spans="66:67" x14ac:dyDescent="0.45">
      <c r="BN670" s="1">
        <v>45352.635844907411</v>
      </c>
      <c r="BO670">
        <v>0</v>
      </c>
    </row>
    <row r="671" spans="66:67" x14ac:dyDescent="0.45">
      <c r="BN671" s="1">
        <v>45352.636087962965</v>
      </c>
      <c r="BO671">
        <v>0</v>
      </c>
    </row>
    <row r="672" spans="66:67" x14ac:dyDescent="0.45">
      <c r="BN672" s="1">
        <v>45352.636331018519</v>
      </c>
      <c r="BO672">
        <v>0</v>
      </c>
    </row>
    <row r="673" spans="66:67" x14ac:dyDescent="0.45">
      <c r="BN673" s="1">
        <v>45352.636574074073</v>
      </c>
      <c r="BO673">
        <v>0</v>
      </c>
    </row>
    <row r="674" spans="66:67" x14ac:dyDescent="0.45">
      <c r="BN674" s="1">
        <v>45352.636793981481</v>
      </c>
      <c r="BO674">
        <v>0</v>
      </c>
    </row>
    <row r="675" spans="66:67" x14ac:dyDescent="0.45">
      <c r="BN675" s="1">
        <v>45352.637013888889</v>
      </c>
      <c r="BO675">
        <v>0</v>
      </c>
    </row>
    <row r="676" spans="66:67" x14ac:dyDescent="0.45">
      <c r="BN676" s="1">
        <v>45352.637303240743</v>
      </c>
      <c r="BO676">
        <v>0</v>
      </c>
    </row>
    <row r="677" spans="66:67" x14ac:dyDescent="0.45">
      <c r="BN677" s="1">
        <v>45352.637476851851</v>
      </c>
      <c r="BO677">
        <v>0</v>
      </c>
    </row>
    <row r="678" spans="66:67" x14ac:dyDescent="0.45">
      <c r="BN678" s="1">
        <v>45352.637650462966</v>
      </c>
      <c r="BO678">
        <v>0</v>
      </c>
    </row>
    <row r="679" spans="66:67" x14ac:dyDescent="0.45">
      <c r="BN679" s="1">
        <v>45352.637858796297</v>
      </c>
      <c r="BO679">
        <v>0</v>
      </c>
    </row>
    <row r="680" spans="66:67" x14ac:dyDescent="0.45">
      <c r="BN680" s="1">
        <v>45352.638078703705</v>
      </c>
      <c r="BO680">
        <v>0</v>
      </c>
    </row>
    <row r="681" spans="66:67" x14ac:dyDescent="0.45">
      <c r="BN681" s="1">
        <v>45352.638275462959</v>
      </c>
      <c r="BO681">
        <v>0</v>
      </c>
    </row>
    <row r="682" spans="66:67" x14ac:dyDescent="0.45">
      <c r="BN682" s="1">
        <v>45352.638472222221</v>
      </c>
      <c r="BO682">
        <v>0</v>
      </c>
    </row>
    <row r="683" spans="66:67" x14ac:dyDescent="0.45">
      <c r="BN683" s="1">
        <v>45352.63863425926</v>
      </c>
      <c r="BO683">
        <v>0</v>
      </c>
    </row>
    <row r="684" spans="66:67" x14ac:dyDescent="0.45">
      <c r="BN684" s="1">
        <v>45352.638807870368</v>
      </c>
      <c r="BO684">
        <v>0</v>
      </c>
    </row>
    <row r="685" spans="66:67" x14ac:dyDescent="0.45">
      <c r="BN685" s="1">
        <v>45352.638981481483</v>
      </c>
      <c r="BO685">
        <v>0</v>
      </c>
    </row>
    <row r="686" spans="66:67" x14ac:dyDescent="0.45">
      <c r="BN686" s="1">
        <v>45352.639247685183</v>
      </c>
      <c r="BO686">
        <v>0</v>
      </c>
    </row>
    <row r="687" spans="66:67" x14ac:dyDescent="0.45">
      <c r="BN687" s="1">
        <v>45352.639444444445</v>
      </c>
      <c r="BO687">
        <v>0</v>
      </c>
    </row>
    <row r="688" spans="66:67" x14ac:dyDescent="0.45">
      <c r="BN688" s="1">
        <v>45352.63962962963</v>
      </c>
      <c r="BO688">
        <v>0</v>
      </c>
    </row>
    <row r="689" spans="66:67" x14ac:dyDescent="0.45">
      <c r="BN689" s="1">
        <v>45352.639791666668</v>
      </c>
      <c r="BO689">
        <v>0</v>
      </c>
    </row>
    <row r="690" spans="66:67" x14ac:dyDescent="0.45">
      <c r="BN690" s="1">
        <v>45352.639965277776</v>
      </c>
      <c r="BO690">
        <v>0</v>
      </c>
    </row>
    <row r="691" spans="66:67" x14ac:dyDescent="0.45">
      <c r="BN691" s="1">
        <v>45352.640138888892</v>
      </c>
      <c r="BO691">
        <v>0</v>
      </c>
    </row>
    <row r="692" spans="66:67" x14ac:dyDescent="0.45">
      <c r="BN692" s="1">
        <v>45352.6403125</v>
      </c>
      <c r="BO692">
        <v>0</v>
      </c>
    </row>
    <row r="693" spans="66:67" x14ac:dyDescent="0.45">
      <c r="BN693" s="1">
        <v>45352.640509259261</v>
      </c>
      <c r="BO693">
        <v>0</v>
      </c>
    </row>
    <row r="694" spans="66:67" x14ac:dyDescent="0.45">
      <c r="BN694" s="1">
        <v>45352.640717592592</v>
      </c>
      <c r="BO694">
        <v>0</v>
      </c>
    </row>
    <row r="695" spans="66:67" x14ac:dyDescent="0.45">
      <c r="BN695" s="1">
        <v>45352.640879629631</v>
      </c>
      <c r="BO695">
        <v>0</v>
      </c>
    </row>
    <row r="696" spans="66:67" x14ac:dyDescent="0.45">
      <c r="BN696" s="1">
        <v>45352.641064814816</v>
      </c>
      <c r="BO696">
        <v>0</v>
      </c>
    </row>
    <row r="697" spans="66:67" x14ac:dyDescent="0.45">
      <c r="BN697" s="1">
        <v>45352.641250000001</v>
      </c>
      <c r="BO697">
        <v>0</v>
      </c>
    </row>
    <row r="698" spans="66:67" x14ac:dyDescent="0.45">
      <c r="BN698" s="1">
        <v>45352.641458333332</v>
      </c>
      <c r="BO698">
        <v>0</v>
      </c>
    </row>
    <row r="699" spans="66:67" x14ac:dyDescent="0.45">
      <c r="BN699" s="1">
        <v>45352.641655092593</v>
      </c>
      <c r="BO699">
        <v>0</v>
      </c>
    </row>
    <row r="700" spans="66:67" x14ac:dyDescent="0.45">
      <c r="BN700" s="1">
        <v>45352.641817129632</v>
      </c>
      <c r="BO700">
        <v>0</v>
      </c>
    </row>
    <row r="701" spans="66:67" x14ac:dyDescent="0.45">
      <c r="BN701" s="1">
        <v>45352.642025462963</v>
      </c>
      <c r="BO701">
        <v>0</v>
      </c>
    </row>
    <row r="702" spans="66:67" x14ac:dyDescent="0.45">
      <c r="BN702" s="1">
        <v>45352.642210648148</v>
      </c>
      <c r="BO702">
        <v>0</v>
      </c>
    </row>
    <row r="703" spans="66:67" x14ac:dyDescent="0.45">
      <c r="BN703" s="1">
        <v>45349.578032407408</v>
      </c>
      <c r="BO703">
        <v>2079.0000000000018</v>
      </c>
    </row>
    <row r="704" spans="66:67" x14ac:dyDescent="0.45">
      <c r="BN704" s="1">
        <v>45349.578321759262</v>
      </c>
      <c r="BO704">
        <v>1992.0000000000018</v>
      </c>
    </row>
    <row r="705" spans="66:67" x14ac:dyDescent="0.45">
      <c r="BN705" s="1">
        <v>45349.578645833331</v>
      </c>
      <c r="BO705">
        <v>1989.0000000000018</v>
      </c>
    </row>
    <row r="706" spans="66:67" x14ac:dyDescent="0.45">
      <c r="BN706" s="1">
        <v>45349.578958333332</v>
      </c>
      <c r="BO706">
        <v>2220.0000000000018</v>
      </c>
    </row>
    <row r="707" spans="66:67" x14ac:dyDescent="0.45">
      <c r="BN707" s="1">
        <v>45349.579259259262</v>
      </c>
      <c r="BO707">
        <v>2169.0000000000018</v>
      </c>
    </row>
    <row r="708" spans="66:67" x14ac:dyDescent="0.45">
      <c r="BN708" s="1">
        <v>45349.579548611109</v>
      </c>
      <c r="BO708">
        <v>2118.0000000000018</v>
      </c>
    </row>
    <row r="709" spans="66:67" x14ac:dyDescent="0.45">
      <c r="BN709" s="1">
        <v>45349.579826388886</v>
      </c>
      <c r="BO709">
        <v>2550.0000000000018</v>
      </c>
    </row>
    <row r="710" spans="66:67" x14ac:dyDescent="0.45">
      <c r="BN710" s="1">
        <v>45349.580138888887</v>
      </c>
      <c r="BO710">
        <v>2718.0000000000018</v>
      </c>
    </row>
    <row r="711" spans="66:67" x14ac:dyDescent="0.45">
      <c r="BN711" s="1">
        <v>45349.580462962964</v>
      </c>
      <c r="BO711">
        <v>2538.0000000000018</v>
      </c>
    </row>
    <row r="712" spans="66:67" x14ac:dyDescent="0.45">
      <c r="BN712" s="1">
        <v>45349.580868055556</v>
      </c>
      <c r="BO712">
        <v>2439.0000000000018</v>
      </c>
    </row>
    <row r="713" spans="66:67" x14ac:dyDescent="0.45">
      <c r="BN713" s="1">
        <v>45349.581192129626</v>
      </c>
      <c r="BO713">
        <v>2628.0000000000018</v>
      </c>
    </row>
    <row r="714" spans="66:67" x14ac:dyDescent="0.45">
      <c r="BN714" s="1">
        <v>45349.581388888888</v>
      </c>
      <c r="BO714">
        <v>2619.0000000000018</v>
      </c>
    </row>
    <row r="715" spans="66:67" x14ac:dyDescent="0.45">
      <c r="BN715" s="1">
        <v>45349.581562500003</v>
      </c>
      <c r="BO715">
        <v>2577.0000000000018</v>
      </c>
    </row>
    <row r="716" spans="66:67" x14ac:dyDescent="0.45">
      <c r="BN716" s="1">
        <v>45349.581747685188</v>
      </c>
      <c r="BO716">
        <v>2574.0000000000018</v>
      </c>
    </row>
    <row r="717" spans="66:67" x14ac:dyDescent="0.45">
      <c r="BN717" s="1">
        <v>45349.581909722219</v>
      </c>
      <c r="BO717">
        <v>2724.0000000000018</v>
      </c>
    </row>
    <row r="718" spans="66:67" x14ac:dyDescent="0.45">
      <c r="BN718" s="1">
        <v>45349.582094907404</v>
      </c>
      <c r="BO718">
        <v>2580.0000000000018</v>
      </c>
    </row>
    <row r="719" spans="66:67" x14ac:dyDescent="0.45">
      <c r="BN719" s="1">
        <v>45349.582256944443</v>
      </c>
      <c r="BO719">
        <v>2505.0000000000018</v>
      </c>
    </row>
    <row r="720" spans="66:67" x14ac:dyDescent="0.45">
      <c r="BN720" s="1">
        <v>45349.582442129627</v>
      </c>
      <c r="BO720">
        <v>2376.0000000000018</v>
      </c>
    </row>
    <row r="721" spans="66:67" x14ac:dyDescent="0.45">
      <c r="BN721" s="1">
        <v>45349.582615740743</v>
      </c>
      <c r="BO721">
        <v>2628.0000000000018</v>
      </c>
    </row>
    <row r="722" spans="66:67" x14ac:dyDescent="0.45">
      <c r="BN722" s="1">
        <v>45349.582824074074</v>
      </c>
      <c r="BO722">
        <v>2763.0000000000018</v>
      </c>
    </row>
    <row r="723" spans="66:67" x14ac:dyDescent="0.45">
      <c r="BN723" s="1">
        <v>45349.582997685182</v>
      </c>
      <c r="BO723">
        <v>2775.0000000000018</v>
      </c>
    </row>
    <row r="724" spans="66:67" x14ac:dyDescent="0.45">
      <c r="BN724" s="1">
        <v>45349.583182870374</v>
      </c>
      <c r="BO724">
        <v>2616.0000000000018</v>
      </c>
    </row>
    <row r="725" spans="66:67" x14ac:dyDescent="0.45">
      <c r="BN725" s="1">
        <v>45349.583356481482</v>
      </c>
      <c r="BO725">
        <v>2625.0000000000018</v>
      </c>
    </row>
    <row r="726" spans="66:67" x14ac:dyDescent="0.45">
      <c r="BN726" s="1">
        <v>45349.58353009259</v>
      </c>
      <c r="BO726">
        <v>2385.0000000000018</v>
      </c>
    </row>
    <row r="727" spans="66:67" x14ac:dyDescent="0.45">
      <c r="BN727" s="1">
        <v>45349.583703703705</v>
      </c>
      <c r="BO727">
        <v>2322.0000000000018</v>
      </c>
    </row>
    <row r="728" spans="66:67" x14ac:dyDescent="0.45">
      <c r="BN728" s="1">
        <v>45349.583877314813</v>
      </c>
      <c r="BO728">
        <v>2385.0000000000018</v>
      </c>
    </row>
    <row r="729" spans="66:67" x14ac:dyDescent="0.45">
      <c r="BN729" s="1">
        <v>45349.584062499998</v>
      </c>
      <c r="BO729">
        <v>2505.0000000000018</v>
      </c>
    </row>
    <row r="730" spans="66:67" x14ac:dyDescent="0.45">
      <c r="BN730" s="1">
        <v>45349.584270833337</v>
      </c>
      <c r="BO730">
        <v>2433.0000000000018</v>
      </c>
    </row>
    <row r="732" spans="66:67" x14ac:dyDescent="0.45">
      <c r="BN732" s="1">
        <v>45358.603113425925</v>
      </c>
      <c r="BO732">
        <v>-442.99999999999994</v>
      </c>
    </row>
    <row r="733" spans="66:67" x14ac:dyDescent="0.45">
      <c r="BN733" s="1">
        <v>45358.603437500002</v>
      </c>
      <c r="BO733">
        <v>-442.99999999999994</v>
      </c>
    </row>
    <row r="734" spans="66:67" x14ac:dyDescent="0.45">
      <c r="BN734" s="1">
        <v>45358.603738425925</v>
      </c>
      <c r="BO734">
        <v>-442.99999999999994</v>
      </c>
    </row>
    <row r="735" spans="66:67" x14ac:dyDescent="0.45">
      <c r="BN735" s="1">
        <v>45358.603993055556</v>
      </c>
      <c r="BO735">
        <v>-442.99999999999994</v>
      </c>
    </row>
    <row r="736" spans="66:67" x14ac:dyDescent="0.45">
      <c r="BN736" s="1">
        <v>45358.604224537034</v>
      </c>
      <c r="BO736">
        <v>-442.99999999999994</v>
      </c>
    </row>
    <row r="737" spans="66:67" x14ac:dyDescent="0.45">
      <c r="BN737" s="1">
        <v>45358.604467592595</v>
      </c>
      <c r="BO737">
        <v>-442.99999999999994</v>
      </c>
    </row>
    <row r="738" spans="66:67" x14ac:dyDescent="0.45">
      <c r="BN738" s="1">
        <v>45358.604722222219</v>
      </c>
      <c r="BO738">
        <v>-442.99999999999994</v>
      </c>
    </row>
    <row r="739" spans="66:67" x14ac:dyDescent="0.45">
      <c r="BN739" s="1">
        <v>45358.605023148149</v>
      </c>
      <c r="BO739">
        <v>-442.99999999999994</v>
      </c>
    </row>
    <row r="740" spans="66:67" x14ac:dyDescent="0.45">
      <c r="BN740" s="1">
        <v>45358.60527777778</v>
      </c>
      <c r="BO740">
        <v>-442.99999999999994</v>
      </c>
    </row>
    <row r="741" spans="66:67" x14ac:dyDescent="0.45">
      <c r="BN741" s="1">
        <v>45358.605567129627</v>
      </c>
      <c r="BO741">
        <v>-442.99999999999994</v>
      </c>
    </row>
    <row r="743" spans="66:67" x14ac:dyDescent="0.45">
      <c r="BN743" s="1">
        <v>45358.606504629628</v>
      </c>
      <c r="BO743">
        <v>-417</v>
      </c>
    </row>
    <row r="745" spans="66:67" x14ac:dyDescent="0.45">
      <c r="BN745" s="1">
        <v>45359.407326388886</v>
      </c>
      <c r="BO745">
        <v>-19</v>
      </c>
    </row>
    <row r="746" spans="66:67" x14ac:dyDescent="0.45">
      <c r="BN746" s="1">
        <v>45359.407534722224</v>
      </c>
      <c r="BO746">
        <v>-19</v>
      </c>
    </row>
    <row r="747" spans="66:67" x14ac:dyDescent="0.45">
      <c r="BN747" s="1">
        <v>45359.407766203702</v>
      </c>
      <c r="BO747">
        <v>-19</v>
      </c>
    </row>
    <row r="748" spans="66:67" x14ac:dyDescent="0.45">
      <c r="BN748" s="1">
        <v>45359.407997685186</v>
      </c>
      <c r="BO748">
        <v>-19</v>
      </c>
    </row>
    <row r="749" spans="66:67" x14ac:dyDescent="0.45">
      <c r="BN749" s="1">
        <v>45359.408310185187</v>
      </c>
      <c r="BO749">
        <v>-19</v>
      </c>
    </row>
    <row r="751" spans="66:67" x14ac:dyDescent="0.45">
      <c r="BN751" s="1">
        <v>45359.81795138889</v>
      </c>
      <c r="BO751">
        <v>-19</v>
      </c>
    </row>
    <row r="752" spans="66:67" x14ac:dyDescent="0.45">
      <c r="BN752" s="1">
        <v>45359.818437499998</v>
      </c>
      <c r="BO752">
        <v>-19</v>
      </c>
    </row>
    <row r="753" spans="66:67" x14ac:dyDescent="0.45">
      <c r="BN753" s="1">
        <v>45359.818680555552</v>
      </c>
      <c r="BO753">
        <v>-19</v>
      </c>
    </row>
    <row r="754" spans="66:67" x14ac:dyDescent="0.45">
      <c r="BN754" s="1">
        <v>45359.818923611114</v>
      </c>
      <c r="BO754">
        <v>-19</v>
      </c>
    </row>
    <row r="755" spans="66:67" x14ac:dyDescent="0.45">
      <c r="BN755" s="1">
        <v>45359.819328703707</v>
      </c>
      <c r="BO755">
        <v>-19</v>
      </c>
    </row>
    <row r="756" spans="66:67" x14ac:dyDescent="0.45">
      <c r="BN756" s="1">
        <v>45359.819641203707</v>
      </c>
      <c r="BO756">
        <v>-19</v>
      </c>
    </row>
    <row r="757" spans="66:67" x14ac:dyDescent="0.45">
      <c r="BN757" s="1">
        <v>45359.819907407407</v>
      </c>
      <c r="BO757">
        <v>-19</v>
      </c>
    </row>
    <row r="758" spans="66:67" x14ac:dyDescent="0.45">
      <c r="BN758" s="1">
        <v>45359.820127314815</v>
      </c>
      <c r="BO758">
        <v>-19</v>
      </c>
    </row>
    <row r="759" spans="66:67" x14ac:dyDescent="0.45">
      <c r="BN759" s="1">
        <v>45359.820393518516</v>
      </c>
      <c r="BO759">
        <v>-19</v>
      </c>
    </row>
    <row r="760" spans="66:67" x14ac:dyDescent="0.45">
      <c r="BN760" s="1">
        <v>45359.820729166669</v>
      </c>
      <c r="BO760">
        <v>-19</v>
      </c>
    </row>
    <row r="762" spans="66:67" x14ac:dyDescent="0.45">
      <c r="BN762" s="1">
        <v>45362.464050925926</v>
      </c>
      <c r="BO762">
        <v>-98</v>
      </c>
    </row>
    <row r="764" spans="66:67" x14ac:dyDescent="0.45">
      <c r="BN764" s="1">
        <v>45362.477280092593</v>
      </c>
      <c r="BO764">
        <v>-98</v>
      </c>
    </row>
    <row r="765" spans="66:67" x14ac:dyDescent="0.45">
      <c r="BN765" s="1">
        <v>45362.477581018517</v>
      </c>
      <c r="BO765">
        <v>-98</v>
      </c>
    </row>
    <row r="766" spans="66:67" x14ac:dyDescent="0.45">
      <c r="BN766" s="1">
        <v>45362.477847222224</v>
      </c>
      <c r="BO766">
        <v>-98</v>
      </c>
    </row>
    <row r="767" spans="66:67" x14ac:dyDescent="0.45">
      <c r="BN767" s="1">
        <v>45362.478252314817</v>
      </c>
      <c r="BO767">
        <v>-98</v>
      </c>
    </row>
    <row r="768" spans="66:67" x14ac:dyDescent="0.45">
      <c r="BN768" s="1">
        <v>45362.47855324074</v>
      </c>
      <c r="BO768">
        <v>-98</v>
      </c>
    </row>
    <row r="770" spans="66:67" x14ac:dyDescent="0.45">
      <c r="BN770" s="1">
        <v>45362.480914351851</v>
      </c>
      <c r="BO770">
        <v>-98</v>
      </c>
    </row>
    <row r="771" spans="66:67" x14ac:dyDescent="0.45">
      <c r="BN771" s="1">
        <v>45362.481249999997</v>
      </c>
      <c r="BO771">
        <v>-98</v>
      </c>
    </row>
    <row r="772" spans="66:67" x14ac:dyDescent="0.45">
      <c r="BN772" s="1">
        <v>45362.481504629628</v>
      </c>
      <c r="BO772">
        <v>-98</v>
      </c>
    </row>
    <row r="773" spans="66:67" x14ac:dyDescent="0.45">
      <c r="BN773" s="1">
        <v>45362.481851851851</v>
      </c>
      <c r="BO773">
        <v>-98</v>
      </c>
    </row>
    <row r="774" spans="66:67" x14ac:dyDescent="0.45">
      <c r="BN774" s="1">
        <v>45362.482129629629</v>
      </c>
      <c r="BO774">
        <v>-98</v>
      </c>
    </row>
    <row r="775" spans="66:67" x14ac:dyDescent="0.45">
      <c r="BN775" s="1">
        <v>45362.482395833336</v>
      </c>
      <c r="BO775">
        <v>-98</v>
      </c>
    </row>
    <row r="776" spans="66:67" x14ac:dyDescent="0.45">
      <c r="BN776" s="1">
        <v>45362.482673611114</v>
      </c>
      <c r="BO776">
        <v>-98</v>
      </c>
    </row>
    <row r="777" spans="66:67" x14ac:dyDescent="0.45">
      <c r="BN777" s="1">
        <v>45362.482939814814</v>
      </c>
      <c r="BO777">
        <v>-98</v>
      </c>
    </row>
    <row r="778" spans="66:67" x14ac:dyDescent="0.45">
      <c r="BN778" s="1">
        <v>45362.483229166668</v>
      </c>
      <c r="BO778">
        <v>-98</v>
      </c>
    </row>
    <row r="779" spans="66:67" x14ac:dyDescent="0.45">
      <c r="BN779" s="1">
        <v>45362.483564814815</v>
      </c>
      <c r="BO779">
        <v>-98</v>
      </c>
    </row>
    <row r="780" spans="66:67" x14ac:dyDescent="0.45">
      <c r="BN780" s="1">
        <v>45362.483831018515</v>
      </c>
      <c r="BO780">
        <v>-98</v>
      </c>
    </row>
    <row r="782" spans="66:67" x14ac:dyDescent="0.45">
      <c r="BN782" s="1">
        <v>45362.485578703701</v>
      </c>
      <c r="BO782">
        <v>-98</v>
      </c>
    </row>
    <row r="784" spans="66:67" x14ac:dyDescent="0.45">
      <c r="BN784" s="1">
        <v>45362.487187500003</v>
      </c>
      <c r="BO784">
        <v>-98</v>
      </c>
    </row>
    <row r="785" spans="66:67" x14ac:dyDescent="0.45">
      <c r="BN785" s="1">
        <v>45362.487488425926</v>
      </c>
      <c r="BO785">
        <v>408</v>
      </c>
    </row>
    <row r="787" spans="66:67" x14ac:dyDescent="0.45">
      <c r="BN787" s="1">
        <v>45362.517812500002</v>
      </c>
      <c r="BO787">
        <v>-110</v>
      </c>
    </row>
    <row r="789" spans="66:67" x14ac:dyDescent="0.45">
      <c r="BN789" s="1">
        <v>45362.533194444448</v>
      </c>
      <c r="BO789">
        <v>-2</v>
      </c>
    </row>
    <row r="790" spans="66:67" x14ac:dyDescent="0.45">
      <c r="BN790" s="1">
        <v>45362.533599537041</v>
      </c>
      <c r="BO790">
        <v>278</v>
      </c>
    </row>
    <row r="792" spans="66:67" x14ac:dyDescent="0.45">
      <c r="BN792" s="1">
        <v>45362.540393518517</v>
      </c>
      <c r="BO792">
        <v>278</v>
      </c>
    </row>
    <row r="793" spans="66:67" x14ac:dyDescent="0.45">
      <c r="BN793" s="1">
        <v>45362.540625000001</v>
      </c>
      <c r="BO793">
        <v>278</v>
      </c>
    </row>
    <row r="794" spans="66:67" x14ac:dyDescent="0.45">
      <c r="BN794" s="1">
        <v>45362.540949074071</v>
      </c>
      <c r="BO794">
        <v>278</v>
      </c>
    </row>
    <row r="795" spans="66:67" x14ac:dyDescent="0.45">
      <c r="BN795" s="1">
        <v>45362.541215277779</v>
      </c>
      <c r="BO795">
        <v>278</v>
      </c>
    </row>
    <row r="796" spans="66:67" x14ac:dyDescent="0.45">
      <c r="BN796" s="1">
        <v>45362.541701388887</v>
      </c>
      <c r="BO796">
        <v>278</v>
      </c>
    </row>
    <row r="797" spans="66:67" x14ac:dyDescent="0.45">
      <c r="BN797" s="1">
        <v>45362.542002314818</v>
      </c>
      <c r="BO797">
        <v>278</v>
      </c>
    </row>
    <row r="798" spans="66:67" x14ac:dyDescent="0.45">
      <c r="BN798" s="1">
        <v>45362.542245370372</v>
      </c>
      <c r="BO798">
        <v>278</v>
      </c>
    </row>
    <row r="799" spans="66:67" x14ac:dyDescent="0.45">
      <c r="BN799" s="1">
        <v>45362.542500000003</v>
      </c>
      <c r="BO799">
        <v>278</v>
      </c>
    </row>
    <row r="800" spans="66:67" x14ac:dyDescent="0.45">
      <c r="BN800" s="1">
        <v>45362.54277777778</v>
      </c>
      <c r="BO800">
        <v>278</v>
      </c>
    </row>
    <row r="801" spans="66:67" x14ac:dyDescent="0.45">
      <c r="BN801" s="1">
        <v>45362.543055555558</v>
      </c>
      <c r="BO801">
        <v>278</v>
      </c>
    </row>
    <row r="802" spans="66:67" x14ac:dyDescent="0.45">
      <c r="BN802" s="1">
        <v>45362.543287037035</v>
      </c>
      <c r="BO802">
        <v>278</v>
      </c>
    </row>
    <row r="803" spans="66:67" x14ac:dyDescent="0.45">
      <c r="BN803" s="1">
        <v>45362.543587962966</v>
      </c>
      <c r="BO803">
        <v>278</v>
      </c>
    </row>
    <row r="804" spans="66:67" x14ac:dyDescent="0.45">
      <c r="BN804" s="1">
        <v>45362.543946759259</v>
      </c>
      <c r="BO804">
        <v>278</v>
      </c>
    </row>
    <row r="805" spans="66:67" x14ac:dyDescent="0.45">
      <c r="BN805" s="1">
        <v>45362.544398148151</v>
      </c>
      <c r="BO805">
        <v>518</v>
      </c>
    </row>
    <row r="806" spans="66:67" x14ac:dyDescent="0.45">
      <c r="BN806" s="1">
        <v>45362.544756944444</v>
      </c>
      <c r="BO806">
        <v>518</v>
      </c>
    </row>
    <row r="807" spans="66:67" x14ac:dyDescent="0.45">
      <c r="BN807" s="1">
        <v>45362.545243055552</v>
      </c>
      <c r="BO807">
        <v>518</v>
      </c>
    </row>
    <row r="808" spans="66:67" x14ac:dyDescent="0.45">
      <c r="BN808" s="1">
        <v>45362.545601851853</v>
      </c>
      <c r="BO808">
        <v>518</v>
      </c>
    </row>
    <row r="809" spans="66:67" x14ac:dyDescent="0.45">
      <c r="BN809" s="1">
        <v>45362.545972222222</v>
      </c>
      <c r="BO809">
        <v>518</v>
      </c>
    </row>
    <row r="810" spans="66:67" x14ac:dyDescent="0.45">
      <c r="BN810" s="1">
        <v>45362.546435185184</v>
      </c>
      <c r="BO810">
        <v>518</v>
      </c>
    </row>
    <row r="811" spans="66:67" x14ac:dyDescent="0.45">
      <c r="BN811" s="1">
        <v>45362.546909722223</v>
      </c>
      <c r="BO811">
        <v>518</v>
      </c>
    </row>
    <row r="812" spans="66:67" x14ac:dyDescent="0.45">
      <c r="BN812" s="1">
        <v>45362.547361111108</v>
      </c>
      <c r="BO812">
        <v>518</v>
      </c>
    </row>
    <row r="813" spans="66:67" x14ac:dyDescent="0.45">
      <c r="BN813" s="1">
        <v>45362.547858796293</v>
      </c>
      <c r="BO813">
        <v>518</v>
      </c>
    </row>
    <row r="814" spans="66:67" x14ac:dyDescent="0.45">
      <c r="BN814" s="1">
        <v>45362.548194444447</v>
      </c>
      <c r="BO814">
        <v>518</v>
      </c>
    </row>
    <row r="815" spans="66:67" x14ac:dyDescent="0.45">
      <c r="BN815" s="1">
        <v>45362.548576388886</v>
      </c>
      <c r="BO815">
        <v>518</v>
      </c>
    </row>
    <row r="816" spans="66:67" x14ac:dyDescent="0.45">
      <c r="BN816" s="1">
        <v>45362.548877314817</v>
      </c>
      <c r="BO816">
        <v>518</v>
      </c>
    </row>
    <row r="817" spans="66:67" x14ac:dyDescent="0.45">
      <c r="BN817" s="1">
        <v>45362.549166666664</v>
      </c>
      <c r="BO817">
        <v>518</v>
      </c>
    </row>
    <row r="819" spans="66:67" x14ac:dyDescent="0.45">
      <c r="BN819" s="1">
        <v>45362.611203703702</v>
      </c>
      <c r="BO819">
        <v>518</v>
      </c>
    </row>
    <row r="820" spans="66:67" x14ac:dyDescent="0.45">
      <c r="BN820" s="1">
        <v>45362.611678240741</v>
      </c>
      <c r="BO820">
        <v>798</v>
      </c>
    </row>
    <row r="821" spans="66:67" x14ac:dyDescent="0.45">
      <c r="BN821" s="1">
        <v>45362.61210648148</v>
      </c>
      <c r="BO821">
        <v>798</v>
      </c>
    </row>
    <row r="822" spans="66:67" x14ac:dyDescent="0.45">
      <c r="BN822" s="1">
        <v>45362.612627314818</v>
      </c>
      <c r="BO822">
        <v>798</v>
      </c>
    </row>
    <row r="823" spans="66:67" x14ac:dyDescent="0.45">
      <c r="BN823" s="1">
        <v>45362.61314814815</v>
      </c>
      <c r="BO823">
        <v>798</v>
      </c>
    </row>
    <row r="824" spans="66:67" x14ac:dyDescent="0.45">
      <c r="BN824" s="1">
        <v>45362.613680555558</v>
      </c>
      <c r="BO824">
        <v>798</v>
      </c>
    </row>
    <row r="825" spans="66:67" x14ac:dyDescent="0.45">
      <c r="BN825" s="1">
        <v>45362.614212962966</v>
      </c>
      <c r="BO825">
        <v>798</v>
      </c>
    </row>
    <row r="827" spans="66:67" x14ac:dyDescent="0.45">
      <c r="BN827" s="1">
        <v>45362.645162037035</v>
      </c>
      <c r="BO827">
        <v>-108</v>
      </c>
    </row>
    <row r="828" spans="66:67" x14ac:dyDescent="0.45">
      <c r="BN828" s="1">
        <v>45362.645312499997</v>
      </c>
      <c r="BO828">
        <v>-108</v>
      </c>
    </row>
    <row r="829" spans="66:67" x14ac:dyDescent="0.45">
      <c r="BN829" s="1">
        <v>45362.645486111112</v>
      </c>
      <c r="BO829">
        <v>-108</v>
      </c>
    </row>
    <row r="830" spans="66:67" x14ac:dyDescent="0.45">
      <c r="BN830" s="1">
        <v>45362.64565972222</v>
      </c>
      <c r="BO830">
        <v>-108</v>
      </c>
    </row>
    <row r="831" spans="66:67" x14ac:dyDescent="0.45">
      <c r="BN831" s="1">
        <v>45362.645821759259</v>
      </c>
      <c r="BO831">
        <v>-108</v>
      </c>
    </row>
    <row r="832" spans="66:67" x14ac:dyDescent="0.45">
      <c r="BN832" s="1">
        <v>45362.646041666667</v>
      </c>
      <c r="BO832">
        <v>-108</v>
      </c>
    </row>
    <row r="833" spans="66:67" x14ac:dyDescent="0.45">
      <c r="BN833" s="1">
        <v>45362.646319444444</v>
      </c>
      <c r="BO833">
        <v>-108</v>
      </c>
    </row>
    <row r="834" spans="66:67" x14ac:dyDescent="0.45">
      <c r="BN834" s="1">
        <v>45362.646562499998</v>
      </c>
      <c r="BO834">
        <v>-108</v>
      </c>
    </row>
    <row r="835" spans="66:67" x14ac:dyDescent="0.45">
      <c r="BN835" s="1">
        <v>45362.646817129629</v>
      </c>
      <c r="BO835">
        <v>-108</v>
      </c>
    </row>
    <row r="836" spans="66:67" x14ac:dyDescent="0.45">
      <c r="BN836" s="1">
        <v>45362.647106481483</v>
      </c>
      <c r="BO836">
        <v>-108</v>
      </c>
    </row>
    <row r="838" spans="66:67" x14ac:dyDescent="0.45">
      <c r="BN838" s="1">
        <v>45362.648553240739</v>
      </c>
      <c r="BO838">
        <v>270</v>
      </c>
    </row>
    <row r="839" spans="66:67" x14ac:dyDescent="0.45">
      <c r="BN839" s="1">
        <v>45362.648854166669</v>
      </c>
      <c r="BO839">
        <v>270</v>
      </c>
    </row>
    <row r="841" spans="66:67" x14ac:dyDescent="0.45">
      <c r="BN841" s="1">
        <v>45362.649525462963</v>
      </c>
      <c r="BO841">
        <v>540</v>
      </c>
    </row>
    <row r="842" spans="66:67" x14ac:dyDescent="0.45">
      <c r="BN842" s="1">
        <v>45362.649895833332</v>
      </c>
      <c r="BO842">
        <v>810</v>
      </c>
    </row>
    <row r="843" spans="66:67" x14ac:dyDescent="0.45">
      <c r="BN843" s="1">
        <v>45362.650243055556</v>
      </c>
      <c r="BO843">
        <v>810</v>
      </c>
    </row>
    <row r="844" spans="66:67" x14ac:dyDescent="0.45">
      <c r="BN844" s="1">
        <v>45362.650416666664</v>
      </c>
      <c r="BO844">
        <v>810</v>
      </c>
    </row>
    <row r="845" spans="66:67" x14ac:dyDescent="0.45">
      <c r="BN845" s="1">
        <v>45362.650613425925</v>
      </c>
      <c r="BO845">
        <v>810</v>
      </c>
    </row>
    <row r="846" spans="66:67" x14ac:dyDescent="0.45">
      <c r="BN846" s="1">
        <v>45362.650775462964</v>
      </c>
      <c r="BO846">
        <v>810</v>
      </c>
    </row>
    <row r="847" spans="66:67" x14ac:dyDescent="0.45">
      <c r="BN847" s="1">
        <v>45362.650937500002</v>
      </c>
      <c r="BO847">
        <v>810</v>
      </c>
    </row>
    <row r="848" spans="66:67" x14ac:dyDescent="0.45">
      <c r="BN848" s="1">
        <v>45362.651122685187</v>
      </c>
      <c r="BO848">
        <v>810</v>
      </c>
    </row>
    <row r="849" spans="66:67" x14ac:dyDescent="0.45">
      <c r="BN849" s="1">
        <v>45362.651284722226</v>
      </c>
      <c r="BO849">
        <v>810</v>
      </c>
    </row>
    <row r="850" spans="66:67" x14ac:dyDescent="0.45">
      <c r="BN850" s="1">
        <v>45362.651469907411</v>
      </c>
      <c r="BO850">
        <v>810</v>
      </c>
    </row>
    <row r="851" spans="66:67" x14ac:dyDescent="0.45">
      <c r="BN851" s="1">
        <v>45362.651643518519</v>
      </c>
      <c r="BO851">
        <v>810</v>
      </c>
    </row>
    <row r="852" spans="66:67" x14ac:dyDescent="0.45">
      <c r="BN852" s="1">
        <v>45362.651817129627</v>
      </c>
      <c r="BO852">
        <v>810</v>
      </c>
    </row>
    <row r="853" spans="66:67" x14ac:dyDescent="0.45">
      <c r="BN853" s="1">
        <v>45362.651979166665</v>
      </c>
      <c r="BO853">
        <v>810</v>
      </c>
    </row>
    <row r="854" spans="66:67" x14ac:dyDescent="0.45">
      <c r="BN854" s="1">
        <v>45362.65216435185</v>
      </c>
      <c r="BO854">
        <v>810</v>
      </c>
    </row>
    <row r="855" spans="66:67" x14ac:dyDescent="0.45">
      <c r="BN855" s="1">
        <v>45362.652326388888</v>
      </c>
      <c r="BO855">
        <v>810</v>
      </c>
    </row>
    <row r="856" spans="66:67" x14ac:dyDescent="0.45">
      <c r="BN856" s="1">
        <v>45362.652511574073</v>
      </c>
      <c r="BO856">
        <v>810</v>
      </c>
    </row>
    <row r="857" spans="66:67" x14ac:dyDescent="0.45">
      <c r="BN857" s="1">
        <v>45362.652685185189</v>
      </c>
      <c r="BO857">
        <v>810</v>
      </c>
    </row>
    <row r="858" spans="66:67" x14ac:dyDescent="0.45">
      <c r="BN858" s="1">
        <v>45362.65284722222</v>
      </c>
      <c r="BO858">
        <v>810</v>
      </c>
    </row>
    <row r="859" spans="66:67" x14ac:dyDescent="0.45">
      <c r="BN859" s="1">
        <v>45362.653020833335</v>
      </c>
      <c r="BO859">
        <v>810</v>
      </c>
    </row>
    <row r="860" spans="66:67" x14ac:dyDescent="0.45">
      <c r="BN860" s="1">
        <v>45362.65320601852</v>
      </c>
      <c r="BO860">
        <v>810</v>
      </c>
    </row>
    <row r="861" spans="66:67" x14ac:dyDescent="0.45">
      <c r="BN861" s="1">
        <v>45362.653368055559</v>
      </c>
      <c r="BO861">
        <v>810</v>
      </c>
    </row>
    <row r="862" spans="66:67" x14ac:dyDescent="0.45">
      <c r="BN862" s="1">
        <v>45362.653541666667</v>
      </c>
      <c r="BO862">
        <v>810</v>
      </c>
    </row>
    <row r="863" spans="66:67" x14ac:dyDescent="0.45">
      <c r="BN863" s="1">
        <v>45362.653715277775</v>
      </c>
      <c r="BO863">
        <v>810</v>
      </c>
    </row>
    <row r="864" spans="66:67" x14ac:dyDescent="0.45">
      <c r="BN864" s="1">
        <v>45362.65388888889</v>
      </c>
      <c r="BO864">
        <v>810</v>
      </c>
    </row>
    <row r="865" spans="66:67" x14ac:dyDescent="0.45">
      <c r="BN865" s="1">
        <v>45362.654062499998</v>
      </c>
      <c r="BO865">
        <v>810</v>
      </c>
    </row>
    <row r="866" spans="66:67" x14ac:dyDescent="0.45">
      <c r="BN866" s="1">
        <v>45362.654247685183</v>
      </c>
      <c r="BO866">
        <v>810</v>
      </c>
    </row>
    <row r="867" spans="66:67" x14ac:dyDescent="0.45">
      <c r="BN867" s="1">
        <v>45362.654409722221</v>
      </c>
      <c r="BO867">
        <v>810</v>
      </c>
    </row>
    <row r="868" spans="66:67" x14ac:dyDescent="0.45">
      <c r="BN868" s="1">
        <v>45362.654606481483</v>
      </c>
      <c r="BO868">
        <v>810</v>
      </c>
    </row>
    <row r="870" spans="66:67" x14ac:dyDescent="0.45">
      <c r="BN870" s="1">
        <v>45362.751620370371</v>
      </c>
      <c r="BO870">
        <v>810</v>
      </c>
    </row>
    <row r="871" spans="66:67" x14ac:dyDescent="0.45">
      <c r="BN871" s="1">
        <v>45362.751770833333</v>
      </c>
      <c r="BO871">
        <v>810</v>
      </c>
    </row>
    <row r="872" spans="66:67" x14ac:dyDescent="0.45">
      <c r="BN872" s="1">
        <v>45362.751944444448</v>
      </c>
      <c r="BO872">
        <v>810</v>
      </c>
    </row>
    <row r="873" spans="66:67" x14ac:dyDescent="0.45">
      <c r="BN873" s="1">
        <v>45362.752106481479</v>
      </c>
      <c r="BO873">
        <v>810</v>
      </c>
    </row>
    <row r="874" spans="66:67" x14ac:dyDescent="0.45">
      <c r="BN874" s="1">
        <v>45362.752326388887</v>
      </c>
      <c r="BO874">
        <v>810</v>
      </c>
    </row>
    <row r="876" spans="66:67" x14ac:dyDescent="0.45">
      <c r="BN876" s="1">
        <v>45364.558749999997</v>
      </c>
      <c r="BO876">
        <v>28.5</v>
      </c>
    </row>
    <row r="878" spans="66:67" x14ac:dyDescent="0.45">
      <c r="BN878" s="1">
        <v>45364.581145833334</v>
      </c>
      <c r="BO878">
        <v>28.5</v>
      </c>
    </row>
    <row r="880" spans="66:67" x14ac:dyDescent="0.45">
      <c r="BN880" s="1">
        <v>45367.906215277777</v>
      </c>
      <c r="BO880">
        <v>0</v>
      </c>
    </row>
    <row r="881" spans="66:67" x14ac:dyDescent="0.45">
      <c r="BN881" s="1">
        <v>45367.906585648147</v>
      </c>
      <c r="BO881">
        <v>0</v>
      </c>
    </row>
    <row r="882" spans="66:67" x14ac:dyDescent="0.45">
      <c r="BN882" s="1">
        <v>45367.906921296293</v>
      </c>
      <c r="BO882">
        <v>0</v>
      </c>
    </row>
    <row r="883" spans="66:67" x14ac:dyDescent="0.45">
      <c r="BN883" s="1">
        <v>45367.907268518517</v>
      </c>
      <c r="BO883">
        <v>0</v>
      </c>
    </row>
    <row r="884" spans="66:67" x14ac:dyDescent="0.45">
      <c r="BN884" s="1">
        <v>45367.907627314817</v>
      </c>
      <c r="BO884">
        <v>0</v>
      </c>
    </row>
    <row r="885" spans="66:67" x14ac:dyDescent="0.45">
      <c r="BN885" s="1">
        <v>45367.908043981479</v>
      </c>
      <c r="BO885">
        <v>0</v>
      </c>
    </row>
    <row r="887" spans="66:67" x14ac:dyDescent="0.45">
      <c r="BN887" s="1">
        <v>45370.84983796296</v>
      </c>
      <c r="BO887">
        <v>-81.600000000000364</v>
      </c>
    </row>
    <row r="889" spans="66:67" x14ac:dyDescent="0.45">
      <c r="BN889" s="1">
        <v>45370.877152777779</v>
      </c>
      <c r="BO889">
        <v>-2200.5</v>
      </c>
    </row>
    <row r="890" spans="66:67" x14ac:dyDescent="0.45">
      <c r="BN890" s="1">
        <v>45370.877395833333</v>
      </c>
      <c r="BO890">
        <v>-2200.5</v>
      </c>
    </row>
    <row r="891" spans="66:67" x14ac:dyDescent="0.45">
      <c r="BN891" s="1">
        <v>45370.877627314818</v>
      </c>
      <c r="BO891">
        <v>-2200.5</v>
      </c>
    </row>
    <row r="892" spans="66:67" x14ac:dyDescent="0.45">
      <c r="BN892" s="1">
        <v>45370.878067129626</v>
      </c>
      <c r="BO892">
        <v>-2200.5</v>
      </c>
    </row>
    <row r="893" spans="66:67" x14ac:dyDescent="0.45">
      <c r="BN893" s="1">
        <v>45370.878321759257</v>
      </c>
      <c r="BO893">
        <v>-2200.5</v>
      </c>
    </row>
    <row r="894" spans="66:67" x14ac:dyDescent="0.45">
      <c r="BN894" s="1">
        <v>45370.878576388888</v>
      </c>
      <c r="BO894">
        <v>-2200.5</v>
      </c>
    </row>
    <row r="895" spans="66:67" x14ac:dyDescent="0.45">
      <c r="BN895" s="1">
        <v>45370.878842592596</v>
      </c>
      <c r="BO895">
        <v>-2200.5</v>
      </c>
    </row>
    <row r="897" spans="66:67" x14ac:dyDescent="0.45">
      <c r="BN897" s="1">
        <v>45370.882662037038</v>
      </c>
      <c r="BO897">
        <v>-2200.5</v>
      </c>
    </row>
    <row r="899" spans="66:67" x14ac:dyDescent="0.45">
      <c r="BN899" s="1">
        <v>45371.723020833335</v>
      </c>
      <c r="BO899">
        <v>236.625</v>
      </c>
    </row>
    <row r="900" spans="66:67" x14ac:dyDescent="0.45">
      <c r="BN900" s="1">
        <v>45371.723229166666</v>
      </c>
      <c r="BO900">
        <v>236.625</v>
      </c>
    </row>
    <row r="902" spans="66:67" x14ac:dyDescent="0.45">
      <c r="BN902" s="1">
        <v>45371.732465277775</v>
      </c>
      <c r="BO902">
        <v>0</v>
      </c>
    </row>
    <row r="903" spans="66:67" x14ac:dyDescent="0.45">
      <c r="BN903" s="1">
        <v>45371.732858796298</v>
      </c>
      <c r="BO903">
        <v>0</v>
      </c>
    </row>
    <row r="904" spans="66:67" x14ac:dyDescent="0.45">
      <c r="BN904" s="1">
        <v>45371.733148148145</v>
      </c>
      <c r="BO904">
        <v>0</v>
      </c>
    </row>
    <row r="906" spans="66:67" x14ac:dyDescent="0.45">
      <c r="BN906" s="1">
        <v>45371.750208333331</v>
      </c>
      <c r="BO906">
        <v>0</v>
      </c>
    </row>
    <row r="907" spans="66:67" x14ac:dyDescent="0.45">
      <c r="BN907" s="1">
        <v>45371.750497685185</v>
      </c>
      <c r="BO907">
        <v>0</v>
      </c>
    </row>
    <row r="908" spans="66:67" x14ac:dyDescent="0.45">
      <c r="BN908" s="1">
        <v>45371.750740740739</v>
      </c>
      <c r="BO908">
        <v>0</v>
      </c>
    </row>
    <row r="909" spans="66:67" x14ac:dyDescent="0.45">
      <c r="BN909" s="1">
        <v>45371.751018518517</v>
      </c>
      <c r="BO909">
        <v>0</v>
      </c>
    </row>
    <row r="910" spans="66:67" x14ac:dyDescent="0.45">
      <c r="BN910" s="1">
        <v>45371.751284722224</v>
      </c>
      <c r="BO910">
        <v>0</v>
      </c>
    </row>
    <row r="912" spans="66:67" x14ac:dyDescent="0.45">
      <c r="BN912" s="1">
        <v>45372.42423611111</v>
      </c>
      <c r="BO912">
        <v>-47.499999999999773</v>
      </c>
    </row>
    <row r="913" spans="66:67" x14ac:dyDescent="0.45">
      <c r="BN913" s="1">
        <v>45372.42465277778</v>
      </c>
      <c r="BO913">
        <v>-47.499999999999773</v>
      </c>
    </row>
    <row r="914" spans="66:67" x14ac:dyDescent="0.45">
      <c r="BN914" s="1">
        <v>45372.424976851849</v>
      </c>
      <c r="BO914">
        <v>-47.499999999999773</v>
      </c>
    </row>
    <row r="915" spans="66:67" x14ac:dyDescent="0.45">
      <c r="BN915" s="1">
        <v>45372.425243055557</v>
      </c>
      <c r="BO915">
        <v>-47.499999999999773</v>
      </c>
    </row>
    <row r="916" spans="66:67" x14ac:dyDescent="0.45">
      <c r="BN916" s="1">
        <v>45372.425578703704</v>
      </c>
      <c r="BO916">
        <v>-47.499999999999773</v>
      </c>
    </row>
    <row r="917" spans="66:67" x14ac:dyDescent="0.45">
      <c r="BN917" s="1">
        <v>45372.425925925927</v>
      </c>
      <c r="BO917">
        <v>-47.499999999999773</v>
      </c>
    </row>
    <row r="918" spans="66:67" x14ac:dyDescent="0.45">
      <c r="BN918" s="1">
        <v>45372.426226851851</v>
      </c>
      <c r="BO918">
        <v>-47.499999999999773</v>
      </c>
    </row>
    <row r="919" spans="66:67" x14ac:dyDescent="0.45">
      <c r="BN919" s="1">
        <v>45372.426539351851</v>
      </c>
      <c r="BO919">
        <v>-47.499999999999773</v>
      </c>
    </row>
    <row r="920" spans="66:67" x14ac:dyDescent="0.45">
      <c r="BN920" s="1">
        <v>45372.426805555559</v>
      </c>
      <c r="BO920">
        <v>-47.499999999999773</v>
      </c>
    </row>
    <row r="921" spans="66:67" x14ac:dyDescent="0.45">
      <c r="BN921" s="1">
        <v>45372.427094907405</v>
      </c>
      <c r="BO921">
        <v>-47.499999999999773</v>
      </c>
    </row>
    <row r="922" spans="66:67" x14ac:dyDescent="0.45">
      <c r="BN922" s="1">
        <v>45372.427407407406</v>
      </c>
      <c r="BO922">
        <v>-47.499999999999773</v>
      </c>
    </row>
    <row r="923" spans="66:67" x14ac:dyDescent="0.45">
      <c r="BN923" s="1">
        <v>45372.427766203706</v>
      </c>
      <c r="BO923">
        <v>-47.499999999999773</v>
      </c>
    </row>
    <row r="924" spans="66:67" x14ac:dyDescent="0.45">
      <c r="BN924" s="1">
        <v>45372.428078703706</v>
      </c>
      <c r="BO924">
        <v>-47.499999999999773</v>
      </c>
    </row>
    <row r="925" spans="66:67" x14ac:dyDescent="0.45">
      <c r="BN925" s="1">
        <v>45372.428368055553</v>
      </c>
      <c r="BO925">
        <v>-47.499999999999773</v>
      </c>
    </row>
    <row r="926" spans="66:67" x14ac:dyDescent="0.45">
      <c r="BN926" s="1">
        <v>45372.428668981483</v>
      </c>
      <c r="BO926">
        <v>-47.499999999999773</v>
      </c>
    </row>
    <row r="927" spans="66:67" x14ac:dyDescent="0.45">
      <c r="BN927" s="1">
        <v>45372.428946759261</v>
      </c>
      <c r="BO927">
        <v>-47.499999999999773</v>
      </c>
    </row>
    <row r="928" spans="66:67" x14ac:dyDescent="0.45">
      <c r="BN928" s="1">
        <v>45372.429247685184</v>
      </c>
      <c r="BO928">
        <v>-47.499999999999773</v>
      </c>
    </row>
    <row r="929" spans="66:67" x14ac:dyDescent="0.45">
      <c r="BN929" s="1">
        <v>45372.429548611108</v>
      </c>
      <c r="BO929">
        <v>-47.499999999999773</v>
      </c>
    </row>
    <row r="930" spans="66:67" x14ac:dyDescent="0.45">
      <c r="BN930" s="1">
        <v>45372.429826388892</v>
      </c>
      <c r="BO930">
        <v>-47.499999999999773</v>
      </c>
    </row>
    <row r="931" spans="66:67" x14ac:dyDescent="0.45">
      <c r="BN931" s="1">
        <v>45372.430115740739</v>
      </c>
      <c r="BO931">
        <v>-47.499999999999773</v>
      </c>
    </row>
    <row r="932" spans="66:67" x14ac:dyDescent="0.45">
      <c r="BN932" s="1">
        <v>45372.430393518516</v>
      </c>
      <c r="BO932">
        <v>-47.499999999999773</v>
      </c>
    </row>
    <row r="933" spans="66:67" x14ac:dyDescent="0.45">
      <c r="BN933" s="1">
        <v>45372.430694444447</v>
      </c>
      <c r="BO933">
        <v>-47.499999999999773</v>
      </c>
    </row>
    <row r="934" spans="66:67" x14ac:dyDescent="0.45">
      <c r="BN934" s="1">
        <v>45372.431018518517</v>
      </c>
      <c r="BO934">
        <v>-47.499999999999773</v>
      </c>
    </row>
    <row r="935" spans="66:67" x14ac:dyDescent="0.45">
      <c r="BN935" s="1">
        <v>45372.431342592594</v>
      </c>
      <c r="BO935">
        <v>-47.499999999999773</v>
      </c>
    </row>
    <row r="936" spans="66:67" x14ac:dyDescent="0.45">
      <c r="BN936" s="1">
        <v>45372.431689814817</v>
      </c>
      <c r="BO936">
        <v>-47.499999999999773</v>
      </c>
    </row>
    <row r="937" spans="66:67" x14ac:dyDescent="0.45">
      <c r="BN937" s="1">
        <v>45372.432013888887</v>
      </c>
      <c r="BO937">
        <v>-47.499999999999773</v>
      </c>
    </row>
    <row r="938" spans="66:67" x14ac:dyDescent="0.45">
      <c r="BN938" s="1">
        <v>45372.432303240741</v>
      </c>
      <c r="BO938">
        <v>-47.499999999999773</v>
      </c>
    </row>
    <row r="939" spans="66:67" x14ac:dyDescent="0.45">
      <c r="BN939" s="1">
        <v>45372.432604166665</v>
      </c>
      <c r="BO939">
        <v>-47.499999999999773</v>
      </c>
    </row>
    <row r="940" spans="66:67" x14ac:dyDescent="0.45">
      <c r="BN940" s="1">
        <v>45372.432905092595</v>
      </c>
      <c r="BO940">
        <v>-47.499999999999773</v>
      </c>
    </row>
    <row r="941" spans="66:67" x14ac:dyDescent="0.45">
      <c r="BN941" s="1">
        <v>45372.433263888888</v>
      </c>
      <c r="BO941">
        <v>-47.499999999999773</v>
      </c>
    </row>
    <row r="942" spans="66:67" x14ac:dyDescent="0.45">
      <c r="BN942" s="1">
        <v>45372.433599537035</v>
      </c>
      <c r="BO942">
        <v>-47.499999999999773</v>
      </c>
    </row>
    <row r="943" spans="66:67" x14ac:dyDescent="0.45">
      <c r="BN943" s="1">
        <v>45372.433946759258</v>
      </c>
      <c r="BO943">
        <v>-47.499999999999773</v>
      </c>
    </row>
    <row r="944" spans="66:67" x14ac:dyDescent="0.45">
      <c r="BN944" s="1">
        <v>45372.434212962966</v>
      </c>
      <c r="BO944">
        <v>-47.499999999999773</v>
      </c>
    </row>
    <row r="945" spans="66:67" x14ac:dyDescent="0.45">
      <c r="BN945" s="1">
        <v>45372.434490740743</v>
      </c>
      <c r="BO945">
        <v>-47.499999999999773</v>
      </c>
    </row>
    <row r="946" spans="66:67" x14ac:dyDescent="0.45">
      <c r="BN946" s="1">
        <v>45372.434837962966</v>
      </c>
      <c r="BO946">
        <v>-47.499999999999773</v>
      </c>
    </row>
    <row r="947" spans="66:67" x14ac:dyDescent="0.45">
      <c r="BN947" s="1">
        <v>45372.435196759259</v>
      </c>
      <c r="BO947">
        <v>-47.499999999999773</v>
      </c>
    </row>
    <row r="948" spans="66:67" x14ac:dyDescent="0.45">
      <c r="BN948" s="1">
        <v>45372.435520833336</v>
      </c>
      <c r="BO948">
        <v>-47.499999999999773</v>
      </c>
    </row>
    <row r="949" spans="66:67" x14ac:dyDescent="0.45">
      <c r="BN949" s="1">
        <v>45372.435844907406</v>
      </c>
      <c r="BO949">
        <v>-47.499999999999773</v>
      </c>
    </row>
    <row r="950" spans="66:67" x14ac:dyDescent="0.45">
      <c r="BN950" s="1">
        <v>45372.43613425926</v>
      </c>
      <c r="BO950">
        <v>-47.499999999999773</v>
      </c>
    </row>
    <row r="951" spans="66:67" x14ac:dyDescent="0.45">
      <c r="BN951" s="1">
        <v>45372.436435185184</v>
      </c>
      <c r="BO951">
        <v>-47.499999999999773</v>
      </c>
    </row>
    <row r="952" spans="66:67" x14ac:dyDescent="0.45">
      <c r="BN952" s="1">
        <v>45372.436759259261</v>
      </c>
      <c r="BO952">
        <v>-47.499999999999773</v>
      </c>
    </row>
    <row r="953" spans="66:67" x14ac:dyDescent="0.45">
      <c r="BN953" s="1">
        <v>45372.437048611115</v>
      </c>
      <c r="BO953">
        <v>-47.499999999999773</v>
      </c>
    </row>
    <row r="954" spans="66:67" x14ac:dyDescent="0.45">
      <c r="BN954" s="1">
        <v>45372.437337962961</v>
      </c>
      <c r="BO954">
        <v>-47.499999999999773</v>
      </c>
    </row>
    <row r="955" spans="66:67" x14ac:dyDescent="0.45">
      <c r="BN955" s="1">
        <v>45372.437638888892</v>
      </c>
      <c r="BO955">
        <v>-47.499999999999773</v>
      </c>
    </row>
    <row r="956" spans="66:67" x14ac:dyDescent="0.45">
      <c r="BN956" s="1">
        <v>45372.437997685185</v>
      </c>
      <c r="BO956">
        <v>-47.499999999999773</v>
      </c>
    </row>
    <row r="957" spans="66:67" x14ac:dyDescent="0.45">
      <c r="BN957" s="1">
        <v>45372.438333333332</v>
      </c>
      <c r="BO957">
        <v>-47.499999999999773</v>
      </c>
    </row>
    <row r="958" spans="66:67" x14ac:dyDescent="0.45">
      <c r="BN958" s="1">
        <v>45372.438634259262</v>
      </c>
      <c r="BO958">
        <v>-47.499999999999773</v>
      </c>
    </row>
    <row r="959" spans="66:67" x14ac:dyDescent="0.45">
      <c r="BN959" s="1">
        <v>45372.438900462963</v>
      </c>
      <c r="BO959">
        <v>-47.499999999999773</v>
      </c>
    </row>
    <row r="960" spans="66:67" x14ac:dyDescent="0.45">
      <c r="BN960" s="1">
        <v>45372.439189814817</v>
      </c>
      <c r="BO960">
        <v>-47.499999999999773</v>
      </c>
    </row>
    <row r="961" spans="66:67" x14ac:dyDescent="0.45">
      <c r="BN961" s="1">
        <v>45372.439479166664</v>
      </c>
      <c r="BO961">
        <v>-47.499999999999773</v>
      </c>
    </row>
    <row r="962" spans="66:67" x14ac:dyDescent="0.45">
      <c r="BN962" s="1">
        <v>45372.439780092594</v>
      </c>
      <c r="BO962">
        <v>-47.499999999999773</v>
      </c>
    </row>
    <row r="963" spans="66:67" x14ac:dyDescent="0.45">
      <c r="BN963" s="1">
        <v>45372.440046296295</v>
      </c>
      <c r="BO963">
        <v>-47.499999999999773</v>
      </c>
    </row>
    <row r="964" spans="66:67" x14ac:dyDescent="0.45">
      <c r="BN964" s="1">
        <v>45372.440474537034</v>
      </c>
      <c r="BO964">
        <v>-47.499999999999773</v>
      </c>
    </row>
    <row r="965" spans="66:67" x14ac:dyDescent="0.45">
      <c r="BN965" s="1">
        <v>45372.440752314818</v>
      </c>
      <c r="BO965">
        <v>-47.499999999999773</v>
      </c>
    </row>
    <row r="966" spans="66:67" x14ac:dyDescent="0.45">
      <c r="BN966" s="1">
        <v>45372.441076388888</v>
      </c>
      <c r="BO966">
        <v>-47.499999999999773</v>
      </c>
    </row>
    <row r="967" spans="66:67" x14ac:dyDescent="0.45">
      <c r="BN967" s="1">
        <v>45372.441388888888</v>
      </c>
      <c r="BO967">
        <v>-47.499999999999773</v>
      </c>
    </row>
    <row r="968" spans="66:67" x14ac:dyDescent="0.45">
      <c r="BN968" s="1">
        <v>45372.441689814812</v>
      </c>
      <c r="BO968">
        <v>-47.499999999999773</v>
      </c>
    </row>
    <row r="969" spans="66:67" x14ac:dyDescent="0.45">
      <c r="BN969" s="1">
        <v>45372.441979166666</v>
      </c>
      <c r="BO969">
        <v>-47.499999999999773</v>
      </c>
    </row>
    <row r="970" spans="66:67" x14ac:dyDescent="0.45">
      <c r="BN970" s="1">
        <v>45372.44226851852</v>
      </c>
      <c r="BO970">
        <v>-47.499999999999773</v>
      </c>
    </row>
    <row r="971" spans="66:67" x14ac:dyDescent="0.45">
      <c r="BN971" s="1">
        <v>45372.442546296297</v>
      </c>
      <c r="BO971">
        <v>-47.499999999999773</v>
      </c>
    </row>
    <row r="972" spans="66:67" x14ac:dyDescent="0.45">
      <c r="BN972" s="1">
        <v>45372.442824074074</v>
      </c>
      <c r="BO972">
        <v>-47.499999999999773</v>
      </c>
    </row>
    <row r="973" spans="66:67" x14ac:dyDescent="0.45">
      <c r="BN973" s="1">
        <v>45372.443124999998</v>
      </c>
      <c r="BO973">
        <v>-47.499999999999773</v>
      </c>
    </row>
    <row r="974" spans="66:67" x14ac:dyDescent="0.45">
      <c r="BN974" s="1">
        <v>45372.443414351852</v>
      </c>
      <c r="BO974">
        <v>-47.499999999999773</v>
      </c>
    </row>
    <row r="975" spans="66:67" x14ac:dyDescent="0.45">
      <c r="BN975" s="1">
        <v>45372.443692129629</v>
      </c>
      <c r="BO975">
        <v>-47.499999999999773</v>
      </c>
    </row>
    <row r="976" spans="66:67" x14ac:dyDescent="0.45">
      <c r="BN976" s="1">
        <v>45372.443993055553</v>
      </c>
      <c r="BO976">
        <v>-47.499999999999773</v>
      </c>
    </row>
    <row r="977" spans="66:67" x14ac:dyDescent="0.45">
      <c r="BN977" s="1">
        <v>45372.444409722222</v>
      </c>
      <c r="BO977">
        <v>-47.499999999999773</v>
      </c>
    </row>
    <row r="978" spans="66:67" x14ac:dyDescent="0.45">
      <c r="BN978" s="1">
        <v>45372.444710648146</v>
      </c>
      <c r="BO978">
        <v>-47.499999999999773</v>
      </c>
    </row>
    <row r="979" spans="66:67" x14ac:dyDescent="0.45">
      <c r="BN979" s="1">
        <v>45372.445034722223</v>
      </c>
      <c r="BO979">
        <v>-47.499999999999773</v>
      </c>
    </row>
    <row r="980" spans="66:67" x14ac:dyDescent="0.45">
      <c r="BN980" s="1">
        <v>45372.4453587963</v>
      </c>
      <c r="BO980">
        <v>-47.499999999999773</v>
      </c>
    </row>
    <row r="981" spans="66:67" x14ac:dyDescent="0.45">
      <c r="BN981" s="1">
        <v>45372.445659722223</v>
      </c>
      <c r="BO981">
        <v>-47.499999999999773</v>
      </c>
    </row>
    <row r="982" spans="66:67" x14ac:dyDescent="0.45">
      <c r="BN982" s="1">
        <v>45372.445983796293</v>
      </c>
      <c r="BO982">
        <v>-47.499999999999773</v>
      </c>
    </row>
    <row r="983" spans="66:67" x14ac:dyDescent="0.45">
      <c r="BN983" s="1">
        <v>45372.446250000001</v>
      </c>
      <c r="BO983">
        <v>-47.499999999999773</v>
      </c>
    </row>
    <row r="984" spans="66:67" x14ac:dyDescent="0.45">
      <c r="BN984" s="1">
        <v>45372.446574074071</v>
      </c>
      <c r="BO984">
        <v>-47.499999999999773</v>
      </c>
    </row>
    <row r="985" spans="66:67" x14ac:dyDescent="0.45">
      <c r="BN985" s="1">
        <v>45372.446886574071</v>
      </c>
      <c r="BO985">
        <v>-47.499999999999773</v>
      </c>
    </row>
    <row r="986" spans="66:67" x14ac:dyDescent="0.45">
      <c r="BN986" s="1">
        <v>45372.447187500002</v>
      </c>
      <c r="BO986">
        <v>-47.499999999999773</v>
      </c>
    </row>
    <row r="987" spans="66:67" x14ac:dyDescent="0.45">
      <c r="BN987" s="1">
        <v>45372.447500000002</v>
      </c>
      <c r="BO987">
        <v>-47.499999999999773</v>
      </c>
    </row>
    <row r="988" spans="66:67" x14ac:dyDescent="0.45">
      <c r="BN988" s="1">
        <v>45372.447824074072</v>
      </c>
      <c r="BO988">
        <v>-47.499999999999773</v>
      </c>
    </row>
    <row r="989" spans="66:67" x14ac:dyDescent="0.45">
      <c r="BN989" s="1">
        <v>45372.448101851849</v>
      </c>
      <c r="BO989">
        <v>-47.499999999999773</v>
      </c>
    </row>
    <row r="990" spans="66:67" x14ac:dyDescent="0.45">
      <c r="BN990" s="1">
        <v>45372.448611111111</v>
      </c>
      <c r="BO990">
        <v>-47.499999999999773</v>
      </c>
    </row>
    <row r="991" spans="66:67" x14ac:dyDescent="0.45">
      <c r="BN991" s="1">
        <v>45372.449166666665</v>
      </c>
      <c r="BO991">
        <v>-47.499999999999773</v>
      </c>
    </row>
    <row r="992" spans="66:67" x14ac:dyDescent="0.45">
      <c r="BN992" s="1">
        <v>45372.44971064815</v>
      </c>
      <c r="BO992">
        <v>-47.499999999999773</v>
      </c>
    </row>
    <row r="993" spans="66:67" x14ac:dyDescent="0.45">
      <c r="BN993" s="1">
        <v>45372.450266203705</v>
      </c>
      <c r="BO993">
        <v>-47.499999999999773</v>
      </c>
    </row>
    <row r="994" spans="66:67" x14ac:dyDescent="0.45">
      <c r="BN994" s="1">
        <v>45372.450844907406</v>
      </c>
      <c r="BO994">
        <v>-47.499999999999773</v>
      </c>
    </row>
    <row r="996" spans="66:67" x14ac:dyDescent="0.45">
      <c r="BN996" s="1">
        <v>45372.727337962962</v>
      </c>
      <c r="BO996">
        <v>-47.499999999999773</v>
      </c>
    </row>
    <row r="997" spans="66:67" x14ac:dyDescent="0.45">
      <c r="BN997" s="1">
        <v>45372.727812500001</v>
      </c>
      <c r="BO997">
        <v>-47.499999999999773</v>
      </c>
    </row>
    <row r="998" spans="66:67" x14ac:dyDescent="0.45">
      <c r="BN998" s="1">
        <v>45372.728148148148</v>
      </c>
      <c r="BO998">
        <v>-47.499999999999773</v>
      </c>
    </row>
    <row r="1000" spans="66:67" x14ac:dyDescent="0.45">
      <c r="BN1000" s="1">
        <v>45530.728229166663</v>
      </c>
      <c r="BO1000">
        <v>0</v>
      </c>
    </row>
    <row r="1002" spans="66:67" x14ac:dyDescent="0.45">
      <c r="BN1002" s="1">
        <v>45530.728518518517</v>
      </c>
      <c r="BO1002">
        <v>0</v>
      </c>
    </row>
    <row r="1004" spans="66:67" x14ac:dyDescent="0.45">
      <c r="BN1004" s="1">
        <v>45530.728807870371</v>
      </c>
      <c r="BO1004">
        <v>0</v>
      </c>
    </row>
    <row r="1006" spans="66:67" x14ac:dyDescent="0.45">
      <c r="BN1006" s="1">
        <v>45530.729097222225</v>
      </c>
      <c r="BO1006">
        <v>0</v>
      </c>
    </row>
    <row r="1008" spans="66:67" x14ac:dyDescent="0.45">
      <c r="BN1008" s="1">
        <v>45530.729398148149</v>
      </c>
      <c r="BO1008">
        <v>0</v>
      </c>
    </row>
    <row r="1010" spans="66:67" x14ac:dyDescent="0.45">
      <c r="BN1010" s="1">
        <v>45530.729675925926</v>
      </c>
      <c r="BO1010">
        <v>0</v>
      </c>
    </row>
    <row r="1012" spans="66:67" x14ac:dyDescent="0.45">
      <c r="BN1012" s="1">
        <v>45530.72996527778</v>
      </c>
      <c r="BO1012">
        <v>0</v>
      </c>
    </row>
    <row r="1014" spans="66:67" x14ac:dyDescent="0.45">
      <c r="BN1014" s="1">
        <v>45530.730254629627</v>
      </c>
      <c r="BO1014">
        <v>0</v>
      </c>
    </row>
    <row r="1016" spans="66:67" x14ac:dyDescent="0.45">
      <c r="BN1016" s="1">
        <v>45530.730555555558</v>
      </c>
      <c r="BO1016">
        <v>0</v>
      </c>
    </row>
    <row r="1018" spans="66:67" x14ac:dyDescent="0.45">
      <c r="BN1018" s="1">
        <v>45530.730821759258</v>
      </c>
      <c r="BO1018">
        <v>0</v>
      </c>
    </row>
    <row r="1020" spans="66:67" x14ac:dyDescent="0.45">
      <c r="BN1020" s="1">
        <v>45530.731122685182</v>
      </c>
      <c r="BO1020">
        <v>0</v>
      </c>
    </row>
    <row r="1022" spans="66:67" x14ac:dyDescent="0.45">
      <c r="BN1022" s="1">
        <v>45530.731412037036</v>
      </c>
      <c r="BO1022">
        <v>0</v>
      </c>
    </row>
    <row r="1024" spans="66:67" x14ac:dyDescent="0.45">
      <c r="BN1024" s="1">
        <v>45530.73170138889</v>
      </c>
      <c r="BO1024">
        <v>0</v>
      </c>
    </row>
    <row r="1026" spans="66:67" x14ac:dyDescent="0.45">
      <c r="BN1026" s="1">
        <v>45530.731990740744</v>
      </c>
      <c r="BO1026">
        <v>0</v>
      </c>
    </row>
    <row r="1027" spans="66:67" x14ac:dyDescent="0.45">
      <c r="BN1027" s="1">
        <v>45530.733182870368</v>
      </c>
      <c r="BO1027">
        <v>0</v>
      </c>
    </row>
    <row r="1028" spans="66:67" x14ac:dyDescent="0.45">
      <c r="BN1028" s="1">
        <v>45530.774780092594</v>
      </c>
      <c r="BO1028">
        <v>0</v>
      </c>
    </row>
    <row r="1029" spans="66:67" x14ac:dyDescent="0.45">
      <c r="BN1029" s="1">
        <v>45530.775439814817</v>
      </c>
      <c r="BO1029">
        <v>0</v>
      </c>
    </row>
    <row r="1030" spans="66:67" x14ac:dyDescent="0.45">
      <c r="BN1030" s="1">
        <v>45530.776099537034</v>
      </c>
      <c r="BO1030">
        <v>0</v>
      </c>
    </row>
    <row r="1031" spans="66:67" x14ac:dyDescent="0.45">
      <c r="BN1031" s="1">
        <v>45530.776666666665</v>
      </c>
      <c r="BO1031">
        <v>0</v>
      </c>
    </row>
    <row r="1032" spans="66:67" x14ac:dyDescent="0.45">
      <c r="BN1032" s="1">
        <v>45530.777199074073</v>
      </c>
      <c r="BO1032">
        <v>0</v>
      </c>
    </row>
    <row r="1033" spans="66:67" x14ac:dyDescent="0.45">
      <c r="BN1033" s="1">
        <v>45530.777754629627</v>
      </c>
      <c r="BO1033">
        <v>0</v>
      </c>
    </row>
    <row r="1034" spans="66:67" x14ac:dyDescent="0.45">
      <c r="BN1034" s="1">
        <v>45531.422743055555</v>
      </c>
      <c r="BO1034">
        <v>0</v>
      </c>
    </row>
    <row r="1035" spans="66:67" x14ac:dyDescent="0.45">
      <c r="BN1035" s="1">
        <v>45531.423171296294</v>
      </c>
      <c r="BO1035">
        <v>0</v>
      </c>
    </row>
    <row r="1036" spans="66:67" x14ac:dyDescent="0.45">
      <c r="BN1036" s="1">
        <v>45531.423611111109</v>
      </c>
      <c r="BO1036">
        <v>0</v>
      </c>
    </row>
    <row r="1037" spans="66:67" x14ac:dyDescent="0.45">
      <c r="BN1037" s="1">
        <v>45531.424027777779</v>
      </c>
      <c r="BO1037">
        <v>0</v>
      </c>
    </row>
    <row r="1038" spans="66:67" x14ac:dyDescent="0.45">
      <c r="BN1038" s="1">
        <v>45531.424456018518</v>
      </c>
      <c r="BO1038">
        <v>0</v>
      </c>
    </row>
    <row r="1039" spans="66:67" x14ac:dyDescent="0.45">
      <c r="BN1039" s="1">
        <v>45531.424872685187</v>
      </c>
      <c r="BO1039">
        <v>0</v>
      </c>
    </row>
    <row r="1040" spans="66:67" x14ac:dyDescent="0.45">
      <c r="BN1040" s="1">
        <v>45531.42527777778</v>
      </c>
      <c r="BO1040">
        <v>0</v>
      </c>
    </row>
    <row r="1041" spans="66:67" x14ac:dyDescent="0.45">
      <c r="BN1041" s="1">
        <v>45531.425682870373</v>
      </c>
      <c r="BO1041">
        <v>0</v>
      </c>
    </row>
    <row r="1042" spans="66:67" x14ac:dyDescent="0.45">
      <c r="BN1042" s="1">
        <v>45531.426099537035</v>
      </c>
      <c r="BO1042">
        <v>0</v>
      </c>
    </row>
    <row r="1043" spans="66:67" x14ac:dyDescent="0.45">
      <c r="BN1043" s="1">
        <v>45531.426516203705</v>
      </c>
      <c r="BO1043">
        <v>0</v>
      </c>
    </row>
    <row r="1044" spans="66:67" x14ac:dyDescent="0.45">
      <c r="BN1044" s="1">
        <v>45531.427118055559</v>
      </c>
      <c r="BO1044">
        <v>0</v>
      </c>
    </row>
    <row r="1045" spans="66:67" x14ac:dyDescent="0.45">
      <c r="BN1045" s="1">
        <v>45531.427835648145</v>
      </c>
      <c r="BO1045">
        <v>0</v>
      </c>
    </row>
    <row r="1046" spans="66:67" x14ac:dyDescent="0.45">
      <c r="BN1046" s="1">
        <v>45531.428564814814</v>
      </c>
      <c r="BO1046">
        <v>0</v>
      </c>
    </row>
    <row r="1047" spans="66:67" x14ac:dyDescent="0.45">
      <c r="BN1047" s="1">
        <v>45531.429259259261</v>
      </c>
      <c r="BO1047">
        <v>0</v>
      </c>
    </row>
    <row r="1048" spans="66:67" x14ac:dyDescent="0.45">
      <c r="BN1048" s="1">
        <v>45531.429872685185</v>
      </c>
      <c r="BO1048">
        <v>0</v>
      </c>
    </row>
    <row r="1049" spans="66:67" x14ac:dyDescent="0.45">
      <c r="BN1049" s="1">
        <v>45531.430486111109</v>
      </c>
      <c r="BO1049">
        <v>0</v>
      </c>
    </row>
    <row r="1050" spans="66:67" x14ac:dyDescent="0.45">
      <c r="BN1050" s="1">
        <v>45531.431238425925</v>
      </c>
      <c r="BO1050">
        <v>0</v>
      </c>
    </row>
    <row r="1051" spans="66:67" x14ac:dyDescent="0.45">
      <c r="BN1051" s="1">
        <v>45531.431944444441</v>
      </c>
      <c r="BO1051">
        <v>0</v>
      </c>
    </row>
    <row r="1052" spans="66:67" x14ac:dyDescent="0.45">
      <c r="BN1052" s="1">
        <v>45531.432627314818</v>
      </c>
      <c r="BO1052">
        <v>0</v>
      </c>
    </row>
    <row r="1053" spans="66:67" x14ac:dyDescent="0.45">
      <c r="BN1053" s="1">
        <v>45531.433310185188</v>
      </c>
      <c r="BO1053">
        <v>0</v>
      </c>
    </row>
    <row r="1054" spans="66:67" x14ac:dyDescent="0.45">
      <c r="BN1054" s="1">
        <v>45531.434016203704</v>
      </c>
      <c r="BO1054">
        <v>0</v>
      </c>
    </row>
    <row r="1055" spans="66:67" x14ac:dyDescent="0.45">
      <c r="BN1055" s="1">
        <v>45531.43472222222</v>
      </c>
      <c r="BO1055">
        <v>0</v>
      </c>
    </row>
    <row r="1056" spans="66:67" x14ac:dyDescent="0.45">
      <c r="BN1056" s="1">
        <v>45531.435439814813</v>
      </c>
      <c r="BO1056">
        <v>0</v>
      </c>
    </row>
    <row r="1057" spans="66:67" x14ac:dyDescent="0.45">
      <c r="BN1057" s="1">
        <v>45531.436157407406</v>
      </c>
      <c r="BO1057">
        <v>0</v>
      </c>
    </row>
    <row r="1058" spans="66:67" x14ac:dyDescent="0.45">
      <c r="BN1058" s="1">
        <v>45531.43681712963</v>
      </c>
      <c r="BO1058">
        <v>0</v>
      </c>
    </row>
    <row r="1059" spans="66:67" x14ac:dyDescent="0.45">
      <c r="BN1059" s="1">
        <v>45531.437245370369</v>
      </c>
      <c r="BO1059">
        <v>0</v>
      </c>
    </row>
    <row r="1060" spans="66:67" x14ac:dyDescent="0.45">
      <c r="BN1060" s="1">
        <v>45531.437673611108</v>
      </c>
      <c r="BO1060">
        <v>0</v>
      </c>
    </row>
    <row r="1061" spans="66:67" x14ac:dyDescent="0.45">
      <c r="BN1061" s="1">
        <v>45531.489039351851</v>
      </c>
      <c r="BO1061">
        <v>0</v>
      </c>
    </row>
    <row r="1062" spans="66:67" x14ac:dyDescent="0.45">
      <c r="BN1062" s="1">
        <v>45531.489618055559</v>
      </c>
      <c r="BO1062">
        <v>0</v>
      </c>
    </row>
    <row r="1063" spans="66:67" x14ac:dyDescent="0.45">
      <c r="BN1063" s="1">
        <v>45531.490057870367</v>
      </c>
      <c r="BO1063">
        <v>0</v>
      </c>
    </row>
    <row r="1064" spans="66:67" x14ac:dyDescent="0.45">
      <c r="BN1064" s="1">
        <v>45531.490555555552</v>
      </c>
      <c r="BO1064">
        <v>0</v>
      </c>
    </row>
    <row r="1065" spans="66:67" x14ac:dyDescent="0.45">
      <c r="BN1065" s="1">
        <v>45531.490995370368</v>
      </c>
      <c r="BO1065">
        <v>0</v>
      </c>
    </row>
    <row r="1066" spans="66:67" x14ac:dyDescent="0.45">
      <c r="BN1066" s="1">
        <v>45531.491435185184</v>
      </c>
      <c r="BO1066">
        <v>0</v>
      </c>
    </row>
    <row r="1067" spans="66:67" x14ac:dyDescent="0.45">
      <c r="BN1067" s="1">
        <v>45531.492071759261</v>
      </c>
      <c r="BO1067">
        <v>0</v>
      </c>
    </row>
    <row r="1068" spans="66:67" x14ac:dyDescent="0.45">
      <c r="BN1068" s="1">
        <v>45531.492754629631</v>
      </c>
      <c r="BO1068">
        <v>0</v>
      </c>
    </row>
    <row r="1069" spans="66:67" x14ac:dyDescent="0.45">
      <c r="BN1069" s="1">
        <v>45531.493460648147</v>
      </c>
      <c r="BO1069">
        <v>0</v>
      </c>
    </row>
    <row r="1070" spans="66:67" x14ac:dyDescent="0.45">
      <c r="BN1070" s="1">
        <v>45531.493946759256</v>
      </c>
      <c r="BO1070">
        <v>0</v>
      </c>
    </row>
    <row r="1071" spans="66:67" x14ac:dyDescent="0.45">
      <c r="BN1071" s="1">
        <v>45531.497129629628</v>
      </c>
      <c r="BO1071">
        <v>0</v>
      </c>
    </row>
    <row r="1072" spans="66:67" x14ac:dyDescent="0.45">
      <c r="BN1072" s="1">
        <v>45531.497835648152</v>
      </c>
      <c r="BO1072">
        <v>0</v>
      </c>
    </row>
    <row r="1073" spans="66:67" x14ac:dyDescent="0.45">
      <c r="BN1073" s="1">
        <v>45531.498344907406</v>
      </c>
      <c r="BO1073">
        <v>0</v>
      </c>
    </row>
    <row r="1074" spans="66:67" x14ac:dyDescent="0.45">
      <c r="BN1074" s="1">
        <v>45531.498749999999</v>
      </c>
      <c r="BO1074">
        <v>0</v>
      </c>
    </row>
    <row r="1075" spans="66:67" x14ac:dyDescent="0.45">
      <c r="BN1075" s="1">
        <v>45531.499143518522</v>
      </c>
      <c r="BO1075">
        <v>0</v>
      </c>
    </row>
    <row r="1076" spans="66:67" x14ac:dyDescent="0.45">
      <c r="BN1076" s="1">
        <v>45531.499548611115</v>
      </c>
      <c r="BO1076">
        <v>0</v>
      </c>
    </row>
    <row r="1077" spans="66:67" x14ac:dyDescent="0.45">
      <c r="BN1077" s="1">
        <v>45531.500277777777</v>
      </c>
      <c r="BO1077">
        <v>0</v>
      </c>
    </row>
    <row r="1078" spans="66:67" x14ac:dyDescent="0.45">
      <c r="BN1078" s="1">
        <v>45531.501030092593</v>
      </c>
      <c r="BO1078">
        <v>0</v>
      </c>
    </row>
    <row r="1079" spans="66:67" x14ac:dyDescent="0.45">
      <c r="BN1079" s="1">
        <v>45531.501759259256</v>
      </c>
      <c r="BO1079">
        <v>0</v>
      </c>
    </row>
    <row r="1080" spans="66:67" x14ac:dyDescent="0.45">
      <c r="BN1080" s="1">
        <v>45531.502488425926</v>
      </c>
      <c r="BO1080">
        <v>0</v>
      </c>
    </row>
    <row r="1081" spans="66:67" x14ac:dyDescent="0.45">
      <c r="BN1081" s="1">
        <v>45531.503229166665</v>
      </c>
      <c r="BO1081">
        <v>0</v>
      </c>
    </row>
    <row r="1082" spans="66:67" x14ac:dyDescent="0.45">
      <c r="BN1082" s="1">
        <v>45531.503981481481</v>
      </c>
      <c r="BO1082">
        <v>0</v>
      </c>
    </row>
    <row r="1083" spans="66:67" x14ac:dyDescent="0.45">
      <c r="BN1083" s="1">
        <v>45531.504594907405</v>
      </c>
      <c r="BO1083">
        <v>0</v>
      </c>
    </row>
    <row r="1084" spans="66:67" x14ac:dyDescent="0.45">
      <c r="BN1084" s="1">
        <v>45531.505347222221</v>
      </c>
      <c r="BO1084">
        <v>0</v>
      </c>
    </row>
    <row r="1085" spans="66:67" x14ac:dyDescent="0.45">
      <c r="BN1085" s="1">
        <v>45531.506076388891</v>
      </c>
      <c r="BO1085">
        <v>0</v>
      </c>
    </row>
    <row r="1086" spans="66:67" x14ac:dyDescent="0.45">
      <c r="BN1086" s="1">
        <v>45531.506782407407</v>
      </c>
      <c r="BO1086">
        <v>0</v>
      </c>
    </row>
    <row r="1087" spans="66:67" x14ac:dyDescent="0.45">
      <c r="BN1087" s="1">
        <v>45531.507476851853</v>
      </c>
      <c r="BO1087">
        <v>0</v>
      </c>
    </row>
    <row r="1088" spans="66:67" x14ac:dyDescent="0.45">
      <c r="BN1088" s="1">
        <v>45531.508263888885</v>
      </c>
      <c r="BO1088">
        <v>0</v>
      </c>
    </row>
    <row r="1089" spans="66:67" x14ac:dyDescent="0.45">
      <c r="BN1089" s="1">
        <v>45531.509016203701</v>
      </c>
      <c r="BO1089">
        <v>0</v>
      </c>
    </row>
    <row r="1090" spans="66:67" x14ac:dyDescent="0.45">
      <c r="BN1090" s="1">
        <v>45531.509722222225</v>
      </c>
      <c r="BO1090">
        <v>0</v>
      </c>
    </row>
    <row r="1091" spans="66:67" x14ac:dyDescent="0.45">
      <c r="BN1091" s="1">
        <v>45531.546041666668</v>
      </c>
      <c r="BO1091">
        <v>0</v>
      </c>
    </row>
    <row r="1092" spans="66:67" x14ac:dyDescent="0.45">
      <c r="BN1092" s="1">
        <v>45531.546481481484</v>
      </c>
      <c r="BO1092">
        <v>0</v>
      </c>
    </row>
    <row r="1093" spans="66:67" x14ac:dyDescent="0.45">
      <c r="BN1093" s="1">
        <v>45531.547210648147</v>
      </c>
      <c r="BO1093">
        <v>0</v>
      </c>
    </row>
    <row r="1094" spans="66:67" x14ac:dyDescent="0.45">
      <c r="BN1094" s="1">
        <v>45531.547951388886</v>
      </c>
      <c r="BO1094">
        <v>0</v>
      </c>
    </row>
    <row r="1095" spans="66:67" x14ac:dyDescent="0.45">
      <c r="BN1095" s="1">
        <v>45531.548645833333</v>
      </c>
      <c r="BO1095">
        <v>0</v>
      </c>
    </row>
    <row r="1096" spans="66:67" x14ac:dyDescent="0.45">
      <c r="BN1096" s="1">
        <v>45531.549375000002</v>
      </c>
      <c r="BO1096">
        <v>0</v>
      </c>
    </row>
    <row r="1097" spans="66:67" x14ac:dyDescent="0.45">
      <c r="BN1097" s="1">
        <v>45531.550127314818</v>
      </c>
      <c r="BO1097">
        <v>0</v>
      </c>
    </row>
    <row r="1098" spans="66:67" x14ac:dyDescent="0.45">
      <c r="BN1098" s="1">
        <v>45531.550879629627</v>
      </c>
      <c r="BO1098">
        <v>0</v>
      </c>
    </row>
    <row r="1099" spans="66:67" x14ac:dyDescent="0.45">
      <c r="BN1099" s="1">
        <v>45531.551539351851</v>
      </c>
      <c r="BO1099">
        <v>0</v>
      </c>
    </row>
    <row r="1100" spans="66:67" x14ac:dyDescent="0.45">
      <c r="BN1100" s="1">
        <v>45531.552256944444</v>
      </c>
      <c r="BO1100">
        <v>0</v>
      </c>
    </row>
    <row r="1101" spans="66:67" x14ac:dyDescent="0.45">
      <c r="BN1101" s="1">
        <v>45531.599768518521</v>
      </c>
      <c r="BO1101">
        <v>0</v>
      </c>
    </row>
    <row r="1102" spans="66:67" x14ac:dyDescent="0.45">
      <c r="BN1102" s="1">
        <v>45531.600462962961</v>
      </c>
      <c r="BO1102">
        <v>0</v>
      </c>
    </row>
    <row r="1103" spans="66:67" x14ac:dyDescent="0.45">
      <c r="BN1103" s="1">
        <v>45531.601180555554</v>
      </c>
      <c r="BO1103">
        <v>0</v>
      </c>
    </row>
    <row r="1104" spans="66:67" x14ac:dyDescent="0.45">
      <c r="BN1104" s="1">
        <v>45531.601944444446</v>
      </c>
      <c r="BO1104">
        <v>0</v>
      </c>
    </row>
    <row r="1105" spans="66:67" x14ac:dyDescent="0.45">
      <c r="BN1105" s="1">
        <v>45531.602708333332</v>
      </c>
      <c r="BO1105">
        <v>0</v>
      </c>
    </row>
    <row r="1106" spans="66:67" x14ac:dyDescent="0.45">
      <c r="BN1106" s="1">
        <v>45531.603136574071</v>
      </c>
      <c r="BO1106">
        <v>0</v>
      </c>
    </row>
    <row r="1107" spans="66:67" x14ac:dyDescent="0.45">
      <c r="BN1107" s="1">
        <v>45531.603564814817</v>
      </c>
      <c r="BO1107">
        <v>0</v>
      </c>
    </row>
    <row r="1108" spans="66:67" x14ac:dyDescent="0.45">
      <c r="BN1108" s="1">
        <v>45531.604039351849</v>
      </c>
      <c r="BO1108">
        <v>0</v>
      </c>
    </row>
    <row r="1109" spans="66:67" x14ac:dyDescent="0.45">
      <c r="BN1109" s="1">
        <v>45531.84101851852</v>
      </c>
      <c r="BO1109">
        <v>0</v>
      </c>
    </row>
    <row r="1110" spans="66:67" x14ac:dyDescent="0.45">
      <c r="BN1110" s="1">
        <v>45531.844421296293</v>
      </c>
      <c r="BO1110">
        <v>0</v>
      </c>
    </row>
    <row r="1111" spans="66:67" x14ac:dyDescent="0.45">
      <c r="BN1111" s="1">
        <v>45531.845254629632</v>
      </c>
      <c r="BO1111">
        <v>0</v>
      </c>
    </row>
    <row r="1112" spans="66:67" x14ac:dyDescent="0.45">
      <c r="BN1112" s="1">
        <v>45531.848576388889</v>
      </c>
      <c r="BO1112">
        <v>0</v>
      </c>
    </row>
    <row r="1113" spans="66:67" x14ac:dyDescent="0.45">
      <c r="BN1113" s="1">
        <v>45531.850358796299</v>
      </c>
      <c r="BO1113">
        <v>0</v>
      </c>
    </row>
    <row r="1114" spans="66:67" x14ac:dyDescent="0.45">
      <c r="BN1114" s="1">
        <v>45532.649965277778</v>
      </c>
      <c r="BO1114">
        <v>0</v>
      </c>
    </row>
    <row r="1115" spans="66:67" x14ac:dyDescent="0.45">
      <c r="BN1115" s="1">
        <v>45532.651446759257</v>
      </c>
      <c r="BO1115">
        <v>0</v>
      </c>
    </row>
    <row r="1116" spans="66:67" x14ac:dyDescent="0.45">
      <c r="BN1116" s="1">
        <v>45532.657037037039</v>
      </c>
      <c r="BO1116">
        <v>0</v>
      </c>
    </row>
    <row r="1117" spans="66:67" x14ac:dyDescent="0.45">
      <c r="BN1117" s="1">
        <v>45532.658229166664</v>
      </c>
      <c r="BO1117">
        <v>0</v>
      </c>
    </row>
    <row r="1118" spans="66:67" x14ac:dyDescent="0.45">
      <c r="BN1118" s="1">
        <v>45532.672083333331</v>
      </c>
      <c r="BO1118">
        <v>0</v>
      </c>
    </row>
    <row r="1119" spans="66:67" x14ac:dyDescent="0.45">
      <c r="BN1119" s="1">
        <v>45532.674328703702</v>
      </c>
      <c r="BO1119">
        <v>0</v>
      </c>
    </row>
    <row r="1120" spans="66:67" x14ac:dyDescent="0.45">
      <c r="BN1120" s="1">
        <v>45532.675949074073</v>
      </c>
      <c r="BO1120">
        <v>0</v>
      </c>
    </row>
    <row r="1121" spans="66:67" x14ac:dyDescent="0.45">
      <c r="BN1121" s="1">
        <v>45532.677337962959</v>
      </c>
      <c r="BO1121">
        <v>0</v>
      </c>
    </row>
    <row r="1122" spans="66:67" x14ac:dyDescent="0.45">
      <c r="BN1122" s="1">
        <v>45532.689918981479</v>
      </c>
      <c r="BO1122">
        <v>0</v>
      </c>
    </row>
    <row r="1123" spans="66:67" x14ac:dyDescent="0.45">
      <c r="BN1123" s="1">
        <v>45532.690752314818</v>
      </c>
      <c r="BO1123">
        <v>0</v>
      </c>
    </row>
    <row r="1124" spans="66:67" x14ac:dyDescent="0.45">
      <c r="BN1124" s="1">
        <v>45532.692152777781</v>
      </c>
      <c r="BO1124">
        <v>0</v>
      </c>
    </row>
    <row r="1125" spans="66:67" x14ac:dyDescent="0.45">
      <c r="BN1125" s="1">
        <v>45532.693576388891</v>
      </c>
      <c r="BO1125">
        <v>0</v>
      </c>
    </row>
    <row r="1126" spans="66:67" x14ac:dyDescent="0.45">
      <c r="BN1126" s="1">
        <v>45532.695706018516</v>
      </c>
      <c r="BO1126">
        <v>0</v>
      </c>
    </row>
    <row r="1127" spans="66:67" x14ac:dyDescent="0.45">
      <c r="BN1127" s="1">
        <v>45532.696261574078</v>
      </c>
      <c r="BO1127">
        <v>0</v>
      </c>
    </row>
    <row r="1128" spans="66:67" x14ac:dyDescent="0.45">
      <c r="BN1128" s="1">
        <v>45532.69767361111</v>
      </c>
      <c r="BO1128">
        <v>0</v>
      </c>
    </row>
    <row r="1129" spans="66:67" x14ac:dyDescent="0.45">
      <c r="BN1129" s="1">
        <v>45532.766157407408</v>
      </c>
      <c r="BO1129">
        <v>0</v>
      </c>
    </row>
    <row r="1130" spans="66:67" x14ac:dyDescent="0.45">
      <c r="BN1130" s="1">
        <v>45532.793657407405</v>
      </c>
      <c r="BO1130">
        <v>0</v>
      </c>
    </row>
    <row r="1131" spans="66:67" x14ac:dyDescent="0.45">
      <c r="BN1131" s="1">
        <v>45532.794999999998</v>
      </c>
      <c r="BO1131">
        <v>0</v>
      </c>
    </row>
    <row r="1132" spans="66:67" x14ac:dyDescent="0.45">
      <c r="BN1132" s="1">
        <v>45532.796365740738</v>
      </c>
      <c r="BO1132">
        <v>0</v>
      </c>
    </row>
    <row r="1133" spans="66:67" x14ac:dyDescent="0.45">
      <c r="BN1133" s="1">
        <v>45532.797743055555</v>
      </c>
      <c r="BO1133">
        <v>0</v>
      </c>
    </row>
    <row r="1134" spans="66:67" x14ac:dyDescent="0.45">
      <c r="BN1134" s="1">
        <v>45533.655243055553</v>
      </c>
      <c r="BO1134">
        <v>0</v>
      </c>
    </row>
    <row r="1135" spans="66:67" x14ac:dyDescent="0.45">
      <c r="BN1135" s="1">
        <v>45533.655972222223</v>
      </c>
      <c r="BO1135">
        <v>0</v>
      </c>
    </row>
    <row r="1136" spans="66:67" x14ac:dyDescent="0.45">
      <c r="BN1136" s="1">
        <v>45533.659733796296</v>
      </c>
      <c r="BO1136">
        <v>0</v>
      </c>
    </row>
    <row r="1137" spans="66:67" x14ac:dyDescent="0.45">
      <c r="BN1137" s="1">
        <v>45533.660902777781</v>
      </c>
      <c r="BO1137">
        <v>0</v>
      </c>
    </row>
    <row r="1138" spans="66:67" x14ac:dyDescent="0.45">
      <c r="BN1138" s="1">
        <v>45533.662256944444</v>
      </c>
      <c r="BO1138">
        <v>0</v>
      </c>
    </row>
    <row r="1139" spans="66:67" x14ac:dyDescent="0.45">
      <c r="BN1139" s="1">
        <v>45533.675949074073</v>
      </c>
      <c r="BO1139">
        <v>0</v>
      </c>
    </row>
    <row r="1140" spans="66:67" x14ac:dyDescent="0.45">
      <c r="BN1140" s="1">
        <v>45533.703645833331</v>
      </c>
      <c r="BO1140">
        <v>0</v>
      </c>
    </row>
    <row r="1141" spans="66:67" x14ac:dyDescent="0.45">
      <c r="BN1141" s="1">
        <v>45533.757905092592</v>
      </c>
      <c r="BO1141">
        <v>0</v>
      </c>
    </row>
    <row r="1142" spans="66:67" x14ac:dyDescent="0.45">
      <c r="BN1142" s="1">
        <v>45533.758912037039</v>
      </c>
      <c r="BO1142">
        <v>0</v>
      </c>
    </row>
    <row r="1143" spans="66:67" x14ac:dyDescent="0.45">
      <c r="BN1143" s="1">
        <v>45533.760428240741</v>
      </c>
      <c r="BO1143">
        <v>0</v>
      </c>
    </row>
    <row r="1144" spans="66:67" x14ac:dyDescent="0.45">
      <c r="BN1144" s="1">
        <v>45533.761261574073</v>
      </c>
      <c r="BO1144">
        <v>0</v>
      </c>
    </row>
    <row r="1145" spans="66:67" x14ac:dyDescent="0.45">
      <c r="BN1145" s="1">
        <v>45533.76394675926</v>
      </c>
      <c r="BO1145">
        <v>0</v>
      </c>
    </row>
    <row r="1146" spans="66:67" x14ac:dyDescent="0.45">
      <c r="BN1146" s="1">
        <v>45533.765543981484</v>
      </c>
      <c r="BO1146">
        <v>0</v>
      </c>
    </row>
    <row r="1147" spans="66:67" x14ac:dyDescent="0.45">
      <c r="BN1147" s="1">
        <v>45533.76703703704</v>
      </c>
      <c r="BO1147">
        <v>0</v>
      </c>
    </row>
    <row r="1148" spans="66:67" x14ac:dyDescent="0.45">
      <c r="BN1148" s="1">
        <v>45533.768437500003</v>
      </c>
      <c r="BO1148">
        <v>0</v>
      </c>
    </row>
    <row r="1149" spans="66:67" x14ac:dyDescent="0.45">
      <c r="BN1149" s="1">
        <v>45533.769837962966</v>
      </c>
      <c r="BO1149">
        <v>0</v>
      </c>
    </row>
    <row r="1150" spans="66:67" x14ac:dyDescent="0.45">
      <c r="BN1150" s="1">
        <v>45533.771215277775</v>
      </c>
      <c r="BO1150">
        <v>0</v>
      </c>
    </row>
    <row r="1151" spans="66:67" x14ac:dyDescent="0.45">
      <c r="BN1151" s="1">
        <v>45533.773298611108</v>
      </c>
      <c r="BO1151">
        <v>0</v>
      </c>
    </row>
    <row r="1152" spans="66:67" x14ac:dyDescent="0.45">
      <c r="BN1152" s="1">
        <v>45533.77416666667</v>
      </c>
      <c r="BO1152">
        <v>0</v>
      </c>
    </row>
    <row r="1153" spans="66:67" x14ac:dyDescent="0.45">
      <c r="BN1153" s="1">
        <v>45533.777627314812</v>
      </c>
      <c r="BO1153">
        <v>0</v>
      </c>
    </row>
  </sheetData>
  <protectedRanges>
    <protectedRange sqref="AX15:BB15 M15:AV15 BD15:BL15" name="text_1"/>
    <protectedRange sqref="BE15 BI15:BL15 BE16:BL63" name="log"/>
    <protectedRange sqref="BE15 BI15 BE16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G12:I12 U12:AC12">
    <cfRule type="expression" dxfId="188" priority="272">
      <formula>OR(G12="SELL",G12="SHORT")</formula>
    </cfRule>
    <cfRule type="expression" dxfId="187" priority="243">
      <formula>OR(G12="SELL",G12="SHORT")</formula>
    </cfRule>
  </conditionalFormatting>
  <conditionalFormatting sqref="G12:I12">
    <cfRule type="expression" dxfId="186" priority="135">
      <formula>OR(G12="SELL",G12="SHORT")</formula>
    </cfRule>
    <cfRule type="expression" dxfId="185" priority="163">
      <formula>OR(G12="SELL",G12="SHORT")</formula>
    </cfRule>
    <cfRule type="expression" dxfId="184" priority="193">
      <formula>OR(G12="SELL",G12="SHORT")</formula>
    </cfRule>
  </conditionalFormatting>
  <conditionalFormatting sqref="G16:I63 U16:AC63">
    <cfRule type="expression" dxfId="183" priority="21">
      <formula>OR(G16="SELL",G16="SHORT")</formula>
    </cfRule>
  </conditionalFormatting>
  <conditionalFormatting sqref="G12:J12 U12:AC12">
    <cfRule type="expression" dxfId="182" priority="227">
      <formula>OR(G12="SELL",G12="SHORT")</formula>
    </cfRule>
  </conditionalFormatting>
  <conditionalFormatting sqref="G16:J63">
    <cfRule type="expression" dxfId="181" priority="1">
      <formula>OR(G16="SELL",G16="SHORT")</formula>
    </cfRule>
  </conditionalFormatting>
  <conditionalFormatting sqref="G12:AQ12 AV12 BA12:BB12">
    <cfRule type="containsText" dxfId="180" priority="270" operator="containsText" text="SELL">
      <formula>NOT(ISERROR(SEARCH("SELL",G12)))</formula>
    </cfRule>
    <cfRule type="containsText" dxfId="179" priority="241" operator="containsText" text="SELL">
      <formula>NOT(ISERROR(SEARCH("SELL",G12)))</formula>
    </cfRule>
    <cfRule type="containsText" dxfId="178" priority="176" operator="containsText" text="SELL">
      <formula>NOT(ISERROR(SEARCH("SELL",G12)))</formula>
    </cfRule>
    <cfRule type="containsText" dxfId="177" priority="225" operator="containsText" text="SELL">
      <formula>NOT(ISERROR(SEARCH("SELL",G12)))</formula>
    </cfRule>
    <cfRule type="containsText" dxfId="176" priority="148" operator="containsText" text="SELL">
      <formula>NOT(ISERROR(SEARCH("SELL",G12)))</formula>
    </cfRule>
    <cfRule type="containsText" dxfId="175" priority="206" operator="containsText" text="SELL">
      <formula>NOT(ISERROR(SEARCH("SELL",G12)))</formula>
    </cfRule>
  </conditionalFormatting>
  <conditionalFormatting sqref="G16:AQ63 AV16:AV63 BA16:BA63">
    <cfRule type="containsText" dxfId="174" priority="14" operator="containsText" text="SELL">
      <formula>NOT(ISERROR(SEARCH("SELL",G16)))</formula>
    </cfRule>
  </conditionalFormatting>
  <conditionalFormatting sqref="G16:AQ63 AV16:AV63">
    <cfRule type="containsText" dxfId="173" priority="16" operator="containsText" text="SELL">
      <formula>NOT(ISERROR(SEARCH("SELL",G16)))</formula>
    </cfRule>
    <cfRule type="containsText" dxfId="172" priority="20" operator="containsText" text="SELL">
      <formula>NOT(ISERROR(SEARCH("SELL",G16)))</formula>
    </cfRule>
  </conditionalFormatting>
  <conditionalFormatting sqref="I3">
    <cfRule type="containsText" dxfId="171" priority="32" operator="containsText" text="SELL">
      <formula>NOT(ISERROR(SEARCH("SELL",I3)))</formula>
    </cfRule>
  </conditionalFormatting>
  <conditionalFormatting sqref="J12">
    <cfRule type="expression" dxfId="170" priority="212">
      <formula>OR(J12="SELL",J12="SHORT")</formula>
    </cfRule>
  </conditionalFormatting>
  <conditionalFormatting sqref="J16:J63">
    <cfRule type="expression" dxfId="169" priority="17">
      <formula>OR(J16="SELL",J16="SHORT")</formula>
    </cfRule>
  </conditionalFormatting>
  <conditionalFormatting sqref="N12:Q12">
    <cfRule type="expression" dxfId="168" priority="40">
      <formula>OR(N12="SELL",N12="SHORT")</formula>
    </cfRule>
  </conditionalFormatting>
  <conditionalFormatting sqref="P2:P5">
    <cfRule type="containsText" dxfId="167" priority="24" operator="containsText" text="SELL">
      <formula>NOT(ISERROR(SEARCH("SELL",P2)))</formula>
    </cfRule>
  </conditionalFormatting>
  <conditionalFormatting sqref="P7:P8">
    <cfRule type="containsText" dxfId="166" priority="22" operator="containsText" text="SELL">
      <formula>NOT(ISERROR(SEARCH("SELL",P7)))</formula>
    </cfRule>
  </conditionalFormatting>
  <conditionalFormatting sqref="U5:U15 U1">
    <cfRule type="cellIs" dxfId="165" priority="286" operator="equal">
      <formula>"No Analysis"</formula>
    </cfRule>
  </conditionalFormatting>
  <conditionalFormatting sqref="U12:V12">
    <cfRule type="expression" dxfId="164" priority="255">
      <formula>OR(U12="SELL",U12="SHORT")</formula>
    </cfRule>
    <cfRule type="expression" dxfId="163" priority="214">
      <formula>OR(U12="SELL",U12="SHORT")</formula>
    </cfRule>
    <cfRule type="containsText" dxfId="162" priority="254" operator="containsText" text="SELL">
      <formula>NOT(ISERROR(SEARCH("SELL",U12)))</formula>
    </cfRule>
  </conditionalFormatting>
  <conditionalFormatting sqref="U16:V16">
    <cfRule type="cellIs" dxfId="161" priority="18" operator="equal">
      <formula>"No Analysis"</formula>
    </cfRule>
    <cfRule type="containsText" dxfId="160" priority="9" operator="containsText" text="SELL">
      <formula>NOT(ISERROR(SEARCH("SELL",U16)))</formula>
    </cfRule>
  </conditionalFormatting>
  <conditionalFormatting sqref="U17:V63">
    <cfRule type="containsText" dxfId="159" priority="3" operator="containsText" text="SELL">
      <formula>NOT(ISERROR(SEARCH("SELL",U17)))</formula>
    </cfRule>
  </conditionalFormatting>
  <conditionalFormatting sqref="U17:V1048576">
    <cfRule type="cellIs" dxfId="158" priority="5" operator="equal">
      <formula>"No Analysis"</formula>
    </cfRule>
  </conditionalFormatting>
  <conditionalFormatting sqref="U12:AC12">
    <cfRule type="expression" dxfId="157" priority="192">
      <formula>OR(U12="SELL",U12="SHORT")</formula>
    </cfRule>
    <cfRule type="expression" dxfId="156" priority="134">
      <formula>OR(U12="SELL",U12="SHORT")</formula>
    </cfRule>
    <cfRule type="expression" dxfId="155" priority="162">
      <formula>OR(U12="SELL",U12="SHORT")</formula>
    </cfRule>
  </conditionalFormatting>
  <conditionalFormatting sqref="U16:AC16">
    <cfRule type="expression" dxfId="154" priority="10">
      <formula>OR(U16="SELL",U16="SHORT")</formula>
    </cfRule>
  </conditionalFormatting>
  <conditionalFormatting sqref="U16:AC63">
    <cfRule type="expression" dxfId="153" priority="4">
      <formula>OR(U16="SELL",U16="SHORT")</formula>
    </cfRule>
  </conditionalFormatting>
  <conditionalFormatting sqref="U17:AC63">
    <cfRule type="expression" dxfId="152" priority="2">
      <formula>OR(U17="SELL",U17="SHORT")</formula>
    </cfRule>
  </conditionalFormatting>
  <conditionalFormatting sqref="V1:V15">
    <cfRule type="cellIs" dxfId="151" priority="285" operator="equal">
      <formula>"No Analysis"</formula>
    </cfRule>
  </conditionalFormatting>
  <conditionalFormatting sqref="AO12 AV12">
    <cfRule type="containsText" dxfId="150" priority="205" operator="containsText" text="BUY">
      <formula>NOT(ISERROR(SEARCH("BUY",AO12)))</formula>
    </cfRule>
    <cfRule type="containsText" dxfId="149" priority="147" operator="containsText" text="BUY">
      <formula>NOT(ISERROR(SEARCH("BUY",AO12)))</formula>
    </cfRule>
    <cfRule type="containsText" dxfId="148" priority="240" operator="containsText" text="BUY">
      <formula>NOT(ISERROR(SEARCH("BUY",AO12)))</formula>
    </cfRule>
    <cfRule type="containsText" dxfId="147" priority="224" operator="containsText" text="BUY">
      <formula>NOT(ISERROR(SEARCH("BUY",AO12)))</formula>
    </cfRule>
    <cfRule type="containsText" dxfId="146" priority="269" operator="containsText" text="BUY">
      <formula>NOT(ISERROR(SEARCH("BUY",AO12)))</formula>
    </cfRule>
    <cfRule type="containsText" dxfId="145" priority="175" operator="containsText" text="BUY">
      <formula>NOT(ISERROR(SEARCH("BUY",AO12)))</formula>
    </cfRule>
  </conditionalFormatting>
  <conditionalFormatting sqref="AO16:AO63 AV16:AV63">
    <cfRule type="containsText" dxfId="144" priority="19" operator="containsText" text="BUY">
      <formula>NOT(ISERROR(SEARCH("BUY",AO16)))</formula>
    </cfRule>
    <cfRule type="containsText" dxfId="143" priority="13" operator="containsText" text="BUY">
      <formula>NOT(ISERROR(SEARCH("BUY",AO16)))</formula>
    </cfRule>
    <cfRule type="containsText" dxfId="142" priority="15" operator="containsText" text="BUY">
      <formula>NOT(ISERROR(SEARCH("BUY",AO16)))</formula>
    </cfRule>
  </conditionalFormatting>
  <conditionalFormatting sqref="AU12">
    <cfRule type="cellIs" dxfId="141" priority="146" operator="equal">
      <formula>0</formula>
    </cfRule>
  </conditionalFormatting>
  <conditionalFormatting sqref="AU16:AU63">
    <cfRule type="cellIs" dxfId="140" priority="12" operator="equal">
      <formula>0</formula>
    </cfRule>
  </conditionalFormatting>
  <conditionalFormatting sqref="AX12">
    <cfRule type="containsText" dxfId="139" priority="136" operator="containsText" text="SELL">
      <formula>NOT(ISERROR(SEARCH("SELL",AX12)))</formula>
    </cfRule>
  </conditionalFormatting>
  <conditionalFormatting sqref="AX16:AX63">
    <cfRule type="containsText" dxfId="138" priority="11" operator="containsText" text="SELL">
      <formula>NOT(ISERROR(SEARCH("SELL",AX16)))</formula>
    </cfRule>
  </conditionalFormatting>
  <conditionalFormatting sqref="BA16:BA63">
    <cfRule type="cellIs" dxfId="137" priority="7" operator="lessThan">
      <formula>0</formula>
    </cfRule>
  </conditionalFormatting>
  <conditionalFormatting sqref="BA1:BB1">
    <cfRule type="cellIs" dxfId="136" priority="296" operator="lessThan">
      <formula>0</formula>
    </cfRule>
    <cfRule type="containsText" dxfId="135" priority="295" operator="containsText" text="SELL">
      <formula>NOT(ISERROR(SEARCH("SELL",BA1)))</formula>
    </cfRule>
  </conditionalFormatting>
  <conditionalFormatting sqref="BA12:BB12">
    <cfRule type="cellIs" dxfId="134" priority="177" operator="lessThan">
      <formula>0</formula>
    </cfRule>
    <cfRule type="cellIs" dxfId="133" priority="226" operator="lessThan">
      <formula>0</formula>
    </cfRule>
    <cfRule type="cellIs" dxfId="132" priority="242" operator="lessThan">
      <formula>0</formula>
    </cfRule>
    <cfRule type="cellIs" dxfId="131" priority="271" operator="lessThan">
      <formula>0</formula>
    </cfRule>
    <cfRule type="cellIs" dxfId="130" priority="149" operator="lessThan">
      <formula>0</formula>
    </cfRule>
    <cfRule type="cellIs" dxfId="129" priority="207" operator="lessThan">
      <formula>0</formula>
    </cfRule>
  </conditionalFormatting>
  <conditionalFormatting sqref="BG12">
    <cfRule type="cellIs" dxfId="128" priority="123" operator="lessThan">
      <formula>0</formula>
    </cfRule>
    <cfRule type="containsText" dxfId="127" priority="122" operator="containsText" text="SELL">
      <formula>NOT(ISERROR(SEARCH("SELL",BG12)))</formula>
    </cfRule>
    <cfRule type="cellIs" dxfId="126" priority="151" operator="lessThan">
      <formula>0</formula>
    </cfRule>
    <cfRule type="containsText" dxfId="125" priority="150" operator="containsText" text="SELL">
      <formula>NOT(ISERROR(SEARCH("SELL",BG12)))</formula>
    </cfRule>
  </conditionalFormatting>
  <conditionalFormatting sqref="BG12:BH12">
    <cfRule type="containsText" dxfId="124" priority="190" operator="containsText" text="SELL">
      <formula>NOT(ISERROR(SEARCH("SELL",BG12)))</formula>
    </cfRule>
    <cfRule type="cellIs" dxfId="123" priority="191" operator="lessThan">
      <formula>0</formula>
    </cfRule>
    <cfRule type="cellIs" dxfId="122" priority="131" operator="lessThan">
      <formula>0</formula>
    </cfRule>
    <cfRule type="containsText" dxfId="121" priority="130" operator="containsText" text="SELL">
      <formula>NOT(ISERROR(SEARCH("SELL",BG12)))</formula>
    </cfRule>
    <cfRule type="cellIs" dxfId="120" priority="129" operator="lessThan">
      <formula>0</formula>
    </cfRule>
    <cfRule type="containsText" dxfId="119" priority="128" operator="containsText" text="SELL">
      <formula>NOT(ISERROR(SEARCH("SELL",BG12)))</formula>
    </cfRule>
    <cfRule type="cellIs" dxfId="118" priority="125" operator="lessThan">
      <formula>0</formula>
    </cfRule>
    <cfRule type="containsText" dxfId="117" priority="124" operator="containsText" text="SELL">
      <formula>NOT(ISERROR(SEARCH("SELL",BG12)))</formula>
    </cfRule>
    <cfRule type="containsText" dxfId="116" priority="152" operator="containsText" text="SELL">
      <formula>NOT(ISERROR(SEARCH("SELL",BG12)))</formula>
    </cfRule>
    <cfRule type="cellIs" dxfId="115" priority="153" operator="lessThan">
      <formula>0</formula>
    </cfRule>
    <cfRule type="containsText" dxfId="114" priority="156" operator="containsText" text="SELL">
      <formula>NOT(ISERROR(SEARCH("SELL",BG12)))</formula>
    </cfRule>
    <cfRule type="cellIs" dxfId="113" priority="157" operator="lessThan">
      <formula>0</formula>
    </cfRule>
    <cfRule type="containsText" dxfId="112" priority="158" operator="containsText" text="SELL">
      <formula>NOT(ISERROR(SEARCH("SELL",BG12)))</formula>
    </cfRule>
    <cfRule type="cellIs" dxfId="111" priority="159" operator="lessThan">
      <formula>0</formula>
    </cfRule>
    <cfRule type="containsText" dxfId="110" priority="160" operator="containsText" text="SELL">
      <formula>NOT(ISERROR(SEARCH("SELL",BG12)))</formula>
    </cfRule>
    <cfRule type="cellIs" dxfId="109" priority="161" operator="lessThan">
      <formula>0</formula>
    </cfRule>
    <cfRule type="containsText" dxfId="108" priority="132" operator="containsText" text="SELL">
      <formula>NOT(ISERROR(SEARCH("SELL",BG12)))</formula>
    </cfRule>
    <cfRule type="cellIs" dxfId="107" priority="133" operator="lessThan">
      <formula>0</formula>
    </cfRule>
  </conditionalFormatting>
  <dataValidations count="5">
    <dataValidation type="list" allowBlank="1" showInputMessage="1" showErrorMessage="1" sqref="BH16:BH63" xr:uid="{00000000-0002-0000-0500-000000000000}">
      <formula1>listEntryExit</formula1>
    </dataValidation>
    <dataValidation type="list" allowBlank="1" showInputMessage="1" showErrorMessage="1" sqref="BI16:BI63" xr:uid="{00000000-0002-0000-0500-000001000000}">
      <formula1>listEmotion</formula1>
    </dataValidation>
    <dataValidation type="list" allowBlank="1" showInputMessage="1" showErrorMessage="1" sqref="BJ16:BJ63" xr:uid="{00000000-0002-0000-0500-000002000000}">
      <formula1>"UP,SIDE,DOWN"</formula1>
    </dataValidation>
    <dataValidation allowBlank="1" showErrorMessage="1" sqref="BA1:BB1 AR16:AR63 AX16:AX63 AZ16:BA63 U16:X63" xr:uid="{00000000-0002-0000-0500-000003000000}"/>
    <dataValidation allowBlank="1" showInputMessage="1" showErrorMessage="1" prompt="Enter valid date as (mm/dd/yy)" sqref="AU15 AF15:AN15" xr:uid="{00000000-0002-0000-0500-000004000000}"/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F33F-F007-4C6E-BC32-0181FF04EF17}">
  <dimension ref="A1:BO730"/>
  <sheetViews>
    <sheetView zoomScale="60" zoomScaleNormal="60" workbookViewId="0">
      <pane xSplit="7" ySplit="16" topLeftCell="J17" activePane="bottomRight" state="frozen"/>
      <selection activeCell="D44" sqref="D44"/>
      <selection pane="topRight" activeCell="D44" sqref="D44"/>
      <selection pane="bottomLeft" activeCell="D44" sqref="D44"/>
      <selection pane="bottomRight" activeCell="N30" sqref="N30"/>
    </sheetView>
  </sheetViews>
  <sheetFormatPr defaultRowHeight="14.25" x14ac:dyDescent="0.45"/>
  <cols>
    <col min="1" max="1" width="4.265625" customWidth="1"/>
    <col min="2" max="2" width="14" bestFit="1" customWidth="1"/>
    <col min="3" max="3" width="21.53125" bestFit="1" customWidth="1"/>
    <col min="4" max="5" width="10.46484375" customWidth="1"/>
    <col min="6" max="6" width="12.1328125" customWidth="1"/>
    <col min="7" max="7" width="24.33203125" bestFit="1" customWidth="1"/>
    <col min="8" max="8" width="6.796875" customWidth="1"/>
    <col min="9" max="9" width="8.1328125" bestFit="1" customWidth="1"/>
    <col min="10" max="10" width="10.3984375" customWidth="1"/>
    <col min="11" max="11" width="9.3984375" customWidth="1"/>
    <col min="12" max="12" width="11.6640625" customWidth="1"/>
    <col min="13" max="13" width="4.06640625" customWidth="1"/>
    <col min="14" max="14" width="13.73046875" bestFit="1" customWidth="1"/>
    <col min="15" max="16" width="6.9296875" customWidth="1"/>
    <col min="17" max="20" width="2.6640625" customWidth="1"/>
    <col min="21" max="23" width="8.73046875" customWidth="1"/>
    <col min="24" max="24" width="8.73046875" hidden="1" customWidth="1"/>
    <col min="25" max="27" width="3" hidden="1" customWidth="1"/>
    <col min="28" max="28" width="8.7304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9.6640625" bestFit="1" customWidth="1"/>
    <col min="43" max="43" width="5.796875" customWidth="1"/>
    <col min="44" max="44" width="10.73046875" bestFit="1" customWidth="1"/>
    <col min="45" max="45" width="7.46484375" bestFit="1" customWidth="1"/>
    <col min="46" max="46" width="4" customWidth="1"/>
    <col min="47" max="47" width="14.59765625" customWidth="1"/>
    <col min="48" max="48" width="7.19921875" customWidth="1"/>
    <col min="49" max="49" width="23.3320312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4.6640625" customWidth="1"/>
    <col min="56" max="56" width="6.59765625" hidden="1" customWidth="1"/>
    <col min="57" max="57" width="5.265625" hidden="1" customWidth="1"/>
    <col min="58" max="64" width="4.6640625" hidden="1" customWidth="1"/>
    <col min="65" max="65" width="4.9296875" customWidth="1"/>
    <col min="66" max="66" width="15.3984375" bestFit="1" customWidth="1"/>
    <col min="67" max="67" width="13.86328125" customWidth="1"/>
  </cols>
  <sheetData>
    <row r="1" spans="1:67" ht="11.3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35" customHeight="1" x14ac:dyDescent="0.45">
      <c r="G2" t="s">
        <v>96</v>
      </c>
      <c r="H2" s="97" t="s">
        <v>59</v>
      </c>
      <c r="I2" s="60"/>
      <c r="J2" s="101">
        <v>0.65446623842592599</v>
      </c>
      <c r="N2" t="s">
        <v>88</v>
      </c>
      <c r="O2" t="s">
        <v>90</v>
      </c>
      <c r="P2" s="99"/>
    </row>
    <row r="3" spans="1:67" ht="11.35" customHeight="1" x14ac:dyDescent="0.45">
      <c r="G3" t="s">
        <v>97</v>
      </c>
      <c r="H3" s="97" t="s">
        <v>59</v>
      </c>
      <c r="I3" s="62"/>
      <c r="J3" s="102">
        <v>13.33</v>
      </c>
      <c r="N3" t="s">
        <v>89</v>
      </c>
      <c r="O3" t="s">
        <v>90</v>
      </c>
      <c r="P3" s="99"/>
    </row>
    <row r="4" spans="1:67" ht="11.35" customHeight="1" x14ac:dyDescent="0.45">
      <c r="J4" s="102"/>
      <c r="N4" t="s">
        <v>86</v>
      </c>
      <c r="O4" s="97" t="s">
        <v>94</v>
      </c>
      <c r="P4" s="62">
        <v>0.6</v>
      </c>
    </row>
    <row r="5" spans="1:67" ht="11.35" customHeight="1" x14ac:dyDescent="0.45">
      <c r="J5" s="102"/>
      <c r="N5" t="s">
        <v>87</v>
      </c>
      <c r="O5" s="97" t="s">
        <v>94</v>
      </c>
      <c r="P5" s="62">
        <v>0.6</v>
      </c>
    </row>
    <row r="6" spans="1:67" ht="11.35" customHeight="1" x14ac:dyDescent="0.45">
      <c r="J6" s="102"/>
      <c r="P6" s="98"/>
    </row>
    <row r="7" spans="1:67" ht="11.35" customHeight="1" x14ac:dyDescent="0.45">
      <c r="J7" s="102"/>
      <c r="P7" s="98"/>
    </row>
    <row r="8" spans="1:67" ht="11.35" customHeight="1" x14ac:dyDescent="0.45">
      <c r="J8" s="102"/>
      <c r="N8" t="s">
        <v>92</v>
      </c>
      <c r="O8" s="97" t="s">
        <v>94</v>
      </c>
      <c r="P8" s="104">
        <v>10</v>
      </c>
    </row>
    <row r="9" spans="1:67" ht="11.35" customHeight="1" x14ac:dyDescent="0.45"/>
    <row r="10" spans="1:67" ht="11.35" customHeight="1" x14ac:dyDescent="0.45"/>
    <row r="11" spans="1:67" ht="11.35" customHeight="1" x14ac:dyDescent="0.45"/>
    <row r="12" spans="1:67" ht="11.35" customHeight="1" x14ac:dyDescent="0.45">
      <c r="A12" s="40">
        <v>1</v>
      </c>
      <c r="B12" s="41">
        <v>45330.553657407407</v>
      </c>
      <c r="C12" s="40" t="s">
        <v>43</v>
      </c>
      <c r="D12" s="40" t="s">
        <v>44</v>
      </c>
      <c r="E12" s="40" t="s">
        <v>38</v>
      </c>
      <c r="F12" s="40" t="s">
        <v>31</v>
      </c>
      <c r="G12" s="42" t="s">
        <v>58</v>
      </c>
      <c r="H12" s="42">
        <v>15</v>
      </c>
      <c r="I12" s="56"/>
      <c r="J12" s="56"/>
      <c r="K12" s="43"/>
      <c r="L12" s="43"/>
      <c r="M12" s="43"/>
      <c r="N12" s="43"/>
      <c r="O12" s="43"/>
      <c r="P12" s="43"/>
      <c r="Q12" s="43"/>
      <c r="R12" s="44"/>
      <c r="S12" s="45"/>
      <c r="T12" s="46"/>
      <c r="U12" s="47" t="str">
        <f>IF(F12&lt;&gt;"",IFERROR(HLOOKUP("prediction_xgb_"&amp;F12,ML_prediction!$D$4:$AP$6,3,0),"No Analysis"),"")</f>
        <v>Side-way</v>
      </c>
      <c r="V12" s="47" t="str">
        <f>IF(F12&lt;&gt;"",IFERROR(HLOOKUP("prediction_LR_"&amp;F12,ML_prediction!$D$4:$AP$6,3,0),"No Analysis"),"")</f>
        <v>Down</v>
      </c>
      <c r="W12" s="48"/>
      <c r="X12" s="48"/>
      <c r="Y12" s="48"/>
      <c r="Z12" s="48"/>
      <c r="AA12" s="48"/>
      <c r="AB12" s="48"/>
      <c r="AC12" s="48"/>
      <c r="AD12" s="46"/>
      <c r="AE12" s="46"/>
      <c r="AF12" s="46"/>
      <c r="AG12" s="46"/>
      <c r="AH12" s="46"/>
      <c r="AI12" s="46"/>
      <c r="AJ12" s="46"/>
      <c r="AK12" s="46"/>
      <c r="AL12" s="45"/>
      <c r="AM12" s="46"/>
      <c r="AN12" s="46"/>
      <c r="AO12" s="49" t="s">
        <v>45</v>
      </c>
      <c r="AP12" s="50">
        <v>545</v>
      </c>
      <c r="AQ12" s="51">
        <v>2</v>
      </c>
      <c r="AR12" s="52">
        <f>AQ12*AP12*H12</f>
        <v>16350</v>
      </c>
      <c r="AS12" s="52"/>
      <c r="AT12" s="53"/>
      <c r="AU12" s="45"/>
      <c r="AV12" s="49"/>
      <c r="AW12" s="53"/>
      <c r="AX12" s="51">
        <f t="shared" ref="AX12" si="0">IF(AQ12&lt;&gt;"",AQ12, "")</f>
        <v>2</v>
      </c>
      <c r="AY12" s="52">
        <v>536.6</v>
      </c>
      <c r="AZ12" s="52">
        <f t="shared" ref="AZ12" si="1">IF(AY12&lt;&gt;"",AY12*AX12*H12,"")</f>
        <v>16098</v>
      </c>
      <c r="BA12" s="54">
        <f>IF(AO12&lt;&gt;"",IF(AO12="BUY",(AZ12-AR12),-(AZ12-AR12)),"")</f>
        <v>252</v>
      </c>
      <c r="BB12" s="55">
        <f>IF(BA12&lt;&gt;"",BA12/(AR12),"")</f>
        <v>1.5412844036697248E-2</v>
      </c>
      <c r="BC12" s="10"/>
      <c r="BD12" s="11"/>
      <c r="BE12" s="11"/>
      <c r="BF12" s="11"/>
      <c r="BG12" s="12"/>
      <c r="BH12" s="13"/>
      <c r="BI12" s="13"/>
      <c r="BJ12" s="13"/>
      <c r="BK12" s="13"/>
      <c r="BL12" s="13"/>
    </row>
    <row r="13" spans="1:67" ht="17.350000000000001" customHeight="1" x14ac:dyDescent="0.45">
      <c r="BN13" s="121">
        <f>INDEX(BN16:BN599,MATCH(MIN(BO16:BO599),BO16:BO599,0),1)</f>
        <v>45531.423182870371</v>
      </c>
      <c r="BO13" s="122" t="str">
        <f>"Min = " &amp; ROUND(MIN(BO17:BO599),2)</f>
        <v>Min = 0</v>
      </c>
    </row>
    <row r="14" spans="1:67" ht="17.350000000000001" customHeight="1" x14ac:dyDescent="0.45">
      <c r="G14" s="130" t="s">
        <v>21</v>
      </c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28" t="s">
        <v>47</v>
      </c>
      <c r="V14" s="128"/>
      <c r="W14" s="128"/>
      <c r="X14" s="128"/>
      <c r="Y14" s="128"/>
      <c r="Z14" s="128"/>
      <c r="AA14" s="128"/>
      <c r="AB14" s="128"/>
      <c r="AC14" s="131" t="s">
        <v>22</v>
      </c>
      <c r="AD14" s="131"/>
      <c r="AE14" s="131"/>
      <c r="AF14" s="131"/>
      <c r="AG14" s="131"/>
      <c r="AH14" s="131"/>
      <c r="AI14" s="131"/>
      <c r="AJ14" s="131"/>
      <c r="AK14" s="131"/>
      <c r="AL14" s="130" t="s">
        <v>23</v>
      </c>
      <c r="AM14" s="130"/>
      <c r="AN14" s="130"/>
      <c r="AO14" s="130"/>
      <c r="AP14" s="130"/>
      <c r="AQ14" s="130"/>
      <c r="AR14" s="130"/>
      <c r="AS14" s="130"/>
      <c r="AU14" s="129" t="s">
        <v>30</v>
      </c>
      <c r="AV14" s="129"/>
      <c r="AW14" s="129"/>
      <c r="AX14" s="129"/>
      <c r="AY14" s="129"/>
      <c r="AZ14" s="129"/>
      <c r="BA14" s="129"/>
      <c r="BB14" s="129"/>
      <c r="BN14" s="123">
        <f>INDEX(BN17:BN600,MATCH(MAX(BO17:BO600),BO17:BO600,0),1)</f>
        <v>45531.423182870371</v>
      </c>
      <c r="BO14" s="124" t="str">
        <f>"Max = " &amp; ROUND(MAX(BO18:BO600),2)</f>
        <v>Max = 0</v>
      </c>
    </row>
    <row r="15" spans="1:67" s="4" customFormat="1" ht="40.9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63</v>
      </c>
      <c r="J15" s="18" t="s">
        <v>62</v>
      </c>
      <c r="K15" s="18" t="s">
        <v>49</v>
      </c>
      <c r="L15" s="18" t="s">
        <v>50</v>
      </c>
      <c r="M15" s="18"/>
      <c r="N15" s="18"/>
      <c r="O15" s="18"/>
      <c r="P15" s="18"/>
      <c r="Q15" s="18"/>
      <c r="R15" s="18"/>
      <c r="S15" s="18"/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6"/>
      <c r="BE15" s="8"/>
      <c r="BF15" s="8"/>
      <c r="BG15" s="6"/>
      <c r="BH15" s="6"/>
      <c r="BI15" s="6"/>
      <c r="BJ15" s="6"/>
      <c r="BK15" s="7"/>
      <c r="BL15" s="7"/>
      <c r="BN15" s="6" t="s">
        <v>11</v>
      </c>
      <c r="BO15" s="58" t="s">
        <v>3</v>
      </c>
    </row>
    <row r="16" spans="1:67" x14ac:dyDescent="0.45">
      <c r="A16" s="40"/>
      <c r="B16" s="41"/>
      <c r="C16" s="40"/>
      <c r="D16" s="40"/>
      <c r="E16" s="40"/>
      <c r="F16" s="40"/>
      <c r="G16" s="42"/>
      <c r="H16" s="42"/>
      <c r="I16" s="42"/>
      <c r="J16" s="43"/>
      <c r="K16" s="44"/>
      <c r="L16" s="44"/>
      <c r="M16" s="43"/>
      <c r="N16" s="43"/>
      <c r="O16" s="43"/>
      <c r="P16" s="43"/>
      <c r="Q16" s="43"/>
      <c r="R16" s="44"/>
      <c r="S16" s="45"/>
      <c r="T16" s="46"/>
      <c r="U16" s="47" t="str">
        <f>IF(F16&lt;&gt;"",IFERROR(HLOOKUP("prediction_xgb_"&amp;F16,ML_prediction!$D$4:$AP$6,3,0),"No Analysis"),"")</f>
        <v/>
      </c>
      <c r="V16" s="47" t="str">
        <f>IF(F16&lt;&gt;"",IFERROR(HLOOKUP("prediction_LR_"&amp;F16,ML_prediction!$D$4:$AP$6,3,0),"No Analysis"),"")</f>
        <v/>
      </c>
      <c r="W16" s="48"/>
      <c r="X16" s="48"/>
      <c r="Y16" s="48"/>
      <c r="Z16" s="48"/>
      <c r="AA16" s="48"/>
      <c r="AB16" s="48"/>
      <c r="AC16" s="48"/>
      <c r="AD16" s="46"/>
      <c r="AE16" s="46"/>
      <c r="AF16" s="46"/>
      <c r="AG16" s="46"/>
      <c r="AH16" s="46"/>
      <c r="AI16" s="46"/>
      <c r="AJ16" s="46"/>
      <c r="AK16" s="46"/>
      <c r="AL16" s="45"/>
      <c r="AM16" s="46"/>
      <c r="AN16" s="46"/>
      <c r="AO16" s="49"/>
      <c r="AP16" s="50"/>
      <c r="AQ16" s="51"/>
      <c r="AR16" s="52">
        <f t="shared" ref="AR16" si="2">AQ16*AP16*H16</f>
        <v>0</v>
      </c>
      <c r="AS16" s="52"/>
      <c r="AT16" s="53"/>
      <c r="AU16" s="45"/>
      <c r="AV16" s="49"/>
      <c r="AW16" s="53"/>
      <c r="AX16" s="51" t="str">
        <f t="shared" ref="AX16" si="3">IF(AQ16&lt;&gt;"",AQ16, "")</f>
        <v/>
      </c>
      <c r="AY16" s="52"/>
      <c r="AZ16" s="52" t="str">
        <f>IF(AY16&lt;&gt;"",AY16*AX16*H16,"")</f>
        <v/>
      </c>
      <c r="BA16" s="54" t="str">
        <f t="shared" ref="BA16" si="4">IF(AO16&lt;&gt;"",IF(AO16="BUY",(AZ16-AR16),-(AZ16-AR16)),"")</f>
        <v/>
      </c>
      <c r="BB16" s="55" t="str">
        <f t="shared" ref="BB16" si="5">IF(BA16&lt;&gt;"",BA16/(AR16),"")</f>
        <v/>
      </c>
      <c r="BC16" s="10"/>
      <c r="BD16" s="11"/>
      <c r="BE16" s="11"/>
      <c r="BF16" s="11"/>
      <c r="BG16" s="12"/>
      <c r="BH16" s="13"/>
      <c r="BI16" s="13"/>
      <c r="BJ16" s="13"/>
      <c r="BK16" s="13"/>
      <c r="BL16" s="13"/>
      <c r="BN16" s="34">
        <v>45531.423182870371</v>
      </c>
      <c r="BO16" s="3">
        <v>0</v>
      </c>
    </row>
    <row r="17" spans="1:67" x14ac:dyDescent="0.45">
      <c r="A17" s="40"/>
      <c r="B17" s="41"/>
      <c r="C17" s="40"/>
      <c r="D17" s="40"/>
      <c r="E17" s="40"/>
      <c r="F17" s="40"/>
      <c r="G17" s="42"/>
      <c r="H17" s="42"/>
      <c r="I17" s="42"/>
      <c r="J17" s="43"/>
      <c r="K17" s="44"/>
      <c r="L17" s="44"/>
      <c r="M17" s="43"/>
      <c r="N17" s="43"/>
      <c r="O17" s="43"/>
      <c r="P17" s="43"/>
      <c r="Q17" s="43"/>
      <c r="R17" s="44"/>
      <c r="S17" s="45"/>
      <c r="T17" s="46"/>
      <c r="U17" s="47" t="str">
        <f>IF(F17&lt;&gt;"",IFERROR(HLOOKUP("prediction_xgb_"&amp;F17,ML_prediction!$D$4:$AP$6,3,0),"No Analysis"),"")</f>
        <v/>
      </c>
      <c r="V17" s="47" t="str">
        <f>IF(F17&lt;&gt;"",IFERROR(HLOOKUP("prediction_LR_"&amp;F17,ML_prediction!$D$4:$AP$6,3,0),"No Analysis"),"")</f>
        <v/>
      </c>
      <c r="W17" s="48"/>
      <c r="X17" s="48"/>
      <c r="Y17" s="48"/>
      <c r="Z17" s="48"/>
      <c r="AA17" s="48"/>
      <c r="AB17" s="48"/>
      <c r="AC17" s="48"/>
      <c r="AD17" s="46"/>
      <c r="AE17" s="46"/>
      <c r="AF17" s="46"/>
      <c r="AG17" s="46"/>
      <c r="AH17" s="46"/>
      <c r="AI17" s="46"/>
      <c r="AJ17" s="46"/>
      <c r="AK17" s="46"/>
      <c r="AL17" s="45"/>
      <c r="AM17" s="46"/>
      <c r="AN17" s="46"/>
      <c r="AO17" s="49"/>
      <c r="AP17" s="50"/>
      <c r="AQ17" s="51"/>
      <c r="AR17" s="52">
        <f t="shared" ref="AR17" si="6">AQ17*AP17*H17</f>
        <v>0</v>
      </c>
      <c r="AS17" s="52"/>
      <c r="AT17" s="53"/>
      <c r="AU17" s="45"/>
      <c r="AV17" s="49"/>
      <c r="AW17" s="53"/>
      <c r="AX17" s="51" t="str">
        <f t="shared" ref="AX17" si="7">IF(AQ17&lt;&gt;"",AQ17, "")</f>
        <v/>
      </c>
      <c r="AY17" s="52"/>
      <c r="AZ17" s="52" t="str">
        <f>IF(AY17&lt;&gt;"",AY17*AX17*H17,"")</f>
        <v/>
      </c>
      <c r="BA17" s="54" t="str">
        <f t="shared" ref="BA17" si="8">IF(AO17&lt;&gt;"",IF(AO17="BUY",(AZ17-AR17),-(AZ17-AR17)),"")</f>
        <v/>
      </c>
      <c r="BB17" s="55" t="str">
        <f t="shared" ref="BB17" si="9">IF(BA17&lt;&gt;"",BA17/(AR17),"")</f>
        <v/>
      </c>
      <c r="BC17" s="10"/>
      <c r="BD17" s="11"/>
      <c r="BE17" s="11"/>
      <c r="BF17" s="11"/>
      <c r="BG17" s="12"/>
      <c r="BH17" s="13"/>
      <c r="BI17" s="13"/>
      <c r="BJ17" s="13"/>
      <c r="BK17" s="13"/>
      <c r="BL17" s="13"/>
      <c r="BN17" s="34">
        <v>45531.423182870371</v>
      </c>
      <c r="BO17" s="3">
        <v>0</v>
      </c>
    </row>
    <row r="18" spans="1:67" x14ac:dyDescent="0.45">
      <c r="A18" s="40"/>
      <c r="B18" s="41"/>
      <c r="C18" s="40"/>
      <c r="D18" s="40"/>
      <c r="E18" s="40"/>
      <c r="F18" s="40"/>
      <c r="G18" s="42"/>
      <c r="H18" s="42"/>
      <c r="I18" s="42"/>
      <c r="J18" s="43"/>
      <c r="K18" s="44"/>
      <c r="L18" s="44"/>
      <c r="M18" s="43"/>
      <c r="N18" s="43"/>
      <c r="O18" s="43"/>
      <c r="P18" s="43"/>
      <c r="Q18" s="43"/>
      <c r="R18" s="44"/>
      <c r="S18" s="45"/>
      <c r="T18" s="46"/>
      <c r="U18" s="47" t="str">
        <f>IF(F18&lt;&gt;"",IFERROR(HLOOKUP("prediction_xgb_"&amp;F18,ML_prediction!$D$4:$AP$6,3,0),"No Analysis"),"")</f>
        <v/>
      </c>
      <c r="V18" s="47" t="str">
        <f>IF(F18&lt;&gt;"",IFERROR(HLOOKUP("prediction_LR_"&amp;F18,ML_prediction!$D$4:$AP$6,3,0),"No Analysis"),"")</f>
        <v/>
      </c>
      <c r="W18" s="48"/>
      <c r="X18" s="48"/>
      <c r="Y18" s="48"/>
      <c r="Z18" s="48"/>
      <c r="AA18" s="48"/>
      <c r="AB18" s="48"/>
      <c r="AC18" s="48"/>
      <c r="AD18" s="46"/>
      <c r="AE18" s="46"/>
      <c r="AF18" s="46"/>
      <c r="AG18" s="46"/>
      <c r="AH18" s="46"/>
      <c r="AI18" s="46"/>
      <c r="AJ18" s="46"/>
      <c r="AK18" s="46"/>
      <c r="AL18" s="45"/>
      <c r="AM18" s="46"/>
      <c r="AN18" s="46"/>
      <c r="AO18" s="49"/>
      <c r="AP18" s="50"/>
      <c r="AQ18" s="51"/>
      <c r="AR18" s="52">
        <f t="shared" ref="AR18:AR63" si="10">AQ18*AP18*H18</f>
        <v>0</v>
      </c>
      <c r="AS18" s="52"/>
      <c r="AT18" s="53"/>
      <c r="AU18" s="45"/>
      <c r="AV18" s="49"/>
      <c r="AW18" s="53"/>
      <c r="AX18" s="51" t="str">
        <f t="shared" ref="AX18:AX63" si="11">IF(AQ18&lt;&gt;"",AQ18, "")</f>
        <v/>
      </c>
      <c r="AY18" s="52"/>
      <c r="AZ18" s="52" t="str">
        <f t="shared" ref="AZ18:AZ63" si="12">IF(AY18&lt;&gt;"",AY18*AX18*H18,"")</f>
        <v/>
      </c>
      <c r="BA18" s="54" t="str">
        <f t="shared" ref="BA18:BA63" si="13">IF(AO18&lt;&gt;"",IF(AO18="BUY",(AZ18-AR18),-(AZ18-AR18)),"")</f>
        <v/>
      </c>
      <c r="BB18" s="55" t="str">
        <f t="shared" ref="BB18:BB63" si="14">IF(BA18&lt;&gt;"",BA18/(AR18),"")</f>
        <v/>
      </c>
      <c r="BC18" s="10"/>
      <c r="BD18" s="11"/>
      <c r="BE18" s="11"/>
      <c r="BF18" s="11"/>
      <c r="BG18" s="12"/>
      <c r="BH18" s="13"/>
      <c r="BI18" s="13"/>
      <c r="BJ18" s="13"/>
      <c r="BK18" s="13"/>
      <c r="BL18" s="13"/>
      <c r="BN18" s="34">
        <v>45531.423182870371</v>
      </c>
      <c r="BO18" s="3">
        <v>0</v>
      </c>
    </row>
    <row r="19" spans="1:67" x14ac:dyDescent="0.45">
      <c r="A19" s="40"/>
      <c r="B19" s="41"/>
      <c r="C19" s="40"/>
      <c r="D19" s="40"/>
      <c r="E19" s="40"/>
      <c r="F19" s="40"/>
      <c r="G19" s="42"/>
      <c r="H19" s="42"/>
      <c r="I19" s="42"/>
      <c r="J19" s="43"/>
      <c r="K19" s="44"/>
      <c r="L19" s="44"/>
      <c r="M19" s="43"/>
      <c r="N19" s="43"/>
      <c r="O19" s="43"/>
      <c r="P19" s="43"/>
      <c r="Q19" s="43"/>
      <c r="R19" s="44"/>
      <c r="S19" s="45"/>
      <c r="T19" s="46"/>
      <c r="U19" s="47" t="str">
        <f>IF(F19&lt;&gt;"",IFERROR(HLOOKUP("prediction_xgb_"&amp;F19,ML_prediction!$D$4:$AP$6,3,0),"No Analysis"),"")</f>
        <v/>
      </c>
      <c r="V19" s="47" t="str">
        <f>IF(F19&lt;&gt;"",IFERROR(HLOOKUP("prediction_LR_"&amp;F19,ML_prediction!$D$4:$AP$6,3,0),"No Analysis"),"")</f>
        <v/>
      </c>
      <c r="W19" s="48"/>
      <c r="X19" s="48"/>
      <c r="Y19" s="48"/>
      <c r="Z19" s="48"/>
      <c r="AA19" s="48"/>
      <c r="AB19" s="48"/>
      <c r="AC19" s="48"/>
      <c r="AD19" s="46"/>
      <c r="AE19" s="46"/>
      <c r="AF19" s="46"/>
      <c r="AG19" s="46"/>
      <c r="AH19" s="46"/>
      <c r="AI19" s="46"/>
      <c r="AJ19" s="46"/>
      <c r="AK19" s="46"/>
      <c r="AL19" s="45"/>
      <c r="AM19" s="46"/>
      <c r="AN19" s="46"/>
      <c r="AO19" s="49"/>
      <c r="AP19" s="50"/>
      <c r="AQ19" s="51"/>
      <c r="AR19" s="52">
        <f t="shared" si="10"/>
        <v>0</v>
      </c>
      <c r="AS19" s="52"/>
      <c r="AT19" s="53"/>
      <c r="AU19" s="45"/>
      <c r="AV19" s="49"/>
      <c r="AW19" s="53"/>
      <c r="AX19" s="51" t="str">
        <f t="shared" si="11"/>
        <v/>
      </c>
      <c r="AY19" s="52"/>
      <c r="AZ19" s="52" t="str">
        <f t="shared" si="12"/>
        <v/>
      </c>
      <c r="BA19" s="54" t="str">
        <f t="shared" si="13"/>
        <v/>
      </c>
      <c r="BB19" s="55" t="str">
        <f t="shared" si="14"/>
        <v/>
      </c>
      <c r="BC19" s="10"/>
      <c r="BD19" s="11"/>
      <c r="BE19" s="11"/>
      <c r="BF19" s="11"/>
      <c r="BG19" s="12"/>
      <c r="BH19" s="13"/>
      <c r="BI19" s="13"/>
      <c r="BJ19" s="13"/>
      <c r="BK19" s="13"/>
      <c r="BL19" s="13"/>
      <c r="BN19" s="34">
        <v>45531.423182870371</v>
      </c>
      <c r="BO19" s="3">
        <v>0</v>
      </c>
    </row>
    <row r="20" spans="1:67" x14ac:dyDescent="0.45">
      <c r="A20" s="40"/>
      <c r="B20" s="41"/>
      <c r="C20" s="40"/>
      <c r="D20" s="40"/>
      <c r="E20" s="40"/>
      <c r="F20" s="40"/>
      <c r="G20" s="42"/>
      <c r="H20" s="42"/>
      <c r="I20" s="42"/>
      <c r="J20" s="43"/>
      <c r="K20" s="44"/>
      <c r="L20" s="44"/>
      <c r="M20" s="43"/>
      <c r="N20" s="43"/>
      <c r="O20" s="43"/>
      <c r="P20" s="43"/>
      <c r="Q20" s="43"/>
      <c r="R20" s="44"/>
      <c r="S20" s="45"/>
      <c r="T20" s="46"/>
      <c r="U20" s="47" t="str">
        <f>IF(F20&lt;&gt;"",IFERROR(HLOOKUP("prediction_xgb_"&amp;F20,ML_prediction!$D$4:$AP$6,3,0),"No Analysis"),"")</f>
        <v/>
      </c>
      <c r="V20" s="47" t="str">
        <f>IF(F20&lt;&gt;"",IFERROR(HLOOKUP("prediction_LR_"&amp;F20,ML_prediction!$D$4:$AP$6,3,0),"No Analysis"),"")</f>
        <v/>
      </c>
      <c r="W20" s="48"/>
      <c r="X20" s="48"/>
      <c r="Y20" s="48"/>
      <c r="Z20" s="48"/>
      <c r="AA20" s="48"/>
      <c r="AB20" s="48"/>
      <c r="AC20" s="48"/>
      <c r="AD20" s="46"/>
      <c r="AE20" s="46"/>
      <c r="AF20" s="46"/>
      <c r="AG20" s="46"/>
      <c r="AH20" s="46"/>
      <c r="AI20" s="46"/>
      <c r="AJ20" s="46"/>
      <c r="AK20" s="46"/>
      <c r="AL20" s="45"/>
      <c r="AM20" s="46"/>
      <c r="AN20" s="46"/>
      <c r="AO20" s="49"/>
      <c r="AP20" s="50"/>
      <c r="AQ20" s="51"/>
      <c r="AR20" s="52">
        <f t="shared" si="10"/>
        <v>0</v>
      </c>
      <c r="AS20" s="52"/>
      <c r="AT20" s="53"/>
      <c r="AU20" s="45"/>
      <c r="AV20" s="49"/>
      <c r="AW20" s="53"/>
      <c r="AX20" s="51" t="str">
        <f t="shared" si="11"/>
        <v/>
      </c>
      <c r="AY20" s="52"/>
      <c r="AZ20" s="52" t="str">
        <f t="shared" si="12"/>
        <v/>
      </c>
      <c r="BA20" s="54" t="str">
        <f t="shared" si="13"/>
        <v/>
      </c>
      <c r="BB20" s="55" t="str">
        <f t="shared" si="14"/>
        <v/>
      </c>
      <c r="BC20" s="10"/>
      <c r="BD20" s="11"/>
      <c r="BE20" s="11"/>
      <c r="BF20" s="11"/>
      <c r="BG20" s="12"/>
      <c r="BH20" s="13"/>
      <c r="BI20" s="13"/>
      <c r="BJ20" s="13"/>
      <c r="BK20" s="13"/>
      <c r="BL20" s="13"/>
      <c r="BN20" s="34">
        <v>45531.423182870371</v>
      </c>
      <c r="BO20" s="3">
        <v>0</v>
      </c>
    </row>
    <row r="21" spans="1:67" x14ac:dyDescent="0.45">
      <c r="A21" s="40"/>
      <c r="B21" s="41"/>
      <c r="C21" s="40"/>
      <c r="D21" s="40"/>
      <c r="E21" s="40"/>
      <c r="F21" s="40"/>
      <c r="G21" s="42"/>
      <c r="H21" s="42"/>
      <c r="I21" s="42"/>
      <c r="J21" s="43"/>
      <c r="K21" s="44"/>
      <c r="L21" s="44"/>
      <c r="M21" s="43"/>
      <c r="N21" s="43"/>
      <c r="O21" s="43"/>
      <c r="P21" s="43"/>
      <c r="Q21" s="43"/>
      <c r="R21" s="44"/>
      <c r="S21" s="45"/>
      <c r="T21" s="46"/>
      <c r="U21" s="47" t="str">
        <f>IF(F21&lt;&gt;"",IFERROR(HLOOKUP("prediction_xgb_"&amp;F21,ML_prediction!$D$4:$AP$6,3,0),"No Analysis"),"")</f>
        <v/>
      </c>
      <c r="V21" s="47" t="str">
        <f>IF(F21&lt;&gt;"",IFERROR(HLOOKUP("prediction_LR_"&amp;F21,ML_prediction!$D$4:$AP$6,3,0),"No Analysis"),"")</f>
        <v/>
      </c>
      <c r="W21" s="48"/>
      <c r="X21" s="48"/>
      <c r="Y21" s="48"/>
      <c r="Z21" s="48"/>
      <c r="AA21" s="48"/>
      <c r="AB21" s="48"/>
      <c r="AC21" s="48"/>
      <c r="AD21" s="46"/>
      <c r="AE21" s="46"/>
      <c r="AF21" s="46"/>
      <c r="AG21" s="46"/>
      <c r="AH21" s="46"/>
      <c r="AI21" s="46"/>
      <c r="AJ21" s="46"/>
      <c r="AK21" s="46"/>
      <c r="AL21" s="45"/>
      <c r="AM21" s="46"/>
      <c r="AN21" s="46"/>
      <c r="AO21" s="49"/>
      <c r="AP21" s="50"/>
      <c r="AQ21" s="51"/>
      <c r="AR21" s="52">
        <f t="shared" si="10"/>
        <v>0</v>
      </c>
      <c r="AS21" s="52"/>
      <c r="AT21" s="53"/>
      <c r="AU21" s="45"/>
      <c r="AV21" s="49"/>
      <c r="AW21" s="53"/>
      <c r="AX21" s="51" t="str">
        <f t="shared" si="11"/>
        <v/>
      </c>
      <c r="AY21" s="52"/>
      <c r="AZ21" s="52" t="str">
        <f t="shared" si="12"/>
        <v/>
      </c>
      <c r="BA21" s="54" t="str">
        <f t="shared" si="13"/>
        <v/>
      </c>
      <c r="BB21" s="55" t="str">
        <f t="shared" si="14"/>
        <v/>
      </c>
      <c r="BC21" s="10"/>
      <c r="BD21" s="11"/>
      <c r="BE21" s="11"/>
      <c r="BF21" s="11"/>
      <c r="BG21" s="12"/>
      <c r="BH21" s="13"/>
      <c r="BI21" s="13"/>
      <c r="BJ21" s="13"/>
      <c r="BK21" s="13"/>
      <c r="BL21" s="13"/>
      <c r="BN21" s="34">
        <v>45531.423182870371</v>
      </c>
      <c r="BO21" s="3">
        <v>0</v>
      </c>
    </row>
    <row r="22" spans="1:67" x14ac:dyDescent="0.45">
      <c r="A22" s="40"/>
      <c r="B22" s="41"/>
      <c r="C22" s="40"/>
      <c r="D22" s="40"/>
      <c r="E22" s="40"/>
      <c r="F22" s="40"/>
      <c r="G22" s="42"/>
      <c r="H22" s="42"/>
      <c r="I22" s="42"/>
      <c r="J22" s="43"/>
      <c r="K22" s="44"/>
      <c r="L22" s="44"/>
      <c r="M22" s="43"/>
      <c r="N22" s="43"/>
      <c r="O22" s="43"/>
      <c r="P22" s="43"/>
      <c r="Q22" s="43"/>
      <c r="R22" s="44"/>
      <c r="S22" s="45"/>
      <c r="T22" s="46"/>
      <c r="U22" s="47" t="str">
        <f>IF(F22&lt;&gt;"",IFERROR(HLOOKUP("prediction_xgb_"&amp;F22,ML_prediction!$D$4:$AP$6,3,0),"No Analysis"),"")</f>
        <v/>
      </c>
      <c r="V22" s="47" t="str">
        <f>IF(F22&lt;&gt;"",IFERROR(HLOOKUP("prediction_LR_"&amp;F22,ML_prediction!$D$4:$AP$6,3,0),"No Analysis"),"")</f>
        <v/>
      </c>
      <c r="W22" s="48"/>
      <c r="X22" s="48"/>
      <c r="Y22" s="48"/>
      <c r="Z22" s="48"/>
      <c r="AA22" s="48"/>
      <c r="AB22" s="48"/>
      <c r="AC22" s="48"/>
      <c r="AD22" s="46"/>
      <c r="AE22" s="46"/>
      <c r="AF22" s="46"/>
      <c r="AG22" s="46"/>
      <c r="AH22" s="46"/>
      <c r="AI22" s="46"/>
      <c r="AJ22" s="46"/>
      <c r="AK22" s="46"/>
      <c r="AL22" s="45"/>
      <c r="AM22" s="46"/>
      <c r="AN22" s="46"/>
      <c r="AO22" s="49"/>
      <c r="AP22" s="50"/>
      <c r="AQ22" s="51"/>
      <c r="AR22" s="52">
        <f t="shared" si="10"/>
        <v>0</v>
      </c>
      <c r="AS22" s="52"/>
      <c r="AT22" s="53"/>
      <c r="AU22" s="45"/>
      <c r="AV22" s="49"/>
      <c r="AW22" s="53"/>
      <c r="AX22" s="51" t="str">
        <f t="shared" si="11"/>
        <v/>
      </c>
      <c r="AY22" s="52"/>
      <c r="AZ22" s="52" t="str">
        <f t="shared" si="12"/>
        <v/>
      </c>
      <c r="BA22" s="54" t="str">
        <f t="shared" si="13"/>
        <v/>
      </c>
      <c r="BB22" s="55" t="str">
        <f t="shared" si="14"/>
        <v/>
      </c>
      <c r="BC22" s="10"/>
      <c r="BD22" s="11"/>
      <c r="BE22" s="11"/>
      <c r="BF22" s="11"/>
      <c r="BG22" s="12"/>
      <c r="BH22" s="13"/>
      <c r="BI22" s="13"/>
      <c r="BJ22" s="13"/>
      <c r="BK22" s="13"/>
      <c r="BL22" s="13"/>
      <c r="BN22" s="34">
        <v>45531.423182870371</v>
      </c>
      <c r="BO22" s="3">
        <v>0</v>
      </c>
    </row>
    <row r="23" spans="1:67" x14ac:dyDescent="0.45">
      <c r="A23" s="40"/>
      <c r="B23" s="41"/>
      <c r="C23" s="40"/>
      <c r="D23" s="40"/>
      <c r="E23" s="40"/>
      <c r="F23" s="40"/>
      <c r="G23" s="42"/>
      <c r="H23" s="42"/>
      <c r="I23" s="42"/>
      <c r="J23" s="43"/>
      <c r="K23" s="44"/>
      <c r="L23" s="44"/>
      <c r="M23" s="43"/>
      <c r="N23" s="43"/>
      <c r="O23" s="43"/>
      <c r="P23" s="43"/>
      <c r="Q23" s="43"/>
      <c r="R23" s="44"/>
      <c r="S23" s="45"/>
      <c r="T23" s="46"/>
      <c r="U23" s="47" t="str">
        <f>IF(F23&lt;&gt;"",IFERROR(HLOOKUP("prediction_xgb_"&amp;F23,ML_prediction!$D$4:$AP$6,3,0),"No Analysis"),"")</f>
        <v/>
      </c>
      <c r="V23" s="47" t="str">
        <f>IF(F23&lt;&gt;"",IFERROR(HLOOKUP("prediction_LR_"&amp;F23,ML_prediction!$D$4:$AP$6,3,0),"No Analysis"),"")</f>
        <v/>
      </c>
      <c r="W23" s="48"/>
      <c r="X23" s="48"/>
      <c r="Y23" s="48"/>
      <c r="Z23" s="48"/>
      <c r="AA23" s="48"/>
      <c r="AB23" s="48"/>
      <c r="AC23" s="48"/>
      <c r="AD23" s="46"/>
      <c r="AE23" s="46"/>
      <c r="AF23" s="46"/>
      <c r="AG23" s="46"/>
      <c r="AH23" s="46"/>
      <c r="AI23" s="46"/>
      <c r="AJ23" s="46"/>
      <c r="AK23" s="46"/>
      <c r="AL23" s="45"/>
      <c r="AM23" s="46"/>
      <c r="AN23" s="46"/>
      <c r="AO23" s="49"/>
      <c r="AP23" s="50"/>
      <c r="AQ23" s="51"/>
      <c r="AR23" s="52">
        <f t="shared" si="10"/>
        <v>0</v>
      </c>
      <c r="AS23" s="52"/>
      <c r="AT23" s="53"/>
      <c r="AU23" s="45"/>
      <c r="AV23" s="49"/>
      <c r="AW23" s="53"/>
      <c r="AX23" s="51" t="str">
        <f t="shared" si="11"/>
        <v/>
      </c>
      <c r="AY23" s="52"/>
      <c r="AZ23" s="52" t="str">
        <f t="shared" si="12"/>
        <v/>
      </c>
      <c r="BA23" s="54" t="str">
        <f t="shared" si="13"/>
        <v/>
      </c>
      <c r="BB23" s="55" t="str">
        <f t="shared" si="14"/>
        <v/>
      </c>
      <c r="BC23" s="10"/>
      <c r="BD23" s="11"/>
      <c r="BE23" s="11"/>
      <c r="BF23" s="11"/>
      <c r="BG23" s="12"/>
      <c r="BH23" s="13"/>
      <c r="BI23" s="13"/>
      <c r="BJ23" s="13"/>
      <c r="BK23" s="13"/>
      <c r="BL23" s="13"/>
      <c r="BN23" s="34">
        <v>45531.423182870371</v>
      </c>
      <c r="BO23" s="3">
        <v>0</v>
      </c>
    </row>
    <row r="24" spans="1:67" x14ac:dyDescent="0.45">
      <c r="A24" s="40"/>
      <c r="B24" s="41"/>
      <c r="C24" s="40"/>
      <c r="D24" s="40"/>
      <c r="E24" s="40"/>
      <c r="F24" s="40"/>
      <c r="G24" s="42"/>
      <c r="H24" s="42"/>
      <c r="I24" s="42"/>
      <c r="J24" s="43"/>
      <c r="K24" s="44"/>
      <c r="L24" s="44"/>
      <c r="M24" s="43"/>
      <c r="N24" s="43"/>
      <c r="O24" s="43"/>
      <c r="P24" s="43"/>
      <c r="Q24" s="43"/>
      <c r="R24" s="44"/>
      <c r="S24" s="45"/>
      <c r="T24" s="46"/>
      <c r="U24" s="47" t="str">
        <f>IF(F24&lt;&gt;"",IFERROR(HLOOKUP("prediction_xgb_"&amp;F24,ML_prediction!$D$4:$AP$6,3,0),"No Analysis"),"")</f>
        <v/>
      </c>
      <c r="V24" s="47" t="str">
        <f>IF(F24&lt;&gt;"",IFERROR(HLOOKUP("prediction_LR_"&amp;F24,ML_prediction!$D$4:$AP$6,3,0),"No Analysis"),"")</f>
        <v/>
      </c>
      <c r="W24" s="48"/>
      <c r="X24" s="48"/>
      <c r="Y24" s="48"/>
      <c r="Z24" s="48"/>
      <c r="AA24" s="48"/>
      <c r="AB24" s="48"/>
      <c r="AC24" s="48"/>
      <c r="AD24" s="46"/>
      <c r="AE24" s="46"/>
      <c r="AF24" s="46"/>
      <c r="AG24" s="46"/>
      <c r="AH24" s="46"/>
      <c r="AI24" s="46"/>
      <c r="AJ24" s="46"/>
      <c r="AK24" s="46"/>
      <c r="AL24" s="45"/>
      <c r="AM24" s="46"/>
      <c r="AN24" s="46"/>
      <c r="AO24" s="49"/>
      <c r="AP24" s="50"/>
      <c r="AQ24" s="51"/>
      <c r="AR24" s="52">
        <f t="shared" si="10"/>
        <v>0</v>
      </c>
      <c r="AS24" s="52"/>
      <c r="AT24" s="53"/>
      <c r="AU24" s="45"/>
      <c r="AV24" s="49"/>
      <c r="AW24" s="53"/>
      <c r="AX24" s="51" t="str">
        <f t="shared" si="11"/>
        <v/>
      </c>
      <c r="AY24" s="52"/>
      <c r="AZ24" s="52" t="str">
        <f t="shared" si="12"/>
        <v/>
      </c>
      <c r="BA24" s="54" t="str">
        <f t="shared" si="13"/>
        <v/>
      </c>
      <c r="BB24" s="55" t="str">
        <f t="shared" si="14"/>
        <v/>
      </c>
      <c r="BC24" s="10"/>
      <c r="BD24" s="11"/>
      <c r="BE24" s="11"/>
      <c r="BF24" s="11"/>
      <c r="BG24" s="12"/>
      <c r="BH24" s="13"/>
      <c r="BI24" s="13"/>
      <c r="BJ24" s="13"/>
      <c r="BK24" s="13"/>
      <c r="BL24" s="13"/>
      <c r="BN24" s="34">
        <v>45531.423182870371</v>
      </c>
      <c r="BO24" s="3">
        <v>0</v>
      </c>
    </row>
    <row r="25" spans="1:67" x14ac:dyDescent="0.45">
      <c r="A25" s="40"/>
      <c r="B25" s="41"/>
      <c r="C25" s="40"/>
      <c r="D25" s="40"/>
      <c r="E25" s="40"/>
      <c r="F25" s="40"/>
      <c r="G25" s="42"/>
      <c r="H25" s="42"/>
      <c r="I25" s="42"/>
      <c r="J25" s="43"/>
      <c r="K25" s="44"/>
      <c r="L25" s="44"/>
      <c r="M25" s="43"/>
      <c r="N25" s="43"/>
      <c r="O25" s="43"/>
      <c r="P25" s="43"/>
      <c r="Q25" s="43"/>
      <c r="R25" s="44"/>
      <c r="S25" s="45"/>
      <c r="T25" s="46"/>
      <c r="U25" s="47" t="str">
        <f>IF(F25&lt;&gt;"",IFERROR(HLOOKUP("prediction_xgb_"&amp;F25,ML_prediction!$D$4:$AP$6,3,0),"No Analysis"),"")</f>
        <v/>
      </c>
      <c r="V25" s="47" t="str">
        <f>IF(F25&lt;&gt;"",IFERROR(HLOOKUP("prediction_LR_"&amp;F25,ML_prediction!$D$4:$AP$6,3,0),"No Analysis"),"")</f>
        <v/>
      </c>
      <c r="W25" s="48"/>
      <c r="X25" s="48"/>
      <c r="Y25" s="48"/>
      <c r="Z25" s="48"/>
      <c r="AA25" s="48"/>
      <c r="AB25" s="48"/>
      <c r="AC25" s="48"/>
      <c r="AD25" s="46"/>
      <c r="AE25" s="46"/>
      <c r="AF25" s="46"/>
      <c r="AG25" s="46"/>
      <c r="AH25" s="46"/>
      <c r="AI25" s="46"/>
      <c r="AJ25" s="46"/>
      <c r="AK25" s="46"/>
      <c r="AL25" s="45"/>
      <c r="AM25" s="46"/>
      <c r="AN25" s="46"/>
      <c r="AO25" s="49"/>
      <c r="AP25" s="50"/>
      <c r="AQ25" s="51"/>
      <c r="AR25" s="52">
        <f t="shared" si="10"/>
        <v>0</v>
      </c>
      <c r="AS25" s="52"/>
      <c r="AT25" s="53"/>
      <c r="AU25" s="45"/>
      <c r="AV25" s="49"/>
      <c r="AW25" s="53"/>
      <c r="AX25" s="51" t="str">
        <f t="shared" si="11"/>
        <v/>
      </c>
      <c r="AY25" s="52"/>
      <c r="AZ25" s="52" t="str">
        <f t="shared" si="12"/>
        <v/>
      </c>
      <c r="BA25" s="54" t="str">
        <f t="shared" si="13"/>
        <v/>
      </c>
      <c r="BB25" s="55" t="str">
        <f t="shared" si="14"/>
        <v/>
      </c>
      <c r="BC25" s="10"/>
      <c r="BD25" s="11"/>
      <c r="BE25" s="11"/>
      <c r="BF25" s="11"/>
      <c r="BG25" s="12"/>
      <c r="BH25" s="13"/>
      <c r="BI25" s="13"/>
      <c r="BJ25" s="13"/>
      <c r="BK25" s="13"/>
      <c r="BL25" s="13"/>
      <c r="BN25" s="34">
        <v>45531.423182870371</v>
      </c>
      <c r="BO25" s="3">
        <v>0</v>
      </c>
    </row>
    <row r="26" spans="1:67" x14ac:dyDescent="0.45">
      <c r="A26" s="40"/>
      <c r="B26" s="41"/>
      <c r="C26" s="40"/>
      <c r="D26" s="40"/>
      <c r="E26" s="40"/>
      <c r="F26" s="40"/>
      <c r="G26" s="42"/>
      <c r="H26" s="42"/>
      <c r="I26" s="42"/>
      <c r="J26" s="43"/>
      <c r="K26" s="44"/>
      <c r="L26" s="44"/>
      <c r="M26" s="43"/>
      <c r="N26" s="43"/>
      <c r="O26" s="43"/>
      <c r="P26" s="43"/>
      <c r="Q26" s="43"/>
      <c r="R26" s="44"/>
      <c r="S26" s="45"/>
      <c r="T26" s="46"/>
      <c r="U26" s="47" t="str">
        <f>IF(F26&lt;&gt;"",IFERROR(HLOOKUP("prediction_xgb_"&amp;F26,ML_prediction!$D$4:$AP$6,3,0),"No Analysis"),"")</f>
        <v/>
      </c>
      <c r="V26" s="47" t="str">
        <f>IF(F26&lt;&gt;"",IFERROR(HLOOKUP("prediction_LR_"&amp;F26,ML_prediction!$D$4:$AP$6,3,0),"No Analysis"),"")</f>
        <v/>
      </c>
      <c r="W26" s="48"/>
      <c r="X26" s="48"/>
      <c r="Y26" s="48"/>
      <c r="Z26" s="48"/>
      <c r="AA26" s="48"/>
      <c r="AB26" s="48"/>
      <c r="AC26" s="48"/>
      <c r="AD26" s="46"/>
      <c r="AE26" s="46"/>
      <c r="AF26" s="46"/>
      <c r="AG26" s="46"/>
      <c r="AH26" s="46"/>
      <c r="AI26" s="46"/>
      <c r="AJ26" s="46"/>
      <c r="AK26" s="46"/>
      <c r="AL26" s="45"/>
      <c r="AM26" s="46"/>
      <c r="AN26" s="46"/>
      <c r="AO26" s="49"/>
      <c r="AP26" s="50"/>
      <c r="AQ26" s="51"/>
      <c r="AR26" s="52">
        <f t="shared" si="10"/>
        <v>0</v>
      </c>
      <c r="AS26" s="52"/>
      <c r="AT26" s="53"/>
      <c r="AU26" s="45"/>
      <c r="AV26" s="49"/>
      <c r="AW26" s="53"/>
      <c r="AX26" s="51" t="str">
        <f t="shared" si="11"/>
        <v/>
      </c>
      <c r="AY26" s="52"/>
      <c r="AZ26" s="52" t="str">
        <f t="shared" si="12"/>
        <v/>
      </c>
      <c r="BA26" s="54" t="str">
        <f t="shared" si="13"/>
        <v/>
      </c>
      <c r="BB26" s="55" t="str">
        <f t="shared" si="14"/>
        <v/>
      </c>
      <c r="BC26" s="10"/>
      <c r="BD26" s="11"/>
      <c r="BE26" s="11"/>
      <c r="BF26" s="11"/>
      <c r="BG26" s="12"/>
      <c r="BH26" s="13"/>
      <c r="BI26" s="13"/>
      <c r="BJ26" s="13"/>
      <c r="BK26" s="13"/>
      <c r="BL26" s="13"/>
      <c r="BN26" s="34">
        <v>45531.423182870371</v>
      </c>
      <c r="BO26" s="3">
        <v>0</v>
      </c>
    </row>
    <row r="27" spans="1:67" x14ac:dyDescent="0.45">
      <c r="A27" s="40"/>
      <c r="B27" s="41"/>
      <c r="C27" s="40"/>
      <c r="D27" s="40"/>
      <c r="E27" s="40"/>
      <c r="F27" s="40"/>
      <c r="G27" s="42"/>
      <c r="H27" s="42"/>
      <c r="I27" s="42"/>
      <c r="J27" s="43"/>
      <c r="K27" s="44"/>
      <c r="L27" s="44"/>
      <c r="M27" s="43"/>
      <c r="N27" s="43"/>
      <c r="O27" s="43"/>
      <c r="P27" s="43"/>
      <c r="Q27" s="43"/>
      <c r="R27" s="44"/>
      <c r="S27" s="45"/>
      <c r="T27" s="46"/>
      <c r="U27" s="47" t="str">
        <f>IF(F27&lt;&gt;"",IFERROR(HLOOKUP("prediction_xgb_"&amp;F27,ML_prediction!$D$4:$AP$6,3,0),"No Analysis"),"")</f>
        <v/>
      </c>
      <c r="V27" s="47" t="str">
        <f>IF(F27&lt;&gt;"",IFERROR(HLOOKUP("prediction_LR_"&amp;F27,ML_prediction!$D$4:$AP$6,3,0),"No Analysis"),"")</f>
        <v/>
      </c>
      <c r="W27" s="48"/>
      <c r="X27" s="48"/>
      <c r="Y27" s="48"/>
      <c r="Z27" s="48"/>
      <c r="AA27" s="48"/>
      <c r="AB27" s="48"/>
      <c r="AC27" s="48"/>
      <c r="AD27" s="46"/>
      <c r="AE27" s="46"/>
      <c r="AF27" s="46"/>
      <c r="AG27" s="46"/>
      <c r="AH27" s="46"/>
      <c r="AI27" s="46"/>
      <c r="AJ27" s="46"/>
      <c r="AK27" s="46"/>
      <c r="AL27" s="45"/>
      <c r="AM27" s="46"/>
      <c r="AN27" s="46"/>
      <c r="AO27" s="49"/>
      <c r="AP27" s="50"/>
      <c r="AQ27" s="51"/>
      <c r="AR27" s="52">
        <f t="shared" si="10"/>
        <v>0</v>
      </c>
      <c r="AS27" s="52"/>
      <c r="AT27" s="53"/>
      <c r="AU27" s="45"/>
      <c r="AV27" s="49"/>
      <c r="AW27" s="53"/>
      <c r="AX27" s="51" t="str">
        <f t="shared" si="11"/>
        <v/>
      </c>
      <c r="AY27" s="52"/>
      <c r="AZ27" s="52" t="str">
        <f t="shared" si="12"/>
        <v/>
      </c>
      <c r="BA27" s="54" t="str">
        <f t="shared" si="13"/>
        <v/>
      </c>
      <c r="BB27" s="55" t="str">
        <f t="shared" si="14"/>
        <v/>
      </c>
      <c r="BC27" s="10"/>
      <c r="BD27" s="11"/>
      <c r="BE27" s="11"/>
      <c r="BF27" s="11"/>
      <c r="BG27" s="12"/>
      <c r="BH27" s="13"/>
      <c r="BI27" s="13"/>
      <c r="BJ27" s="13"/>
      <c r="BK27" s="13"/>
      <c r="BL27" s="13"/>
      <c r="BN27" s="34">
        <v>45531.423182870371</v>
      </c>
      <c r="BO27" s="3">
        <v>0</v>
      </c>
    </row>
    <row r="28" spans="1:67" x14ac:dyDescent="0.45">
      <c r="A28" s="40"/>
      <c r="B28" s="41"/>
      <c r="C28" s="40"/>
      <c r="D28" s="40"/>
      <c r="E28" s="40"/>
      <c r="F28" s="40"/>
      <c r="G28" s="42"/>
      <c r="H28" s="42"/>
      <c r="I28" s="42"/>
      <c r="J28" s="43"/>
      <c r="K28" s="44"/>
      <c r="L28" s="44"/>
      <c r="M28" s="43"/>
      <c r="N28" s="43"/>
      <c r="O28" s="43"/>
      <c r="P28" s="43"/>
      <c r="Q28" s="43"/>
      <c r="R28" s="44"/>
      <c r="S28" s="45"/>
      <c r="T28" s="46"/>
      <c r="U28" s="47" t="str">
        <f>IF(F28&lt;&gt;"",IFERROR(HLOOKUP("prediction_xgb_"&amp;F28,ML_prediction!$D$4:$AP$6,3,0),"No Analysis"),"")</f>
        <v/>
      </c>
      <c r="V28" s="47" t="str">
        <f>IF(F28&lt;&gt;"",IFERROR(HLOOKUP("prediction_LR_"&amp;F28,ML_prediction!$D$4:$AP$6,3,0),"No Analysis"),"")</f>
        <v/>
      </c>
      <c r="W28" s="48"/>
      <c r="X28" s="48"/>
      <c r="Y28" s="48"/>
      <c r="Z28" s="48"/>
      <c r="AA28" s="48"/>
      <c r="AB28" s="48"/>
      <c r="AC28" s="48"/>
      <c r="AD28" s="46"/>
      <c r="AE28" s="46"/>
      <c r="AF28" s="46"/>
      <c r="AG28" s="46"/>
      <c r="AH28" s="46"/>
      <c r="AI28" s="46"/>
      <c r="AJ28" s="46"/>
      <c r="AK28" s="46"/>
      <c r="AL28" s="45"/>
      <c r="AM28" s="46"/>
      <c r="AN28" s="46"/>
      <c r="AO28" s="49"/>
      <c r="AP28" s="50"/>
      <c r="AQ28" s="51"/>
      <c r="AR28" s="52">
        <f t="shared" si="10"/>
        <v>0</v>
      </c>
      <c r="AS28" s="52"/>
      <c r="AT28" s="53"/>
      <c r="AU28" s="45"/>
      <c r="AV28" s="49"/>
      <c r="AW28" s="53"/>
      <c r="AX28" s="51" t="str">
        <f t="shared" si="11"/>
        <v/>
      </c>
      <c r="AY28" s="52"/>
      <c r="AZ28" s="52" t="str">
        <f t="shared" si="12"/>
        <v/>
      </c>
      <c r="BA28" s="54" t="str">
        <f t="shared" si="13"/>
        <v/>
      </c>
      <c r="BB28" s="55" t="str">
        <f t="shared" si="14"/>
        <v/>
      </c>
      <c r="BC28" s="10"/>
      <c r="BD28" s="11"/>
      <c r="BE28" s="11"/>
      <c r="BF28" s="11"/>
      <c r="BG28" s="12"/>
      <c r="BH28" s="13"/>
      <c r="BI28" s="13"/>
      <c r="BJ28" s="13"/>
      <c r="BK28" s="13"/>
      <c r="BL28" s="13"/>
      <c r="BN28" s="34">
        <v>45531.423182870371</v>
      </c>
      <c r="BO28" s="3">
        <v>0</v>
      </c>
    </row>
    <row r="29" spans="1:67" x14ac:dyDescent="0.45">
      <c r="A29" s="40"/>
      <c r="B29" s="41"/>
      <c r="C29" s="40"/>
      <c r="D29" s="40"/>
      <c r="E29" s="40"/>
      <c r="F29" s="40"/>
      <c r="G29" s="42"/>
      <c r="H29" s="42"/>
      <c r="I29" s="42"/>
      <c r="J29" s="43"/>
      <c r="K29" s="44"/>
      <c r="L29" s="44"/>
      <c r="M29" s="43"/>
      <c r="N29" s="43"/>
      <c r="O29" s="43"/>
      <c r="P29" s="43"/>
      <c r="Q29" s="43"/>
      <c r="R29" s="44"/>
      <c r="S29" s="45"/>
      <c r="T29" s="46"/>
      <c r="U29" s="47" t="str">
        <f>IF(F29&lt;&gt;"",IFERROR(HLOOKUP("prediction_xgb_"&amp;F29,ML_prediction!$D$4:$AP$6,3,0),"No Analysis"),"")</f>
        <v/>
      </c>
      <c r="V29" s="47" t="str">
        <f>IF(F29&lt;&gt;"",IFERROR(HLOOKUP("prediction_LR_"&amp;F29,ML_prediction!$D$4:$AP$6,3,0),"No Analysis"),"")</f>
        <v/>
      </c>
      <c r="W29" s="48"/>
      <c r="X29" s="48"/>
      <c r="Y29" s="48"/>
      <c r="Z29" s="48"/>
      <c r="AA29" s="48"/>
      <c r="AB29" s="48"/>
      <c r="AC29" s="48"/>
      <c r="AD29" s="46"/>
      <c r="AE29" s="46"/>
      <c r="AF29" s="46"/>
      <c r="AG29" s="46"/>
      <c r="AH29" s="46"/>
      <c r="AI29" s="46"/>
      <c r="AJ29" s="46"/>
      <c r="AK29" s="46"/>
      <c r="AL29" s="45"/>
      <c r="AM29" s="46"/>
      <c r="AN29" s="46"/>
      <c r="AO29" s="49"/>
      <c r="AP29" s="50"/>
      <c r="AQ29" s="51"/>
      <c r="AR29" s="52">
        <f t="shared" si="10"/>
        <v>0</v>
      </c>
      <c r="AS29" s="52"/>
      <c r="AT29" s="53"/>
      <c r="AU29" s="45"/>
      <c r="AV29" s="49"/>
      <c r="AW29" s="53"/>
      <c r="AX29" s="51" t="str">
        <f t="shared" si="11"/>
        <v/>
      </c>
      <c r="AY29" s="52"/>
      <c r="AZ29" s="52" t="str">
        <f t="shared" si="12"/>
        <v/>
      </c>
      <c r="BA29" s="54" t="str">
        <f t="shared" si="13"/>
        <v/>
      </c>
      <c r="BB29" s="55" t="str">
        <f t="shared" si="14"/>
        <v/>
      </c>
      <c r="BC29" s="10"/>
      <c r="BD29" s="11"/>
      <c r="BE29" s="11"/>
      <c r="BF29" s="11"/>
      <c r="BG29" s="12"/>
      <c r="BH29" s="13"/>
      <c r="BI29" s="13"/>
      <c r="BJ29" s="13"/>
      <c r="BK29" s="13"/>
      <c r="BL29" s="13"/>
      <c r="BN29" s="34">
        <v>45531.423182870371</v>
      </c>
      <c r="BO29" s="3">
        <v>0</v>
      </c>
    </row>
    <row r="30" spans="1:67" x14ac:dyDescent="0.45">
      <c r="A30" s="40"/>
      <c r="B30" s="41"/>
      <c r="C30" s="40"/>
      <c r="D30" s="40"/>
      <c r="E30" s="40"/>
      <c r="F30" s="40"/>
      <c r="G30" s="42"/>
      <c r="H30" s="42"/>
      <c r="I30" s="42"/>
      <c r="J30" s="43"/>
      <c r="K30" s="44"/>
      <c r="L30" s="44"/>
      <c r="M30" s="43"/>
      <c r="N30" s="43"/>
      <c r="O30" s="43"/>
      <c r="P30" s="43"/>
      <c r="Q30" s="43"/>
      <c r="R30" s="44"/>
      <c r="S30" s="45"/>
      <c r="T30" s="46"/>
      <c r="U30" s="47" t="str">
        <f>IF(F30&lt;&gt;"",IFERROR(HLOOKUP("prediction_xgb_"&amp;F30,ML_prediction!$D$4:$AP$6,3,0),"No Analysis"),"")</f>
        <v/>
      </c>
      <c r="V30" s="47" t="str">
        <f>IF(F30&lt;&gt;"",IFERROR(HLOOKUP("prediction_LR_"&amp;F30,ML_prediction!$D$4:$AP$6,3,0),"No Analysis"),"")</f>
        <v/>
      </c>
      <c r="W30" s="48"/>
      <c r="X30" s="48"/>
      <c r="Y30" s="48"/>
      <c r="Z30" s="48"/>
      <c r="AA30" s="48"/>
      <c r="AB30" s="48"/>
      <c r="AC30" s="48"/>
      <c r="AD30" s="46"/>
      <c r="AE30" s="46"/>
      <c r="AF30" s="46"/>
      <c r="AG30" s="46"/>
      <c r="AH30" s="46"/>
      <c r="AI30" s="46"/>
      <c r="AJ30" s="46"/>
      <c r="AK30" s="46"/>
      <c r="AL30" s="45"/>
      <c r="AM30" s="46"/>
      <c r="AN30" s="46"/>
      <c r="AO30" s="49"/>
      <c r="AP30" s="50"/>
      <c r="AQ30" s="51"/>
      <c r="AR30" s="52">
        <f t="shared" si="10"/>
        <v>0</v>
      </c>
      <c r="AS30" s="52"/>
      <c r="AT30" s="53"/>
      <c r="AU30" s="45"/>
      <c r="AV30" s="49"/>
      <c r="AW30" s="53"/>
      <c r="AX30" s="51" t="str">
        <f t="shared" si="11"/>
        <v/>
      </c>
      <c r="AY30" s="52"/>
      <c r="AZ30" s="52" t="str">
        <f t="shared" si="12"/>
        <v/>
      </c>
      <c r="BA30" s="54" t="str">
        <f t="shared" si="13"/>
        <v/>
      </c>
      <c r="BB30" s="55" t="str">
        <f t="shared" si="14"/>
        <v/>
      </c>
      <c r="BC30" s="10"/>
      <c r="BD30" s="11"/>
      <c r="BE30" s="11"/>
      <c r="BF30" s="11"/>
      <c r="BG30" s="12"/>
      <c r="BH30" s="13"/>
      <c r="BI30" s="13"/>
      <c r="BJ30" s="13"/>
      <c r="BK30" s="13"/>
      <c r="BL30" s="13"/>
      <c r="BN30" s="34">
        <v>45531.423182870371</v>
      </c>
      <c r="BO30" s="3">
        <v>0</v>
      </c>
    </row>
    <row r="31" spans="1:67" x14ac:dyDescent="0.45">
      <c r="A31" s="40"/>
      <c r="B31" s="41"/>
      <c r="C31" s="40"/>
      <c r="D31" s="40"/>
      <c r="E31" s="40"/>
      <c r="F31" s="40"/>
      <c r="G31" s="42"/>
      <c r="H31" s="42"/>
      <c r="I31" s="42"/>
      <c r="J31" s="43"/>
      <c r="K31" s="44"/>
      <c r="L31" s="44"/>
      <c r="M31" s="43"/>
      <c r="N31" s="43"/>
      <c r="O31" s="43"/>
      <c r="P31" s="43"/>
      <c r="Q31" s="43"/>
      <c r="R31" s="44"/>
      <c r="S31" s="45"/>
      <c r="T31" s="46"/>
      <c r="U31" s="47" t="str">
        <f>IF(F31&lt;&gt;"",IFERROR(HLOOKUP("prediction_xgb_"&amp;F31,ML_prediction!$D$4:$AP$6,3,0),"No Analysis"),"")</f>
        <v/>
      </c>
      <c r="V31" s="47" t="str">
        <f>IF(F31&lt;&gt;"",IFERROR(HLOOKUP("prediction_LR_"&amp;F31,ML_prediction!$D$4:$AP$6,3,0),"No Analysis"),"")</f>
        <v/>
      </c>
      <c r="W31" s="48"/>
      <c r="X31" s="48"/>
      <c r="Y31" s="48"/>
      <c r="Z31" s="48"/>
      <c r="AA31" s="48"/>
      <c r="AB31" s="48"/>
      <c r="AC31" s="48"/>
      <c r="AD31" s="46"/>
      <c r="AE31" s="46"/>
      <c r="AF31" s="46"/>
      <c r="AG31" s="46"/>
      <c r="AH31" s="46"/>
      <c r="AI31" s="46"/>
      <c r="AJ31" s="46"/>
      <c r="AK31" s="46"/>
      <c r="AL31" s="45"/>
      <c r="AM31" s="46"/>
      <c r="AN31" s="46"/>
      <c r="AO31" s="49"/>
      <c r="AP31" s="50"/>
      <c r="AQ31" s="51"/>
      <c r="AR31" s="52">
        <f t="shared" si="10"/>
        <v>0</v>
      </c>
      <c r="AS31" s="52"/>
      <c r="AT31" s="53"/>
      <c r="AU31" s="45"/>
      <c r="AV31" s="49"/>
      <c r="AW31" s="53"/>
      <c r="AX31" s="51" t="str">
        <f t="shared" si="11"/>
        <v/>
      </c>
      <c r="AY31" s="52"/>
      <c r="AZ31" s="52" t="str">
        <f t="shared" si="12"/>
        <v/>
      </c>
      <c r="BA31" s="54" t="str">
        <f t="shared" si="13"/>
        <v/>
      </c>
      <c r="BB31" s="55" t="str">
        <f t="shared" si="14"/>
        <v/>
      </c>
      <c r="BC31" s="10"/>
      <c r="BD31" s="11"/>
      <c r="BE31" s="11"/>
      <c r="BF31" s="11"/>
      <c r="BG31" s="12"/>
      <c r="BH31" s="13"/>
      <c r="BI31" s="13"/>
      <c r="BJ31" s="13"/>
      <c r="BK31" s="13"/>
      <c r="BL31" s="13"/>
      <c r="BN31" s="34">
        <v>45531.423182870371</v>
      </c>
      <c r="BO31" s="3">
        <v>0</v>
      </c>
    </row>
    <row r="32" spans="1:67" x14ac:dyDescent="0.45">
      <c r="A32" s="40"/>
      <c r="B32" s="41"/>
      <c r="C32" s="40"/>
      <c r="D32" s="40"/>
      <c r="E32" s="40"/>
      <c r="F32" s="40"/>
      <c r="G32" s="42"/>
      <c r="H32" s="42"/>
      <c r="I32" s="42"/>
      <c r="J32" s="43"/>
      <c r="K32" s="44"/>
      <c r="L32" s="44"/>
      <c r="M32" s="43"/>
      <c r="N32" s="43"/>
      <c r="O32" s="43"/>
      <c r="P32" s="43"/>
      <c r="Q32" s="43"/>
      <c r="R32" s="44"/>
      <c r="S32" s="45"/>
      <c r="T32" s="46"/>
      <c r="U32" s="47" t="str">
        <f>IF(F32&lt;&gt;"",IFERROR(HLOOKUP("prediction_xgb_"&amp;F32,ML_prediction!$D$4:$AP$6,3,0),"No Analysis"),"")</f>
        <v/>
      </c>
      <c r="V32" s="47" t="str">
        <f>IF(F32&lt;&gt;"",IFERROR(HLOOKUP("prediction_LR_"&amp;F32,ML_prediction!$D$4:$AP$6,3,0),"No Analysis"),"")</f>
        <v/>
      </c>
      <c r="W32" s="48"/>
      <c r="X32" s="48"/>
      <c r="Y32" s="48"/>
      <c r="Z32" s="48"/>
      <c r="AA32" s="48"/>
      <c r="AB32" s="48"/>
      <c r="AC32" s="48"/>
      <c r="AD32" s="46"/>
      <c r="AE32" s="46"/>
      <c r="AF32" s="46"/>
      <c r="AG32" s="46"/>
      <c r="AH32" s="46"/>
      <c r="AI32" s="46"/>
      <c r="AJ32" s="46"/>
      <c r="AK32" s="46"/>
      <c r="AL32" s="45"/>
      <c r="AM32" s="46"/>
      <c r="AN32" s="46"/>
      <c r="AO32" s="49"/>
      <c r="AP32" s="50"/>
      <c r="AQ32" s="51"/>
      <c r="AR32" s="52">
        <f t="shared" si="10"/>
        <v>0</v>
      </c>
      <c r="AS32" s="52"/>
      <c r="AT32" s="53"/>
      <c r="AU32" s="45"/>
      <c r="AV32" s="49"/>
      <c r="AW32" s="53"/>
      <c r="AX32" s="51" t="str">
        <f t="shared" si="11"/>
        <v/>
      </c>
      <c r="AY32" s="52"/>
      <c r="AZ32" s="52" t="str">
        <f t="shared" si="12"/>
        <v/>
      </c>
      <c r="BA32" s="54" t="str">
        <f t="shared" si="13"/>
        <v/>
      </c>
      <c r="BB32" s="55" t="str">
        <f t="shared" si="14"/>
        <v/>
      </c>
      <c r="BC32" s="10"/>
      <c r="BD32" s="11"/>
      <c r="BE32" s="11"/>
      <c r="BF32" s="11"/>
      <c r="BG32" s="12"/>
      <c r="BH32" s="13"/>
      <c r="BI32" s="13"/>
      <c r="BJ32" s="13"/>
      <c r="BK32" s="13"/>
      <c r="BL32" s="13"/>
      <c r="BN32" s="34">
        <v>45531.423182870371</v>
      </c>
      <c r="BO32" s="3">
        <v>0</v>
      </c>
    </row>
    <row r="33" spans="1:67" x14ac:dyDescent="0.45">
      <c r="A33" s="40"/>
      <c r="B33" s="41"/>
      <c r="C33" s="40"/>
      <c r="D33" s="40"/>
      <c r="E33" s="40"/>
      <c r="F33" s="40"/>
      <c r="G33" s="42"/>
      <c r="H33" s="42"/>
      <c r="I33" s="42"/>
      <c r="J33" s="43"/>
      <c r="K33" s="44"/>
      <c r="L33" s="44"/>
      <c r="M33" s="43"/>
      <c r="N33" s="43"/>
      <c r="O33" s="43"/>
      <c r="P33" s="43"/>
      <c r="Q33" s="43"/>
      <c r="R33" s="44"/>
      <c r="S33" s="45"/>
      <c r="T33" s="46"/>
      <c r="U33" s="47" t="str">
        <f>IF(F33&lt;&gt;"",IFERROR(HLOOKUP("prediction_xgb_"&amp;F33,ML_prediction!$D$4:$AP$6,3,0),"No Analysis"),"")</f>
        <v/>
      </c>
      <c r="V33" s="47" t="str">
        <f>IF(F33&lt;&gt;"",IFERROR(HLOOKUP("prediction_LR_"&amp;F33,ML_prediction!$D$4:$AP$6,3,0),"No Analysis"),"")</f>
        <v/>
      </c>
      <c r="W33" s="48"/>
      <c r="X33" s="48"/>
      <c r="Y33" s="48"/>
      <c r="Z33" s="48"/>
      <c r="AA33" s="48"/>
      <c r="AB33" s="48"/>
      <c r="AC33" s="48"/>
      <c r="AD33" s="46"/>
      <c r="AE33" s="46"/>
      <c r="AF33" s="46"/>
      <c r="AG33" s="46"/>
      <c r="AH33" s="46"/>
      <c r="AI33" s="46"/>
      <c r="AJ33" s="46"/>
      <c r="AK33" s="46"/>
      <c r="AL33" s="45"/>
      <c r="AM33" s="46"/>
      <c r="AN33" s="46"/>
      <c r="AO33" s="49"/>
      <c r="AP33" s="50"/>
      <c r="AQ33" s="51"/>
      <c r="AR33" s="52">
        <f t="shared" si="10"/>
        <v>0</v>
      </c>
      <c r="AS33" s="52"/>
      <c r="AT33" s="53"/>
      <c r="AU33" s="45"/>
      <c r="AV33" s="49"/>
      <c r="AW33" s="53"/>
      <c r="AX33" s="51" t="str">
        <f t="shared" si="11"/>
        <v/>
      </c>
      <c r="AY33" s="52"/>
      <c r="AZ33" s="52" t="str">
        <f t="shared" si="12"/>
        <v/>
      </c>
      <c r="BA33" s="54" t="str">
        <f t="shared" si="13"/>
        <v/>
      </c>
      <c r="BB33" s="55" t="str">
        <f t="shared" si="14"/>
        <v/>
      </c>
      <c r="BC33" s="10"/>
      <c r="BD33" s="11"/>
      <c r="BE33" s="11"/>
      <c r="BF33" s="11"/>
      <c r="BG33" s="12"/>
      <c r="BH33" s="13"/>
      <c r="BI33" s="13"/>
      <c r="BJ33" s="13"/>
      <c r="BK33" s="13"/>
      <c r="BL33" s="13"/>
      <c r="BN33" s="34">
        <v>45531.423182870371</v>
      </c>
      <c r="BO33" s="3">
        <v>0</v>
      </c>
    </row>
    <row r="34" spans="1:67" x14ac:dyDescent="0.45">
      <c r="A34" s="40"/>
      <c r="B34" s="41"/>
      <c r="C34" s="40"/>
      <c r="D34" s="40"/>
      <c r="E34" s="40"/>
      <c r="F34" s="40"/>
      <c r="G34" s="42"/>
      <c r="H34" s="42"/>
      <c r="I34" s="42"/>
      <c r="J34" s="43"/>
      <c r="K34" s="44"/>
      <c r="L34" s="44"/>
      <c r="M34" s="43"/>
      <c r="N34" s="43"/>
      <c r="O34" s="43"/>
      <c r="P34" s="43"/>
      <c r="Q34" s="43"/>
      <c r="R34" s="44"/>
      <c r="S34" s="45"/>
      <c r="T34" s="46"/>
      <c r="U34" s="47" t="str">
        <f>IF(F34&lt;&gt;"",IFERROR(HLOOKUP("prediction_xgb_"&amp;F34,ML_prediction!$D$4:$AP$6,3,0),"No Analysis"),"")</f>
        <v/>
      </c>
      <c r="V34" s="47" t="str">
        <f>IF(F34&lt;&gt;"",IFERROR(HLOOKUP("prediction_LR_"&amp;F34,ML_prediction!$D$4:$AP$6,3,0),"No Analysis"),"")</f>
        <v/>
      </c>
      <c r="W34" s="48"/>
      <c r="X34" s="48"/>
      <c r="Y34" s="48"/>
      <c r="Z34" s="48"/>
      <c r="AA34" s="48"/>
      <c r="AB34" s="48"/>
      <c r="AC34" s="48"/>
      <c r="AD34" s="46"/>
      <c r="AE34" s="46"/>
      <c r="AF34" s="46"/>
      <c r="AG34" s="46"/>
      <c r="AH34" s="46"/>
      <c r="AI34" s="46"/>
      <c r="AJ34" s="46"/>
      <c r="AK34" s="46"/>
      <c r="AL34" s="45"/>
      <c r="AM34" s="46"/>
      <c r="AN34" s="46"/>
      <c r="AO34" s="49"/>
      <c r="AP34" s="50"/>
      <c r="AQ34" s="51"/>
      <c r="AR34" s="52">
        <f t="shared" si="10"/>
        <v>0</v>
      </c>
      <c r="AS34" s="52"/>
      <c r="AT34" s="53"/>
      <c r="AU34" s="45"/>
      <c r="AV34" s="49"/>
      <c r="AW34" s="53"/>
      <c r="AX34" s="51" t="str">
        <f t="shared" si="11"/>
        <v/>
      </c>
      <c r="AY34" s="52"/>
      <c r="AZ34" s="52" t="str">
        <f t="shared" si="12"/>
        <v/>
      </c>
      <c r="BA34" s="54" t="str">
        <f t="shared" si="13"/>
        <v/>
      </c>
      <c r="BB34" s="55" t="str">
        <f t="shared" si="14"/>
        <v/>
      </c>
      <c r="BC34" s="10"/>
      <c r="BD34" s="11"/>
      <c r="BE34" s="11"/>
      <c r="BF34" s="11"/>
      <c r="BG34" s="12"/>
      <c r="BH34" s="13"/>
      <c r="BI34" s="13"/>
      <c r="BJ34" s="13"/>
      <c r="BK34" s="13"/>
      <c r="BL34" s="13"/>
      <c r="BN34" s="34">
        <v>45531.423182870371</v>
      </c>
      <c r="BO34" s="3">
        <v>0</v>
      </c>
    </row>
    <row r="35" spans="1:67" x14ac:dyDescent="0.45">
      <c r="A35" s="40"/>
      <c r="B35" s="41"/>
      <c r="C35" s="40"/>
      <c r="D35" s="40"/>
      <c r="E35" s="40"/>
      <c r="F35" s="40"/>
      <c r="G35" s="42"/>
      <c r="H35" s="42"/>
      <c r="I35" s="42"/>
      <c r="J35" s="43"/>
      <c r="K35" s="44"/>
      <c r="L35" s="44"/>
      <c r="M35" s="43"/>
      <c r="N35" s="43"/>
      <c r="O35" s="43"/>
      <c r="P35" s="43"/>
      <c r="Q35" s="43"/>
      <c r="R35" s="44"/>
      <c r="S35" s="45"/>
      <c r="T35" s="46"/>
      <c r="U35" s="47" t="str">
        <f>IF(F35&lt;&gt;"",IFERROR(HLOOKUP("prediction_xgb_"&amp;F35,ML_prediction!$D$4:$AP$6,3,0),"No Analysis"),"")</f>
        <v/>
      </c>
      <c r="V35" s="47" t="str">
        <f>IF(F35&lt;&gt;"",IFERROR(HLOOKUP("prediction_LR_"&amp;F35,ML_prediction!$D$4:$AP$6,3,0),"No Analysis"),"")</f>
        <v/>
      </c>
      <c r="W35" s="48"/>
      <c r="X35" s="48"/>
      <c r="Y35" s="48"/>
      <c r="Z35" s="48"/>
      <c r="AA35" s="48"/>
      <c r="AB35" s="48"/>
      <c r="AC35" s="48"/>
      <c r="AD35" s="46"/>
      <c r="AE35" s="46"/>
      <c r="AF35" s="46"/>
      <c r="AG35" s="46"/>
      <c r="AH35" s="46"/>
      <c r="AI35" s="46"/>
      <c r="AJ35" s="46"/>
      <c r="AK35" s="46"/>
      <c r="AL35" s="45"/>
      <c r="AM35" s="46"/>
      <c r="AN35" s="46"/>
      <c r="AO35" s="49"/>
      <c r="AP35" s="50"/>
      <c r="AQ35" s="51"/>
      <c r="AR35" s="52">
        <f t="shared" si="10"/>
        <v>0</v>
      </c>
      <c r="AS35" s="52"/>
      <c r="AT35" s="53"/>
      <c r="AU35" s="45"/>
      <c r="AV35" s="49"/>
      <c r="AW35" s="53"/>
      <c r="AX35" s="51" t="str">
        <f t="shared" si="11"/>
        <v/>
      </c>
      <c r="AY35" s="52"/>
      <c r="AZ35" s="52" t="str">
        <f t="shared" si="12"/>
        <v/>
      </c>
      <c r="BA35" s="54" t="str">
        <f t="shared" si="13"/>
        <v/>
      </c>
      <c r="BB35" s="55" t="str">
        <f t="shared" si="14"/>
        <v/>
      </c>
      <c r="BC35" s="10"/>
      <c r="BD35" s="11"/>
      <c r="BE35" s="11"/>
      <c r="BF35" s="11"/>
      <c r="BG35" s="12"/>
      <c r="BH35" s="13"/>
      <c r="BI35" s="13"/>
      <c r="BJ35" s="13"/>
      <c r="BK35" s="13"/>
      <c r="BL35" s="13"/>
      <c r="BN35" s="34">
        <v>45531.423182870371</v>
      </c>
      <c r="BO35" s="3">
        <v>0</v>
      </c>
    </row>
    <row r="36" spans="1:67" x14ac:dyDescent="0.45">
      <c r="A36" s="40"/>
      <c r="B36" s="41"/>
      <c r="C36" s="40"/>
      <c r="D36" s="40"/>
      <c r="E36" s="40"/>
      <c r="F36" s="40"/>
      <c r="G36" s="42"/>
      <c r="H36" s="42"/>
      <c r="I36" s="42"/>
      <c r="J36" s="43"/>
      <c r="K36" s="44"/>
      <c r="L36" s="44"/>
      <c r="M36" s="43"/>
      <c r="N36" s="43"/>
      <c r="O36" s="43"/>
      <c r="P36" s="43"/>
      <c r="Q36" s="43"/>
      <c r="R36" s="44"/>
      <c r="S36" s="45"/>
      <c r="T36" s="46"/>
      <c r="U36" s="47" t="str">
        <f>IF(F36&lt;&gt;"",IFERROR(HLOOKUP("prediction_xgb_"&amp;F36,ML_prediction!$D$4:$AP$6,3,0),"No Analysis"),"")</f>
        <v/>
      </c>
      <c r="V36" s="47" t="str">
        <f>IF(F36&lt;&gt;"",IFERROR(HLOOKUP("prediction_LR_"&amp;F36,ML_prediction!$D$4:$AP$6,3,0),"No Analysis"),"")</f>
        <v/>
      </c>
      <c r="W36" s="48"/>
      <c r="X36" s="48"/>
      <c r="Y36" s="48"/>
      <c r="Z36" s="48"/>
      <c r="AA36" s="48"/>
      <c r="AB36" s="48"/>
      <c r="AC36" s="48"/>
      <c r="AD36" s="46"/>
      <c r="AE36" s="46"/>
      <c r="AF36" s="46"/>
      <c r="AG36" s="46"/>
      <c r="AH36" s="46"/>
      <c r="AI36" s="46"/>
      <c r="AJ36" s="46"/>
      <c r="AK36" s="46"/>
      <c r="AL36" s="45"/>
      <c r="AM36" s="46"/>
      <c r="AN36" s="46"/>
      <c r="AO36" s="49"/>
      <c r="AP36" s="50"/>
      <c r="AQ36" s="51"/>
      <c r="AR36" s="52">
        <f t="shared" si="10"/>
        <v>0</v>
      </c>
      <c r="AS36" s="52"/>
      <c r="AT36" s="53"/>
      <c r="AU36" s="45"/>
      <c r="AV36" s="49"/>
      <c r="AW36" s="53"/>
      <c r="AX36" s="51" t="str">
        <f t="shared" si="11"/>
        <v/>
      </c>
      <c r="AY36" s="52"/>
      <c r="AZ36" s="52" t="str">
        <f t="shared" si="12"/>
        <v/>
      </c>
      <c r="BA36" s="54" t="str">
        <f t="shared" si="13"/>
        <v/>
      </c>
      <c r="BB36" s="55" t="str">
        <f t="shared" si="14"/>
        <v/>
      </c>
      <c r="BC36" s="10"/>
      <c r="BD36" s="11"/>
      <c r="BE36" s="11"/>
      <c r="BF36" s="11"/>
      <c r="BG36" s="12"/>
      <c r="BH36" s="13"/>
      <c r="BI36" s="13"/>
      <c r="BJ36" s="13"/>
      <c r="BK36" s="13"/>
      <c r="BL36" s="13"/>
      <c r="BN36" s="34">
        <v>45531.423182870371</v>
      </c>
      <c r="BO36" s="3">
        <v>0</v>
      </c>
    </row>
    <row r="37" spans="1:67" x14ac:dyDescent="0.45">
      <c r="A37" s="40"/>
      <c r="B37" s="41"/>
      <c r="C37" s="40"/>
      <c r="D37" s="40"/>
      <c r="E37" s="40"/>
      <c r="F37" s="40"/>
      <c r="G37" s="42"/>
      <c r="H37" s="42"/>
      <c r="I37" s="42"/>
      <c r="J37" s="43"/>
      <c r="K37" s="44"/>
      <c r="L37" s="44"/>
      <c r="M37" s="43"/>
      <c r="N37" s="43"/>
      <c r="O37" s="43"/>
      <c r="P37" s="43"/>
      <c r="Q37" s="43"/>
      <c r="R37" s="44"/>
      <c r="S37" s="45"/>
      <c r="T37" s="46"/>
      <c r="U37" s="47" t="str">
        <f>IF(F37&lt;&gt;"",IFERROR(HLOOKUP("prediction_xgb_"&amp;F37,ML_prediction!$D$4:$AP$6,3,0),"No Analysis"),"")</f>
        <v/>
      </c>
      <c r="V37" s="47" t="str">
        <f>IF(F37&lt;&gt;"",IFERROR(HLOOKUP("prediction_LR_"&amp;F37,ML_prediction!$D$4:$AP$6,3,0),"No Analysis"),"")</f>
        <v/>
      </c>
      <c r="W37" s="48"/>
      <c r="X37" s="48"/>
      <c r="Y37" s="48"/>
      <c r="Z37" s="48"/>
      <c r="AA37" s="48"/>
      <c r="AB37" s="48"/>
      <c r="AC37" s="48"/>
      <c r="AD37" s="46"/>
      <c r="AE37" s="46"/>
      <c r="AF37" s="46"/>
      <c r="AG37" s="46"/>
      <c r="AH37" s="46"/>
      <c r="AI37" s="46"/>
      <c r="AJ37" s="46"/>
      <c r="AK37" s="46"/>
      <c r="AL37" s="45"/>
      <c r="AM37" s="46"/>
      <c r="AN37" s="46"/>
      <c r="AO37" s="49"/>
      <c r="AP37" s="50"/>
      <c r="AQ37" s="51"/>
      <c r="AR37" s="52">
        <f t="shared" si="10"/>
        <v>0</v>
      </c>
      <c r="AS37" s="52"/>
      <c r="AT37" s="53"/>
      <c r="AU37" s="45"/>
      <c r="AV37" s="49"/>
      <c r="AW37" s="53"/>
      <c r="AX37" s="51" t="str">
        <f t="shared" si="11"/>
        <v/>
      </c>
      <c r="AY37" s="52"/>
      <c r="AZ37" s="52" t="str">
        <f t="shared" si="12"/>
        <v/>
      </c>
      <c r="BA37" s="54" t="str">
        <f t="shared" si="13"/>
        <v/>
      </c>
      <c r="BB37" s="55" t="str">
        <f t="shared" si="14"/>
        <v/>
      </c>
      <c r="BC37" s="10"/>
      <c r="BD37" s="11"/>
      <c r="BE37" s="11"/>
      <c r="BF37" s="11"/>
      <c r="BG37" s="12"/>
      <c r="BH37" s="13"/>
      <c r="BI37" s="13"/>
      <c r="BJ37" s="13"/>
      <c r="BK37" s="13"/>
      <c r="BL37" s="13"/>
      <c r="BN37" s="34">
        <v>45531.423182870371</v>
      </c>
      <c r="BO37" s="3">
        <v>0</v>
      </c>
    </row>
    <row r="38" spans="1:67" x14ac:dyDescent="0.45">
      <c r="A38" s="40"/>
      <c r="B38" s="41"/>
      <c r="C38" s="40"/>
      <c r="D38" s="40"/>
      <c r="E38" s="40"/>
      <c r="F38" s="40"/>
      <c r="G38" s="42"/>
      <c r="H38" s="42"/>
      <c r="I38" s="42"/>
      <c r="J38" s="43"/>
      <c r="K38" s="44"/>
      <c r="L38" s="44"/>
      <c r="M38" s="43"/>
      <c r="N38" s="43"/>
      <c r="O38" s="43"/>
      <c r="P38" s="43"/>
      <c r="Q38" s="43"/>
      <c r="R38" s="44"/>
      <c r="S38" s="45"/>
      <c r="T38" s="46"/>
      <c r="U38" s="47" t="str">
        <f>IF(F38&lt;&gt;"",IFERROR(HLOOKUP("prediction_xgb_"&amp;F38,ML_prediction!$D$4:$AP$6,3,0),"No Analysis"),"")</f>
        <v/>
      </c>
      <c r="V38" s="47" t="str">
        <f>IF(F38&lt;&gt;"",IFERROR(HLOOKUP("prediction_LR_"&amp;F38,ML_prediction!$D$4:$AP$6,3,0),"No Analysis"),"")</f>
        <v/>
      </c>
      <c r="W38" s="48"/>
      <c r="X38" s="48"/>
      <c r="Y38" s="48"/>
      <c r="Z38" s="48"/>
      <c r="AA38" s="48"/>
      <c r="AB38" s="48"/>
      <c r="AC38" s="48"/>
      <c r="AD38" s="46"/>
      <c r="AE38" s="46"/>
      <c r="AF38" s="46"/>
      <c r="AG38" s="46"/>
      <c r="AH38" s="46"/>
      <c r="AI38" s="46"/>
      <c r="AJ38" s="46"/>
      <c r="AK38" s="46"/>
      <c r="AL38" s="45"/>
      <c r="AM38" s="46"/>
      <c r="AN38" s="46"/>
      <c r="AO38" s="49"/>
      <c r="AP38" s="50"/>
      <c r="AQ38" s="51"/>
      <c r="AR38" s="52">
        <f t="shared" si="10"/>
        <v>0</v>
      </c>
      <c r="AS38" s="52"/>
      <c r="AT38" s="53"/>
      <c r="AU38" s="45"/>
      <c r="AV38" s="49"/>
      <c r="AW38" s="53"/>
      <c r="AX38" s="51" t="str">
        <f t="shared" si="11"/>
        <v/>
      </c>
      <c r="AY38" s="52"/>
      <c r="AZ38" s="52" t="str">
        <f t="shared" si="12"/>
        <v/>
      </c>
      <c r="BA38" s="54" t="str">
        <f t="shared" si="13"/>
        <v/>
      </c>
      <c r="BB38" s="55" t="str">
        <f t="shared" si="14"/>
        <v/>
      </c>
      <c r="BC38" s="10"/>
      <c r="BD38" s="11"/>
      <c r="BE38" s="11"/>
      <c r="BF38" s="11"/>
      <c r="BG38" s="12"/>
      <c r="BH38" s="13"/>
      <c r="BI38" s="13"/>
      <c r="BJ38" s="13"/>
      <c r="BK38" s="13"/>
      <c r="BL38" s="13"/>
      <c r="BN38" s="34">
        <v>45531.423182870371</v>
      </c>
      <c r="BO38" s="3">
        <v>0</v>
      </c>
    </row>
    <row r="39" spans="1:67" x14ac:dyDescent="0.45">
      <c r="A39" s="40"/>
      <c r="B39" s="41"/>
      <c r="C39" s="40"/>
      <c r="D39" s="40"/>
      <c r="E39" s="40"/>
      <c r="F39" s="40"/>
      <c r="G39" s="42"/>
      <c r="H39" s="42"/>
      <c r="I39" s="42"/>
      <c r="J39" s="43"/>
      <c r="K39" s="44"/>
      <c r="L39" s="44"/>
      <c r="M39" s="43"/>
      <c r="N39" s="43"/>
      <c r="O39" s="43"/>
      <c r="P39" s="43"/>
      <c r="Q39" s="43"/>
      <c r="R39" s="44"/>
      <c r="S39" s="45"/>
      <c r="T39" s="46"/>
      <c r="U39" s="47" t="str">
        <f>IF(F39&lt;&gt;"",IFERROR(HLOOKUP("prediction_xgb_"&amp;F39,ML_prediction!$D$4:$AP$6,3,0),"No Analysis"),"")</f>
        <v/>
      </c>
      <c r="V39" s="47" t="str">
        <f>IF(F39&lt;&gt;"",IFERROR(HLOOKUP("prediction_LR_"&amp;F39,ML_prediction!$D$4:$AP$6,3,0),"No Analysis"),"")</f>
        <v/>
      </c>
      <c r="W39" s="48"/>
      <c r="X39" s="48"/>
      <c r="Y39" s="48"/>
      <c r="Z39" s="48"/>
      <c r="AA39" s="48"/>
      <c r="AB39" s="48"/>
      <c r="AC39" s="48"/>
      <c r="AD39" s="46"/>
      <c r="AE39" s="46"/>
      <c r="AF39" s="46"/>
      <c r="AG39" s="46"/>
      <c r="AH39" s="46"/>
      <c r="AI39" s="46"/>
      <c r="AJ39" s="46"/>
      <c r="AK39" s="46"/>
      <c r="AL39" s="45"/>
      <c r="AM39" s="46"/>
      <c r="AN39" s="46"/>
      <c r="AO39" s="49"/>
      <c r="AP39" s="50"/>
      <c r="AQ39" s="51"/>
      <c r="AR39" s="52">
        <f t="shared" si="10"/>
        <v>0</v>
      </c>
      <c r="AS39" s="52"/>
      <c r="AT39" s="53"/>
      <c r="AU39" s="45"/>
      <c r="AV39" s="49"/>
      <c r="AW39" s="53"/>
      <c r="AX39" s="51" t="str">
        <f t="shared" si="11"/>
        <v/>
      </c>
      <c r="AY39" s="52"/>
      <c r="AZ39" s="52" t="str">
        <f t="shared" si="12"/>
        <v/>
      </c>
      <c r="BA39" s="54" t="str">
        <f t="shared" si="13"/>
        <v/>
      </c>
      <c r="BB39" s="55" t="str">
        <f t="shared" si="14"/>
        <v/>
      </c>
      <c r="BC39" s="10"/>
      <c r="BD39" s="11"/>
      <c r="BE39" s="11"/>
      <c r="BF39" s="11"/>
      <c r="BG39" s="12"/>
      <c r="BH39" s="13"/>
      <c r="BI39" s="13"/>
      <c r="BJ39" s="13"/>
      <c r="BK39" s="13"/>
      <c r="BL39" s="13"/>
      <c r="BN39" s="34">
        <v>45531.423182870371</v>
      </c>
      <c r="BO39" s="3">
        <v>0</v>
      </c>
    </row>
    <row r="40" spans="1:67" x14ac:dyDescent="0.45">
      <c r="A40" s="40"/>
      <c r="B40" s="41"/>
      <c r="C40" s="40"/>
      <c r="D40" s="40"/>
      <c r="E40" s="40"/>
      <c r="F40" s="40"/>
      <c r="G40" s="42"/>
      <c r="H40" s="42"/>
      <c r="I40" s="42"/>
      <c r="J40" s="43"/>
      <c r="K40" s="44"/>
      <c r="L40" s="44"/>
      <c r="M40" s="43"/>
      <c r="N40" s="43"/>
      <c r="O40" s="43"/>
      <c r="P40" s="43"/>
      <c r="Q40" s="43"/>
      <c r="R40" s="44"/>
      <c r="S40" s="45"/>
      <c r="T40" s="46"/>
      <c r="U40" s="47" t="str">
        <f>IF(F40&lt;&gt;"",IFERROR(HLOOKUP("prediction_xgb_"&amp;F40,ML_prediction!$D$4:$AP$6,3,0),"No Analysis"),"")</f>
        <v/>
      </c>
      <c r="V40" s="47" t="str">
        <f>IF(F40&lt;&gt;"",IFERROR(HLOOKUP("prediction_LR_"&amp;F40,ML_prediction!$D$4:$AP$6,3,0),"No Analysis"),"")</f>
        <v/>
      </c>
      <c r="W40" s="48"/>
      <c r="X40" s="48"/>
      <c r="Y40" s="48"/>
      <c r="Z40" s="48"/>
      <c r="AA40" s="48"/>
      <c r="AB40" s="48"/>
      <c r="AC40" s="48"/>
      <c r="AD40" s="46"/>
      <c r="AE40" s="46"/>
      <c r="AF40" s="46"/>
      <c r="AG40" s="46"/>
      <c r="AH40" s="46"/>
      <c r="AI40" s="46"/>
      <c r="AJ40" s="46"/>
      <c r="AK40" s="46"/>
      <c r="AL40" s="45"/>
      <c r="AM40" s="46"/>
      <c r="AN40" s="46"/>
      <c r="AO40" s="49"/>
      <c r="AP40" s="50"/>
      <c r="AQ40" s="51"/>
      <c r="AR40" s="52">
        <f t="shared" si="10"/>
        <v>0</v>
      </c>
      <c r="AS40" s="52"/>
      <c r="AT40" s="53"/>
      <c r="AU40" s="45"/>
      <c r="AV40" s="49"/>
      <c r="AW40" s="53"/>
      <c r="AX40" s="51" t="str">
        <f t="shared" si="11"/>
        <v/>
      </c>
      <c r="AY40" s="52"/>
      <c r="AZ40" s="52" t="str">
        <f t="shared" si="12"/>
        <v/>
      </c>
      <c r="BA40" s="54" t="str">
        <f t="shared" si="13"/>
        <v/>
      </c>
      <c r="BB40" s="55" t="str">
        <f t="shared" si="14"/>
        <v/>
      </c>
      <c r="BC40" s="10"/>
      <c r="BD40" s="11"/>
      <c r="BE40" s="11"/>
      <c r="BF40" s="11"/>
      <c r="BG40" s="12"/>
      <c r="BH40" s="13"/>
      <c r="BI40" s="13"/>
      <c r="BJ40" s="13"/>
      <c r="BK40" s="13"/>
      <c r="BL40" s="13"/>
      <c r="BN40" s="34">
        <v>45531.423182870371</v>
      </c>
      <c r="BO40" s="3">
        <v>0</v>
      </c>
    </row>
    <row r="41" spans="1:67" x14ac:dyDescent="0.45">
      <c r="A41" s="40"/>
      <c r="B41" s="41"/>
      <c r="C41" s="40"/>
      <c r="D41" s="40"/>
      <c r="E41" s="40"/>
      <c r="F41" s="40"/>
      <c r="G41" s="42"/>
      <c r="H41" s="42"/>
      <c r="I41" s="42"/>
      <c r="J41" s="43"/>
      <c r="K41" s="44"/>
      <c r="L41" s="44"/>
      <c r="M41" s="43"/>
      <c r="N41" s="43"/>
      <c r="O41" s="43"/>
      <c r="P41" s="43"/>
      <c r="Q41" s="43"/>
      <c r="R41" s="44"/>
      <c r="S41" s="45"/>
      <c r="T41" s="46"/>
      <c r="U41" s="47" t="str">
        <f>IF(F41&lt;&gt;"",IFERROR(HLOOKUP("prediction_xgb_"&amp;F41,ML_prediction!$D$4:$AP$6,3,0),"No Analysis"),"")</f>
        <v/>
      </c>
      <c r="V41" s="47" t="str">
        <f>IF(F41&lt;&gt;"",IFERROR(HLOOKUP("prediction_LR_"&amp;F41,ML_prediction!$D$4:$AP$6,3,0),"No Analysis"),"")</f>
        <v/>
      </c>
      <c r="W41" s="48"/>
      <c r="X41" s="48"/>
      <c r="Y41" s="48"/>
      <c r="Z41" s="48"/>
      <c r="AA41" s="48"/>
      <c r="AB41" s="48"/>
      <c r="AC41" s="48"/>
      <c r="AD41" s="46"/>
      <c r="AE41" s="46"/>
      <c r="AF41" s="46"/>
      <c r="AG41" s="46"/>
      <c r="AH41" s="46"/>
      <c r="AI41" s="46"/>
      <c r="AJ41" s="46"/>
      <c r="AK41" s="46"/>
      <c r="AL41" s="45"/>
      <c r="AM41" s="46"/>
      <c r="AN41" s="46"/>
      <c r="AO41" s="49"/>
      <c r="AP41" s="50"/>
      <c r="AQ41" s="51"/>
      <c r="AR41" s="52">
        <f t="shared" si="10"/>
        <v>0</v>
      </c>
      <c r="AS41" s="52"/>
      <c r="AT41" s="53"/>
      <c r="AU41" s="45"/>
      <c r="AV41" s="49"/>
      <c r="AW41" s="53"/>
      <c r="AX41" s="51" t="str">
        <f t="shared" si="11"/>
        <v/>
      </c>
      <c r="AY41" s="52"/>
      <c r="AZ41" s="52" t="str">
        <f t="shared" si="12"/>
        <v/>
      </c>
      <c r="BA41" s="54" t="str">
        <f t="shared" si="13"/>
        <v/>
      </c>
      <c r="BB41" s="55" t="str">
        <f t="shared" si="14"/>
        <v/>
      </c>
      <c r="BC41" s="10"/>
      <c r="BD41" s="11"/>
      <c r="BE41" s="11"/>
      <c r="BF41" s="11"/>
      <c r="BG41" s="12"/>
      <c r="BH41" s="13"/>
      <c r="BI41" s="13"/>
      <c r="BJ41" s="13"/>
      <c r="BK41" s="13"/>
      <c r="BL41" s="13"/>
      <c r="BN41" s="34">
        <v>45531.423182870371</v>
      </c>
      <c r="BO41" s="3">
        <v>0</v>
      </c>
    </row>
    <row r="42" spans="1:67" x14ac:dyDescent="0.45">
      <c r="A42" s="40"/>
      <c r="B42" s="41"/>
      <c r="C42" s="40"/>
      <c r="D42" s="40"/>
      <c r="E42" s="40"/>
      <c r="F42" s="40"/>
      <c r="G42" s="42"/>
      <c r="H42" s="42"/>
      <c r="I42" s="42"/>
      <c r="J42" s="43"/>
      <c r="K42" s="44"/>
      <c r="L42" s="44"/>
      <c r="M42" s="43"/>
      <c r="N42" s="43"/>
      <c r="O42" s="43"/>
      <c r="P42" s="43"/>
      <c r="Q42" s="43"/>
      <c r="R42" s="44"/>
      <c r="S42" s="45"/>
      <c r="T42" s="46"/>
      <c r="U42" s="47" t="str">
        <f>IF(F42&lt;&gt;"",IFERROR(HLOOKUP("prediction_xgb_"&amp;F42,ML_prediction!$D$4:$AP$6,3,0),"No Analysis"),"")</f>
        <v/>
      </c>
      <c r="V42" s="47" t="str">
        <f>IF(F42&lt;&gt;"",IFERROR(HLOOKUP("prediction_LR_"&amp;F42,ML_prediction!$D$4:$AP$6,3,0),"No Analysis"),"")</f>
        <v/>
      </c>
      <c r="W42" s="48"/>
      <c r="X42" s="48"/>
      <c r="Y42" s="48"/>
      <c r="Z42" s="48"/>
      <c r="AA42" s="48"/>
      <c r="AB42" s="48"/>
      <c r="AC42" s="48"/>
      <c r="AD42" s="46"/>
      <c r="AE42" s="46"/>
      <c r="AF42" s="46"/>
      <c r="AG42" s="46"/>
      <c r="AH42" s="46"/>
      <c r="AI42" s="46"/>
      <c r="AJ42" s="46"/>
      <c r="AK42" s="46"/>
      <c r="AL42" s="45"/>
      <c r="AM42" s="46"/>
      <c r="AN42" s="46"/>
      <c r="AO42" s="49"/>
      <c r="AP42" s="50"/>
      <c r="AQ42" s="51"/>
      <c r="AR42" s="52">
        <f t="shared" si="10"/>
        <v>0</v>
      </c>
      <c r="AS42" s="52"/>
      <c r="AT42" s="53"/>
      <c r="AU42" s="45"/>
      <c r="AV42" s="49"/>
      <c r="AW42" s="53"/>
      <c r="AX42" s="51" t="str">
        <f t="shared" si="11"/>
        <v/>
      </c>
      <c r="AY42" s="52"/>
      <c r="AZ42" s="52" t="str">
        <f t="shared" si="12"/>
        <v/>
      </c>
      <c r="BA42" s="54" t="str">
        <f t="shared" si="13"/>
        <v/>
      </c>
      <c r="BB42" s="55" t="str">
        <f t="shared" si="14"/>
        <v/>
      </c>
      <c r="BC42" s="10"/>
      <c r="BD42" s="11"/>
      <c r="BE42" s="11"/>
      <c r="BF42" s="11"/>
      <c r="BG42" s="12"/>
      <c r="BH42" s="13"/>
      <c r="BI42" s="13"/>
      <c r="BJ42" s="13"/>
      <c r="BK42" s="13"/>
      <c r="BL42" s="13"/>
      <c r="BN42" s="34">
        <v>45531.423182870371</v>
      </c>
      <c r="BO42" s="3">
        <v>0</v>
      </c>
    </row>
    <row r="43" spans="1:67" x14ac:dyDescent="0.45">
      <c r="A43" s="40"/>
      <c r="B43" s="41"/>
      <c r="C43" s="40"/>
      <c r="D43" s="40"/>
      <c r="E43" s="40"/>
      <c r="F43" s="40"/>
      <c r="G43" s="42"/>
      <c r="H43" s="42"/>
      <c r="I43" s="42"/>
      <c r="J43" s="43"/>
      <c r="K43" s="44"/>
      <c r="L43" s="44"/>
      <c r="M43" s="43"/>
      <c r="N43" s="43"/>
      <c r="O43" s="43"/>
      <c r="P43" s="43"/>
      <c r="Q43" s="43"/>
      <c r="R43" s="44"/>
      <c r="S43" s="45"/>
      <c r="T43" s="46"/>
      <c r="U43" s="47" t="str">
        <f>IF(F43&lt;&gt;"",IFERROR(HLOOKUP("prediction_xgb_"&amp;F43,ML_prediction!$D$4:$AP$6,3,0),"No Analysis"),"")</f>
        <v/>
      </c>
      <c r="V43" s="47" t="str">
        <f>IF(F43&lt;&gt;"",IFERROR(HLOOKUP("prediction_LR_"&amp;F43,ML_prediction!$D$4:$AP$6,3,0),"No Analysis"),"")</f>
        <v/>
      </c>
      <c r="W43" s="48"/>
      <c r="X43" s="48"/>
      <c r="Y43" s="48"/>
      <c r="Z43" s="48"/>
      <c r="AA43" s="48"/>
      <c r="AB43" s="48"/>
      <c r="AC43" s="48"/>
      <c r="AD43" s="46"/>
      <c r="AE43" s="46"/>
      <c r="AF43" s="46"/>
      <c r="AG43" s="46"/>
      <c r="AH43" s="46"/>
      <c r="AI43" s="46"/>
      <c r="AJ43" s="46"/>
      <c r="AK43" s="46"/>
      <c r="AL43" s="45"/>
      <c r="AM43" s="46"/>
      <c r="AN43" s="46"/>
      <c r="AO43" s="49"/>
      <c r="AP43" s="50"/>
      <c r="AQ43" s="51"/>
      <c r="AR43" s="52">
        <f t="shared" si="10"/>
        <v>0</v>
      </c>
      <c r="AS43" s="52"/>
      <c r="AT43" s="53"/>
      <c r="AU43" s="45"/>
      <c r="AV43" s="49"/>
      <c r="AW43" s="53"/>
      <c r="AX43" s="51" t="str">
        <f t="shared" si="11"/>
        <v/>
      </c>
      <c r="AY43" s="52"/>
      <c r="AZ43" s="52" t="str">
        <f t="shared" si="12"/>
        <v/>
      </c>
      <c r="BA43" s="54" t="str">
        <f t="shared" si="13"/>
        <v/>
      </c>
      <c r="BB43" s="55" t="str">
        <f t="shared" si="14"/>
        <v/>
      </c>
      <c r="BC43" s="10"/>
      <c r="BD43" s="11"/>
      <c r="BE43" s="11"/>
      <c r="BF43" s="11"/>
      <c r="BG43" s="12"/>
      <c r="BH43" s="13"/>
      <c r="BI43" s="13"/>
      <c r="BJ43" s="13"/>
      <c r="BK43" s="13"/>
      <c r="BL43" s="13"/>
      <c r="BN43" s="34">
        <v>45531.423182870371</v>
      </c>
      <c r="BO43" s="3">
        <v>0</v>
      </c>
    </row>
    <row r="44" spans="1:67" x14ac:dyDescent="0.45">
      <c r="A44" s="40"/>
      <c r="B44" s="41"/>
      <c r="C44" s="40"/>
      <c r="D44" s="40"/>
      <c r="E44" s="40"/>
      <c r="F44" s="40"/>
      <c r="G44" s="42"/>
      <c r="H44" s="42"/>
      <c r="I44" s="42"/>
      <c r="J44" s="43"/>
      <c r="K44" s="44"/>
      <c r="L44" s="44"/>
      <c r="M44" s="43"/>
      <c r="N44" s="43"/>
      <c r="O44" s="43"/>
      <c r="P44" s="43"/>
      <c r="Q44" s="43"/>
      <c r="R44" s="44"/>
      <c r="S44" s="45"/>
      <c r="T44" s="46"/>
      <c r="U44" s="47" t="str">
        <f>IF(F44&lt;&gt;"",IFERROR(HLOOKUP("prediction_xgb_"&amp;F44,ML_prediction!$D$4:$AP$6,3,0),"No Analysis"),"")</f>
        <v/>
      </c>
      <c r="V44" s="47" t="str">
        <f>IF(F44&lt;&gt;"",IFERROR(HLOOKUP("prediction_LR_"&amp;F44,ML_prediction!$D$4:$AP$6,3,0),"No Analysis"),"")</f>
        <v/>
      </c>
      <c r="W44" s="48"/>
      <c r="X44" s="48"/>
      <c r="Y44" s="48"/>
      <c r="Z44" s="48"/>
      <c r="AA44" s="48"/>
      <c r="AB44" s="48"/>
      <c r="AC44" s="48"/>
      <c r="AD44" s="46"/>
      <c r="AE44" s="46"/>
      <c r="AF44" s="46"/>
      <c r="AG44" s="46"/>
      <c r="AH44" s="46"/>
      <c r="AI44" s="46"/>
      <c r="AJ44" s="46"/>
      <c r="AK44" s="46"/>
      <c r="AL44" s="45"/>
      <c r="AM44" s="46"/>
      <c r="AN44" s="46"/>
      <c r="AO44" s="49"/>
      <c r="AP44" s="50"/>
      <c r="AQ44" s="51"/>
      <c r="AR44" s="52">
        <f t="shared" si="10"/>
        <v>0</v>
      </c>
      <c r="AS44" s="52"/>
      <c r="AT44" s="53"/>
      <c r="AU44" s="45"/>
      <c r="AV44" s="49"/>
      <c r="AW44" s="53"/>
      <c r="AX44" s="51" t="str">
        <f t="shared" si="11"/>
        <v/>
      </c>
      <c r="AY44" s="52"/>
      <c r="AZ44" s="52" t="str">
        <f t="shared" si="12"/>
        <v/>
      </c>
      <c r="BA44" s="54" t="str">
        <f t="shared" si="13"/>
        <v/>
      </c>
      <c r="BB44" s="55" t="str">
        <f t="shared" si="14"/>
        <v/>
      </c>
      <c r="BC44" s="10"/>
      <c r="BD44" s="11"/>
      <c r="BE44" s="11"/>
      <c r="BF44" s="11"/>
      <c r="BG44" s="12"/>
      <c r="BH44" s="13"/>
      <c r="BI44" s="13"/>
      <c r="BJ44" s="13"/>
      <c r="BK44" s="13"/>
      <c r="BL44" s="13"/>
      <c r="BN44" s="34">
        <v>45531.423182870371</v>
      </c>
      <c r="BO44" s="3">
        <v>0</v>
      </c>
    </row>
    <row r="45" spans="1:67" x14ac:dyDescent="0.45">
      <c r="A45" s="40"/>
      <c r="B45" s="41"/>
      <c r="C45" s="40"/>
      <c r="D45" s="40"/>
      <c r="E45" s="40"/>
      <c r="F45" s="40"/>
      <c r="G45" s="42"/>
      <c r="H45" s="42"/>
      <c r="I45" s="42"/>
      <c r="J45" s="43"/>
      <c r="K45" s="44"/>
      <c r="L45" s="44"/>
      <c r="M45" s="43"/>
      <c r="N45" s="43"/>
      <c r="O45" s="43"/>
      <c r="P45" s="43"/>
      <c r="Q45" s="43"/>
      <c r="R45" s="44"/>
      <c r="S45" s="45"/>
      <c r="T45" s="46"/>
      <c r="U45" s="47" t="str">
        <f>IF(F45&lt;&gt;"",IFERROR(HLOOKUP("prediction_xgb_"&amp;F45,ML_prediction!$D$4:$AP$6,3,0),"No Analysis"),"")</f>
        <v/>
      </c>
      <c r="V45" s="47" t="str">
        <f>IF(F45&lt;&gt;"",IFERROR(HLOOKUP("prediction_LR_"&amp;F45,ML_prediction!$D$4:$AP$6,3,0),"No Analysis"),"")</f>
        <v/>
      </c>
      <c r="W45" s="48"/>
      <c r="X45" s="48"/>
      <c r="Y45" s="48"/>
      <c r="Z45" s="48"/>
      <c r="AA45" s="48"/>
      <c r="AB45" s="48"/>
      <c r="AC45" s="48"/>
      <c r="AD45" s="46"/>
      <c r="AE45" s="46"/>
      <c r="AF45" s="46"/>
      <c r="AG45" s="46"/>
      <c r="AH45" s="46"/>
      <c r="AI45" s="46"/>
      <c r="AJ45" s="46"/>
      <c r="AK45" s="46"/>
      <c r="AL45" s="45"/>
      <c r="AM45" s="46"/>
      <c r="AN45" s="46"/>
      <c r="AO45" s="49"/>
      <c r="AP45" s="50"/>
      <c r="AQ45" s="51"/>
      <c r="AR45" s="52">
        <f t="shared" si="10"/>
        <v>0</v>
      </c>
      <c r="AS45" s="52"/>
      <c r="AT45" s="53"/>
      <c r="AU45" s="45"/>
      <c r="AV45" s="49"/>
      <c r="AW45" s="53"/>
      <c r="AX45" s="51" t="str">
        <f t="shared" si="11"/>
        <v/>
      </c>
      <c r="AY45" s="52"/>
      <c r="AZ45" s="52" t="str">
        <f t="shared" si="12"/>
        <v/>
      </c>
      <c r="BA45" s="54" t="str">
        <f t="shared" si="13"/>
        <v/>
      </c>
      <c r="BB45" s="55" t="str">
        <f t="shared" si="14"/>
        <v/>
      </c>
      <c r="BC45" s="10"/>
      <c r="BD45" s="11"/>
      <c r="BE45" s="11"/>
      <c r="BF45" s="11"/>
      <c r="BG45" s="12"/>
      <c r="BH45" s="13"/>
      <c r="BI45" s="13"/>
      <c r="BJ45" s="13"/>
      <c r="BK45" s="13"/>
      <c r="BL45" s="13"/>
      <c r="BN45" s="34">
        <v>45531.423182870371</v>
      </c>
      <c r="BO45" s="3">
        <v>0</v>
      </c>
    </row>
    <row r="46" spans="1:67" x14ac:dyDescent="0.45">
      <c r="A46" s="40"/>
      <c r="B46" s="41"/>
      <c r="C46" s="40"/>
      <c r="D46" s="40"/>
      <c r="E46" s="40"/>
      <c r="F46" s="40"/>
      <c r="G46" s="42"/>
      <c r="H46" s="42"/>
      <c r="I46" s="42"/>
      <c r="J46" s="43"/>
      <c r="K46" s="44"/>
      <c r="L46" s="44"/>
      <c r="M46" s="43"/>
      <c r="N46" s="43"/>
      <c r="O46" s="43"/>
      <c r="P46" s="43"/>
      <c r="Q46" s="43"/>
      <c r="R46" s="44"/>
      <c r="S46" s="45"/>
      <c r="T46" s="46"/>
      <c r="U46" s="47" t="str">
        <f>IF(F46&lt;&gt;"",IFERROR(HLOOKUP("prediction_xgb_"&amp;F46,ML_prediction!$D$4:$AP$6,3,0),"No Analysis"),"")</f>
        <v/>
      </c>
      <c r="V46" s="47" t="str">
        <f>IF(F46&lt;&gt;"",IFERROR(HLOOKUP("prediction_LR_"&amp;F46,ML_prediction!$D$4:$AP$6,3,0),"No Analysis"),"")</f>
        <v/>
      </c>
      <c r="W46" s="48"/>
      <c r="X46" s="48"/>
      <c r="Y46" s="48"/>
      <c r="Z46" s="48"/>
      <c r="AA46" s="48"/>
      <c r="AB46" s="48"/>
      <c r="AC46" s="48"/>
      <c r="AD46" s="46"/>
      <c r="AE46" s="46"/>
      <c r="AF46" s="46"/>
      <c r="AG46" s="46"/>
      <c r="AH46" s="46"/>
      <c r="AI46" s="46"/>
      <c r="AJ46" s="46"/>
      <c r="AK46" s="46"/>
      <c r="AL46" s="45"/>
      <c r="AM46" s="46"/>
      <c r="AN46" s="46"/>
      <c r="AO46" s="49"/>
      <c r="AP46" s="50"/>
      <c r="AQ46" s="51"/>
      <c r="AR46" s="52">
        <f t="shared" si="10"/>
        <v>0</v>
      </c>
      <c r="AS46" s="52"/>
      <c r="AT46" s="53"/>
      <c r="AU46" s="45"/>
      <c r="AV46" s="49"/>
      <c r="AW46" s="53"/>
      <c r="AX46" s="51" t="str">
        <f t="shared" si="11"/>
        <v/>
      </c>
      <c r="AY46" s="52"/>
      <c r="AZ46" s="52" t="str">
        <f t="shared" si="12"/>
        <v/>
      </c>
      <c r="BA46" s="54" t="str">
        <f t="shared" si="13"/>
        <v/>
      </c>
      <c r="BB46" s="55" t="str">
        <f t="shared" si="14"/>
        <v/>
      </c>
      <c r="BC46" s="10"/>
      <c r="BD46" s="11"/>
      <c r="BE46" s="11"/>
      <c r="BF46" s="11"/>
      <c r="BG46" s="12"/>
      <c r="BH46" s="13"/>
      <c r="BI46" s="13"/>
      <c r="BJ46" s="13"/>
      <c r="BK46" s="13"/>
      <c r="BL46" s="13"/>
      <c r="BN46" s="34">
        <v>45531.423182870371</v>
      </c>
      <c r="BO46" s="3">
        <v>0</v>
      </c>
    </row>
    <row r="47" spans="1:67" x14ac:dyDescent="0.45">
      <c r="A47" s="40"/>
      <c r="B47" s="41"/>
      <c r="C47" s="40"/>
      <c r="D47" s="40"/>
      <c r="E47" s="40"/>
      <c r="F47" s="40"/>
      <c r="G47" s="42"/>
      <c r="H47" s="42"/>
      <c r="I47" s="42"/>
      <c r="J47" s="43"/>
      <c r="K47" s="44"/>
      <c r="L47" s="44"/>
      <c r="M47" s="43"/>
      <c r="N47" s="43"/>
      <c r="O47" s="43"/>
      <c r="P47" s="43"/>
      <c r="Q47" s="43"/>
      <c r="R47" s="44"/>
      <c r="S47" s="45"/>
      <c r="T47" s="46"/>
      <c r="U47" s="47" t="str">
        <f>IF(F47&lt;&gt;"",IFERROR(HLOOKUP("prediction_xgb_"&amp;F47,ML_prediction!$D$4:$AP$6,3,0),"No Analysis"),"")</f>
        <v/>
      </c>
      <c r="V47" s="47" t="str">
        <f>IF(F47&lt;&gt;"",IFERROR(HLOOKUP("prediction_LR_"&amp;F47,ML_prediction!$D$4:$AP$6,3,0),"No Analysis"),"")</f>
        <v/>
      </c>
      <c r="W47" s="48"/>
      <c r="X47" s="48"/>
      <c r="Y47" s="48"/>
      <c r="Z47" s="48"/>
      <c r="AA47" s="48"/>
      <c r="AB47" s="48"/>
      <c r="AC47" s="48"/>
      <c r="AD47" s="46"/>
      <c r="AE47" s="46"/>
      <c r="AF47" s="46"/>
      <c r="AG47" s="46"/>
      <c r="AH47" s="46"/>
      <c r="AI47" s="46"/>
      <c r="AJ47" s="46"/>
      <c r="AK47" s="46"/>
      <c r="AL47" s="45"/>
      <c r="AM47" s="46"/>
      <c r="AN47" s="46"/>
      <c r="AO47" s="49"/>
      <c r="AP47" s="50"/>
      <c r="AQ47" s="51"/>
      <c r="AR47" s="52">
        <f t="shared" si="10"/>
        <v>0</v>
      </c>
      <c r="AS47" s="52"/>
      <c r="AT47" s="53"/>
      <c r="AU47" s="45"/>
      <c r="AV47" s="49"/>
      <c r="AW47" s="53"/>
      <c r="AX47" s="51" t="str">
        <f t="shared" si="11"/>
        <v/>
      </c>
      <c r="AY47" s="52"/>
      <c r="AZ47" s="52" t="str">
        <f t="shared" si="12"/>
        <v/>
      </c>
      <c r="BA47" s="54" t="str">
        <f t="shared" si="13"/>
        <v/>
      </c>
      <c r="BB47" s="55" t="str">
        <f t="shared" si="14"/>
        <v/>
      </c>
      <c r="BC47" s="10"/>
      <c r="BD47" s="11"/>
      <c r="BE47" s="11"/>
      <c r="BF47" s="11"/>
      <c r="BG47" s="12"/>
      <c r="BH47" s="13"/>
      <c r="BI47" s="13"/>
      <c r="BJ47" s="13"/>
      <c r="BK47" s="13"/>
      <c r="BL47" s="13"/>
      <c r="BN47" s="34">
        <v>45531.423182870371</v>
      </c>
      <c r="BO47" s="3">
        <v>0</v>
      </c>
    </row>
    <row r="48" spans="1:67" x14ac:dyDescent="0.45">
      <c r="A48" s="40"/>
      <c r="B48" s="41"/>
      <c r="C48" s="40"/>
      <c r="D48" s="40"/>
      <c r="E48" s="40"/>
      <c r="F48" s="40"/>
      <c r="G48" s="42"/>
      <c r="H48" s="42"/>
      <c r="I48" s="42"/>
      <c r="J48" s="43"/>
      <c r="K48" s="44"/>
      <c r="L48" s="44"/>
      <c r="M48" s="43"/>
      <c r="N48" s="43"/>
      <c r="O48" s="43"/>
      <c r="P48" s="43"/>
      <c r="Q48" s="43"/>
      <c r="R48" s="44"/>
      <c r="S48" s="45"/>
      <c r="T48" s="46"/>
      <c r="U48" s="47" t="str">
        <f>IF(F48&lt;&gt;"",IFERROR(HLOOKUP("prediction_xgb_"&amp;F48,ML_prediction!$D$4:$AP$6,3,0),"No Analysis"),"")</f>
        <v/>
      </c>
      <c r="V48" s="47" t="str">
        <f>IF(F48&lt;&gt;"",IFERROR(HLOOKUP("prediction_LR_"&amp;F48,ML_prediction!$D$4:$AP$6,3,0),"No Analysis"),"")</f>
        <v/>
      </c>
      <c r="W48" s="48"/>
      <c r="X48" s="48"/>
      <c r="Y48" s="48"/>
      <c r="Z48" s="48"/>
      <c r="AA48" s="48"/>
      <c r="AB48" s="48"/>
      <c r="AC48" s="48"/>
      <c r="AD48" s="46"/>
      <c r="AE48" s="46"/>
      <c r="AF48" s="46"/>
      <c r="AG48" s="46"/>
      <c r="AH48" s="46"/>
      <c r="AI48" s="46"/>
      <c r="AJ48" s="46"/>
      <c r="AK48" s="46"/>
      <c r="AL48" s="45"/>
      <c r="AM48" s="46"/>
      <c r="AN48" s="46"/>
      <c r="AO48" s="49"/>
      <c r="AP48" s="50"/>
      <c r="AQ48" s="51"/>
      <c r="AR48" s="52">
        <f t="shared" si="10"/>
        <v>0</v>
      </c>
      <c r="AS48" s="52"/>
      <c r="AT48" s="53"/>
      <c r="AU48" s="45"/>
      <c r="AV48" s="49"/>
      <c r="AW48" s="53"/>
      <c r="AX48" s="51" t="str">
        <f t="shared" si="11"/>
        <v/>
      </c>
      <c r="AY48" s="52"/>
      <c r="AZ48" s="52" t="str">
        <f t="shared" si="12"/>
        <v/>
      </c>
      <c r="BA48" s="54" t="str">
        <f t="shared" si="13"/>
        <v/>
      </c>
      <c r="BB48" s="55" t="str">
        <f t="shared" si="14"/>
        <v/>
      </c>
      <c r="BC48" s="10"/>
      <c r="BD48" s="11"/>
      <c r="BE48" s="11"/>
      <c r="BF48" s="11"/>
      <c r="BG48" s="12"/>
      <c r="BH48" s="13"/>
      <c r="BI48" s="13"/>
      <c r="BJ48" s="13"/>
      <c r="BK48" s="13"/>
      <c r="BL48" s="13"/>
      <c r="BN48" s="34">
        <v>45531.423182870371</v>
      </c>
      <c r="BO48" s="3">
        <v>0</v>
      </c>
    </row>
    <row r="49" spans="1:67" x14ac:dyDescent="0.45">
      <c r="A49" s="40"/>
      <c r="B49" s="41"/>
      <c r="C49" s="40"/>
      <c r="D49" s="40"/>
      <c r="E49" s="40"/>
      <c r="F49" s="40"/>
      <c r="G49" s="42"/>
      <c r="H49" s="42"/>
      <c r="I49" s="42"/>
      <c r="J49" s="43"/>
      <c r="K49" s="44"/>
      <c r="L49" s="44"/>
      <c r="M49" s="43"/>
      <c r="N49" s="43"/>
      <c r="O49" s="43"/>
      <c r="P49" s="43"/>
      <c r="Q49" s="43"/>
      <c r="R49" s="44"/>
      <c r="S49" s="45"/>
      <c r="T49" s="46"/>
      <c r="U49" s="47" t="str">
        <f>IF(F49&lt;&gt;"",IFERROR(HLOOKUP("prediction_xgb_"&amp;F49,ML_prediction!$D$4:$AP$6,3,0),"No Analysis"),"")</f>
        <v/>
      </c>
      <c r="V49" s="47" t="str">
        <f>IF(F49&lt;&gt;"",IFERROR(HLOOKUP("prediction_LR_"&amp;F49,ML_prediction!$D$4:$AP$6,3,0),"No Analysis"),"")</f>
        <v/>
      </c>
      <c r="W49" s="48"/>
      <c r="X49" s="48"/>
      <c r="Y49" s="48"/>
      <c r="Z49" s="48"/>
      <c r="AA49" s="48"/>
      <c r="AB49" s="48"/>
      <c r="AC49" s="48"/>
      <c r="AD49" s="46"/>
      <c r="AE49" s="46"/>
      <c r="AF49" s="46"/>
      <c r="AG49" s="46"/>
      <c r="AH49" s="46"/>
      <c r="AI49" s="46"/>
      <c r="AJ49" s="46"/>
      <c r="AK49" s="46"/>
      <c r="AL49" s="45"/>
      <c r="AM49" s="46"/>
      <c r="AN49" s="46"/>
      <c r="AO49" s="49"/>
      <c r="AP49" s="50"/>
      <c r="AQ49" s="51"/>
      <c r="AR49" s="52">
        <f t="shared" si="10"/>
        <v>0</v>
      </c>
      <c r="AS49" s="52"/>
      <c r="AT49" s="53"/>
      <c r="AU49" s="45"/>
      <c r="AV49" s="49"/>
      <c r="AW49" s="53"/>
      <c r="AX49" s="51" t="str">
        <f t="shared" si="11"/>
        <v/>
      </c>
      <c r="AY49" s="52"/>
      <c r="AZ49" s="52" t="str">
        <f t="shared" si="12"/>
        <v/>
      </c>
      <c r="BA49" s="54" t="str">
        <f t="shared" si="13"/>
        <v/>
      </c>
      <c r="BB49" s="55" t="str">
        <f t="shared" si="14"/>
        <v/>
      </c>
      <c r="BC49" s="10"/>
      <c r="BD49" s="11"/>
      <c r="BE49" s="11"/>
      <c r="BF49" s="11"/>
      <c r="BG49" s="12"/>
      <c r="BH49" s="13"/>
      <c r="BI49" s="13"/>
      <c r="BJ49" s="13"/>
      <c r="BK49" s="13"/>
      <c r="BL49" s="13"/>
      <c r="BN49" s="34">
        <v>45531.423182870371</v>
      </c>
      <c r="BO49" s="3">
        <v>0</v>
      </c>
    </row>
    <row r="50" spans="1:67" x14ac:dyDescent="0.45">
      <c r="A50" s="40"/>
      <c r="B50" s="41"/>
      <c r="C50" s="40"/>
      <c r="D50" s="40"/>
      <c r="E50" s="40"/>
      <c r="F50" s="40"/>
      <c r="G50" s="42"/>
      <c r="H50" s="42"/>
      <c r="I50" s="42"/>
      <c r="J50" s="43"/>
      <c r="K50" s="44"/>
      <c r="L50" s="44"/>
      <c r="M50" s="43"/>
      <c r="N50" s="43"/>
      <c r="O50" s="43"/>
      <c r="P50" s="43"/>
      <c r="Q50" s="43"/>
      <c r="R50" s="44"/>
      <c r="S50" s="45"/>
      <c r="T50" s="46"/>
      <c r="U50" s="47" t="str">
        <f>IF(F50&lt;&gt;"",IFERROR(HLOOKUP("prediction_xgb_"&amp;F50,ML_prediction!$D$4:$AP$6,3,0),"No Analysis"),"")</f>
        <v/>
      </c>
      <c r="V50" s="47" t="str">
        <f>IF(F50&lt;&gt;"",IFERROR(HLOOKUP("prediction_LR_"&amp;F50,ML_prediction!$D$4:$AP$6,3,0),"No Analysis"),"")</f>
        <v/>
      </c>
      <c r="W50" s="48"/>
      <c r="X50" s="48"/>
      <c r="Y50" s="48"/>
      <c r="Z50" s="48"/>
      <c r="AA50" s="48"/>
      <c r="AB50" s="48"/>
      <c r="AC50" s="48"/>
      <c r="AD50" s="46"/>
      <c r="AE50" s="46"/>
      <c r="AF50" s="46"/>
      <c r="AG50" s="46"/>
      <c r="AH50" s="46"/>
      <c r="AI50" s="46"/>
      <c r="AJ50" s="46"/>
      <c r="AK50" s="46"/>
      <c r="AL50" s="45"/>
      <c r="AM50" s="46"/>
      <c r="AN50" s="46"/>
      <c r="AO50" s="49"/>
      <c r="AP50" s="50"/>
      <c r="AQ50" s="51"/>
      <c r="AR50" s="52">
        <f t="shared" si="10"/>
        <v>0</v>
      </c>
      <c r="AS50" s="52"/>
      <c r="AT50" s="53"/>
      <c r="AU50" s="45"/>
      <c r="AV50" s="49"/>
      <c r="AW50" s="53"/>
      <c r="AX50" s="51" t="str">
        <f t="shared" si="11"/>
        <v/>
      </c>
      <c r="AY50" s="52"/>
      <c r="AZ50" s="52" t="str">
        <f t="shared" si="12"/>
        <v/>
      </c>
      <c r="BA50" s="54" t="str">
        <f t="shared" si="13"/>
        <v/>
      </c>
      <c r="BB50" s="55" t="str">
        <f t="shared" si="14"/>
        <v/>
      </c>
      <c r="BC50" s="10"/>
      <c r="BD50" s="11"/>
      <c r="BE50" s="11"/>
      <c r="BF50" s="11"/>
      <c r="BG50" s="12"/>
      <c r="BH50" s="13"/>
      <c r="BI50" s="13"/>
      <c r="BJ50" s="13"/>
      <c r="BK50" s="13"/>
      <c r="BL50" s="13"/>
      <c r="BN50" s="34">
        <v>45531.423182870371</v>
      </c>
      <c r="BO50" s="3">
        <v>0</v>
      </c>
    </row>
    <row r="51" spans="1:67" x14ac:dyDescent="0.45">
      <c r="A51" s="40"/>
      <c r="B51" s="41"/>
      <c r="C51" s="40"/>
      <c r="D51" s="40"/>
      <c r="E51" s="40"/>
      <c r="F51" s="40"/>
      <c r="G51" s="42"/>
      <c r="H51" s="42"/>
      <c r="I51" s="42"/>
      <c r="J51" s="43"/>
      <c r="K51" s="44"/>
      <c r="L51" s="44"/>
      <c r="M51" s="43"/>
      <c r="N51" s="43"/>
      <c r="O51" s="43"/>
      <c r="P51" s="43"/>
      <c r="Q51" s="43"/>
      <c r="R51" s="44"/>
      <c r="S51" s="45"/>
      <c r="T51" s="46"/>
      <c r="U51" s="47" t="str">
        <f>IF(F51&lt;&gt;"",IFERROR(HLOOKUP("prediction_xgb_"&amp;F51,ML_prediction!$D$4:$AP$6,3,0),"No Analysis"),"")</f>
        <v/>
      </c>
      <c r="V51" s="47" t="str">
        <f>IF(F51&lt;&gt;"",IFERROR(HLOOKUP("prediction_LR_"&amp;F51,ML_prediction!$D$4:$AP$6,3,0),"No Analysis"),"")</f>
        <v/>
      </c>
      <c r="W51" s="48"/>
      <c r="X51" s="48"/>
      <c r="Y51" s="48"/>
      <c r="Z51" s="48"/>
      <c r="AA51" s="48"/>
      <c r="AB51" s="48"/>
      <c r="AC51" s="48"/>
      <c r="AD51" s="46"/>
      <c r="AE51" s="46"/>
      <c r="AF51" s="46"/>
      <c r="AG51" s="46"/>
      <c r="AH51" s="46"/>
      <c r="AI51" s="46"/>
      <c r="AJ51" s="46"/>
      <c r="AK51" s="46"/>
      <c r="AL51" s="45"/>
      <c r="AM51" s="46"/>
      <c r="AN51" s="46"/>
      <c r="AO51" s="49"/>
      <c r="AP51" s="50"/>
      <c r="AQ51" s="51"/>
      <c r="AR51" s="52">
        <f t="shared" si="10"/>
        <v>0</v>
      </c>
      <c r="AS51" s="52"/>
      <c r="AT51" s="53"/>
      <c r="AU51" s="45"/>
      <c r="AV51" s="49"/>
      <c r="AW51" s="53"/>
      <c r="AX51" s="51" t="str">
        <f t="shared" si="11"/>
        <v/>
      </c>
      <c r="AY51" s="52"/>
      <c r="AZ51" s="52" t="str">
        <f t="shared" si="12"/>
        <v/>
      </c>
      <c r="BA51" s="54" t="str">
        <f t="shared" si="13"/>
        <v/>
      </c>
      <c r="BB51" s="55" t="str">
        <f t="shared" si="14"/>
        <v/>
      </c>
      <c r="BC51" s="10"/>
      <c r="BD51" s="11"/>
      <c r="BE51" s="11"/>
      <c r="BF51" s="11"/>
      <c r="BG51" s="12"/>
      <c r="BH51" s="13"/>
      <c r="BI51" s="13"/>
      <c r="BJ51" s="13"/>
      <c r="BK51" s="13"/>
      <c r="BL51" s="13"/>
      <c r="BN51" s="34">
        <v>45531.423182870371</v>
      </c>
      <c r="BO51" s="3">
        <v>0</v>
      </c>
    </row>
    <row r="52" spans="1:67" x14ac:dyDescent="0.45">
      <c r="A52" s="40"/>
      <c r="B52" s="41"/>
      <c r="C52" s="40"/>
      <c r="D52" s="40"/>
      <c r="E52" s="40"/>
      <c r="F52" s="40"/>
      <c r="G52" s="42"/>
      <c r="H52" s="42"/>
      <c r="I52" s="42"/>
      <c r="J52" s="43"/>
      <c r="K52" s="44"/>
      <c r="L52" s="44"/>
      <c r="M52" s="43"/>
      <c r="N52" s="43"/>
      <c r="O52" s="43"/>
      <c r="P52" s="43"/>
      <c r="Q52" s="43"/>
      <c r="R52" s="44"/>
      <c r="S52" s="45"/>
      <c r="T52" s="46"/>
      <c r="U52" s="47" t="str">
        <f>IF(F52&lt;&gt;"",IFERROR(HLOOKUP("prediction_xgb_"&amp;F52,ML_prediction!$D$4:$AP$6,3,0),"No Analysis"),"")</f>
        <v/>
      </c>
      <c r="V52" s="47" t="str">
        <f>IF(F52&lt;&gt;"",IFERROR(HLOOKUP("prediction_LR_"&amp;F52,ML_prediction!$D$4:$AP$6,3,0),"No Analysis"),"")</f>
        <v/>
      </c>
      <c r="W52" s="48"/>
      <c r="X52" s="48"/>
      <c r="Y52" s="48"/>
      <c r="Z52" s="48"/>
      <c r="AA52" s="48"/>
      <c r="AB52" s="48"/>
      <c r="AC52" s="48"/>
      <c r="AD52" s="46"/>
      <c r="AE52" s="46"/>
      <c r="AF52" s="46"/>
      <c r="AG52" s="46"/>
      <c r="AH52" s="46"/>
      <c r="AI52" s="46"/>
      <c r="AJ52" s="46"/>
      <c r="AK52" s="46"/>
      <c r="AL52" s="45"/>
      <c r="AM52" s="46"/>
      <c r="AN52" s="46"/>
      <c r="AO52" s="49"/>
      <c r="AP52" s="50"/>
      <c r="AQ52" s="51"/>
      <c r="AR52" s="52">
        <f t="shared" si="10"/>
        <v>0</v>
      </c>
      <c r="AS52" s="52"/>
      <c r="AT52" s="53"/>
      <c r="AU52" s="45"/>
      <c r="AV52" s="49"/>
      <c r="AW52" s="53"/>
      <c r="AX52" s="51" t="str">
        <f t="shared" si="11"/>
        <v/>
      </c>
      <c r="AY52" s="52"/>
      <c r="AZ52" s="52" t="str">
        <f t="shared" si="12"/>
        <v/>
      </c>
      <c r="BA52" s="54" t="str">
        <f t="shared" si="13"/>
        <v/>
      </c>
      <c r="BB52" s="55" t="str">
        <f t="shared" si="14"/>
        <v/>
      </c>
      <c r="BC52" s="10"/>
      <c r="BD52" s="11"/>
      <c r="BE52" s="11"/>
      <c r="BF52" s="11"/>
      <c r="BG52" s="12"/>
      <c r="BH52" s="13"/>
      <c r="BI52" s="13"/>
      <c r="BJ52" s="13"/>
      <c r="BK52" s="13"/>
      <c r="BL52" s="13"/>
      <c r="BN52" s="34">
        <v>45531.423182870371</v>
      </c>
      <c r="BO52" s="3">
        <v>0</v>
      </c>
    </row>
    <row r="53" spans="1:67" x14ac:dyDescent="0.45">
      <c r="A53" s="40"/>
      <c r="B53" s="41"/>
      <c r="C53" s="40"/>
      <c r="D53" s="40"/>
      <c r="E53" s="40"/>
      <c r="F53" s="40"/>
      <c r="G53" s="42"/>
      <c r="H53" s="42"/>
      <c r="I53" s="42"/>
      <c r="J53" s="43"/>
      <c r="K53" s="44"/>
      <c r="L53" s="44"/>
      <c r="M53" s="43"/>
      <c r="N53" s="43"/>
      <c r="O53" s="43"/>
      <c r="P53" s="43"/>
      <c r="Q53" s="43"/>
      <c r="R53" s="44"/>
      <c r="S53" s="45"/>
      <c r="T53" s="46"/>
      <c r="U53" s="47" t="str">
        <f>IF(F53&lt;&gt;"",IFERROR(HLOOKUP("prediction_xgb_"&amp;F53,ML_prediction!$D$4:$AP$6,3,0),"No Analysis"),"")</f>
        <v/>
      </c>
      <c r="V53" s="47" t="str">
        <f>IF(F53&lt;&gt;"",IFERROR(HLOOKUP("prediction_LR_"&amp;F53,ML_prediction!$D$4:$AP$6,3,0),"No Analysis"),"")</f>
        <v/>
      </c>
      <c r="W53" s="48"/>
      <c r="X53" s="48"/>
      <c r="Y53" s="48"/>
      <c r="Z53" s="48"/>
      <c r="AA53" s="48"/>
      <c r="AB53" s="48"/>
      <c r="AC53" s="48"/>
      <c r="AD53" s="46"/>
      <c r="AE53" s="46"/>
      <c r="AF53" s="46"/>
      <c r="AG53" s="46"/>
      <c r="AH53" s="46"/>
      <c r="AI53" s="46"/>
      <c r="AJ53" s="46"/>
      <c r="AK53" s="46"/>
      <c r="AL53" s="45"/>
      <c r="AM53" s="46"/>
      <c r="AN53" s="46"/>
      <c r="AO53" s="49"/>
      <c r="AP53" s="50"/>
      <c r="AQ53" s="51"/>
      <c r="AR53" s="52">
        <f t="shared" si="10"/>
        <v>0</v>
      </c>
      <c r="AS53" s="52"/>
      <c r="AT53" s="53"/>
      <c r="AU53" s="45"/>
      <c r="AV53" s="49"/>
      <c r="AW53" s="53"/>
      <c r="AX53" s="51" t="str">
        <f t="shared" si="11"/>
        <v/>
      </c>
      <c r="AY53" s="52"/>
      <c r="AZ53" s="52" t="str">
        <f t="shared" si="12"/>
        <v/>
      </c>
      <c r="BA53" s="54" t="str">
        <f t="shared" si="13"/>
        <v/>
      </c>
      <c r="BB53" s="55" t="str">
        <f t="shared" si="14"/>
        <v/>
      </c>
      <c r="BC53" s="10"/>
      <c r="BD53" s="11"/>
      <c r="BE53" s="11"/>
      <c r="BF53" s="11"/>
      <c r="BG53" s="12"/>
      <c r="BH53" s="13"/>
      <c r="BI53" s="13"/>
      <c r="BJ53" s="13"/>
      <c r="BK53" s="13"/>
      <c r="BL53" s="13"/>
      <c r="BN53" s="34">
        <v>45531.423182870371</v>
      </c>
      <c r="BO53" s="3">
        <v>0</v>
      </c>
    </row>
    <row r="54" spans="1:67" x14ac:dyDescent="0.45">
      <c r="A54" s="40"/>
      <c r="B54" s="41"/>
      <c r="C54" s="40"/>
      <c r="D54" s="40"/>
      <c r="E54" s="40"/>
      <c r="F54" s="40"/>
      <c r="G54" s="42"/>
      <c r="H54" s="42"/>
      <c r="I54" s="42"/>
      <c r="J54" s="43"/>
      <c r="K54" s="44"/>
      <c r="L54" s="44"/>
      <c r="M54" s="43"/>
      <c r="N54" s="43"/>
      <c r="O54" s="43"/>
      <c r="P54" s="43"/>
      <c r="Q54" s="43"/>
      <c r="R54" s="44"/>
      <c r="S54" s="45"/>
      <c r="T54" s="46"/>
      <c r="U54" s="47" t="str">
        <f>IF(F54&lt;&gt;"",IFERROR(HLOOKUP("prediction_xgb_"&amp;F54,ML_prediction!$D$4:$AP$6,3,0),"No Analysis"),"")</f>
        <v/>
      </c>
      <c r="V54" s="47" t="str">
        <f>IF(F54&lt;&gt;"",IFERROR(HLOOKUP("prediction_LR_"&amp;F54,ML_prediction!$D$4:$AP$6,3,0),"No Analysis"),"")</f>
        <v/>
      </c>
      <c r="W54" s="48"/>
      <c r="X54" s="48"/>
      <c r="Y54" s="48"/>
      <c r="Z54" s="48"/>
      <c r="AA54" s="48"/>
      <c r="AB54" s="48"/>
      <c r="AC54" s="48"/>
      <c r="AD54" s="46"/>
      <c r="AE54" s="46"/>
      <c r="AF54" s="46"/>
      <c r="AG54" s="46"/>
      <c r="AH54" s="46"/>
      <c r="AI54" s="46"/>
      <c r="AJ54" s="46"/>
      <c r="AK54" s="46"/>
      <c r="AL54" s="45"/>
      <c r="AM54" s="46"/>
      <c r="AN54" s="46"/>
      <c r="AO54" s="49"/>
      <c r="AP54" s="50"/>
      <c r="AQ54" s="51"/>
      <c r="AR54" s="52">
        <f t="shared" si="10"/>
        <v>0</v>
      </c>
      <c r="AS54" s="52"/>
      <c r="AT54" s="53"/>
      <c r="AU54" s="45"/>
      <c r="AV54" s="49"/>
      <c r="AW54" s="53"/>
      <c r="AX54" s="51" t="str">
        <f t="shared" si="11"/>
        <v/>
      </c>
      <c r="AY54" s="52"/>
      <c r="AZ54" s="52" t="str">
        <f t="shared" si="12"/>
        <v/>
      </c>
      <c r="BA54" s="54" t="str">
        <f t="shared" si="13"/>
        <v/>
      </c>
      <c r="BB54" s="55" t="str">
        <f t="shared" si="14"/>
        <v/>
      </c>
      <c r="BC54" s="10"/>
      <c r="BD54" s="11"/>
      <c r="BE54" s="11"/>
      <c r="BF54" s="11"/>
      <c r="BG54" s="12"/>
      <c r="BH54" s="13"/>
      <c r="BI54" s="13"/>
      <c r="BJ54" s="13"/>
      <c r="BK54" s="13"/>
      <c r="BL54" s="13"/>
      <c r="BN54" s="34">
        <v>45531.423182870371</v>
      </c>
      <c r="BO54" s="3">
        <v>0</v>
      </c>
    </row>
    <row r="55" spans="1:67" x14ac:dyDescent="0.45">
      <c r="A55" s="40"/>
      <c r="B55" s="41"/>
      <c r="C55" s="40"/>
      <c r="D55" s="40"/>
      <c r="E55" s="40"/>
      <c r="F55" s="40"/>
      <c r="G55" s="42"/>
      <c r="H55" s="42"/>
      <c r="I55" s="42"/>
      <c r="J55" s="43"/>
      <c r="K55" s="44"/>
      <c r="L55" s="44"/>
      <c r="M55" s="43"/>
      <c r="N55" s="43"/>
      <c r="O55" s="43"/>
      <c r="P55" s="43"/>
      <c r="Q55" s="43"/>
      <c r="R55" s="44"/>
      <c r="S55" s="45"/>
      <c r="T55" s="46"/>
      <c r="U55" s="47" t="str">
        <f>IF(F55&lt;&gt;"",IFERROR(HLOOKUP("prediction_xgb_"&amp;F55,ML_prediction!$D$4:$AP$6,3,0),"No Analysis"),"")</f>
        <v/>
      </c>
      <c r="V55" s="47" t="str">
        <f>IF(F55&lt;&gt;"",IFERROR(HLOOKUP("prediction_LR_"&amp;F55,ML_prediction!$D$4:$AP$6,3,0),"No Analysis"),"")</f>
        <v/>
      </c>
      <c r="W55" s="48"/>
      <c r="X55" s="48"/>
      <c r="Y55" s="48"/>
      <c r="Z55" s="48"/>
      <c r="AA55" s="48"/>
      <c r="AB55" s="48"/>
      <c r="AC55" s="48"/>
      <c r="AD55" s="46"/>
      <c r="AE55" s="46"/>
      <c r="AF55" s="46"/>
      <c r="AG55" s="46"/>
      <c r="AH55" s="46"/>
      <c r="AI55" s="46"/>
      <c r="AJ55" s="46"/>
      <c r="AK55" s="46"/>
      <c r="AL55" s="45"/>
      <c r="AM55" s="46"/>
      <c r="AN55" s="46"/>
      <c r="AO55" s="49"/>
      <c r="AP55" s="50"/>
      <c r="AQ55" s="51"/>
      <c r="AR55" s="52">
        <f t="shared" si="10"/>
        <v>0</v>
      </c>
      <c r="AS55" s="52"/>
      <c r="AT55" s="53"/>
      <c r="AU55" s="45"/>
      <c r="AV55" s="49"/>
      <c r="AW55" s="53"/>
      <c r="AX55" s="51" t="str">
        <f t="shared" si="11"/>
        <v/>
      </c>
      <c r="AY55" s="52"/>
      <c r="AZ55" s="52" t="str">
        <f t="shared" si="12"/>
        <v/>
      </c>
      <c r="BA55" s="54" t="str">
        <f t="shared" si="13"/>
        <v/>
      </c>
      <c r="BB55" s="55" t="str">
        <f t="shared" si="14"/>
        <v/>
      </c>
      <c r="BC55" s="10"/>
      <c r="BD55" s="11"/>
      <c r="BE55" s="11"/>
      <c r="BF55" s="11"/>
      <c r="BG55" s="12"/>
      <c r="BH55" s="13"/>
      <c r="BI55" s="13"/>
      <c r="BJ55" s="13"/>
      <c r="BK55" s="13"/>
      <c r="BL55" s="13"/>
      <c r="BN55" s="34">
        <v>45531.423182870371</v>
      </c>
      <c r="BO55" s="3">
        <v>0</v>
      </c>
    </row>
    <row r="56" spans="1:67" x14ac:dyDescent="0.45">
      <c r="A56" s="40"/>
      <c r="B56" s="41"/>
      <c r="C56" s="40"/>
      <c r="D56" s="40"/>
      <c r="E56" s="40"/>
      <c r="F56" s="40"/>
      <c r="G56" s="42"/>
      <c r="H56" s="42"/>
      <c r="I56" s="42"/>
      <c r="J56" s="43"/>
      <c r="K56" s="44"/>
      <c r="L56" s="44"/>
      <c r="M56" s="43"/>
      <c r="N56" s="43"/>
      <c r="O56" s="43"/>
      <c r="P56" s="43"/>
      <c r="Q56" s="43"/>
      <c r="R56" s="44"/>
      <c r="S56" s="45"/>
      <c r="T56" s="46"/>
      <c r="U56" s="47" t="str">
        <f>IF(F56&lt;&gt;"",IFERROR(HLOOKUP("prediction_xgb_"&amp;F56,ML_prediction!$D$4:$AP$6,3,0),"No Analysis"),"")</f>
        <v/>
      </c>
      <c r="V56" s="47" t="str">
        <f>IF(F56&lt;&gt;"",IFERROR(HLOOKUP("prediction_LR_"&amp;F56,ML_prediction!$D$4:$AP$6,3,0),"No Analysis"),"")</f>
        <v/>
      </c>
      <c r="W56" s="48"/>
      <c r="X56" s="48"/>
      <c r="Y56" s="48"/>
      <c r="Z56" s="48"/>
      <c r="AA56" s="48"/>
      <c r="AB56" s="48"/>
      <c r="AC56" s="48"/>
      <c r="AD56" s="46"/>
      <c r="AE56" s="46"/>
      <c r="AF56" s="46"/>
      <c r="AG56" s="46"/>
      <c r="AH56" s="46"/>
      <c r="AI56" s="46"/>
      <c r="AJ56" s="46"/>
      <c r="AK56" s="46"/>
      <c r="AL56" s="45"/>
      <c r="AM56" s="46"/>
      <c r="AN56" s="46"/>
      <c r="AO56" s="49"/>
      <c r="AP56" s="50"/>
      <c r="AQ56" s="51"/>
      <c r="AR56" s="52">
        <f t="shared" si="10"/>
        <v>0</v>
      </c>
      <c r="AS56" s="52"/>
      <c r="AT56" s="53"/>
      <c r="AU56" s="45"/>
      <c r="AV56" s="49"/>
      <c r="AW56" s="53"/>
      <c r="AX56" s="51" t="str">
        <f t="shared" si="11"/>
        <v/>
      </c>
      <c r="AY56" s="52"/>
      <c r="AZ56" s="52" t="str">
        <f t="shared" si="12"/>
        <v/>
      </c>
      <c r="BA56" s="54" t="str">
        <f t="shared" si="13"/>
        <v/>
      </c>
      <c r="BB56" s="55" t="str">
        <f t="shared" si="14"/>
        <v/>
      </c>
      <c r="BC56" s="10"/>
      <c r="BD56" s="11"/>
      <c r="BE56" s="11"/>
      <c r="BF56" s="11"/>
      <c r="BG56" s="12"/>
      <c r="BH56" s="13"/>
      <c r="BI56" s="13"/>
      <c r="BJ56" s="13"/>
      <c r="BK56" s="13"/>
      <c r="BL56" s="13"/>
      <c r="BN56" s="34">
        <v>45531.423182870371</v>
      </c>
      <c r="BO56" s="3">
        <v>0</v>
      </c>
    </row>
    <row r="57" spans="1:67" x14ac:dyDescent="0.45">
      <c r="A57" s="40"/>
      <c r="B57" s="41"/>
      <c r="C57" s="40"/>
      <c r="D57" s="40"/>
      <c r="E57" s="40"/>
      <c r="F57" s="40"/>
      <c r="G57" s="42"/>
      <c r="H57" s="42"/>
      <c r="I57" s="42"/>
      <c r="J57" s="43"/>
      <c r="K57" s="44"/>
      <c r="L57" s="44"/>
      <c r="M57" s="43"/>
      <c r="N57" s="43"/>
      <c r="O57" s="43"/>
      <c r="P57" s="43"/>
      <c r="Q57" s="43"/>
      <c r="R57" s="44"/>
      <c r="S57" s="45"/>
      <c r="T57" s="46"/>
      <c r="U57" s="47" t="str">
        <f>IF(F57&lt;&gt;"",IFERROR(HLOOKUP("prediction_xgb_"&amp;F57,ML_prediction!$D$4:$AP$6,3,0),"No Analysis"),"")</f>
        <v/>
      </c>
      <c r="V57" s="47" t="str">
        <f>IF(F57&lt;&gt;"",IFERROR(HLOOKUP("prediction_LR_"&amp;F57,ML_prediction!$D$4:$AP$6,3,0),"No Analysis"),"")</f>
        <v/>
      </c>
      <c r="W57" s="48"/>
      <c r="X57" s="48"/>
      <c r="Y57" s="48"/>
      <c r="Z57" s="48"/>
      <c r="AA57" s="48"/>
      <c r="AB57" s="48"/>
      <c r="AC57" s="48"/>
      <c r="AD57" s="46"/>
      <c r="AE57" s="46"/>
      <c r="AF57" s="46"/>
      <c r="AG57" s="46"/>
      <c r="AH57" s="46"/>
      <c r="AI57" s="46"/>
      <c r="AJ57" s="46"/>
      <c r="AK57" s="46"/>
      <c r="AL57" s="45"/>
      <c r="AM57" s="46"/>
      <c r="AN57" s="46"/>
      <c r="AO57" s="49"/>
      <c r="AP57" s="50"/>
      <c r="AQ57" s="51"/>
      <c r="AR57" s="52">
        <f t="shared" si="10"/>
        <v>0</v>
      </c>
      <c r="AS57" s="52"/>
      <c r="AT57" s="53"/>
      <c r="AU57" s="45"/>
      <c r="AV57" s="49"/>
      <c r="AW57" s="53"/>
      <c r="AX57" s="51" t="str">
        <f t="shared" si="11"/>
        <v/>
      </c>
      <c r="AY57" s="52"/>
      <c r="AZ57" s="52" t="str">
        <f t="shared" si="12"/>
        <v/>
      </c>
      <c r="BA57" s="54" t="str">
        <f t="shared" si="13"/>
        <v/>
      </c>
      <c r="BB57" s="55" t="str">
        <f t="shared" si="14"/>
        <v/>
      </c>
      <c r="BC57" s="10"/>
      <c r="BD57" s="11"/>
      <c r="BE57" s="11"/>
      <c r="BF57" s="11"/>
      <c r="BG57" s="12"/>
      <c r="BH57" s="13"/>
      <c r="BI57" s="13"/>
      <c r="BJ57" s="13"/>
      <c r="BK57" s="13"/>
      <c r="BL57" s="13"/>
      <c r="BN57" s="34">
        <v>45531.423182870371</v>
      </c>
      <c r="BO57" s="3">
        <v>0</v>
      </c>
    </row>
    <row r="58" spans="1:67" x14ac:dyDescent="0.45">
      <c r="A58" s="40"/>
      <c r="B58" s="41"/>
      <c r="C58" s="40"/>
      <c r="D58" s="40"/>
      <c r="E58" s="40"/>
      <c r="F58" s="40"/>
      <c r="G58" s="42"/>
      <c r="H58" s="42"/>
      <c r="I58" s="42"/>
      <c r="J58" s="43"/>
      <c r="K58" s="44"/>
      <c r="L58" s="44"/>
      <c r="M58" s="43"/>
      <c r="N58" s="43"/>
      <c r="O58" s="43"/>
      <c r="P58" s="43"/>
      <c r="Q58" s="43"/>
      <c r="R58" s="44"/>
      <c r="S58" s="45"/>
      <c r="T58" s="46"/>
      <c r="U58" s="47" t="str">
        <f>IF(F58&lt;&gt;"",IFERROR(HLOOKUP("prediction_xgb_"&amp;F58,ML_prediction!$D$4:$AP$6,3,0),"No Analysis"),"")</f>
        <v/>
      </c>
      <c r="V58" s="47" t="str">
        <f>IF(F58&lt;&gt;"",IFERROR(HLOOKUP("prediction_LR_"&amp;F58,ML_prediction!$D$4:$AP$6,3,0),"No Analysis"),"")</f>
        <v/>
      </c>
      <c r="W58" s="48"/>
      <c r="X58" s="48"/>
      <c r="Y58" s="48"/>
      <c r="Z58" s="48"/>
      <c r="AA58" s="48"/>
      <c r="AB58" s="48"/>
      <c r="AC58" s="48"/>
      <c r="AD58" s="46"/>
      <c r="AE58" s="46"/>
      <c r="AF58" s="46"/>
      <c r="AG58" s="46"/>
      <c r="AH58" s="46"/>
      <c r="AI58" s="46"/>
      <c r="AJ58" s="46"/>
      <c r="AK58" s="46"/>
      <c r="AL58" s="45"/>
      <c r="AM58" s="46"/>
      <c r="AN58" s="46"/>
      <c r="AO58" s="49"/>
      <c r="AP58" s="50"/>
      <c r="AQ58" s="51"/>
      <c r="AR58" s="52">
        <f t="shared" si="10"/>
        <v>0</v>
      </c>
      <c r="AS58" s="52"/>
      <c r="AT58" s="53"/>
      <c r="AU58" s="45"/>
      <c r="AV58" s="49"/>
      <c r="AW58" s="53"/>
      <c r="AX58" s="51" t="str">
        <f t="shared" si="11"/>
        <v/>
      </c>
      <c r="AY58" s="52"/>
      <c r="AZ58" s="52" t="str">
        <f t="shared" si="12"/>
        <v/>
      </c>
      <c r="BA58" s="54" t="str">
        <f t="shared" si="13"/>
        <v/>
      </c>
      <c r="BB58" s="55" t="str">
        <f t="shared" si="14"/>
        <v/>
      </c>
      <c r="BC58" s="10"/>
      <c r="BD58" s="11"/>
      <c r="BE58" s="11"/>
      <c r="BF58" s="11"/>
      <c r="BG58" s="12"/>
      <c r="BH58" s="13"/>
      <c r="BI58" s="13"/>
      <c r="BJ58" s="13"/>
      <c r="BK58" s="13"/>
      <c r="BL58" s="13"/>
      <c r="BN58" s="34">
        <v>45531.423182870371</v>
      </c>
      <c r="BO58" s="3">
        <v>0</v>
      </c>
    </row>
    <row r="59" spans="1:67" x14ac:dyDescent="0.45">
      <c r="A59" s="40"/>
      <c r="B59" s="41"/>
      <c r="C59" s="40"/>
      <c r="D59" s="40"/>
      <c r="E59" s="40"/>
      <c r="F59" s="40"/>
      <c r="G59" s="42"/>
      <c r="H59" s="42"/>
      <c r="I59" s="42"/>
      <c r="J59" s="43"/>
      <c r="K59" s="44"/>
      <c r="L59" s="44"/>
      <c r="M59" s="43"/>
      <c r="N59" s="43"/>
      <c r="O59" s="43"/>
      <c r="P59" s="43"/>
      <c r="Q59" s="43"/>
      <c r="R59" s="44"/>
      <c r="S59" s="45"/>
      <c r="T59" s="46"/>
      <c r="U59" s="47" t="str">
        <f>IF(F59&lt;&gt;"",IFERROR(HLOOKUP("prediction_xgb_"&amp;F59,ML_prediction!$D$4:$AP$6,3,0),"No Analysis"),"")</f>
        <v/>
      </c>
      <c r="V59" s="47" t="str">
        <f>IF(F59&lt;&gt;"",IFERROR(HLOOKUP("prediction_LR_"&amp;F59,ML_prediction!$D$4:$AP$6,3,0),"No Analysis"),"")</f>
        <v/>
      </c>
      <c r="W59" s="48"/>
      <c r="X59" s="48"/>
      <c r="Y59" s="48"/>
      <c r="Z59" s="48"/>
      <c r="AA59" s="48"/>
      <c r="AB59" s="48"/>
      <c r="AC59" s="48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9"/>
      <c r="AP59" s="50"/>
      <c r="AQ59" s="51"/>
      <c r="AR59" s="52">
        <f t="shared" si="10"/>
        <v>0</v>
      </c>
      <c r="AS59" s="52"/>
      <c r="AT59" s="53"/>
      <c r="AU59" s="45"/>
      <c r="AV59" s="49"/>
      <c r="AW59" s="53"/>
      <c r="AX59" s="51" t="str">
        <f t="shared" si="11"/>
        <v/>
      </c>
      <c r="AY59" s="52"/>
      <c r="AZ59" s="52" t="str">
        <f t="shared" si="12"/>
        <v/>
      </c>
      <c r="BA59" s="54" t="str">
        <f t="shared" si="13"/>
        <v/>
      </c>
      <c r="BB59" s="55" t="str">
        <f t="shared" si="14"/>
        <v/>
      </c>
      <c r="BC59" s="10"/>
      <c r="BD59" s="11"/>
      <c r="BE59" s="11"/>
      <c r="BF59" s="11"/>
      <c r="BG59" s="12"/>
      <c r="BH59" s="13"/>
      <c r="BI59" s="13"/>
      <c r="BJ59" s="13"/>
      <c r="BK59" s="13"/>
      <c r="BL59" s="13"/>
      <c r="BN59" s="34">
        <v>45531.423182870371</v>
      </c>
      <c r="BO59" s="3">
        <v>0</v>
      </c>
    </row>
    <row r="60" spans="1:67" x14ac:dyDescent="0.45">
      <c r="A60" s="40"/>
      <c r="B60" s="41"/>
      <c r="C60" s="40"/>
      <c r="D60" s="40"/>
      <c r="E60" s="40"/>
      <c r="F60" s="40"/>
      <c r="G60" s="42"/>
      <c r="H60" s="42"/>
      <c r="I60" s="42"/>
      <c r="J60" s="43"/>
      <c r="K60" s="44"/>
      <c r="L60" s="44"/>
      <c r="M60" s="43"/>
      <c r="N60" s="43"/>
      <c r="O60" s="43"/>
      <c r="P60" s="43"/>
      <c r="Q60" s="43"/>
      <c r="R60" s="44"/>
      <c r="S60" s="45"/>
      <c r="T60" s="46"/>
      <c r="U60" s="47" t="str">
        <f>IF(F60&lt;&gt;"",IFERROR(HLOOKUP("prediction_xgb_"&amp;F60,ML_prediction!$D$4:$AP$6,3,0),"No Analysis"),"")</f>
        <v/>
      </c>
      <c r="V60" s="47" t="str">
        <f>IF(F60&lt;&gt;"",IFERROR(HLOOKUP("prediction_LR_"&amp;F60,ML_prediction!$D$4:$AP$6,3,0),"No Analysis"),"")</f>
        <v/>
      </c>
      <c r="W60" s="48"/>
      <c r="X60" s="48"/>
      <c r="Y60" s="48"/>
      <c r="Z60" s="48"/>
      <c r="AA60" s="48"/>
      <c r="AB60" s="48"/>
      <c r="AC60" s="48"/>
      <c r="AD60" s="46"/>
      <c r="AE60" s="46"/>
      <c r="AF60" s="46"/>
      <c r="AG60" s="46"/>
      <c r="AH60" s="46"/>
      <c r="AI60" s="46"/>
      <c r="AJ60" s="46"/>
      <c r="AK60" s="46"/>
      <c r="AL60" s="45"/>
      <c r="AM60" s="46"/>
      <c r="AN60" s="46"/>
      <c r="AO60" s="49"/>
      <c r="AP60" s="50"/>
      <c r="AQ60" s="51"/>
      <c r="AR60" s="52">
        <f t="shared" si="10"/>
        <v>0</v>
      </c>
      <c r="AS60" s="52"/>
      <c r="AT60" s="53"/>
      <c r="AU60" s="45"/>
      <c r="AV60" s="49"/>
      <c r="AW60" s="53"/>
      <c r="AX60" s="51" t="str">
        <f t="shared" si="11"/>
        <v/>
      </c>
      <c r="AY60" s="52"/>
      <c r="AZ60" s="52" t="str">
        <f t="shared" si="12"/>
        <v/>
      </c>
      <c r="BA60" s="54" t="str">
        <f t="shared" si="13"/>
        <v/>
      </c>
      <c r="BB60" s="55" t="str">
        <f t="shared" si="14"/>
        <v/>
      </c>
      <c r="BC60" s="10"/>
      <c r="BD60" s="11"/>
      <c r="BE60" s="11"/>
      <c r="BF60" s="11"/>
      <c r="BG60" s="12"/>
      <c r="BH60" s="13"/>
      <c r="BI60" s="13"/>
      <c r="BJ60" s="13"/>
      <c r="BK60" s="13"/>
      <c r="BL60" s="13"/>
      <c r="BN60" s="34">
        <v>45531.423182870371</v>
      </c>
      <c r="BO60" s="3">
        <v>0</v>
      </c>
    </row>
    <row r="61" spans="1:67" x14ac:dyDescent="0.45">
      <c r="A61" s="40"/>
      <c r="B61" s="41"/>
      <c r="C61" s="40"/>
      <c r="D61" s="40"/>
      <c r="E61" s="40"/>
      <c r="F61" s="40"/>
      <c r="G61" s="42"/>
      <c r="H61" s="42"/>
      <c r="I61" s="42"/>
      <c r="J61" s="43"/>
      <c r="K61" s="44"/>
      <c r="L61" s="44"/>
      <c r="M61" s="43"/>
      <c r="N61" s="43"/>
      <c r="O61" s="43"/>
      <c r="P61" s="43"/>
      <c r="Q61" s="43"/>
      <c r="R61" s="44"/>
      <c r="S61" s="45"/>
      <c r="T61" s="46"/>
      <c r="U61" s="47" t="str">
        <f>IF(F61&lt;&gt;"",IFERROR(HLOOKUP("prediction_xgb_"&amp;F61,ML_prediction!$D$4:$AP$6,3,0),"No Analysis"),"")</f>
        <v/>
      </c>
      <c r="V61" s="47" t="str">
        <f>IF(F61&lt;&gt;"",IFERROR(HLOOKUP("prediction_LR_"&amp;F61,ML_prediction!$D$4:$AP$6,3,0),"No Analysis"),"")</f>
        <v/>
      </c>
      <c r="W61" s="48"/>
      <c r="X61" s="48"/>
      <c r="Y61" s="48"/>
      <c r="Z61" s="48"/>
      <c r="AA61" s="48"/>
      <c r="AB61" s="48"/>
      <c r="AC61" s="48"/>
      <c r="AD61" s="46"/>
      <c r="AE61" s="46"/>
      <c r="AF61" s="46"/>
      <c r="AG61" s="46"/>
      <c r="AH61" s="46"/>
      <c r="AI61" s="46"/>
      <c r="AJ61" s="46"/>
      <c r="AK61" s="46"/>
      <c r="AL61" s="45"/>
      <c r="AM61" s="46"/>
      <c r="AN61" s="46"/>
      <c r="AO61" s="49"/>
      <c r="AP61" s="50"/>
      <c r="AQ61" s="51"/>
      <c r="AR61" s="52">
        <f t="shared" si="10"/>
        <v>0</v>
      </c>
      <c r="AS61" s="52"/>
      <c r="AT61" s="53"/>
      <c r="AU61" s="45"/>
      <c r="AV61" s="49"/>
      <c r="AW61" s="53"/>
      <c r="AX61" s="51" t="str">
        <f t="shared" si="11"/>
        <v/>
      </c>
      <c r="AY61" s="52"/>
      <c r="AZ61" s="52" t="str">
        <f t="shared" si="12"/>
        <v/>
      </c>
      <c r="BA61" s="54" t="str">
        <f t="shared" si="13"/>
        <v/>
      </c>
      <c r="BB61" s="55" t="str">
        <f t="shared" si="14"/>
        <v/>
      </c>
      <c r="BC61" s="10"/>
      <c r="BD61" s="11"/>
      <c r="BE61" s="11"/>
      <c r="BF61" s="11"/>
      <c r="BG61" s="12"/>
      <c r="BH61" s="13"/>
      <c r="BI61" s="13"/>
      <c r="BJ61" s="13"/>
      <c r="BK61" s="13"/>
      <c r="BL61" s="13"/>
      <c r="BN61" s="34">
        <v>45531.423182870371</v>
      </c>
      <c r="BO61" s="3">
        <v>0</v>
      </c>
    </row>
    <row r="62" spans="1:67" x14ac:dyDescent="0.45">
      <c r="A62" s="40"/>
      <c r="B62" s="41"/>
      <c r="C62" s="40"/>
      <c r="D62" s="40"/>
      <c r="E62" s="40"/>
      <c r="F62" s="40"/>
      <c r="G62" s="42"/>
      <c r="H62" s="42"/>
      <c r="I62" s="42"/>
      <c r="J62" s="43"/>
      <c r="K62" s="44"/>
      <c r="L62" s="44"/>
      <c r="M62" s="43"/>
      <c r="N62" s="43"/>
      <c r="O62" s="43"/>
      <c r="P62" s="43"/>
      <c r="Q62" s="43"/>
      <c r="R62" s="44"/>
      <c r="S62" s="45"/>
      <c r="T62" s="46"/>
      <c r="U62" s="47" t="str">
        <f>IF(F62&lt;&gt;"",IFERROR(HLOOKUP("prediction_xgb_"&amp;F62,ML_prediction!$D$4:$AP$6,3,0),"No Analysis"),"")</f>
        <v/>
      </c>
      <c r="V62" s="47" t="str">
        <f>IF(F62&lt;&gt;"",IFERROR(HLOOKUP("prediction_LR_"&amp;F62,ML_prediction!$D$4:$AP$6,3,0),"No Analysis"),"")</f>
        <v/>
      </c>
      <c r="W62" s="48"/>
      <c r="X62" s="48"/>
      <c r="Y62" s="48"/>
      <c r="Z62" s="48"/>
      <c r="AA62" s="48"/>
      <c r="AB62" s="48"/>
      <c r="AC62" s="48"/>
      <c r="AD62" s="46"/>
      <c r="AE62" s="46"/>
      <c r="AF62" s="46"/>
      <c r="AG62" s="46"/>
      <c r="AH62" s="46"/>
      <c r="AI62" s="46"/>
      <c r="AJ62" s="46"/>
      <c r="AK62" s="46"/>
      <c r="AL62" s="45"/>
      <c r="AM62" s="46"/>
      <c r="AN62" s="46"/>
      <c r="AO62" s="49"/>
      <c r="AP62" s="50"/>
      <c r="AQ62" s="51"/>
      <c r="AR62" s="52">
        <f t="shared" si="10"/>
        <v>0</v>
      </c>
      <c r="AS62" s="52"/>
      <c r="AT62" s="53"/>
      <c r="AU62" s="45"/>
      <c r="AV62" s="49"/>
      <c r="AW62" s="53"/>
      <c r="AX62" s="51" t="str">
        <f t="shared" si="11"/>
        <v/>
      </c>
      <c r="AY62" s="52"/>
      <c r="AZ62" s="52" t="str">
        <f t="shared" si="12"/>
        <v/>
      </c>
      <c r="BA62" s="54" t="str">
        <f t="shared" si="13"/>
        <v/>
      </c>
      <c r="BB62" s="55" t="str">
        <f t="shared" si="14"/>
        <v/>
      </c>
      <c r="BC62" s="10"/>
      <c r="BD62" s="11"/>
      <c r="BE62" s="11"/>
      <c r="BF62" s="11"/>
      <c r="BG62" s="12"/>
      <c r="BH62" s="13"/>
      <c r="BI62" s="13"/>
      <c r="BJ62" s="13"/>
      <c r="BK62" s="13"/>
      <c r="BL62" s="13"/>
      <c r="BN62" s="34">
        <v>45531.423182870371</v>
      </c>
      <c r="BO62" s="3">
        <v>0</v>
      </c>
    </row>
    <row r="63" spans="1:67" x14ac:dyDescent="0.45">
      <c r="A63" s="40"/>
      <c r="B63" s="41"/>
      <c r="C63" s="40"/>
      <c r="D63" s="40"/>
      <c r="E63" s="40"/>
      <c r="F63" s="40"/>
      <c r="G63" s="42"/>
      <c r="H63" s="42"/>
      <c r="I63" s="42"/>
      <c r="J63" s="43"/>
      <c r="K63" s="44"/>
      <c r="L63" s="44"/>
      <c r="M63" s="43"/>
      <c r="N63" s="43"/>
      <c r="O63" s="43"/>
      <c r="P63" s="43"/>
      <c r="Q63" s="43"/>
      <c r="R63" s="44"/>
      <c r="S63" s="45"/>
      <c r="T63" s="46"/>
      <c r="U63" s="47" t="str">
        <f>IF(F63&lt;&gt;"",IFERROR(HLOOKUP("prediction_xgb_"&amp;F63,ML_prediction!$D$4:$AP$6,3,0),"No Analysis"),"")</f>
        <v/>
      </c>
      <c r="V63" s="47" t="str">
        <f>IF(F63&lt;&gt;"",IFERROR(HLOOKUP("prediction_LR_"&amp;F63,ML_prediction!$D$4:$AP$6,3,0),"No Analysis"),"")</f>
        <v/>
      </c>
      <c r="W63" s="48"/>
      <c r="X63" s="48"/>
      <c r="Y63" s="48"/>
      <c r="Z63" s="48"/>
      <c r="AA63" s="48"/>
      <c r="AB63" s="48"/>
      <c r="AC63" s="48"/>
      <c r="AD63" s="46"/>
      <c r="AE63" s="46"/>
      <c r="AF63" s="46"/>
      <c r="AG63" s="46"/>
      <c r="AH63" s="46"/>
      <c r="AI63" s="46"/>
      <c r="AJ63" s="46"/>
      <c r="AK63" s="46"/>
      <c r="AL63" s="45"/>
      <c r="AM63" s="46"/>
      <c r="AN63" s="46"/>
      <c r="AO63" s="49"/>
      <c r="AP63" s="50"/>
      <c r="AQ63" s="51"/>
      <c r="AR63" s="52">
        <f t="shared" si="10"/>
        <v>0</v>
      </c>
      <c r="AS63" s="52"/>
      <c r="AT63" s="53"/>
      <c r="AU63" s="45"/>
      <c r="AV63" s="49"/>
      <c r="AW63" s="53"/>
      <c r="AX63" s="51" t="str">
        <f t="shared" si="11"/>
        <v/>
      </c>
      <c r="AY63" s="52"/>
      <c r="AZ63" s="52" t="str">
        <f t="shared" si="12"/>
        <v/>
      </c>
      <c r="BA63" s="54" t="str">
        <f t="shared" si="13"/>
        <v/>
      </c>
      <c r="BB63" s="55" t="str">
        <f t="shared" si="14"/>
        <v/>
      </c>
      <c r="BC63" s="10"/>
      <c r="BD63" s="11"/>
      <c r="BE63" s="11"/>
      <c r="BF63" s="11"/>
      <c r="BG63" s="12"/>
      <c r="BH63" s="13"/>
      <c r="BI63" s="13"/>
      <c r="BJ63" s="13"/>
      <c r="BK63" s="13"/>
      <c r="BL63" s="13"/>
      <c r="BN63" s="34">
        <v>45531.423182870371</v>
      </c>
      <c r="BO63" s="3">
        <v>0</v>
      </c>
    </row>
    <row r="64" spans="1:67" x14ac:dyDescent="0.45">
      <c r="BN64" s="34">
        <v>45531.503993055558</v>
      </c>
      <c r="BO64" s="3">
        <v>0</v>
      </c>
    </row>
    <row r="65" spans="66:67" x14ac:dyDescent="0.45">
      <c r="BN65" s="34">
        <v>45531.504606481481</v>
      </c>
      <c r="BO65" s="3">
        <v>0</v>
      </c>
    </row>
    <row r="66" spans="66:67" x14ac:dyDescent="0.45">
      <c r="BN66" s="34">
        <v>45531.505358796298</v>
      </c>
      <c r="BO66" s="3">
        <v>0</v>
      </c>
    </row>
    <row r="67" spans="66:67" x14ac:dyDescent="0.45">
      <c r="BN67" s="34">
        <v>45531.50608796296</v>
      </c>
      <c r="BO67" s="3">
        <v>0</v>
      </c>
    </row>
    <row r="68" spans="66:67" x14ac:dyDescent="0.45">
      <c r="BN68" s="34">
        <v>45531.506793981483</v>
      </c>
      <c r="BO68" s="3">
        <v>0</v>
      </c>
    </row>
    <row r="69" spans="66:67" x14ac:dyDescent="0.45">
      <c r="BN69" s="34">
        <v>45531.507488425923</v>
      </c>
      <c r="BO69" s="3">
        <v>0</v>
      </c>
    </row>
    <row r="70" spans="66:67" x14ac:dyDescent="0.45">
      <c r="BN70" s="34">
        <v>45531.508275462962</v>
      </c>
      <c r="BO70" s="3">
        <v>0</v>
      </c>
    </row>
    <row r="71" spans="66:67" x14ac:dyDescent="0.45">
      <c r="BN71" s="34">
        <v>45531.509039351855</v>
      </c>
      <c r="BO71" s="3">
        <v>0</v>
      </c>
    </row>
    <row r="72" spans="66:67" x14ac:dyDescent="0.45">
      <c r="BN72" s="34">
        <v>45531.509733796294</v>
      </c>
      <c r="BO72" s="3">
        <v>0</v>
      </c>
    </row>
    <row r="73" spans="66:67" x14ac:dyDescent="0.45">
      <c r="BN73" s="34">
        <v>45531.546053240738</v>
      </c>
      <c r="BO73" s="3">
        <v>0</v>
      </c>
    </row>
    <row r="74" spans="66:67" x14ac:dyDescent="0.45">
      <c r="BN74" s="34">
        <v>45531.546493055554</v>
      </c>
      <c r="BO74" s="3">
        <v>0</v>
      </c>
    </row>
    <row r="75" spans="66:67" x14ac:dyDescent="0.45">
      <c r="BN75" s="34">
        <v>45531.547222222223</v>
      </c>
      <c r="BO75" s="3">
        <v>0</v>
      </c>
    </row>
    <row r="76" spans="66:67" x14ac:dyDescent="0.45">
      <c r="BN76" s="34">
        <v>45531.547974537039</v>
      </c>
      <c r="BO76" s="3">
        <v>0</v>
      </c>
    </row>
    <row r="77" spans="66:67" x14ac:dyDescent="0.45">
      <c r="BN77" s="34">
        <v>45531.548657407409</v>
      </c>
      <c r="BO77" s="3">
        <v>0</v>
      </c>
    </row>
    <row r="78" spans="66:67" x14ac:dyDescent="0.45">
      <c r="BN78" s="34">
        <v>45531.549386574072</v>
      </c>
      <c r="BO78" s="3">
        <v>0</v>
      </c>
    </row>
    <row r="79" spans="66:67" x14ac:dyDescent="0.45">
      <c r="BN79" s="34">
        <v>45531.550150462965</v>
      </c>
      <c r="BO79" s="3">
        <v>0</v>
      </c>
    </row>
    <row r="80" spans="66:67" x14ac:dyDescent="0.45">
      <c r="BN80" s="34">
        <v>45531.550891203704</v>
      </c>
      <c r="BO80" s="3">
        <v>0</v>
      </c>
    </row>
    <row r="81" spans="66:67" x14ac:dyDescent="0.45">
      <c r="BN81" s="34">
        <v>45531.551550925928</v>
      </c>
      <c r="BO81" s="3">
        <v>0</v>
      </c>
    </row>
    <row r="82" spans="66:67" x14ac:dyDescent="0.45">
      <c r="BN82" s="34">
        <v>45531.552268518521</v>
      </c>
      <c r="BO82" s="3">
        <v>0</v>
      </c>
    </row>
    <row r="83" spans="66:67" x14ac:dyDescent="0.45">
      <c r="BN83" s="34">
        <v>45531.599780092591</v>
      </c>
      <c r="BO83" s="3">
        <v>0</v>
      </c>
    </row>
    <row r="84" spans="66:67" x14ac:dyDescent="0.45">
      <c r="BN84" s="34">
        <v>45531.600474537037</v>
      </c>
      <c r="BO84" s="3">
        <v>0</v>
      </c>
    </row>
    <row r="85" spans="66:67" x14ac:dyDescent="0.45">
      <c r="BN85" s="34">
        <v>45531.60119212963</v>
      </c>
      <c r="BO85" s="3">
        <v>0</v>
      </c>
    </row>
    <row r="86" spans="66:67" x14ac:dyDescent="0.45">
      <c r="BN86" s="34">
        <v>45531.601956018516</v>
      </c>
      <c r="BO86" s="3">
        <v>0</v>
      </c>
    </row>
    <row r="87" spans="66:67" x14ac:dyDescent="0.45">
      <c r="BN87" s="34">
        <v>45531.602719907409</v>
      </c>
      <c r="BO87" s="3">
        <v>0</v>
      </c>
    </row>
    <row r="88" spans="66:67" x14ac:dyDescent="0.45">
      <c r="BN88" s="34">
        <v>45531.603136574071</v>
      </c>
      <c r="BO88" s="3">
        <v>0</v>
      </c>
    </row>
    <row r="89" spans="66:67" x14ac:dyDescent="0.45">
      <c r="BN89" s="34">
        <v>45531.603564814817</v>
      </c>
      <c r="BO89" s="3">
        <v>0</v>
      </c>
    </row>
    <row r="90" spans="66:67" x14ac:dyDescent="0.45">
      <c r="BN90" s="34">
        <v>45531.604039351849</v>
      </c>
      <c r="BO90" s="3">
        <v>0</v>
      </c>
    </row>
    <row r="91" spans="66:67" x14ac:dyDescent="0.45">
      <c r="BN91" s="34">
        <v>45531.84101851852</v>
      </c>
      <c r="BO91" s="3">
        <v>0</v>
      </c>
    </row>
    <row r="92" spans="66:67" x14ac:dyDescent="0.45">
      <c r="BN92" s="34">
        <v>45531.84443287037</v>
      </c>
      <c r="BO92" s="3">
        <v>0</v>
      </c>
    </row>
    <row r="93" spans="66:67" x14ac:dyDescent="0.45">
      <c r="BN93" s="34">
        <v>45531.845266203702</v>
      </c>
      <c r="BO93" s="3">
        <v>0</v>
      </c>
    </row>
    <row r="94" spans="66:67" x14ac:dyDescent="0.45">
      <c r="BN94" s="34">
        <v>45531.848587962966</v>
      </c>
      <c r="BO94" s="3">
        <v>0</v>
      </c>
    </row>
    <row r="95" spans="66:67" x14ac:dyDescent="0.45">
      <c r="BN95" s="34">
        <v>45531.850370370368</v>
      </c>
      <c r="BO95" s="3">
        <v>0</v>
      </c>
    </row>
    <row r="96" spans="66:67" x14ac:dyDescent="0.45">
      <c r="BN96" s="34">
        <v>45532.649976851855</v>
      </c>
      <c r="BO96" s="3">
        <v>0</v>
      </c>
    </row>
    <row r="97" spans="66:67" x14ac:dyDescent="0.45">
      <c r="BN97" s="34">
        <v>45532.651458333334</v>
      </c>
      <c r="BO97" s="3">
        <v>0</v>
      </c>
    </row>
    <row r="98" spans="66:67" x14ac:dyDescent="0.45">
      <c r="BN98" s="34">
        <v>45532.657037037039</v>
      </c>
      <c r="BO98" s="3">
        <v>0</v>
      </c>
    </row>
    <row r="99" spans="66:67" x14ac:dyDescent="0.45">
      <c r="BN99" s="34">
        <v>45532.65824074074</v>
      </c>
      <c r="BO99" s="3">
        <v>0</v>
      </c>
    </row>
    <row r="100" spans="66:67" x14ac:dyDescent="0.45">
      <c r="BN100" s="34">
        <v>45532.672094907408</v>
      </c>
      <c r="BO100" s="3">
        <v>0</v>
      </c>
    </row>
    <row r="101" spans="66:67" x14ac:dyDescent="0.45">
      <c r="BN101" s="34">
        <v>45532.674340277779</v>
      </c>
      <c r="BO101" s="3">
        <v>0</v>
      </c>
    </row>
    <row r="102" spans="66:67" x14ac:dyDescent="0.45">
      <c r="BN102" s="34">
        <v>45532.675949074073</v>
      </c>
      <c r="BO102" s="3">
        <v>0</v>
      </c>
    </row>
    <row r="103" spans="66:67" x14ac:dyDescent="0.45">
      <c r="BN103" s="34">
        <v>45532.677337962959</v>
      </c>
      <c r="BO103" s="3">
        <v>0</v>
      </c>
    </row>
    <row r="104" spans="66:67" x14ac:dyDescent="0.45">
      <c r="BN104" s="34">
        <v>45532.689918981479</v>
      </c>
      <c r="BO104" s="3">
        <v>0</v>
      </c>
    </row>
    <row r="105" spans="66:67" x14ac:dyDescent="0.45">
      <c r="BN105" s="34">
        <v>45532.690752314818</v>
      </c>
      <c r="BO105" s="3">
        <v>0</v>
      </c>
    </row>
    <row r="106" spans="66:67" x14ac:dyDescent="0.45">
      <c r="BN106" s="34">
        <v>45532.692164351851</v>
      </c>
      <c r="BO106" s="3">
        <v>0</v>
      </c>
    </row>
    <row r="107" spans="66:67" x14ac:dyDescent="0.45">
      <c r="BN107" s="34">
        <v>45532.69358796296</v>
      </c>
      <c r="BO107" s="3">
        <v>0</v>
      </c>
    </row>
    <row r="108" spans="66:67" x14ac:dyDescent="0.45">
      <c r="BN108" s="34">
        <v>45532.695717592593</v>
      </c>
      <c r="BO108" s="3">
        <v>0</v>
      </c>
    </row>
    <row r="109" spans="66:67" x14ac:dyDescent="0.45">
      <c r="BN109" s="34">
        <v>45532.696273148147</v>
      </c>
      <c r="BO109" s="3">
        <v>0</v>
      </c>
    </row>
    <row r="110" spans="66:67" x14ac:dyDescent="0.45">
      <c r="BN110" s="34">
        <v>45532.697685185187</v>
      </c>
      <c r="BO110" s="3">
        <v>0</v>
      </c>
    </row>
    <row r="111" spans="66:67" x14ac:dyDescent="0.45">
      <c r="BN111" s="34">
        <v>45532.766180555554</v>
      </c>
      <c r="BO111" s="3">
        <v>0</v>
      </c>
    </row>
    <row r="112" spans="66:67" x14ac:dyDescent="0.45">
      <c r="BN112" s="34">
        <v>45532.793668981481</v>
      </c>
      <c r="BO112" s="3">
        <v>0</v>
      </c>
    </row>
    <row r="113" spans="66:67" x14ac:dyDescent="0.45">
      <c r="BN113" s="34">
        <v>45532.795011574075</v>
      </c>
      <c r="BO113" s="3">
        <v>0</v>
      </c>
    </row>
    <row r="114" spans="66:67" x14ac:dyDescent="0.45">
      <c r="BN114" s="34">
        <v>45532.796365740738</v>
      </c>
      <c r="BO114" s="3">
        <v>0</v>
      </c>
    </row>
    <row r="115" spans="66:67" x14ac:dyDescent="0.45">
      <c r="BN115" s="34">
        <v>45532.797754629632</v>
      </c>
      <c r="BO115" s="3">
        <v>0</v>
      </c>
    </row>
    <row r="116" spans="66:67" x14ac:dyDescent="0.45">
      <c r="BN116" s="34">
        <v>45533.655243055553</v>
      </c>
      <c r="BO116" s="3">
        <v>0</v>
      </c>
    </row>
    <row r="117" spans="66:67" x14ac:dyDescent="0.45">
      <c r="BN117" s="34">
        <v>45533.655972222223</v>
      </c>
      <c r="BO117" s="3">
        <v>0</v>
      </c>
    </row>
    <row r="118" spans="66:67" x14ac:dyDescent="0.45">
      <c r="BN118" s="34">
        <v>45533.659745370373</v>
      </c>
      <c r="BO118" s="3">
        <v>0</v>
      </c>
    </row>
    <row r="119" spans="66:67" x14ac:dyDescent="0.45">
      <c r="BN119" s="34">
        <v>45533.660914351851</v>
      </c>
      <c r="BO119" s="3">
        <v>0</v>
      </c>
    </row>
    <row r="120" spans="66:67" x14ac:dyDescent="0.45">
      <c r="BN120" s="34">
        <v>45533.662256944444</v>
      </c>
      <c r="BO120" s="3">
        <v>0</v>
      </c>
    </row>
    <row r="121" spans="66:67" x14ac:dyDescent="0.45">
      <c r="BN121" s="34">
        <v>45533.67596064815</v>
      </c>
      <c r="BO121" s="3">
        <v>0</v>
      </c>
    </row>
    <row r="122" spans="66:67" x14ac:dyDescent="0.45">
      <c r="BN122" s="34">
        <v>45533.703657407408</v>
      </c>
      <c r="BO122" s="3">
        <v>0</v>
      </c>
    </row>
    <row r="123" spans="66:67" x14ac:dyDescent="0.45">
      <c r="BN123" s="34">
        <v>45533.757916666669</v>
      </c>
      <c r="BO123" s="3">
        <v>0</v>
      </c>
    </row>
    <row r="124" spans="66:67" x14ac:dyDescent="0.45">
      <c r="BN124" s="34">
        <v>45533.758935185186</v>
      </c>
      <c r="BO124" s="3">
        <v>0</v>
      </c>
    </row>
    <row r="125" spans="66:67" x14ac:dyDescent="0.45">
      <c r="BN125" s="34">
        <v>45533.760439814818</v>
      </c>
      <c r="BO125" s="3">
        <v>0</v>
      </c>
    </row>
    <row r="126" spans="66:67" x14ac:dyDescent="0.45">
      <c r="BN126" s="34">
        <v>45533.761273148149</v>
      </c>
      <c r="BO126" s="3">
        <v>0</v>
      </c>
    </row>
    <row r="127" spans="66:67" x14ac:dyDescent="0.45">
      <c r="BN127" s="34">
        <v>45533.76394675926</v>
      </c>
      <c r="BO127" s="3">
        <v>0</v>
      </c>
    </row>
    <row r="128" spans="66:67" x14ac:dyDescent="0.45">
      <c r="BN128" s="34">
        <v>45533.765543981484</v>
      </c>
      <c r="BO128" s="3">
        <v>0</v>
      </c>
    </row>
    <row r="129" spans="66:67" x14ac:dyDescent="0.45">
      <c r="BN129" s="34">
        <v>45533.767048611109</v>
      </c>
      <c r="BO129" s="3">
        <v>0</v>
      </c>
    </row>
    <row r="130" spans="66:67" x14ac:dyDescent="0.45">
      <c r="BN130" s="34">
        <v>45533.768449074072</v>
      </c>
      <c r="BO130" s="3">
        <v>0</v>
      </c>
    </row>
    <row r="131" spans="66:67" x14ac:dyDescent="0.45">
      <c r="BN131" s="34">
        <v>45533.769837962966</v>
      </c>
      <c r="BO131" s="3">
        <v>0</v>
      </c>
    </row>
    <row r="132" spans="66:67" x14ac:dyDescent="0.45">
      <c r="BN132" s="34">
        <v>45533.771226851852</v>
      </c>
      <c r="BO132" s="3">
        <v>0</v>
      </c>
    </row>
    <row r="133" spans="66:67" x14ac:dyDescent="0.45">
      <c r="BN133" s="34">
        <v>45533.773310185185</v>
      </c>
      <c r="BO133" s="3">
        <v>0</v>
      </c>
    </row>
    <row r="134" spans="66:67" x14ac:dyDescent="0.45">
      <c r="BN134" s="34">
        <v>45533.774178240739</v>
      </c>
      <c r="BO134" s="3">
        <v>0</v>
      </c>
    </row>
    <row r="135" spans="66:67" x14ac:dyDescent="0.45">
      <c r="BN135" s="34">
        <v>45533.777650462966</v>
      </c>
      <c r="BO135" s="3">
        <v>0</v>
      </c>
    </row>
    <row r="136" spans="66:67" x14ac:dyDescent="0.45">
      <c r="BN136" s="34"/>
      <c r="BO136" s="3"/>
    </row>
    <row r="137" spans="66:67" x14ac:dyDescent="0.45">
      <c r="BN137" s="34"/>
      <c r="BO137" s="3"/>
    </row>
    <row r="138" spans="66:67" x14ac:dyDescent="0.45">
      <c r="BN138" s="34"/>
      <c r="BO138" s="3"/>
    </row>
    <row r="139" spans="66:67" x14ac:dyDescent="0.45">
      <c r="BN139" s="34"/>
      <c r="BO139" s="3"/>
    </row>
    <row r="140" spans="66:67" x14ac:dyDescent="0.45">
      <c r="BN140" s="34"/>
      <c r="BO140" s="3"/>
    </row>
    <row r="141" spans="66:67" x14ac:dyDescent="0.45">
      <c r="BN141" s="34"/>
      <c r="BO141" s="3"/>
    </row>
    <row r="142" spans="66:67" x14ac:dyDescent="0.45">
      <c r="BN142" s="34"/>
      <c r="BO142" s="3"/>
    </row>
    <row r="143" spans="66:67" x14ac:dyDescent="0.45">
      <c r="BN143" s="34"/>
      <c r="BO143" s="3"/>
    </row>
    <row r="144" spans="66:67" x14ac:dyDescent="0.45">
      <c r="BN144" s="34"/>
      <c r="BO144" s="3"/>
    </row>
    <row r="145" spans="66:67" x14ac:dyDescent="0.45">
      <c r="BN145" s="34"/>
      <c r="BO145" s="3"/>
    </row>
    <row r="146" spans="66:67" x14ac:dyDescent="0.45">
      <c r="BN146" s="34"/>
      <c r="BO146" s="3"/>
    </row>
    <row r="147" spans="66:67" x14ac:dyDescent="0.45">
      <c r="BN147" s="34"/>
      <c r="BO147" s="3"/>
    </row>
    <row r="148" spans="66:67" x14ac:dyDescent="0.45">
      <c r="BN148" s="34"/>
      <c r="BO148" s="3"/>
    </row>
    <row r="149" spans="66:67" x14ac:dyDescent="0.45">
      <c r="BN149" s="34"/>
      <c r="BO149" s="3"/>
    </row>
    <row r="150" spans="66:67" x14ac:dyDescent="0.45">
      <c r="BN150" s="34"/>
      <c r="BO150" s="3"/>
    </row>
    <row r="151" spans="66:67" x14ac:dyDescent="0.45">
      <c r="BN151" s="34"/>
      <c r="BO151" s="3"/>
    </row>
    <row r="152" spans="66:67" x14ac:dyDescent="0.45">
      <c r="BN152" s="34"/>
      <c r="BO152" s="3"/>
    </row>
    <row r="153" spans="66:67" x14ac:dyDescent="0.45">
      <c r="BN153" s="34"/>
      <c r="BO153" s="3"/>
    </row>
    <row r="154" spans="66:67" x14ac:dyDescent="0.45">
      <c r="BN154" s="34"/>
      <c r="BO154" s="3"/>
    </row>
    <row r="155" spans="66:67" x14ac:dyDescent="0.45">
      <c r="BN155" s="34"/>
      <c r="BO155" s="3"/>
    </row>
    <row r="156" spans="66:67" x14ac:dyDescent="0.45">
      <c r="BN156" s="34"/>
      <c r="BO156" s="3"/>
    </row>
    <row r="157" spans="66:67" x14ac:dyDescent="0.45">
      <c r="BN157" s="34"/>
      <c r="BO157" s="3"/>
    </row>
    <row r="158" spans="66:67" x14ac:dyDescent="0.45">
      <c r="BN158" s="34"/>
      <c r="BO158" s="3"/>
    </row>
    <row r="159" spans="66:67" x14ac:dyDescent="0.45">
      <c r="BN159" s="34"/>
      <c r="BO159" s="3"/>
    </row>
    <row r="160" spans="66:67" x14ac:dyDescent="0.45">
      <c r="BN160" s="34"/>
      <c r="BO160" s="3"/>
    </row>
    <row r="161" spans="66:67" x14ac:dyDescent="0.45">
      <c r="BN161" s="34"/>
      <c r="BO161" s="3"/>
    </row>
    <row r="162" spans="66:67" x14ac:dyDescent="0.45">
      <c r="BN162" s="34"/>
      <c r="BO162" s="3"/>
    </row>
    <row r="163" spans="66:67" x14ac:dyDescent="0.45">
      <c r="BN163" s="34"/>
      <c r="BO163" s="3"/>
    </row>
    <row r="164" spans="66:67" x14ac:dyDescent="0.45">
      <c r="BN164" s="34"/>
      <c r="BO164" s="3"/>
    </row>
    <row r="165" spans="66:67" x14ac:dyDescent="0.45">
      <c r="BN165" s="34"/>
      <c r="BO165" s="3"/>
    </row>
    <row r="166" spans="66:67" x14ac:dyDescent="0.45">
      <c r="BN166" s="34"/>
      <c r="BO166" s="3"/>
    </row>
    <row r="167" spans="66:67" x14ac:dyDescent="0.45">
      <c r="BN167" s="34"/>
      <c r="BO167" s="3"/>
    </row>
    <row r="168" spans="66:67" x14ac:dyDescent="0.45">
      <c r="BN168" s="34"/>
      <c r="BO168" s="3"/>
    </row>
    <row r="169" spans="66:67" x14ac:dyDescent="0.45">
      <c r="BN169" s="34"/>
      <c r="BO169" s="3"/>
    </row>
    <row r="170" spans="66:67" x14ac:dyDescent="0.45">
      <c r="BN170" s="34"/>
      <c r="BO170" s="3"/>
    </row>
    <row r="171" spans="66:67" x14ac:dyDescent="0.45">
      <c r="BN171" s="34"/>
      <c r="BO171" s="3"/>
    </row>
    <row r="172" spans="66:67" x14ac:dyDescent="0.45">
      <c r="BN172" s="34"/>
      <c r="BO172" s="3"/>
    </row>
    <row r="173" spans="66:67" x14ac:dyDescent="0.45">
      <c r="BN173" s="34"/>
      <c r="BO173" s="3"/>
    </row>
    <row r="174" spans="66:67" x14ac:dyDescent="0.45">
      <c r="BN174" s="34"/>
      <c r="BO174" s="3"/>
    </row>
    <row r="175" spans="66:67" x14ac:dyDescent="0.45">
      <c r="BN175" s="34"/>
      <c r="BO175" s="3"/>
    </row>
    <row r="176" spans="66:67" x14ac:dyDescent="0.45">
      <c r="BN176" s="34"/>
      <c r="BO176" s="3"/>
    </row>
    <row r="177" spans="66:67" x14ac:dyDescent="0.45">
      <c r="BN177" s="34"/>
      <c r="BO177" s="3"/>
    </row>
    <row r="178" spans="66:67" x14ac:dyDescent="0.45">
      <c r="BN178" s="34"/>
      <c r="BO178" s="3"/>
    </row>
    <row r="179" spans="66:67" x14ac:dyDescent="0.45">
      <c r="BN179" s="34"/>
      <c r="BO179" s="3"/>
    </row>
    <row r="180" spans="66:67" x14ac:dyDescent="0.45">
      <c r="BN180" s="34"/>
      <c r="BO180" s="3"/>
    </row>
    <row r="181" spans="66:67" x14ac:dyDescent="0.45">
      <c r="BN181" s="34"/>
      <c r="BO181" s="3"/>
    </row>
    <row r="182" spans="66:67" x14ac:dyDescent="0.45">
      <c r="BN182" s="34"/>
      <c r="BO182" s="3"/>
    </row>
    <row r="183" spans="66:67" x14ac:dyDescent="0.45">
      <c r="BN183" s="34"/>
      <c r="BO183" s="3"/>
    </row>
    <row r="184" spans="66:67" x14ac:dyDescent="0.45">
      <c r="BN184" s="34"/>
      <c r="BO184" s="3"/>
    </row>
    <row r="185" spans="66:67" x14ac:dyDescent="0.45">
      <c r="BN185" s="34"/>
      <c r="BO185" s="3"/>
    </row>
    <row r="186" spans="66:67" x14ac:dyDescent="0.45">
      <c r="BN186" s="34"/>
      <c r="BO186" s="3"/>
    </row>
    <row r="187" spans="66:67" x14ac:dyDescent="0.45">
      <c r="BN187" s="34"/>
      <c r="BO187" s="3"/>
    </row>
    <row r="188" spans="66:67" x14ac:dyDescent="0.45">
      <c r="BN188" s="34"/>
      <c r="BO188" s="3"/>
    </row>
    <row r="189" spans="66:67" x14ac:dyDescent="0.45">
      <c r="BN189" s="34"/>
      <c r="BO189" s="3"/>
    </row>
    <row r="190" spans="66:67" x14ac:dyDescent="0.45">
      <c r="BN190" s="34"/>
      <c r="BO190" s="3"/>
    </row>
    <row r="191" spans="66:67" x14ac:dyDescent="0.45">
      <c r="BN191" s="34"/>
      <c r="BO191" s="3"/>
    </row>
    <row r="192" spans="66:67" x14ac:dyDescent="0.45">
      <c r="BN192" s="34"/>
      <c r="BO192" s="3"/>
    </row>
    <row r="193" spans="66:67" x14ac:dyDescent="0.45">
      <c r="BN193" s="34"/>
      <c r="BO193" s="3"/>
    </row>
    <row r="194" spans="66:67" x14ac:dyDescent="0.45">
      <c r="BN194" s="34"/>
      <c r="BO194" s="3"/>
    </row>
    <row r="195" spans="66:67" x14ac:dyDescent="0.45">
      <c r="BN195" s="34"/>
      <c r="BO195" s="3"/>
    </row>
    <row r="196" spans="66:67" x14ac:dyDescent="0.45">
      <c r="BN196" s="34"/>
      <c r="BO196" s="3"/>
    </row>
    <row r="197" spans="66:67" x14ac:dyDescent="0.45">
      <c r="BN197" s="34"/>
      <c r="BO197" s="3"/>
    </row>
    <row r="198" spans="66:67" x14ac:dyDescent="0.45">
      <c r="BN198" s="34"/>
      <c r="BO198" s="3"/>
    </row>
    <row r="199" spans="66:67" x14ac:dyDescent="0.45">
      <c r="BN199" s="34"/>
      <c r="BO199" s="3"/>
    </row>
    <row r="200" spans="66:67" x14ac:dyDescent="0.45">
      <c r="BN200" s="34"/>
      <c r="BO200" s="3"/>
    </row>
    <row r="201" spans="66:67" x14ac:dyDescent="0.45">
      <c r="BN201" s="34"/>
      <c r="BO201" s="3"/>
    </row>
    <row r="202" spans="66:67" x14ac:dyDescent="0.45">
      <c r="BN202" s="34"/>
      <c r="BO202" s="3"/>
    </row>
    <row r="203" spans="66:67" x14ac:dyDescent="0.45">
      <c r="BN203" s="34"/>
      <c r="BO203" s="3"/>
    </row>
    <row r="204" spans="66:67" x14ac:dyDescent="0.45">
      <c r="BN204" s="34"/>
      <c r="BO204" s="3"/>
    </row>
    <row r="205" spans="66:67" x14ac:dyDescent="0.45">
      <c r="BN205" s="34"/>
      <c r="BO205" s="3"/>
    </row>
    <row r="206" spans="66:67" x14ac:dyDescent="0.45">
      <c r="BN206" s="34"/>
      <c r="BO206" s="3"/>
    </row>
    <row r="207" spans="66:67" x14ac:dyDescent="0.45">
      <c r="BN207" s="34"/>
      <c r="BO207" s="3"/>
    </row>
    <row r="208" spans="66:67" x14ac:dyDescent="0.45">
      <c r="BN208" s="34"/>
      <c r="BO208" s="3"/>
    </row>
    <row r="209" spans="66:67" x14ac:dyDescent="0.45">
      <c r="BN209" s="34"/>
      <c r="BO209" s="3"/>
    </row>
    <row r="210" spans="66:67" x14ac:dyDescent="0.45">
      <c r="BN210" s="34"/>
      <c r="BO210" s="3"/>
    </row>
    <row r="211" spans="66:67" x14ac:dyDescent="0.45">
      <c r="BN211" s="34"/>
      <c r="BO211" s="3"/>
    </row>
    <row r="212" spans="66:67" x14ac:dyDescent="0.45">
      <c r="BN212" s="34"/>
      <c r="BO212" s="3"/>
    </row>
    <row r="213" spans="66:67" x14ac:dyDescent="0.45">
      <c r="BN213" s="34"/>
      <c r="BO213" s="3"/>
    </row>
    <row r="214" spans="66:67" x14ac:dyDescent="0.45">
      <c r="BN214" s="34"/>
      <c r="BO214" s="3"/>
    </row>
    <row r="215" spans="66:67" x14ac:dyDescent="0.45">
      <c r="BN215" s="34"/>
      <c r="BO215" s="3"/>
    </row>
    <row r="216" spans="66:67" x14ac:dyDescent="0.45">
      <c r="BN216" s="34"/>
      <c r="BO216" s="3"/>
    </row>
    <row r="217" spans="66:67" x14ac:dyDescent="0.45">
      <c r="BN217" s="34"/>
      <c r="BO217" s="3"/>
    </row>
    <row r="218" spans="66:67" x14ac:dyDescent="0.45">
      <c r="BN218" s="34"/>
      <c r="BO218" s="3"/>
    </row>
    <row r="219" spans="66:67" x14ac:dyDescent="0.45">
      <c r="BN219" s="34"/>
      <c r="BO219" s="3"/>
    </row>
    <row r="220" spans="66:67" x14ac:dyDescent="0.45">
      <c r="BN220" s="34"/>
      <c r="BO220" s="3"/>
    </row>
    <row r="221" spans="66:67" x14ac:dyDescent="0.45">
      <c r="BN221" s="34"/>
      <c r="BO221" s="3"/>
    </row>
    <row r="222" spans="66:67" x14ac:dyDescent="0.45">
      <c r="BN222" s="34"/>
      <c r="BO222" s="3"/>
    </row>
    <row r="223" spans="66:67" x14ac:dyDescent="0.45">
      <c r="BN223" s="34"/>
      <c r="BO223" s="3"/>
    </row>
    <row r="224" spans="66:67" x14ac:dyDescent="0.45">
      <c r="BN224" s="34"/>
      <c r="BO224" s="3"/>
    </row>
    <row r="225" spans="66:67" x14ac:dyDescent="0.45">
      <c r="BN225" s="34"/>
      <c r="BO225" s="3"/>
    </row>
    <row r="226" spans="66:67" x14ac:dyDescent="0.45">
      <c r="BN226" s="34"/>
      <c r="BO226" s="3"/>
    </row>
    <row r="227" spans="66:67" x14ac:dyDescent="0.45">
      <c r="BN227" s="34"/>
      <c r="BO227" s="3"/>
    </row>
    <row r="228" spans="66:67" x14ac:dyDescent="0.45">
      <c r="BN228" s="34"/>
      <c r="BO228" s="3"/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6" x14ac:dyDescent="0.45">
      <c r="BN689" s="1"/>
    </row>
    <row r="690" spans="66:66" x14ac:dyDescent="0.45">
      <c r="BN690" s="1"/>
    </row>
    <row r="691" spans="66:66" x14ac:dyDescent="0.45">
      <c r="BN691" s="1"/>
    </row>
    <row r="692" spans="66:66" x14ac:dyDescent="0.45">
      <c r="BN692" s="1"/>
    </row>
    <row r="693" spans="66:66" x14ac:dyDescent="0.45">
      <c r="BN693" s="1"/>
    </row>
    <row r="694" spans="66:66" x14ac:dyDescent="0.45">
      <c r="BN694" s="1"/>
    </row>
    <row r="695" spans="66:66" x14ac:dyDescent="0.45">
      <c r="BN695" s="1"/>
    </row>
    <row r="696" spans="66:66" x14ac:dyDescent="0.45">
      <c r="BN696" s="1"/>
    </row>
    <row r="697" spans="66:66" x14ac:dyDescent="0.45">
      <c r="BN697" s="1"/>
    </row>
    <row r="698" spans="66:66" x14ac:dyDescent="0.45">
      <c r="BN698" s="1"/>
    </row>
    <row r="699" spans="66:66" x14ac:dyDescent="0.45">
      <c r="BN699" s="1"/>
    </row>
    <row r="700" spans="66:66" x14ac:dyDescent="0.45">
      <c r="BN700" s="1"/>
    </row>
    <row r="701" spans="66:66" x14ac:dyDescent="0.45">
      <c r="BN701" s="1"/>
    </row>
    <row r="702" spans="66:66" x14ac:dyDescent="0.45">
      <c r="BN702" s="1"/>
    </row>
    <row r="703" spans="66:66" x14ac:dyDescent="0.45">
      <c r="BN703" s="1"/>
    </row>
    <row r="704" spans="66:66" x14ac:dyDescent="0.45">
      <c r="BN704" s="1"/>
    </row>
    <row r="705" spans="66:66" x14ac:dyDescent="0.45">
      <c r="BN705" s="1"/>
    </row>
    <row r="706" spans="66:66" x14ac:dyDescent="0.45">
      <c r="BN706" s="1"/>
    </row>
    <row r="707" spans="66:66" x14ac:dyDescent="0.45">
      <c r="BN707" s="1"/>
    </row>
    <row r="708" spans="66:66" x14ac:dyDescent="0.45">
      <c r="BN708" s="1"/>
    </row>
    <row r="709" spans="66:66" x14ac:dyDescent="0.45">
      <c r="BN709" s="1"/>
    </row>
    <row r="710" spans="66:66" x14ac:dyDescent="0.45">
      <c r="BN710" s="1"/>
    </row>
    <row r="711" spans="66:66" x14ac:dyDescent="0.45">
      <c r="BN711" s="1"/>
    </row>
    <row r="712" spans="66:66" x14ac:dyDescent="0.45">
      <c r="BN712" s="1"/>
    </row>
    <row r="713" spans="66:66" x14ac:dyDescent="0.45">
      <c r="BN713" s="1"/>
    </row>
    <row r="714" spans="66:66" x14ac:dyDescent="0.45">
      <c r="BN714" s="1"/>
    </row>
    <row r="715" spans="66:66" x14ac:dyDescent="0.45">
      <c r="BN715" s="1"/>
    </row>
    <row r="716" spans="66:66" x14ac:dyDescent="0.45">
      <c r="BN716" s="1"/>
    </row>
    <row r="717" spans="66:66" x14ac:dyDescent="0.45">
      <c r="BN717" s="1"/>
    </row>
    <row r="718" spans="66:66" x14ac:dyDescent="0.45">
      <c r="BN718" s="1"/>
    </row>
    <row r="719" spans="66:66" x14ac:dyDescent="0.45">
      <c r="BN719" s="1"/>
    </row>
    <row r="720" spans="66:66" x14ac:dyDescent="0.45">
      <c r="BN720" s="1"/>
    </row>
    <row r="721" spans="66:66" x14ac:dyDescent="0.45">
      <c r="BN721" s="1"/>
    </row>
    <row r="722" spans="66:66" x14ac:dyDescent="0.45">
      <c r="BN722" s="1"/>
    </row>
    <row r="723" spans="66:66" x14ac:dyDescent="0.45">
      <c r="BN723" s="1"/>
    </row>
    <row r="724" spans="66:66" x14ac:dyDescent="0.45">
      <c r="BN724" s="1"/>
    </row>
    <row r="725" spans="66:66" x14ac:dyDescent="0.45">
      <c r="BN725" s="1"/>
    </row>
    <row r="726" spans="66:66" x14ac:dyDescent="0.45">
      <c r="BN726" s="1"/>
    </row>
    <row r="727" spans="66:66" x14ac:dyDescent="0.45">
      <c r="BN727" s="1"/>
    </row>
    <row r="728" spans="66:66" x14ac:dyDescent="0.45">
      <c r="BN728" s="1"/>
    </row>
    <row r="729" spans="66:66" x14ac:dyDescent="0.45">
      <c r="BN729" s="1"/>
    </row>
    <row r="730" spans="66:66" x14ac:dyDescent="0.45">
      <c r="BN730" s="1"/>
    </row>
  </sheetData>
  <protectedRanges>
    <protectedRange sqref="BD15:BL15 M15:AV15 AX15:BB15" name="text_1"/>
    <protectedRange sqref="BE15:BL15 BD12:BL12" name="log"/>
    <protectedRange sqref="BE15:BF15 BD12:BF12" name="Range4"/>
  </protectedRanges>
  <mergeCells count="5">
    <mergeCell ref="G14:T14"/>
    <mergeCell ref="U14:AB14"/>
    <mergeCell ref="AC14:AK14"/>
    <mergeCell ref="AL14:AS14"/>
    <mergeCell ref="AU14:BB14"/>
  </mergeCells>
  <conditionalFormatting sqref="G12:I12 AC12">
    <cfRule type="expression" dxfId="106" priority="68">
      <formula>OR(G12="SELL",G12="SHORT")</formula>
    </cfRule>
    <cfRule type="expression" dxfId="105" priority="61">
      <formula>OR(G12="SELL",G12="SHORT")</formula>
    </cfRule>
  </conditionalFormatting>
  <conditionalFormatting sqref="G16:AQ63 AV16:AV63 BA16:BB63">
    <cfRule type="containsText" dxfId="104" priority="36" operator="containsText" text="SELL">
      <formula>NOT(ISERROR(SEARCH("SELL",G16)))</formula>
    </cfRule>
  </conditionalFormatting>
  <conditionalFormatting sqref="G16:AQ63 AV16:AV63 BD16:BD63">
    <cfRule type="containsText" dxfId="103" priority="42" operator="containsText" text="SELL">
      <formula>NOT(ISERROR(SEARCH("SELL",G16)))</formula>
    </cfRule>
  </conditionalFormatting>
  <conditionalFormatting sqref="G16:AQ63 AV16:AV63">
    <cfRule type="containsText" dxfId="102" priority="38" operator="containsText" text="SELL">
      <formula>NOT(ISERROR(SEARCH("SELL",G16)))</formula>
    </cfRule>
  </conditionalFormatting>
  <conditionalFormatting sqref="I2:I5">
    <cfRule type="containsText" dxfId="101" priority="47" operator="containsText" text="SELL">
      <formula>NOT(ISERROR(SEARCH("SELL",I2)))</formula>
    </cfRule>
  </conditionalFormatting>
  <conditionalFormatting sqref="I8">
    <cfRule type="containsText" dxfId="100" priority="49" operator="containsText" text="SELL">
      <formula>NOT(ISERROR(SEARCH("SELL",I8)))</formula>
    </cfRule>
  </conditionalFormatting>
  <conditionalFormatting sqref="J12">
    <cfRule type="expression" dxfId="99" priority="54">
      <formula>OR(J12="SELL",J12="SHORT")</formula>
    </cfRule>
  </conditionalFormatting>
  <conditionalFormatting sqref="J16:J63">
    <cfRule type="expression" dxfId="98" priority="39">
      <formula>OR(J16="SELL",J16="SHORT")</formula>
    </cfRule>
  </conditionalFormatting>
  <conditionalFormatting sqref="P2:Q5">
    <cfRule type="containsText" dxfId="97" priority="46" operator="containsText" text="SELL">
      <formula>NOT(ISERROR(SEARCH("SELL",P2)))</formula>
    </cfRule>
  </conditionalFormatting>
  <conditionalFormatting sqref="P8:Q8">
    <cfRule type="containsText" dxfId="96" priority="48" operator="containsText" text="SELL">
      <formula>NOT(ISERROR(SEARCH("SELL",P8)))</formula>
    </cfRule>
  </conditionalFormatting>
  <conditionalFormatting sqref="U1:V15">
    <cfRule type="cellIs" dxfId="95" priority="7" operator="equal">
      <formula>"No Analysis"</formula>
    </cfRule>
  </conditionalFormatting>
  <conditionalFormatting sqref="U12:V12">
    <cfRule type="containsText" dxfId="94" priority="5" operator="containsText" text="SELL">
      <formula>NOT(ISERROR(SEARCH("SELL",U12)))</formula>
    </cfRule>
  </conditionalFormatting>
  <conditionalFormatting sqref="U16:V16">
    <cfRule type="containsText" dxfId="93" priority="1" operator="containsText" text="SELL">
      <formula>NOT(ISERROR(SEARCH("SELL",U16)))</formula>
    </cfRule>
    <cfRule type="cellIs" dxfId="92" priority="3" operator="equal">
      <formula>"No Analysis"</formula>
    </cfRule>
  </conditionalFormatting>
  <conditionalFormatting sqref="U17:V17">
    <cfRule type="cellIs" dxfId="91" priority="17" operator="equal">
      <formula>"No Analysis"</formula>
    </cfRule>
  </conditionalFormatting>
  <conditionalFormatting sqref="U17:V63">
    <cfRule type="containsText" dxfId="90" priority="15" operator="containsText" text="SELL">
      <formula>NOT(ISERROR(SEARCH("SELL",U17)))</formula>
    </cfRule>
  </conditionalFormatting>
  <conditionalFormatting sqref="U18:V1048576">
    <cfRule type="cellIs" dxfId="89" priority="14" operator="equal">
      <formula>"No Analysis"</formula>
    </cfRule>
  </conditionalFormatting>
  <conditionalFormatting sqref="U12:AB12">
    <cfRule type="expression" dxfId="88" priority="8">
      <formula>OR(U12="SELL",U12="SHORT")</formula>
    </cfRule>
    <cfRule type="containsText" dxfId="87" priority="10" operator="containsText" text="SELL">
      <formula>NOT(ISERROR(SEARCH("SELL",U12)))</formula>
    </cfRule>
    <cfRule type="expression" dxfId="86" priority="6">
      <formula>OR(U12="SELL",U12="SHORT")</formula>
    </cfRule>
  </conditionalFormatting>
  <conditionalFormatting sqref="U16:AC16 G16:J63">
    <cfRule type="expression" dxfId="85" priority="4">
      <formula>OR(G16="SELL",G16="SHORT")</formula>
    </cfRule>
  </conditionalFormatting>
  <conditionalFormatting sqref="U16:AC16">
    <cfRule type="expression" dxfId="84" priority="2">
      <formula>OR(U16="SELL",U16="SHORT")</formula>
    </cfRule>
  </conditionalFormatting>
  <conditionalFormatting sqref="U16:AC63">
    <cfRule type="expression" dxfId="83" priority="18">
      <formula>OR(U16="SELL",U16="SHORT")</formula>
    </cfRule>
  </conditionalFormatting>
  <conditionalFormatting sqref="U17:AC17">
    <cfRule type="expression" dxfId="82" priority="16">
      <formula>OR(U17="SELL",U17="SHORT")</formula>
    </cfRule>
  </conditionalFormatting>
  <conditionalFormatting sqref="U18:AC63">
    <cfRule type="expression" dxfId="81" priority="13">
      <formula>OR(U18="SELL",U18="SHORT")</formula>
    </cfRule>
  </conditionalFormatting>
  <conditionalFormatting sqref="AC12:AQ12 AV12 G12:T12 BA12:BB12">
    <cfRule type="containsText" dxfId="80" priority="59" operator="containsText" text="SELL">
      <formula>NOT(ISERROR(SEARCH("SELL",G12)))</formula>
    </cfRule>
    <cfRule type="containsText" dxfId="79" priority="66" operator="containsText" text="SELL">
      <formula>NOT(ISERROR(SEARCH("SELL",G12)))</formula>
    </cfRule>
  </conditionalFormatting>
  <conditionalFormatting sqref="AO12 AV12">
    <cfRule type="containsText" dxfId="78" priority="65" operator="containsText" text="BUY">
      <formula>NOT(ISERROR(SEARCH("BUY",AO12)))</formula>
    </cfRule>
    <cfRule type="containsText" dxfId="77" priority="58" operator="containsText" text="BUY">
      <formula>NOT(ISERROR(SEARCH("BUY",AO12)))</formula>
    </cfRule>
  </conditionalFormatting>
  <conditionalFormatting sqref="AO16:AO63 AV16:AV63">
    <cfRule type="containsText" dxfId="76" priority="37" operator="containsText" text="BUY">
      <formula>NOT(ISERROR(SEARCH("BUY",AO16)))</formula>
    </cfRule>
    <cfRule type="containsText" dxfId="75" priority="41" operator="containsText" text="BUY">
      <formula>NOT(ISERROR(SEARCH("BUY",AO16)))</formula>
    </cfRule>
    <cfRule type="containsText" dxfId="74" priority="35" operator="containsText" text="BUY">
      <formula>NOT(ISERROR(SEARCH("BUY",AO16)))</formula>
    </cfRule>
  </conditionalFormatting>
  <conditionalFormatting sqref="AU12">
    <cfRule type="cellIs" dxfId="73" priority="57" operator="equal">
      <formula>0</formula>
    </cfRule>
  </conditionalFormatting>
  <conditionalFormatting sqref="AU16:AU63">
    <cfRule type="cellIs" dxfId="72" priority="34" operator="equal">
      <formula>0</formula>
    </cfRule>
  </conditionalFormatting>
  <conditionalFormatting sqref="AX12">
    <cfRule type="containsText" dxfId="71" priority="55" operator="containsText" text="SELL">
      <formula>NOT(ISERROR(SEARCH("SELL",AX12)))</formula>
    </cfRule>
  </conditionalFormatting>
  <conditionalFormatting sqref="AX16:AX63">
    <cfRule type="containsText" dxfId="70" priority="33" operator="containsText" text="SELL">
      <formula>NOT(ISERROR(SEARCH("SELL",AX16)))</formula>
    </cfRule>
  </conditionalFormatting>
  <conditionalFormatting sqref="BA1:BB1">
    <cfRule type="containsText" dxfId="69" priority="72" operator="containsText" text="SELL">
      <formula>NOT(ISERROR(SEARCH("SELL",BA1)))</formula>
    </cfRule>
    <cfRule type="cellIs" dxfId="68" priority="73" operator="lessThan">
      <formula>0</formula>
    </cfRule>
  </conditionalFormatting>
  <conditionalFormatting sqref="BA12:BB12">
    <cfRule type="cellIs" dxfId="67" priority="60" operator="lessThan">
      <formula>0</formula>
    </cfRule>
    <cfRule type="cellIs" dxfId="66" priority="67" operator="lessThan">
      <formula>0</formula>
    </cfRule>
  </conditionalFormatting>
  <conditionalFormatting sqref="BA16:BB63">
    <cfRule type="cellIs" dxfId="65" priority="22" operator="lessThan">
      <formula>0</formula>
    </cfRule>
  </conditionalFormatting>
  <dataValidations count="5">
    <dataValidation allowBlank="1" showInputMessage="1" showErrorMessage="1" prompt="Enter valid date as (mm/dd/yy)" sqref="AU15 AF15:AN15" xr:uid="{D572994D-8429-4021-A66E-8E8F6920FB55}"/>
    <dataValidation allowBlank="1" showErrorMessage="1" sqref="BA1:BB1 U16:X63 AO12:BB12 AZ16:BB63 G12:J12 AX16:AX63 U12:X12 AC12 AR16:AR63" xr:uid="{7C73DF15-4067-458C-971F-BDA9010B3EF5}"/>
    <dataValidation type="list" allowBlank="1" showInputMessage="1" showErrorMessage="1" sqref="BJ12" xr:uid="{1B9BF86D-EA76-475E-9D0C-BB065EFB81B4}">
      <formula1>"UP,SIDE,DOWN"</formula1>
    </dataValidation>
    <dataValidation type="list" allowBlank="1" showInputMessage="1" showErrorMessage="1" sqref="BI12" xr:uid="{19F4B00F-487C-4437-A7D8-D87BD307475E}">
      <formula1>listEmotion</formula1>
    </dataValidation>
    <dataValidation type="list" allowBlank="1" showInputMessage="1" showErrorMessage="1" sqref="BH12" xr:uid="{87199BD1-A7BC-4D14-BF6E-CF2FA0B2BEDA}">
      <formula1>listEntryExit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14F0-BF93-4848-B3AC-AC2267257BE8}">
  <dimension ref="A1:BB10"/>
  <sheetViews>
    <sheetView zoomScale="60" zoomScaleNormal="70" workbookViewId="0">
      <selection activeCell="D21" sqref="D21"/>
    </sheetView>
  </sheetViews>
  <sheetFormatPr defaultRowHeight="14.25" x14ac:dyDescent="0.45"/>
  <cols>
    <col min="1" max="1" width="3.33203125" bestFit="1" customWidth="1"/>
    <col min="2" max="2" width="14.33203125" bestFit="1" customWidth="1"/>
    <col min="3" max="3" width="17.6640625" bestFit="1" customWidth="1"/>
    <col min="4" max="4" width="10.6640625" customWidth="1"/>
    <col min="5" max="5" width="7.265625" bestFit="1" customWidth="1"/>
    <col min="6" max="6" width="9" bestFit="1" customWidth="1"/>
    <col min="7" max="7" width="22.73046875" bestFit="1" customWidth="1"/>
    <col min="8" max="8" width="6.19921875" bestFit="1" customWidth="1"/>
    <col min="9" max="9" width="9" bestFit="1" customWidth="1"/>
    <col min="10" max="10" width="6" bestFit="1" customWidth="1"/>
    <col min="11" max="11" width="8.33203125" bestFit="1" customWidth="1"/>
    <col min="12" max="12" width="8.59765625" bestFit="1" customWidth="1"/>
    <col min="13" max="20" width="1.19921875" customWidth="1"/>
    <col min="29" max="38" width="1.86328125" customWidth="1"/>
    <col min="47" max="47" width="15.06640625" customWidth="1"/>
  </cols>
  <sheetData>
    <row r="1" spans="1:54" ht="6.85" customHeight="1" x14ac:dyDescent="0.45"/>
    <row r="2" spans="1:54" ht="6.85" customHeight="1" x14ac:dyDescent="0.45"/>
    <row r="3" spans="1:54" ht="6.85" customHeight="1" x14ac:dyDescent="0.45"/>
    <row r="4" spans="1:54" ht="6.85" customHeight="1" x14ac:dyDescent="0.45"/>
    <row r="5" spans="1:54" ht="6.85" customHeight="1" x14ac:dyDescent="0.45"/>
    <row r="6" spans="1:54" ht="6.85" customHeight="1" x14ac:dyDescent="0.45"/>
    <row r="7" spans="1:54" ht="6.85" customHeight="1" x14ac:dyDescent="0.45"/>
    <row r="8" spans="1:54" ht="6.85" customHeight="1" x14ac:dyDescent="0.45"/>
    <row r="9" spans="1:54" ht="6.85" customHeight="1" x14ac:dyDescent="0.45"/>
    <row r="10" spans="1:54" ht="23.25" x14ac:dyDescent="0.45">
      <c r="A10" s="125" t="s">
        <v>8</v>
      </c>
      <c r="B10" s="125" t="s">
        <v>2</v>
      </c>
      <c r="C10" s="125" t="s">
        <v>12</v>
      </c>
      <c r="D10" s="125" t="s">
        <v>35</v>
      </c>
      <c r="E10" s="125" t="s">
        <v>38</v>
      </c>
      <c r="F10" s="125" t="s">
        <v>33</v>
      </c>
      <c r="G10" s="125" t="s">
        <v>32</v>
      </c>
      <c r="H10" s="125" t="s">
        <v>34</v>
      </c>
      <c r="I10" s="125" t="s">
        <v>63</v>
      </c>
      <c r="J10" s="125" t="s">
        <v>62</v>
      </c>
      <c r="K10" s="125" t="s">
        <v>49</v>
      </c>
      <c r="L10" s="125" t="s">
        <v>50</v>
      </c>
      <c r="M10" s="125"/>
      <c r="N10" s="125"/>
      <c r="O10" s="125"/>
      <c r="P10" s="125"/>
      <c r="Q10" s="125"/>
      <c r="R10" s="125"/>
      <c r="S10" s="125"/>
      <c r="T10" s="125"/>
      <c r="U10" s="125" t="s">
        <v>16</v>
      </c>
      <c r="V10" s="125" t="s">
        <v>17</v>
      </c>
      <c r="W10" s="125" t="s">
        <v>18</v>
      </c>
      <c r="X10" s="125" t="s">
        <v>18</v>
      </c>
      <c r="Y10" s="125" t="s">
        <v>20</v>
      </c>
      <c r="Z10" s="125" t="s">
        <v>20</v>
      </c>
      <c r="AA10" s="125" t="s">
        <v>20</v>
      </c>
      <c r="AB10" s="125" t="s">
        <v>19</v>
      </c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 t="s">
        <v>2</v>
      </c>
      <c r="AN10" s="125" t="s">
        <v>1</v>
      </c>
      <c r="AO10" s="125" t="s">
        <v>6</v>
      </c>
      <c r="AP10" s="125" t="s">
        <v>0</v>
      </c>
      <c r="AQ10" s="125" t="s">
        <v>46</v>
      </c>
      <c r="AR10" s="125" t="s">
        <v>10</v>
      </c>
      <c r="AS10" s="125" t="s">
        <v>7</v>
      </c>
      <c r="AT10" s="125"/>
      <c r="AU10" s="125" t="s">
        <v>11</v>
      </c>
      <c r="AV10" s="125" t="s">
        <v>24</v>
      </c>
      <c r="AW10" s="125" t="s">
        <v>32</v>
      </c>
      <c r="AX10" s="125" t="s">
        <v>46</v>
      </c>
      <c r="AY10" s="125" t="s">
        <v>4</v>
      </c>
      <c r="AZ10" s="125" t="s">
        <v>10</v>
      </c>
      <c r="BA10" s="126" t="s">
        <v>9</v>
      </c>
      <c r="BB10" s="126" t="s">
        <v>5</v>
      </c>
    </row>
  </sheetData>
  <protectedRanges>
    <protectedRange sqref="M10:AV10 AX10:BB10" name="text_1"/>
  </protectedRanges>
  <conditionalFormatting sqref="U10:V10">
    <cfRule type="cellIs" dxfId="64" priority="370" operator="equal">
      <formula>"No Analysis"</formula>
    </cfRule>
  </conditionalFormatting>
  <dataValidations count="1">
    <dataValidation allowBlank="1" showInputMessage="1" showErrorMessage="1" prompt="Enter valid date as (mm/dd/yy)" sqref="AU10 AF10:AN10" xr:uid="{5FA61FD3-5482-4E74-B74A-06607DF67F58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AP200"/>
  <sheetViews>
    <sheetView zoomScale="90" zoomScaleNormal="90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E16" sqref="E16"/>
    </sheetView>
  </sheetViews>
  <sheetFormatPr defaultRowHeight="14.25" x14ac:dyDescent="0.45"/>
  <cols>
    <col min="3" max="3" width="14.73046875" customWidth="1"/>
    <col min="4" max="4" width="14.06640625" customWidth="1"/>
    <col min="9" max="12" width="4.59765625" customWidth="1"/>
    <col min="13" max="17" width="12.73046875" customWidth="1"/>
  </cols>
  <sheetData>
    <row r="1" spans="2:42" ht="7.5" customHeight="1" x14ac:dyDescent="0.45"/>
    <row r="2" spans="2:42" ht="7.5" customHeight="1" x14ac:dyDescent="0.45"/>
    <row r="3" spans="2:42" ht="7.5" customHeight="1" x14ac:dyDescent="0.45"/>
    <row r="4" spans="2:42" ht="7.5" customHeight="1" x14ac:dyDescent="0.45"/>
    <row r="5" spans="2:42" ht="7.5" customHeight="1" x14ac:dyDescent="0.45"/>
    <row r="6" spans="2:42" ht="7.5" customHeight="1" x14ac:dyDescent="0.45"/>
    <row r="7" spans="2:42" ht="7.5" customHeight="1" x14ac:dyDescent="0.45"/>
    <row r="8" spans="2:42" ht="7.5" customHeight="1" x14ac:dyDescent="0.45"/>
    <row r="9" spans="2:42" ht="7.5" customHeight="1" x14ac:dyDescent="0.45"/>
    <row r="10" spans="2:42" ht="7.5" customHeight="1" x14ac:dyDescent="0.45"/>
    <row r="11" spans="2:42" ht="22.5" customHeight="1" x14ac:dyDescent="0.45">
      <c r="B11" s="23"/>
      <c r="C11" s="24"/>
      <c r="D11" s="24"/>
      <c r="E11" s="24"/>
      <c r="F11" s="24"/>
      <c r="G11" s="24"/>
      <c r="H11" s="24"/>
      <c r="I11" s="24"/>
      <c r="J11" s="95"/>
      <c r="K11" s="96"/>
      <c r="L11" s="96"/>
      <c r="M11" s="133" t="s">
        <v>79</v>
      </c>
      <c r="N11" s="134"/>
      <c r="O11" s="134"/>
      <c r="P11" s="134"/>
      <c r="Q11" s="134"/>
      <c r="R11" s="134"/>
      <c r="S11" s="135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2:42" ht="22.5" customHeight="1" x14ac:dyDescent="0.45">
      <c r="B12" s="23"/>
      <c r="C12" s="24" t="s">
        <v>11</v>
      </c>
      <c r="D12" s="24" t="s">
        <v>2</v>
      </c>
      <c r="E12" s="24" t="s">
        <v>1</v>
      </c>
      <c r="F12" s="24"/>
      <c r="G12" s="24" t="s">
        <v>33</v>
      </c>
      <c r="H12" s="24" t="s">
        <v>78</v>
      </c>
      <c r="I12" s="24"/>
      <c r="J12" s="24"/>
      <c r="K12" s="24"/>
      <c r="L12" s="24"/>
      <c r="M12" s="24" t="s">
        <v>112</v>
      </c>
      <c r="N12" s="24" t="s">
        <v>81</v>
      </c>
      <c r="O12" s="24" t="s">
        <v>84</v>
      </c>
      <c r="P12" s="24" t="s">
        <v>80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2:42" x14ac:dyDescent="0.45">
      <c r="B13" s="25"/>
      <c r="C13" s="94">
        <v>45533.653321759259</v>
      </c>
      <c r="D13" s="93">
        <v>45533</v>
      </c>
      <c r="E13" s="32"/>
      <c r="F13" s="32"/>
      <c r="G13" s="32" t="s">
        <v>31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2:42" x14ac:dyDescent="0.45">
      <c r="B14" s="25"/>
      <c r="C14" s="94">
        <v>45533.653356481482</v>
      </c>
      <c r="D14" s="93">
        <v>45533</v>
      </c>
      <c r="E14" s="32"/>
      <c r="F14" s="32"/>
      <c r="G14" s="32" t="s">
        <v>82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2:42" x14ac:dyDescent="0.45">
      <c r="B15" s="25"/>
      <c r="C15" s="94">
        <v>45533.653379629628</v>
      </c>
      <c r="D15" s="93">
        <v>45533</v>
      </c>
      <c r="E15" s="32"/>
      <c r="F15" s="32"/>
      <c r="G15" s="32" t="s">
        <v>83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2:42" x14ac:dyDescent="0.45">
      <c r="B16" s="25"/>
      <c r="C16" s="94"/>
      <c r="D16" s="93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2:42" x14ac:dyDescent="0.45">
      <c r="B17" s="25"/>
      <c r="C17" s="94"/>
      <c r="D17" s="93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2:42" x14ac:dyDescent="0.45">
      <c r="B18" s="25"/>
      <c r="C18" s="94"/>
      <c r="D18" s="93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2:42" x14ac:dyDescent="0.45">
      <c r="B19" s="25"/>
      <c r="C19" s="94"/>
      <c r="D19" s="93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2:42" x14ac:dyDescent="0.45">
      <c r="B20" s="25"/>
      <c r="C20" s="94"/>
      <c r="D20" s="93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2:42" x14ac:dyDescent="0.45">
      <c r="B21" s="25"/>
      <c r="C21" s="94"/>
      <c r="D21" s="93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2:42" x14ac:dyDescent="0.45">
      <c r="B22" s="25"/>
      <c r="C22" s="94"/>
      <c r="D22" s="93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2:42" x14ac:dyDescent="0.45">
      <c r="B23" s="25"/>
      <c r="C23" s="94"/>
      <c r="D23" s="93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2:42" x14ac:dyDescent="0.45">
      <c r="B24" s="25"/>
      <c r="C24" s="94"/>
      <c r="D24" s="9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2:42" x14ac:dyDescent="0.45">
      <c r="B25" s="25"/>
      <c r="C25" s="94"/>
      <c r="D25" s="93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2:42" x14ac:dyDescent="0.45">
      <c r="B26" s="25"/>
      <c r="C26" s="94"/>
      <c r="D26" s="93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2:42" x14ac:dyDescent="0.45">
      <c r="B27" s="25"/>
      <c r="C27" s="94"/>
      <c r="D27" s="93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2:42" x14ac:dyDescent="0.45">
      <c r="B28" s="25"/>
      <c r="C28" s="94"/>
      <c r="D28" s="9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2:42" x14ac:dyDescent="0.45">
      <c r="B29" s="25"/>
      <c r="C29" s="94"/>
      <c r="D29" s="9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2:42" x14ac:dyDescent="0.45">
      <c r="B30" s="25"/>
      <c r="C30" s="94"/>
      <c r="D30" s="9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2:42" x14ac:dyDescent="0.45">
      <c r="B31" s="25"/>
      <c r="C31" s="94"/>
      <c r="D31" s="9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2:42" x14ac:dyDescent="0.45">
      <c r="B32" s="25"/>
      <c r="C32" s="94"/>
      <c r="D32" s="9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2:42" x14ac:dyDescent="0.45">
      <c r="B33" s="25"/>
      <c r="C33" s="94"/>
      <c r="D33" s="9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2:42" x14ac:dyDescent="0.45">
      <c r="B34" s="25"/>
      <c r="C34" s="94"/>
      <c r="D34" s="9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2:42" x14ac:dyDescent="0.45">
      <c r="B35" s="25"/>
      <c r="C35" s="94"/>
      <c r="D35" s="9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2:42" x14ac:dyDescent="0.45">
      <c r="B36" s="25"/>
      <c r="C36" s="94"/>
      <c r="D36" s="9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2:42" x14ac:dyDescent="0.45">
      <c r="B37" s="25"/>
      <c r="C37" s="94"/>
      <c r="D37" s="9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2:42" x14ac:dyDescent="0.45">
      <c r="B38" s="25"/>
      <c r="C38" s="94"/>
      <c r="D38" s="9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2:42" x14ac:dyDescent="0.45">
      <c r="B39" s="25"/>
      <c r="C39" s="94"/>
      <c r="D39" s="9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2:42" x14ac:dyDescent="0.45">
      <c r="B40" s="25"/>
      <c r="C40" s="94"/>
      <c r="D40" s="9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2:42" x14ac:dyDescent="0.45">
      <c r="B41" s="25"/>
      <c r="C41" s="94"/>
      <c r="D41" s="9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2:42" x14ac:dyDescent="0.45">
      <c r="B42" s="25"/>
      <c r="C42" s="94"/>
      <c r="D42" s="93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2:42" x14ac:dyDescent="0.45">
      <c r="B43" s="25"/>
      <c r="C43" s="94"/>
      <c r="D43" s="9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2:42" x14ac:dyDescent="0.45">
      <c r="B44" s="25"/>
      <c r="C44" s="94"/>
      <c r="D44" s="9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2:42" x14ac:dyDescent="0.45">
      <c r="B45" s="25"/>
      <c r="C45" s="94"/>
      <c r="D45" s="93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2:42" x14ac:dyDescent="0.45">
      <c r="B46" s="25"/>
      <c r="C46" s="94"/>
      <c r="D46" s="93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2:42" x14ac:dyDescent="0.45">
      <c r="B47" s="25"/>
      <c r="C47" s="94"/>
      <c r="D47" s="93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2:42" x14ac:dyDescent="0.45">
      <c r="B48" s="25"/>
      <c r="C48" s="94"/>
      <c r="D48" s="9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2:42" x14ac:dyDescent="0.45">
      <c r="B49" s="25"/>
      <c r="C49" s="94"/>
      <c r="D49" s="9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2:42" x14ac:dyDescent="0.45">
      <c r="B50" s="25"/>
      <c r="C50" s="94"/>
      <c r="D50" s="93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2:42" x14ac:dyDescent="0.45">
      <c r="B51" s="25"/>
      <c r="C51" s="94"/>
      <c r="D51" s="9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2:42" x14ac:dyDescent="0.45">
      <c r="B52" s="25"/>
      <c r="C52" s="94"/>
      <c r="D52" s="9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2:42" x14ac:dyDescent="0.45">
      <c r="B53" s="25"/>
      <c r="C53" s="94"/>
      <c r="D53" s="93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2:42" x14ac:dyDescent="0.45">
      <c r="B54" s="25"/>
      <c r="C54" s="94"/>
      <c r="D54" s="93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2:42" x14ac:dyDescent="0.45">
      <c r="B55" s="25"/>
      <c r="C55" s="94"/>
      <c r="D55" s="93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2:42" x14ac:dyDescent="0.45">
      <c r="B56" s="25"/>
      <c r="C56" s="94"/>
      <c r="D56" s="9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2:42" x14ac:dyDescent="0.45">
      <c r="B57" s="25"/>
      <c r="C57" s="94"/>
      <c r="D57" s="93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2:42" x14ac:dyDescent="0.45">
      <c r="B58" s="25"/>
      <c r="C58" s="94"/>
      <c r="D58" s="9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2:42" x14ac:dyDescent="0.45">
      <c r="B59" s="25"/>
      <c r="C59" s="94"/>
      <c r="D59" s="9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2:42" x14ac:dyDescent="0.45">
      <c r="B60" s="25"/>
      <c r="C60" s="94"/>
      <c r="D60" s="9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2:42" x14ac:dyDescent="0.45">
      <c r="B61" s="25"/>
      <c r="C61" s="94"/>
      <c r="D61" s="9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2:42" x14ac:dyDescent="0.45">
      <c r="B62" s="25"/>
      <c r="C62" s="94"/>
      <c r="D62" s="9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2:42" x14ac:dyDescent="0.45">
      <c r="B63" s="25"/>
      <c r="C63" s="94"/>
      <c r="D63" s="93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2:42" x14ac:dyDescent="0.45">
      <c r="B64" s="25"/>
      <c r="C64" s="94"/>
      <c r="D64" s="93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2:42" x14ac:dyDescent="0.45">
      <c r="B65" s="25"/>
      <c r="C65" s="94"/>
      <c r="D65" s="93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2:42" x14ac:dyDescent="0.45">
      <c r="B66" s="25"/>
      <c r="C66" s="94"/>
      <c r="D66" s="93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2:42" x14ac:dyDescent="0.45">
      <c r="B67" s="25"/>
      <c r="C67" s="94"/>
      <c r="D67" s="93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2:42" x14ac:dyDescent="0.45">
      <c r="B68" s="25"/>
      <c r="C68" s="94"/>
      <c r="D68" s="93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2:42" x14ac:dyDescent="0.45">
      <c r="B69" s="25"/>
      <c r="C69" s="94"/>
      <c r="D69" s="9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2:42" x14ac:dyDescent="0.45">
      <c r="B70" s="25"/>
      <c r="C70" s="94"/>
      <c r="D70" s="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2:42" x14ac:dyDescent="0.45">
      <c r="B71" s="25"/>
      <c r="C71" s="94"/>
      <c r="D71" s="93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2:42" x14ac:dyDescent="0.45">
      <c r="B72" s="25"/>
      <c r="C72" s="94"/>
      <c r="D72" s="9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2:42" x14ac:dyDescent="0.45">
      <c r="B73" s="25"/>
      <c r="C73" s="94"/>
      <c r="D73" s="9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2:42" x14ac:dyDescent="0.45">
      <c r="B74" s="25"/>
      <c r="C74" s="94"/>
      <c r="D74" s="93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2:42" x14ac:dyDescent="0.45">
      <c r="B75" s="25"/>
      <c r="C75" s="94"/>
      <c r="D75" s="9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2:42" x14ac:dyDescent="0.45">
      <c r="B76" s="25"/>
      <c r="C76" s="94"/>
      <c r="D76" s="93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2:42" x14ac:dyDescent="0.45">
      <c r="B77" s="25"/>
      <c r="C77" s="94"/>
      <c r="D77" s="93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2:42" x14ac:dyDescent="0.45">
      <c r="B78" s="25"/>
      <c r="C78" s="94"/>
      <c r="D78" s="9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2:42" x14ac:dyDescent="0.45">
      <c r="B79" s="25"/>
      <c r="C79" s="94"/>
      <c r="D79" s="93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2:42" x14ac:dyDescent="0.45">
      <c r="B80" s="25"/>
      <c r="C80" s="94"/>
      <c r="D80" s="93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2:42" x14ac:dyDescent="0.45">
      <c r="B81" s="25"/>
      <c r="C81" s="94"/>
      <c r="D81" s="93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2:42" x14ac:dyDescent="0.45">
      <c r="B82" s="25"/>
      <c r="C82" s="94"/>
      <c r="D82" s="93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2:42" x14ac:dyDescent="0.45">
      <c r="B83" s="25"/>
      <c r="C83" s="94"/>
      <c r="D83" s="9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2:42" x14ac:dyDescent="0.45">
      <c r="B84" s="25"/>
      <c r="C84" s="94"/>
      <c r="D84" s="93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2:42" x14ac:dyDescent="0.45">
      <c r="B85" s="25"/>
      <c r="C85" s="94"/>
      <c r="D85" s="93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2:42" x14ac:dyDescent="0.45">
      <c r="B86" s="25"/>
      <c r="C86" s="94"/>
      <c r="D86" s="93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2:42" x14ac:dyDescent="0.45">
      <c r="B87" s="25"/>
      <c r="C87" s="94"/>
      <c r="D87" s="93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2:42" x14ac:dyDescent="0.45">
      <c r="B88" s="25"/>
      <c r="C88" s="94"/>
      <c r="D88" s="93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2:42" x14ac:dyDescent="0.45">
      <c r="B89" s="25"/>
      <c r="C89" s="94"/>
      <c r="D89" s="93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2:42" x14ac:dyDescent="0.45">
      <c r="B90" s="25"/>
      <c r="C90" s="94"/>
      <c r="D90" s="93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2:42" x14ac:dyDescent="0.45">
      <c r="B91" s="25"/>
      <c r="C91" s="94"/>
      <c r="D91" s="93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2:42" x14ac:dyDescent="0.45">
      <c r="B92" s="25"/>
      <c r="C92" s="94"/>
      <c r="D92" s="93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2:42" x14ac:dyDescent="0.45">
      <c r="B93" s="25"/>
      <c r="C93" s="94"/>
      <c r="D93" s="93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2:42" x14ac:dyDescent="0.45">
      <c r="B94" s="25"/>
      <c r="C94" s="94"/>
      <c r="D94" s="93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2:42" x14ac:dyDescent="0.45">
      <c r="B95" s="25"/>
      <c r="C95" s="94"/>
      <c r="D95" s="93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2:42" x14ac:dyDescent="0.45">
      <c r="B96" s="25"/>
      <c r="C96" s="94"/>
      <c r="D96" s="93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2:42" x14ac:dyDescent="0.45">
      <c r="B97" s="25"/>
      <c r="C97" s="94"/>
      <c r="D97" s="93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2:42" x14ac:dyDescent="0.45">
      <c r="B98" s="25"/>
      <c r="C98" s="94"/>
      <c r="D98" s="93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2:42" x14ac:dyDescent="0.45">
      <c r="B99" s="25"/>
      <c r="C99" s="94"/>
      <c r="D99" s="93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2:42" x14ac:dyDescent="0.45">
      <c r="B100" s="25"/>
      <c r="C100" s="94"/>
      <c r="D100" s="93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spans="2:42" x14ac:dyDescent="0.45">
      <c r="B101" s="25"/>
      <c r="C101" s="94"/>
      <c r="D101" s="9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spans="2:42" x14ac:dyDescent="0.45">
      <c r="B102" s="25"/>
      <c r="C102" s="94"/>
      <c r="D102" s="9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spans="2:42" x14ac:dyDescent="0.45">
      <c r="B103" s="25"/>
      <c r="C103" s="94"/>
      <c r="D103" s="9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spans="2:42" x14ac:dyDescent="0.45">
      <c r="B104" s="25"/>
      <c r="C104" s="94"/>
      <c r="D104" s="9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spans="2:42" x14ac:dyDescent="0.45">
      <c r="B105" s="25"/>
      <c r="C105" s="94"/>
      <c r="D105" s="9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spans="2:42" x14ac:dyDescent="0.45">
      <c r="B106" s="25"/>
      <c r="C106" s="94"/>
      <c r="D106" s="9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spans="2:42" x14ac:dyDescent="0.45">
      <c r="B107" s="25"/>
      <c r="C107" s="94"/>
      <c r="D107" s="9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spans="2:42" x14ac:dyDescent="0.45">
      <c r="B108" s="25"/>
      <c r="C108" s="94"/>
      <c r="D108" s="9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spans="2:42" x14ac:dyDescent="0.45">
      <c r="B109" s="25"/>
      <c r="C109" s="94"/>
      <c r="D109" s="9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spans="2:42" x14ac:dyDescent="0.45">
      <c r="B110" s="25"/>
      <c r="C110" s="94"/>
      <c r="D110" s="9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2:42" x14ac:dyDescent="0.45">
      <c r="B111" s="25"/>
      <c r="C111" s="94"/>
      <c r="D111" s="9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spans="2:42" x14ac:dyDescent="0.45">
      <c r="B112" s="25"/>
      <c r="C112" s="94"/>
      <c r="D112" s="9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spans="2:42" x14ac:dyDescent="0.45">
      <c r="B113" s="25"/>
      <c r="C113" s="94"/>
      <c r="D113" s="9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spans="2:42" x14ac:dyDescent="0.45">
      <c r="B114" s="25"/>
      <c r="C114" s="94"/>
      <c r="D114" s="9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spans="2:42" x14ac:dyDescent="0.45">
      <c r="B115" s="25"/>
      <c r="C115" s="94"/>
      <c r="D115" s="9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spans="2:42" x14ac:dyDescent="0.45">
      <c r="B116" s="25"/>
      <c r="C116" s="94"/>
      <c r="D116" s="9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spans="2:42" x14ac:dyDescent="0.45">
      <c r="B117" s="25"/>
      <c r="C117" s="94"/>
      <c r="D117" s="9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spans="2:42" x14ac:dyDescent="0.45">
      <c r="B118" s="25"/>
      <c r="C118" s="94"/>
      <c r="D118" s="9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2:42" x14ac:dyDescent="0.45">
      <c r="B119" s="25"/>
      <c r="C119" s="94"/>
      <c r="D119" s="9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spans="2:42" x14ac:dyDescent="0.45">
      <c r="B120" s="25"/>
      <c r="C120" s="94"/>
      <c r="D120" s="9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  <row r="121" spans="2:42" x14ac:dyDescent="0.45">
      <c r="B121" s="25"/>
      <c r="C121" s="94"/>
      <c r="D121" s="93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</row>
    <row r="122" spans="2:42" x14ac:dyDescent="0.45">
      <c r="B122" s="25"/>
      <c r="C122" s="94"/>
      <c r="D122" s="93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</row>
    <row r="123" spans="2:42" x14ac:dyDescent="0.45">
      <c r="B123" s="25"/>
      <c r="C123" s="94"/>
      <c r="D123" s="9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</row>
    <row r="124" spans="2:42" x14ac:dyDescent="0.45">
      <c r="B124" s="25"/>
      <c r="C124" s="94"/>
      <c r="D124" s="93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</row>
    <row r="125" spans="2:42" x14ac:dyDescent="0.45">
      <c r="B125" s="25"/>
      <c r="C125" s="94"/>
      <c r="D125" s="93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</row>
    <row r="126" spans="2:42" x14ac:dyDescent="0.45">
      <c r="B126" s="25"/>
      <c r="C126" s="94"/>
      <c r="D126" s="93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</row>
    <row r="127" spans="2:42" x14ac:dyDescent="0.45">
      <c r="B127" s="25"/>
      <c r="C127" s="94"/>
      <c r="D127" s="93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</row>
    <row r="128" spans="2:42" x14ac:dyDescent="0.45">
      <c r="B128" s="25"/>
      <c r="C128" s="94"/>
      <c r="D128" s="93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</row>
    <row r="129" spans="2:42" x14ac:dyDescent="0.45">
      <c r="B129" s="25"/>
      <c r="C129" s="94"/>
      <c r="D129" s="93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</row>
    <row r="130" spans="2:42" x14ac:dyDescent="0.45">
      <c r="B130" s="25"/>
      <c r="C130" s="94"/>
      <c r="D130" s="93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</row>
    <row r="131" spans="2:42" x14ac:dyDescent="0.45">
      <c r="B131" s="25"/>
      <c r="C131" s="94"/>
      <c r="D131" s="93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</row>
    <row r="132" spans="2:42" x14ac:dyDescent="0.45">
      <c r="B132" s="25"/>
      <c r="C132" s="94"/>
      <c r="D132" s="93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</row>
    <row r="133" spans="2:42" x14ac:dyDescent="0.45">
      <c r="B133" s="25"/>
      <c r="C133" s="94"/>
      <c r="D133" s="93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</row>
    <row r="134" spans="2:42" x14ac:dyDescent="0.45">
      <c r="B134" s="25"/>
      <c r="C134" s="94"/>
      <c r="D134" s="93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</row>
    <row r="135" spans="2:42" x14ac:dyDescent="0.45">
      <c r="B135" s="25"/>
      <c r="C135" s="94"/>
      <c r="D135" s="93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</row>
    <row r="136" spans="2:42" x14ac:dyDescent="0.45">
      <c r="B136" s="25"/>
      <c r="C136" s="94"/>
      <c r="D136" s="93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</row>
    <row r="137" spans="2:42" x14ac:dyDescent="0.45">
      <c r="B137" s="25"/>
      <c r="C137" s="94"/>
      <c r="D137" s="93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</row>
    <row r="138" spans="2:42" x14ac:dyDescent="0.45">
      <c r="B138" s="25"/>
      <c r="C138" s="94"/>
      <c r="D138" s="93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</row>
    <row r="139" spans="2:42" x14ac:dyDescent="0.45">
      <c r="B139" s="25"/>
      <c r="C139" s="94"/>
      <c r="D139" s="93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</row>
    <row r="140" spans="2:42" x14ac:dyDescent="0.45">
      <c r="B140" s="25"/>
      <c r="C140" s="94"/>
      <c r="D140" s="93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</row>
    <row r="141" spans="2:42" x14ac:dyDescent="0.45">
      <c r="B141" s="25"/>
      <c r="C141" s="94"/>
      <c r="D141" s="93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</row>
    <row r="142" spans="2:42" x14ac:dyDescent="0.45">
      <c r="B142" s="25"/>
      <c r="C142" s="94"/>
      <c r="D142" s="93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</row>
    <row r="143" spans="2:42" x14ac:dyDescent="0.45">
      <c r="B143" s="25"/>
      <c r="C143" s="94"/>
      <c r="D143" s="93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</row>
    <row r="144" spans="2:42" x14ac:dyDescent="0.45">
      <c r="B144" s="25"/>
      <c r="C144" s="94"/>
      <c r="D144" s="93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</row>
    <row r="145" spans="2:42" x14ac:dyDescent="0.45">
      <c r="B145" s="25"/>
      <c r="C145" s="94"/>
      <c r="D145" s="93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</row>
    <row r="146" spans="2:42" x14ac:dyDescent="0.45">
      <c r="B146" s="25"/>
      <c r="C146" s="94"/>
      <c r="D146" s="93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</row>
    <row r="147" spans="2:42" x14ac:dyDescent="0.45">
      <c r="B147" s="25"/>
      <c r="C147" s="94"/>
      <c r="D147" s="93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</row>
    <row r="148" spans="2:42" x14ac:dyDescent="0.45">
      <c r="B148" s="25"/>
      <c r="C148" s="94"/>
      <c r="D148" s="93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</row>
    <row r="149" spans="2:42" x14ac:dyDescent="0.45">
      <c r="B149" s="25"/>
      <c r="C149" s="94"/>
      <c r="D149" s="9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</row>
    <row r="150" spans="2:42" x14ac:dyDescent="0.45">
      <c r="B150" s="25"/>
      <c r="C150" s="94"/>
      <c r="D150" s="93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</row>
    <row r="151" spans="2:42" x14ac:dyDescent="0.45">
      <c r="B151" s="25"/>
      <c r="C151" s="94"/>
      <c r="D151" s="93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</row>
    <row r="152" spans="2:42" x14ac:dyDescent="0.45">
      <c r="B152" s="25"/>
      <c r="C152" s="94"/>
      <c r="D152" s="93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</row>
    <row r="153" spans="2:42" x14ac:dyDescent="0.45">
      <c r="B153" s="25"/>
      <c r="C153" s="94"/>
      <c r="D153" s="93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</row>
    <row r="154" spans="2:42" x14ac:dyDescent="0.45">
      <c r="B154" s="25"/>
      <c r="C154" s="94"/>
      <c r="D154" s="93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</row>
    <row r="155" spans="2:42" x14ac:dyDescent="0.45">
      <c r="B155" s="25"/>
      <c r="C155" s="94"/>
      <c r="D155" s="93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</row>
    <row r="156" spans="2:42" x14ac:dyDescent="0.45">
      <c r="B156" s="25"/>
      <c r="C156" s="94"/>
      <c r="D156" s="9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</row>
    <row r="157" spans="2:42" x14ac:dyDescent="0.45">
      <c r="B157" s="25"/>
      <c r="C157" s="94"/>
      <c r="D157" s="93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</row>
    <row r="158" spans="2:42" x14ac:dyDescent="0.45">
      <c r="B158" s="25"/>
      <c r="C158" s="94"/>
      <c r="D158" s="93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</row>
    <row r="159" spans="2:42" x14ac:dyDescent="0.45">
      <c r="B159" s="25"/>
      <c r="C159" s="94"/>
      <c r="D159" s="93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</row>
    <row r="160" spans="2:42" x14ac:dyDescent="0.45">
      <c r="B160" s="25"/>
      <c r="C160" s="94"/>
      <c r="D160" s="93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</row>
    <row r="161" spans="2:42" x14ac:dyDescent="0.45">
      <c r="B161" s="25"/>
      <c r="C161" s="94"/>
      <c r="D161" s="93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</row>
    <row r="162" spans="2:42" x14ac:dyDescent="0.45">
      <c r="B162" s="25"/>
      <c r="C162" s="94"/>
      <c r="D162" s="93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</row>
    <row r="163" spans="2:42" x14ac:dyDescent="0.45">
      <c r="B163" s="25"/>
      <c r="C163" s="94"/>
      <c r="D163" s="93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</row>
    <row r="164" spans="2:42" x14ac:dyDescent="0.45">
      <c r="B164" s="25"/>
      <c r="C164" s="94"/>
      <c r="D164" s="93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</row>
    <row r="165" spans="2:42" x14ac:dyDescent="0.45">
      <c r="B165" s="25"/>
      <c r="C165" s="94"/>
      <c r="D165" s="93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</row>
    <row r="166" spans="2:42" x14ac:dyDescent="0.45">
      <c r="B166" s="25"/>
      <c r="C166" s="94"/>
      <c r="D166" s="93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</row>
    <row r="167" spans="2:42" x14ac:dyDescent="0.45">
      <c r="B167" s="25"/>
      <c r="C167" s="94"/>
      <c r="D167" s="93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</row>
    <row r="168" spans="2:42" x14ac:dyDescent="0.45">
      <c r="B168" s="25"/>
      <c r="C168" s="94"/>
      <c r="D168" s="93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</row>
    <row r="169" spans="2:42" x14ac:dyDescent="0.45">
      <c r="B169" s="25"/>
      <c r="C169" s="94"/>
      <c r="D169" s="93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</row>
    <row r="170" spans="2:42" x14ac:dyDescent="0.45">
      <c r="B170" s="25"/>
      <c r="C170" s="94"/>
      <c r="D170" s="93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</row>
    <row r="171" spans="2:42" x14ac:dyDescent="0.45">
      <c r="B171" s="25"/>
      <c r="C171" s="94"/>
      <c r="D171" s="93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</row>
    <row r="172" spans="2:42" x14ac:dyDescent="0.45">
      <c r="B172" s="25"/>
      <c r="C172" s="94"/>
      <c r="D172" s="93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</row>
    <row r="173" spans="2:42" x14ac:dyDescent="0.45">
      <c r="B173" s="25"/>
      <c r="C173" s="94"/>
      <c r="D173" s="93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</row>
    <row r="174" spans="2:42" x14ac:dyDescent="0.45">
      <c r="B174" s="25"/>
      <c r="C174" s="94"/>
      <c r="D174" s="93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</row>
    <row r="175" spans="2:42" x14ac:dyDescent="0.45">
      <c r="B175" s="25"/>
      <c r="C175" s="94"/>
      <c r="D175" s="93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</row>
    <row r="176" spans="2:42" x14ac:dyDescent="0.45">
      <c r="B176" s="25"/>
      <c r="C176" s="94"/>
      <c r="D176" s="93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</row>
    <row r="177" spans="2:42" x14ac:dyDescent="0.45">
      <c r="B177" s="25"/>
      <c r="C177" s="94"/>
      <c r="D177" s="93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</row>
    <row r="178" spans="2:42" x14ac:dyDescent="0.45">
      <c r="B178" s="25"/>
      <c r="C178" s="94"/>
      <c r="D178" s="93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</row>
    <row r="179" spans="2:42" x14ac:dyDescent="0.45">
      <c r="B179" s="25"/>
      <c r="C179" s="94"/>
      <c r="D179" s="93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</row>
    <row r="180" spans="2:42" x14ac:dyDescent="0.45">
      <c r="B180" s="25"/>
      <c r="C180" s="94"/>
      <c r="D180" s="93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</row>
    <row r="181" spans="2:42" x14ac:dyDescent="0.45">
      <c r="B181" s="25"/>
      <c r="C181" s="94"/>
      <c r="D181" s="93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</row>
    <row r="182" spans="2:42" x14ac:dyDescent="0.45">
      <c r="B182" s="25"/>
      <c r="C182" s="94"/>
      <c r="D182" s="93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</row>
    <row r="183" spans="2:42" x14ac:dyDescent="0.45">
      <c r="B183" s="25"/>
      <c r="C183" s="94"/>
      <c r="D183" s="93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</row>
    <row r="184" spans="2:42" x14ac:dyDescent="0.45">
      <c r="B184" s="25"/>
      <c r="C184" s="94"/>
      <c r="D184" s="93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</row>
    <row r="185" spans="2:42" x14ac:dyDescent="0.45">
      <c r="B185" s="25"/>
      <c r="C185" s="94"/>
      <c r="D185" s="93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</row>
    <row r="186" spans="2:42" x14ac:dyDescent="0.45">
      <c r="B186" s="25"/>
      <c r="C186" s="94"/>
      <c r="D186" s="9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</row>
    <row r="187" spans="2:42" x14ac:dyDescent="0.45">
      <c r="B187" s="25"/>
      <c r="C187" s="94"/>
      <c r="D187" s="93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</row>
    <row r="188" spans="2:42" x14ac:dyDescent="0.45">
      <c r="B188" s="25"/>
      <c r="C188" s="94"/>
      <c r="D188" s="9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</row>
    <row r="189" spans="2:42" x14ac:dyDescent="0.45">
      <c r="B189" s="25"/>
      <c r="C189" s="94"/>
      <c r="D189" s="9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</row>
    <row r="190" spans="2:42" x14ac:dyDescent="0.45">
      <c r="B190" s="25"/>
      <c r="C190" s="94"/>
      <c r="D190" s="93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</row>
    <row r="191" spans="2:42" x14ac:dyDescent="0.45">
      <c r="B191" s="25"/>
      <c r="C191" s="94"/>
      <c r="D191" s="93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</row>
    <row r="192" spans="2:42" x14ac:dyDescent="0.45">
      <c r="B192" s="25"/>
      <c r="C192" s="94"/>
      <c r="D192" s="93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</row>
    <row r="193" spans="2:42" x14ac:dyDescent="0.45">
      <c r="B193" s="25"/>
      <c r="C193" s="94"/>
      <c r="D193" s="93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</row>
    <row r="194" spans="2:42" x14ac:dyDescent="0.45">
      <c r="B194" s="25"/>
      <c r="C194" s="94"/>
      <c r="D194" s="93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</row>
    <row r="195" spans="2:42" x14ac:dyDescent="0.45">
      <c r="B195" s="25"/>
      <c r="C195" s="94"/>
      <c r="D195" s="93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</row>
    <row r="196" spans="2:42" x14ac:dyDescent="0.45">
      <c r="B196" s="25"/>
      <c r="C196" s="94"/>
      <c r="D196" s="93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</row>
    <row r="197" spans="2:42" x14ac:dyDescent="0.45">
      <c r="B197" s="25"/>
      <c r="C197" s="94"/>
      <c r="D197" s="93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</row>
    <row r="198" spans="2:42" x14ac:dyDescent="0.45">
      <c r="B198" s="25"/>
      <c r="C198" s="94"/>
      <c r="D198" s="93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</row>
    <row r="199" spans="2:42" x14ac:dyDescent="0.45">
      <c r="B199" s="25"/>
      <c r="C199" s="94"/>
      <c r="D199" s="93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</row>
    <row r="200" spans="2:42" x14ac:dyDescent="0.45">
      <c r="B200" s="25"/>
      <c r="C200" s="94"/>
      <c r="D200" s="9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</row>
  </sheetData>
  <mergeCells count="1">
    <mergeCell ref="M11:S11"/>
  </mergeCells>
  <conditionalFormatting sqref="C16:C121 D13:AP200">
    <cfRule type="cellIs" dxfId="63" priority="18" operator="equal">
      <formula>0</formula>
    </cfRule>
  </conditionalFormatting>
  <conditionalFormatting sqref="C16:C121">
    <cfRule type="expression" dxfId="62" priority="16">
      <formula>OR(C16="SELL",C16="SHORT")</formula>
    </cfRule>
  </conditionalFormatting>
  <conditionalFormatting sqref="D13">
    <cfRule type="expression" dxfId="61" priority="19">
      <formula>OR(D13="SELL",D13="SHORT")</formula>
    </cfRule>
  </conditionalFormatting>
  <conditionalFormatting sqref="D13:D14">
    <cfRule type="cellIs" dxfId="60" priority="3" operator="equal">
      <formula>0</formula>
    </cfRule>
    <cfRule type="expression" dxfId="59" priority="4">
      <formula>OR(D13="SELL",D13="SHORT")</formula>
    </cfRule>
    <cfRule type="cellIs" dxfId="58" priority="7" operator="equal">
      <formula>0</formula>
    </cfRule>
  </conditionalFormatting>
  <conditionalFormatting sqref="D13:D200">
    <cfRule type="expression" dxfId="57" priority="8">
      <formula>OR(D13="SELL",D13="SHORT")</formula>
    </cfRule>
  </conditionalFormatting>
  <conditionalFormatting sqref="D14">
    <cfRule type="expression" dxfId="56" priority="1">
      <formula>OR(D14="SELL",D14="SHORT")</formula>
    </cfRule>
  </conditionalFormatting>
  <dataValidations count="1">
    <dataValidation allowBlank="1" showErrorMessage="1" sqref="C16:C121 D13:D15" xr:uid="{00000000-0002-0000-06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problems</vt:lpstr>
      <vt:lpstr>ML_prediction</vt:lpstr>
      <vt:lpstr>filtered</vt:lpstr>
      <vt:lpstr>orders</vt:lpstr>
      <vt:lpstr>delta_nutral</vt:lpstr>
      <vt:lpstr>expiry_bullspread</vt:lpstr>
      <vt:lpstr>option_buy</vt:lpstr>
      <vt:lpstr>all_order</vt:lpstr>
      <vt:lpstr>Global_PnL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Charanjeet Singh Birdi</cp:lastModifiedBy>
  <dcterms:created xsi:type="dcterms:W3CDTF">2023-10-10T15:07:55Z</dcterms:created>
  <dcterms:modified xsi:type="dcterms:W3CDTF">2024-08-29T13:40:02Z</dcterms:modified>
</cp:coreProperties>
</file>