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Owner\Downloads\"/>
    </mc:Choice>
  </mc:AlternateContent>
  <xr:revisionPtr revIDLastSave="0" documentId="13_ncr:1_{78431029-3C3E-45C9-9CCE-C514E2A186F1}" xr6:coauthVersionLast="40" xr6:coauthVersionMax="40" xr10:uidLastSave="{00000000-0000-0000-0000-000000000000}"/>
  <bookViews>
    <workbookView minimized="1" xWindow="2040" yWindow="2040" windowWidth="2370" windowHeight="560" xr2:uid="{00000000-000D-0000-FFFF-FFFF00000000}"/>
  </bookViews>
  <sheets>
    <sheet name="Pivot 1" sheetId="5" r:id="rId1"/>
    <sheet name="Pivot 2" sheetId="7" r:id="rId2"/>
    <sheet name="Pivot 3" sheetId="9" r:id="rId3"/>
    <sheet name="Source Data" sheetId="1" r:id="rId4"/>
    <sheet name="Bonus" sheetId="10" r:id="rId5"/>
  </sheets>
  <externalReferences>
    <externalReference r:id="rId6"/>
  </externalReferenc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10" l="1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E3" i="10"/>
  <c r="E4" i="10"/>
  <c r="E5" i="10"/>
  <c r="E6" i="10"/>
  <c r="E7" i="10"/>
  <c r="E8" i="10"/>
  <c r="E9" i="10"/>
  <c r="E10" i="10"/>
  <c r="E11" i="10"/>
  <c r="E12" i="10"/>
  <c r="E13" i="10"/>
  <c r="E2" i="10"/>
  <c r="D13" i="10"/>
  <c r="D12" i="10"/>
  <c r="D11" i="10"/>
  <c r="D10" i="10"/>
  <c r="D9" i="10"/>
  <c r="D8" i="10"/>
  <c r="D7" i="10"/>
  <c r="D6" i="10"/>
  <c r="D5" i="10"/>
  <c r="D4" i="10"/>
  <c r="D3" i="10"/>
  <c r="C13" i="10"/>
  <c r="C12" i="10"/>
  <c r="C11" i="10"/>
  <c r="C10" i="10"/>
  <c r="C9" i="10"/>
  <c r="C8" i="10"/>
  <c r="C7" i="10"/>
  <c r="C6" i="10"/>
  <c r="C5" i="10"/>
  <c r="C4" i="10"/>
  <c r="C3" i="10"/>
  <c r="D2" i="10"/>
  <c r="C2" i="10"/>
  <c r="B13" i="10"/>
  <c r="B12" i="10"/>
  <c r="B11" i="10"/>
  <c r="B10" i="10"/>
  <c r="B9" i="10"/>
  <c r="B8" i="10"/>
  <c r="B7" i="10"/>
  <c r="B6" i="10"/>
  <c r="B5" i="10"/>
  <c r="B4" i="10"/>
  <c r="B3" i="10"/>
  <c r="B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<sst xmlns="http://schemas.openxmlformats.org/spreadsheetml/2006/main" count="24818" uniqueCount="8402">
  <si>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</si>
  <si>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</si>
  <si>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</si>
  <si>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</si>
  <si>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</si>
  <si>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</si>
  <si>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</si>
  <si>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</si>
  <si>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</si>
  <si>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</si>
  <si>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</si>
  <si>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</si>
  <si>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</si>
  <si>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</si>
  <si>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</si>
  <si>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</si>
  <si>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</si>
  <si>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</si>
  <si>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</si>
  <si>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</si>
  <si>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</si>
  <si>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</si>
  <si>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</si>
  <si>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</si>
  <si>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</si>
  <si>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</si>
  <si>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</si>
  <si>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</si>
  <si>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</si>
  <si>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</si>
  <si>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</si>
  <si>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</si>
  <si>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</si>
  <si>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</si>
  <si>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</si>
  <si>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</si>
  <si>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</si>
  <si>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</si>
  <si>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</si>
  <si>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</si>
  <si>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</si>
  <si>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</si>
  <si>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</si>
  <si>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</si>
  <si>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</si>
  <si>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</si>
  <si>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</si>
  <si>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</si>
  <si>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</si>
  <si>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</si>
  <si>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</si>
  <si>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</si>
  <si>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</si>
  <si>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</si>
  <si>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</si>
  <si>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</si>
  <si>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</si>
  <si>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</si>
  <si>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</si>
  <si>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</si>
  <si>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</si>
  <si>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</si>
  <si>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</si>
  <si>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</si>
  <si>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</si>
  <si>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</si>
  <si>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</si>
  <si>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</si>
  <si>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</si>
  <si>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</si>
  <si>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</si>
  <si>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</si>
  <si>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</si>
  <si>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</si>
  <si>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</si>
  <si>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</si>
  <si>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</si>
  <si>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</si>
  <si>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</si>
  <si>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</si>
  <si>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</si>
  <si>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</si>
  <si>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</si>
  <si>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</si>
  <si>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</si>
  <si>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</si>
  <si>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</si>
  <si>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</si>
  <si>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</si>
  <si>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</si>
  <si>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</si>
  <si>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</si>
  <si>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</si>
  <si>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</si>
  <si>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</si>
  <si>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</si>
  <si>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</si>
  <si>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</si>
  <si>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</si>
  <si>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</si>
  <si>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</si>
  <si>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</si>
  <si>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</si>
  <si>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</si>
  <si>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</si>
  <si>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</si>
  <si>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</si>
  <si>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</si>
  <si>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</si>
  <si>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</si>
  <si>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</si>
  <si>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</si>
  <si>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</si>
  <si>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</si>
  <si>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</si>
  <si>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</si>
  <si>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</si>
  <si>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</si>
  <si>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</si>
  <si>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</si>
  <si>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</si>
  <si>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</si>
  <si>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</si>
  <si>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</si>
  <si>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</si>
  <si>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</si>
  <si>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</si>
  <si>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</si>
  <si>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</si>
  <si>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</si>
  <si>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</si>
  <si>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</si>
  <si>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</si>
  <si>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</si>
  <si>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</si>
  <si>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</si>
  <si>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</si>
  <si>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</si>
  <si>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</si>
  <si>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</si>
  <si>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</si>
  <si>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</si>
  <si>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</si>
  <si>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</si>
  <si>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</si>
  <si>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</si>
  <si>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</si>
  <si>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</si>
  <si>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</si>
  <si>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</si>
  <si>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</si>
  <si>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</si>
  <si>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</si>
  <si>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</si>
  <si>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</si>
  <si>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</si>
  <si>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</si>
  <si>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</si>
  <si>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</si>
  <si>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</si>
  <si>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</si>
  <si>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</si>
  <si>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</si>
  <si>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</si>
  <si>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</si>
  <si>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</si>
  <si>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</si>
  <si>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</si>
  <si>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</si>
  <si>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</si>
  <si>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</si>
  <si>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</si>
  <si>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</si>
  <si>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</si>
  <si>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</si>
  <si>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</si>
  <si>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</si>
  <si>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</si>
  <si>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</si>
  <si>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</si>
  <si>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</si>
  <si>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</si>
  <si>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</si>
  <si>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</si>
  <si>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</si>
  <si>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</si>
  <si>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</si>
  <si>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</si>
  <si>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</si>
  <si>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</si>
  <si>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</si>
  <si>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</si>
  <si>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</si>
  <si>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</si>
  <si>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</si>
  <si>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</si>
  <si>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</si>
  <si>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</si>
  <si>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</si>
  <si>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</si>
  <si>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</si>
  <si>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</si>
  <si>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</si>
  <si>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</si>
  <si>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</si>
  <si>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</si>
  <si>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</si>
  <si>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</si>
  <si>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</si>
  <si>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</si>
  <si>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</si>
  <si>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</si>
  <si>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</si>
  <si>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</si>
  <si>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</si>
  <si>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</si>
  <si>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</si>
  <si>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</si>
  <si>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</si>
  <si>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</si>
  <si>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</si>
  <si>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</si>
  <si>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</si>
  <si>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</si>
  <si>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</si>
  <si>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</si>
  <si>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</si>
  <si>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</si>
  <si>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</si>
  <si>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</si>
  <si>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</si>
  <si>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</si>
  <si>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</si>
  <si>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</si>
  <si>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</si>
  <si>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</si>
  <si>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</si>
  <si>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</si>
  <si>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</si>
  <si>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</si>
  <si>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</si>
  <si>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</si>
  <si>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</si>
  <si>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</si>
  <si>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</si>
  <si>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</si>
  <si>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</si>
  <si>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</si>
  <si>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</si>
  <si>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</si>
  <si>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</si>
  <si>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</si>
  <si>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</si>
  <si>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</si>
  <si>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</si>
  <si>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</si>
  <si>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</si>
  <si>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</si>
  <si>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</si>
  <si>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</si>
  <si>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</si>
  <si>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</si>
  <si>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</si>
  <si>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</si>
  <si>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</si>
  <si>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</si>
  <si>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</si>
  <si>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</si>
  <si>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</si>
  <si>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</si>
  <si>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</si>
  <si>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</si>
  <si>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</si>
  <si>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</si>
  <si>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</si>
  <si>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</si>
  <si>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</si>
  <si>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</si>
  <si>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</si>
  <si>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</si>
  <si>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</si>
  <si>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</si>
  <si>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</si>
  <si>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</si>
  <si>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</si>
  <si>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</si>
  <si>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</si>
  <si>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</si>
  <si>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</si>
  <si>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</si>
  <si>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</si>
  <si>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</si>
  <si>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</si>
  <si>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</si>
  <si>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</si>
  <si>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</si>
  <si>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</si>
  <si>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</si>
  <si>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</si>
  <si>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</si>
  <si>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</si>
  <si>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</si>
  <si>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</si>
  <si>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</si>
  <si>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</si>
  <si>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</si>
  <si>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</si>
  <si>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</si>
  <si>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</si>
  <si>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</si>
  <si>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</si>
  <si>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</si>
  <si>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</si>
  <si>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</si>
  <si>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</si>
  <si>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</si>
  <si>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</si>
  <si>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</si>
  <si>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</si>
  <si>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</si>
  <si>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</si>
  <si>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</si>
  <si>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</si>
  <si>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</si>
  <si>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</si>
  <si>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</si>
  <si>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</si>
  <si>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</si>
  <si>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</si>
  <si>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</si>
  <si>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</si>
  <si>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</si>
  <si>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</si>
  <si>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</si>
  <si>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</si>
  <si>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</si>
  <si>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</si>
  <si>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</si>
  <si>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</si>
  <si>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</si>
  <si>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</si>
  <si>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</si>
  <si>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</si>
  <si>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</si>
  <si>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</si>
  <si>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</si>
  <si>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</si>
  <si>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</si>
  <si>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</si>
  <si>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</si>
  <si>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</si>
  <si>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</si>
  <si>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</si>
  <si>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</si>
  <si>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</si>
  <si>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</si>
  <si>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</si>
  <si>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</si>
  <si>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</si>
  <si>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</si>
  <si>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</si>
  <si>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</si>
  <si>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</si>
  <si>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</si>
  <si>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</si>
  <si>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</si>
  <si>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</si>
  <si>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</si>
  <si>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</si>
  <si>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</si>
  <si>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</si>
  <si>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</si>
  <si>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</si>
  <si>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</si>
  <si>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</si>
  <si>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</si>
  <si>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</si>
  <si>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</si>
  <si>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</si>
  <si>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</si>
  <si>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</si>
  <si>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</si>
  <si>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</si>
  <si>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</si>
  <si>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</si>
  <si>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</si>
  <si>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</si>
  <si>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</si>
  <si>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</si>
  <si>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</si>
  <si>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</si>
  <si>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</si>
  <si>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</si>
  <si>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</si>
  <si>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</si>
  <si>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</si>
  <si>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</si>
  <si>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</si>
  <si>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</si>
  <si>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</si>
  <si>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</si>
  <si>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</si>
  <si>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</si>
  <si>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</si>
  <si>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</si>
  <si>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</si>
  <si>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</si>
  <si>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</si>
  <si>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</si>
  <si>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</si>
  <si>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</si>
  <si>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</si>
  <si>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</si>
  <si>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</si>
  <si>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</si>
  <si>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</si>
  <si>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</si>
  <si>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</si>
  <si>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</si>
  <si>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</si>
  <si>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</si>
  <si>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</si>
  <si>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</si>
  <si>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</si>
  <si>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</si>
  <si>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</si>
  <si>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</si>
  <si>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</si>
  <si>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</si>
  <si>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</si>
  <si>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</si>
  <si>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</si>
  <si>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</si>
  <si>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</si>
  <si>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</si>
  <si>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</si>
  <si>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</si>
  <si>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</si>
  <si>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</si>
  <si>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</si>
  <si>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</si>
  <si>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</si>
  <si>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</si>
  <si>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</si>
  <si>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</si>
  <si>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</si>
  <si>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</si>
  <si>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</si>
  <si>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</si>
  <si>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</si>
  <si>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</si>
  <si>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</si>
  <si>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</si>
  <si>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</si>
  <si>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</si>
  <si>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</si>
  <si>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</si>
  <si>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</si>
  <si>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</si>
  <si>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</si>
  <si>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</si>
  <si>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</si>
  <si>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</si>
  <si>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</si>
  <si>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</si>
  <si>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</si>
  <si>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</si>
  <si>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</si>
  <si>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</si>
  <si>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</si>
  <si>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</si>
  <si>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</si>
  <si>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</si>
  <si>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</si>
  <si>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</si>
  <si>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</si>
  <si>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</si>
  <si>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</si>
  <si>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</si>
  <si>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</si>
  <si>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</si>
  <si>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</si>
  <si>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</si>
  <si>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</si>
  <si>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</si>
  <si>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</si>
  <si>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</si>
  <si>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</si>
  <si>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</si>
  <si>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</si>
  <si>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</si>
  <si>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</si>
  <si>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</si>
  <si>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</si>
  <si>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</si>
  <si>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</si>
  <si>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</si>
  <si>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</si>
  <si>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</si>
  <si>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</si>
  <si>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</si>
  <si>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</si>
  <si>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</si>
  <si>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</si>
  <si>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</si>
  <si>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</si>
  <si>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</si>
  <si>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</si>
  <si>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</si>
  <si>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</si>
  <si>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</si>
  <si>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</si>
  <si>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</si>
  <si>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</si>
  <si>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</si>
  <si>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</si>
  <si>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</si>
  <si>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</si>
  <si>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</si>
  <si>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</si>
  <si>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</si>
  <si>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</si>
  <si>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</si>
  <si>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</si>
  <si>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</si>
  <si>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</si>
  <si>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</si>
  <si>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</si>
  <si>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</si>
  <si>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</si>
  <si>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</si>
  <si>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</si>
  <si>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</si>
  <si>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</si>
  <si>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</si>
  <si>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</si>
  <si>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</si>
  <si>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</si>
  <si>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</si>
  <si>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</si>
  <si>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</si>
  <si>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</si>
  <si>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</si>
  <si>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</si>
  <si>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</si>
  <si>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</si>
  <si>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</si>
  <si>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</si>
  <si>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</si>
  <si>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</si>
  <si>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</si>
  <si>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</si>
  <si>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</si>
  <si>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</si>
  <si>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</si>
  <si>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</si>
  <si>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</si>
  <si>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</si>
  <si>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</si>
  <si>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</si>
  <si>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</si>
  <si>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</si>
  <si>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</si>
  <si>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</si>
  <si>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</si>
  <si>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</si>
  <si>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</si>
  <si>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</si>
  <si>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</si>
  <si>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</si>
  <si>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</si>
  <si>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</si>
  <si>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</si>
  <si>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</si>
  <si>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</si>
  <si>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</si>
  <si>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</si>
  <si>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</si>
  <si>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</si>
  <si>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</si>
  <si>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</si>
  <si>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</si>
  <si>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</si>
  <si>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</si>
  <si>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</si>
  <si>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</si>
  <si>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</si>
  <si>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</si>
  <si>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</si>
  <si>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</si>
  <si>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</si>
  <si>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</si>
  <si>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</si>
  <si>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</si>
  <si>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</si>
  <si>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</si>
  <si>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</si>
  <si>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</si>
  <si>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</si>
  <si>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</si>
  <si>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</si>
  <si>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</si>
  <si>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</si>
  <si>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</si>
  <si>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</si>
  <si>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</si>
  <si>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</si>
  <si>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</si>
  <si>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</si>
  <si>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</si>
  <si>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</si>
  <si>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</si>
  <si>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</si>
  <si>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</si>
  <si>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</si>
  <si>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</si>
  <si>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</si>
  <si>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</si>
  <si>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</si>
  <si>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</si>
  <si>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</si>
  <si>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</si>
  <si>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</si>
  <si>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</si>
  <si>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</si>
  <si>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</si>
  <si>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</si>
  <si>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</si>
  <si>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</si>
  <si>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</si>
  <si>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</si>
  <si>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</si>
  <si>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</si>
  <si>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</si>
  <si>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</si>
  <si>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</si>
  <si>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</si>
  <si>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</si>
  <si>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</si>
  <si>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</si>
  <si>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</si>
  <si>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</si>
  <si>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</si>
  <si>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</si>
  <si>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</si>
  <si>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</si>
  <si>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</si>
  <si>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</si>
  <si>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</si>
  <si>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</si>
  <si>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</si>
  <si>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</si>
  <si>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</si>
  <si>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</si>
  <si>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</si>
  <si>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</si>
  <si>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</si>
  <si>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</si>
  <si>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</si>
  <si>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</si>
  <si>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</si>
  <si>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</si>
  <si>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</si>
  <si>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</si>
  <si>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</si>
  <si>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</si>
  <si>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</si>
  <si>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</si>
  <si>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</si>
  <si>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</si>
  <si>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</si>
  <si>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</si>
  <si>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</si>
  <si>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</si>
  <si>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</si>
  <si>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</si>
  <si>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</si>
  <si>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</si>
  <si>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</si>
  <si>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</si>
  <si>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</si>
  <si>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</si>
  <si>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</si>
  <si>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</si>
  <si>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</si>
  <si>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</si>
  <si>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</si>
  <si>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</si>
  <si>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</si>
  <si>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</si>
  <si>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</si>
  <si>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</si>
  <si>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</si>
  <si>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</si>
  <si>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</si>
  <si>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</si>
  <si>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</si>
  <si>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</si>
  <si>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</si>
  <si>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</si>
  <si>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</si>
  <si>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</si>
  <si>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</si>
  <si>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</si>
  <si>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</si>
  <si>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</si>
  <si>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</si>
  <si>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</si>
  <si>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</si>
  <si>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</si>
  <si>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</si>
  <si>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</si>
  <si>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</si>
  <si>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</si>
  <si>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</si>
  <si>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</si>
  <si>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</si>
  <si>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</si>
  <si>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</si>
  <si>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</si>
  <si>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</si>
  <si>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</si>
  <si>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</si>
  <si>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</si>
  <si>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</si>
  <si>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</si>
  <si>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</si>
  <si>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</si>
  <si>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</si>
  <si>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</si>
  <si>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</si>
  <si>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</si>
  <si>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</si>
  <si>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</si>
  <si>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</si>
  <si>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</si>
  <si>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</si>
  <si>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</si>
  <si>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</si>
  <si>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</si>
  <si>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</si>
  <si>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</si>
  <si>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</si>
  <si>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</si>
  <si>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</si>
  <si>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</si>
  <si>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</si>
  <si>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</si>
  <si>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</si>
  <si>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</si>
  <si>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</si>
  <si>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</si>
  <si>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</si>
  <si>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</si>
  <si>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</si>
  <si>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</si>
  <si>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</si>
  <si>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</si>
  <si>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</si>
  <si>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</si>
  <si>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</si>
  <si>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</si>
  <si>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</si>
  <si>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</si>
  <si>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</si>
  <si>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</si>
  <si>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</si>
  <si>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</si>
  <si>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</si>
  <si>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</si>
  <si>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</si>
  <si>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</si>
  <si>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</si>
  <si>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</si>
  <si>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</si>
  <si>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</si>
  <si>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</si>
  <si>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</si>
  <si>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</si>
  <si>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</si>
  <si>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</si>
  <si>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</si>
  <si>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</si>
  <si>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</si>
  <si>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</si>
  <si>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</si>
  <si>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</si>
  <si>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</si>
  <si>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</si>
  <si>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</si>
  <si>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</si>
  <si>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</si>
  <si>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</si>
  <si>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</si>
  <si>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</si>
  <si>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</si>
  <si>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</si>
  <si>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</si>
  <si>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</si>
  <si>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</si>
  <si>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</si>
  <si>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</si>
  <si>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</si>
  <si>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</si>
  <si>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</si>
  <si>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</si>
  <si>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</si>
  <si>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</si>
  <si>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</si>
  <si>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</si>
  <si>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</si>
  <si>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</si>
  <si>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</si>
  <si>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</si>
  <si>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</si>
  <si>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</si>
  <si>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</si>
  <si>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</si>
  <si>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</si>
  <si>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</si>
  <si>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</si>
  <si>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</si>
  <si>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</si>
  <si>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</si>
  <si>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</si>
  <si>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</si>
  <si>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</si>
  <si>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</si>
  <si>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</si>
  <si>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</si>
  <si>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</si>
  <si>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</si>
  <si>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</si>
  <si>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</si>
  <si>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</si>
  <si>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</si>
  <si>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</si>
  <si>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</si>
  <si>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</si>
  <si>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</si>
  <si>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</si>
  <si>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</si>
  <si>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</si>
  <si>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</si>
  <si>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</si>
  <si>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</si>
  <si>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</si>
  <si>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</si>
  <si>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</si>
  <si>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</si>
  <si>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</si>
  <si>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</si>
  <si>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</si>
  <si>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</si>
  <si>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</si>
  <si>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</si>
  <si>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</si>
  <si>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</si>
  <si>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</si>
  <si>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</si>
  <si>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</si>
  <si>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</si>
  <si>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</si>
  <si>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</si>
  <si>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</si>
  <si>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</si>
  <si>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</si>
  <si>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</si>
  <si>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</si>
  <si>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</si>
  <si>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</si>
  <si>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</si>
  <si>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</si>
  <si>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</si>
  <si>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</si>
  <si>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</si>
  <si>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</si>
  <si>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</si>
  <si>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</si>
  <si>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</si>
  <si>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</si>
  <si>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</si>
  <si>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</si>
  <si>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</si>
  <si>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</si>
  <si>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</si>
  <si>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</si>
  <si>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</si>
  <si>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</si>
  <si>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</si>
  <si>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</si>
  <si>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</si>
  <si>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</si>
  <si>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</si>
  <si>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</si>
  <si>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</si>
  <si>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</si>
  <si>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</si>
  <si>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</si>
  <si>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</si>
  <si>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</si>
  <si>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</si>
  <si>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</si>
  <si>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</si>
  <si>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</si>
  <si>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</si>
  <si>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</si>
  <si>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</si>
  <si>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</si>
  <si>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</si>
  <si>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</si>
  <si>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</si>
  <si>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</si>
  <si>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</si>
  <si>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</si>
  <si>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</si>
  <si>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</si>
  <si>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</si>
  <si>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</si>
  <si>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</si>
  <si>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</si>
  <si>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</si>
  <si>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</si>
  <si>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</si>
  <si>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</si>
  <si>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</si>
  <si>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</si>
  <si>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</si>
  <si>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</si>
  <si>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</si>
  <si>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</si>
  <si>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</si>
  <si>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</si>
  <si>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</si>
  <si>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</si>
  <si>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</si>
  <si>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</si>
  <si>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</si>
  <si>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</si>
  <si>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</si>
  <si>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</si>
  <si>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</si>
  <si>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</si>
  <si>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</si>
  <si>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</si>
  <si>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</si>
  <si>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</si>
  <si>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</si>
  <si>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</si>
  <si>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</si>
  <si>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</si>
  <si>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</si>
  <si>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</si>
  <si>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</si>
  <si>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</si>
  <si>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</si>
  <si>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</si>
  <si>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</si>
  <si>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</si>
  <si>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</si>
  <si>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</si>
  <si>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</si>
  <si>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</si>
  <si>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</si>
  <si>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</si>
  <si>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</si>
  <si>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</si>
  <si>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</si>
  <si>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</si>
  <si>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</si>
  <si>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</si>
  <si>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</si>
  <si>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</si>
  <si>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</si>
  <si>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</si>
  <si>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</si>
  <si>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</si>
  <si>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</si>
  <si>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</si>
  <si>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</si>
  <si>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</si>
  <si>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</si>
  <si>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</si>
  <si>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</si>
  <si>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</si>
  <si>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</si>
  <si>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</si>
  <si>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</si>
  <si>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</si>
  <si>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</si>
  <si>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</si>
  <si>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</si>
  <si>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</si>
  <si>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</si>
  <si>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</si>
  <si>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</si>
  <si>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</si>
  <si>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</si>
  <si>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</si>
  <si>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</si>
  <si>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</si>
  <si>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</si>
  <si>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</si>
  <si>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</si>
  <si>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</si>
  <si>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</si>
  <si>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</si>
  <si>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</si>
  <si>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</si>
  <si>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</si>
  <si>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</si>
  <si>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</si>
  <si>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</si>
  <si>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</si>
  <si>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</si>
  <si>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</si>
  <si>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</si>
  <si>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</si>
  <si>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</si>
  <si>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</si>
  <si>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</si>
  <si>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</si>
  <si>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</si>
  <si>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</si>
  <si>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</si>
  <si>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</si>
  <si>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</si>
  <si>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</si>
  <si>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</si>
  <si>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</si>
  <si>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</si>
  <si>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</si>
  <si>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</si>
  <si>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</si>
  <si>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</si>
  <si>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</si>
  <si>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</si>
  <si>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</si>
  <si>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</si>
  <si>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</si>
  <si>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</si>
  <si>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</si>
  <si>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</si>
  <si>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</si>
  <si>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</si>
  <si>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</si>
  <si>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</si>
  <si>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</si>
  <si>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</si>
  <si>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</si>
  <si>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</si>
  <si>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</si>
  <si>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</si>
  <si>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</si>
  <si>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</si>
  <si>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</si>
  <si>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</si>
  <si>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</si>
  <si>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</si>
  <si>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</si>
  <si>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</si>
  <si>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</si>
  <si>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</si>
  <si>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</si>
  <si>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</si>
  <si>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</si>
  <si>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</si>
  <si>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</si>
  <si>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</si>
  <si>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</si>
  <si>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</si>
  <si>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</si>
  <si>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</si>
  <si>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</si>
  <si>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</si>
  <si>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</si>
  <si>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</si>
  <si>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</si>
  <si>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</si>
  <si>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</si>
  <si>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</si>
  <si>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</si>
  <si>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</si>
  <si>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</si>
  <si>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</si>
  <si>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</si>
  <si>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</si>
  <si>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</si>
  <si>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</si>
  <si>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</si>
  <si>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</si>
  <si>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</si>
  <si>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</si>
  <si>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</si>
  <si>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</si>
  <si>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</si>
  <si>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</si>
  <si>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</si>
  <si>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</si>
  <si>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</si>
  <si>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</si>
  <si>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</si>
  <si>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</si>
  <si>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</si>
  <si>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</si>
  <si>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</si>
  <si>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</si>
  <si>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</si>
  <si>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</si>
  <si>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</si>
  <si>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</si>
  <si>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</si>
  <si>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</si>
  <si>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</si>
  <si>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</si>
  <si>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</si>
  <si>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</si>
  <si>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</si>
  <si>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</si>
  <si>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</si>
  <si>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</si>
  <si>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</si>
  <si>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</si>
  <si>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</si>
  <si>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</si>
  <si>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</si>
  <si>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</si>
  <si>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</si>
  <si>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</si>
  <si>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</si>
  <si>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</si>
  <si>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</si>
  <si>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</si>
  <si>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</si>
  <si>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</si>
  <si>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</si>
  <si>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</si>
  <si>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</si>
  <si>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</si>
  <si>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</si>
  <si>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</si>
  <si>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</si>
  <si>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</si>
  <si>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</si>
  <si>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</si>
  <si>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</si>
  <si>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</si>
  <si>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</si>
  <si>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</si>
  <si>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</si>
  <si>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</si>
  <si>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</si>
  <si>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</si>
  <si>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</si>
  <si>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</si>
  <si>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</si>
  <si>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</si>
  <si>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</si>
  <si>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</si>
  <si>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</si>
  <si>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</si>
  <si>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</si>
  <si>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</si>
  <si>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</si>
  <si>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</si>
  <si>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</si>
  <si>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</si>
  <si>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</si>
  <si>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</si>
  <si>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</si>
  <si>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</si>
  <si>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</si>
  <si>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</si>
  <si>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</si>
  <si>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</si>
  <si>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</si>
  <si>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</si>
  <si>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</si>
  <si>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</si>
  <si>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</si>
  <si>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</si>
  <si>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</si>
  <si>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</si>
  <si>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</si>
  <si>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</si>
  <si>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</si>
  <si>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</si>
  <si>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</si>
  <si>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</si>
  <si>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</si>
  <si>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</si>
  <si>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</si>
  <si>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</si>
  <si>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</si>
  <si>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</si>
  <si>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</si>
  <si>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</si>
  <si>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</si>
  <si>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</si>
  <si>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</si>
  <si>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</si>
  <si>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</si>
  <si>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</si>
  <si>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</si>
  <si>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</si>
  <si>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</si>
  <si>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</si>
  <si>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</si>
  <si>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</si>
  <si>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</si>
  <si>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</si>
  <si>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</si>
  <si>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</si>
  <si>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</si>
  <si>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</si>
  <si>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</si>
  <si>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</si>
  <si>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</si>
  <si>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</si>
  <si>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</si>
  <si>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</si>
  <si>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</si>
  <si>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</si>
  <si>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</si>
  <si>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</si>
  <si>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</si>
  <si>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</si>
  <si>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</si>
  <si>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</si>
  <si>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</si>
  <si>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</si>
  <si>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</si>
  <si>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</si>
  <si>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</si>
  <si>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</si>
  <si>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</si>
  <si>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</si>
  <si>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</si>
  <si>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</si>
  <si>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</si>
  <si>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</si>
  <si>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</si>
  <si>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</si>
  <si>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</si>
  <si>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</si>
  <si>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</si>
  <si>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</si>
  <si>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</si>
  <si>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</si>
  <si>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</si>
  <si>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</si>
  <si>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</si>
  <si>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</si>
  <si>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</si>
  <si>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</si>
  <si>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</si>
  <si>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</si>
  <si>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</si>
  <si>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</si>
  <si>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</si>
  <si>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</si>
  <si>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</si>
  <si>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</si>
  <si>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</si>
  <si>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</si>
  <si>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</si>
  <si>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</si>
  <si>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</si>
  <si>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</si>
  <si>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</si>
  <si>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</si>
  <si>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</si>
  <si>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</si>
  <si>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</si>
  <si>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</si>
  <si>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</si>
  <si>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</si>
  <si>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</si>
  <si>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</si>
  <si>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</si>
  <si>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</si>
  <si>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</si>
  <si>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</si>
  <si>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</si>
  <si>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</si>
  <si>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</si>
  <si>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</si>
  <si>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</si>
  <si>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</si>
  <si>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</si>
  <si>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</si>
  <si>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</si>
  <si>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</si>
  <si>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</si>
  <si>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</si>
  <si>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</si>
  <si>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</si>
  <si>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</si>
  <si>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</si>
  <si>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</si>
  <si>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</si>
  <si>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</si>
  <si>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</si>
  <si>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</si>
  <si>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</si>
  <si>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</si>
  <si>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</si>
  <si>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</si>
  <si>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</si>
  <si>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</si>
  <si>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</si>
  <si>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</si>
  <si>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</si>
  <si>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</si>
  <si>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</si>
  <si>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</si>
  <si>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</si>
  <si>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</si>
  <si>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</si>
  <si>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</si>
  <si>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</si>
  <si>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</si>
  <si>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</si>
  <si>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</si>
  <si>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</si>
  <si>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</si>
  <si>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</si>
  <si>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</si>
  <si>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</si>
  <si>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</si>
  <si>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</si>
  <si>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</si>
  <si>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</si>
  <si>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</si>
  <si>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</si>
  <si>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</si>
  <si>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</si>
  <si>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</si>
  <si>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</si>
  <si>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</si>
  <si>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</si>
  <si>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</si>
  <si>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</si>
  <si>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</si>
  <si>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</si>
  <si>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</si>
  <si>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</si>
  <si>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</si>
  <si>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</si>
  <si>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</si>
  <si>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</si>
  <si>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</si>
  <si>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</si>
  <si>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</si>
  <si>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</si>
  <si>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</si>
  <si>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</si>
  <si>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</si>
  <si>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</si>
  <si>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</si>
  <si>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</si>
  <si>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</si>
  <si>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</si>
  <si>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</si>
  <si>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</si>
  <si>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</si>
  <si>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</si>
  <si>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</si>
  <si>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</si>
  <si>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</si>
  <si>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</si>
  <si>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</si>
  <si>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</si>
  <si>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</si>
  <si>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</si>
  <si>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</si>
  <si>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</si>
  <si>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</si>
  <si>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</si>
  <si>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</si>
  <si>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</si>
  <si>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</si>
  <si>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</si>
  <si>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</si>
  <si>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</si>
  <si>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</si>
  <si>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</si>
  <si>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</si>
  <si>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</si>
  <si>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</si>
  <si>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</si>
  <si>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</si>
  <si>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</si>
  <si>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</si>
  <si>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</si>
  <si>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</si>
  <si>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</si>
  <si>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</si>
  <si>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</si>
  <si>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</si>
  <si>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</si>
  <si>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</si>
  <si>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</si>
  <si>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</si>
  <si>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</si>
  <si>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</si>
  <si>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</si>
  <si>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</si>
  <si>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</si>
  <si>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</si>
  <si>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</si>
  <si>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</si>
  <si>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</si>
  <si>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</si>
  <si>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</si>
  <si>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</si>
  <si>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</si>
  <si>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</si>
  <si>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</si>
  <si>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</si>
  <si>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</si>
  <si>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</si>
  <si>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</si>
  <si>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</si>
  <si>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</si>
  <si>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</si>
  <si>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</si>
  <si>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</si>
  <si>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</si>
  <si>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</si>
  <si>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</si>
  <si>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</si>
  <si>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</si>
  <si>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</si>
  <si>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</si>
  <si>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</si>
  <si>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</si>
  <si>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</si>
  <si>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</si>
  <si>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</si>
  <si>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</si>
  <si>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</si>
  <si>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</si>
  <si>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</si>
  <si>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</si>
  <si>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</si>
  <si>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</si>
  <si>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</si>
  <si>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</si>
  <si>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</si>
  <si>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</si>
  <si>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</si>
  <si>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</si>
  <si>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</si>
  <si>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</si>
  <si>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</si>
  <si>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</si>
  <si>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</si>
  <si>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</si>
  <si>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</si>
  <si>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</si>
  <si>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</si>
  <si>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</si>
  <si>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</si>
  <si>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</si>
  <si>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</si>
  <si>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</si>
  <si>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</si>
  <si>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</si>
  <si>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</si>
  <si>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</si>
  <si>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</si>
  <si>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</si>
  <si>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</si>
  <si>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</si>
  <si>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</si>
  <si>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</si>
  <si>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</si>
  <si>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</si>
  <si>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</si>
  <si>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</si>
  <si>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</si>
  <si>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</si>
  <si>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</si>
  <si>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</si>
  <si>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</si>
  <si>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</si>
  <si>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</si>
  <si>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</si>
  <si>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</si>
  <si>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</si>
  <si>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</si>
  <si>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</si>
  <si>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</si>
  <si>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</si>
  <si>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</si>
  <si>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</si>
  <si>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</si>
  <si>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</si>
  <si>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</si>
  <si>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</si>
  <si>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</si>
  <si>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</si>
  <si>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</si>
  <si>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</si>
  <si>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</si>
  <si>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</si>
  <si>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</si>
  <si>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</si>
  <si>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</si>
  <si>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</si>
  <si>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</si>
  <si>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</si>
  <si>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</si>
  <si>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</si>
  <si>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</si>
  <si>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</si>
  <si>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</si>
  <si>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</si>
  <si>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</si>
  <si>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</si>
  <si>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</si>
  <si>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</si>
  <si>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</si>
  <si>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</si>
  <si>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</si>
  <si>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</si>
  <si>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</si>
  <si>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</si>
  <si>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</si>
  <si>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</si>
  <si>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</si>
  <si>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</si>
  <si>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</si>
  <si>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</si>
  <si>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</si>
  <si>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</si>
  <si>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</si>
  <si>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</si>
  <si>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</si>
  <si>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</si>
  <si>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</si>
  <si>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</si>
  <si>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</si>
  <si>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</si>
  <si>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</si>
  <si>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</si>
  <si>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</si>
  <si>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</si>
  <si>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</si>
  <si>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</si>
  <si>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</si>
  <si>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</si>
  <si>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</si>
  <si>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</si>
  <si>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</si>
  <si>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</si>
  <si>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</si>
  <si>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</si>
  <si>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</si>
  <si>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</si>
  <si>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</si>
  <si>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</si>
  <si>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</si>
  <si>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</si>
  <si>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</si>
  <si>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</si>
  <si>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</si>
  <si>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</si>
  <si>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</si>
  <si>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</si>
  <si>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</si>
  <si>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</si>
  <si>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</si>
  <si>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</si>
  <si>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</si>
  <si>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</si>
  <si>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</si>
  <si>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</si>
  <si>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</si>
  <si>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</si>
  <si>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</si>
  <si>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</si>
  <si>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</si>
  <si>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</si>
  <si>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</si>
  <si>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</si>
  <si>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</si>
  <si>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</si>
  <si>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</si>
  <si>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</si>
  <si>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</si>
  <si>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</si>
  <si>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</si>
  <si>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</si>
  <si>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</si>
  <si>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</si>
  <si>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</si>
  <si>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</si>
  <si>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</si>
  <si>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</si>
  <si>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</si>
  <si>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</si>
  <si>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</si>
  <si>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</si>
  <si>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</si>
  <si>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</si>
  <si>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</si>
  <si>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</si>
  <si>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</si>
  <si>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</si>
  <si>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</si>
  <si>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</si>
  <si>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</si>
  <si>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</si>
  <si>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</si>
  <si>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</si>
  <si>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</si>
  <si>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</si>
  <si>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</si>
  <si>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</si>
  <si>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</si>
  <si>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</si>
  <si>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</si>
  <si>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</si>
  <si>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</si>
  <si>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</si>
  <si>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</si>
  <si>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</si>
  <si>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</si>
  <si>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</si>
  <si>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</si>
  <si>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</si>
  <si>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</si>
  <si>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</si>
  <si>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</si>
  <si>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</si>
  <si>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</si>
  <si>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</si>
  <si>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</si>
  <si>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</si>
  <si>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</si>
  <si>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</si>
  <si>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</si>
  <si>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</si>
  <si>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</si>
  <si>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</si>
  <si>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</si>
  <si>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</si>
  <si>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</si>
  <si>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</si>
  <si>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</si>
  <si>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</si>
  <si>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</si>
  <si>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</si>
  <si>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</si>
  <si>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</si>
  <si>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</si>
  <si>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</si>
  <si>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</si>
  <si>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</si>
  <si>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</si>
  <si>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</si>
  <si>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</si>
  <si>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</si>
  <si>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</si>
  <si>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</si>
  <si>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</si>
  <si>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</si>
  <si>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</si>
  <si>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</si>
  <si>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</si>
  <si>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</si>
  <si>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</si>
  <si>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</si>
  <si>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</si>
  <si>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</si>
  <si>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</si>
  <si>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</si>
  <si>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</si>
  <si>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</si>
  <si>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</si>
  <si>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</si>
  <si>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</si>
  <si>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</si>
  <si>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</si>
  <si>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</si>
  <si>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</si>
  <si>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</si>
  <si>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</si>
  <si>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</si>
  <si>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</si>
  <si>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</si>
  <si>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</si>
  <si>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</si>
  <si>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</si>
  <si>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</si>
  <si>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</si>
  <si>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</si>
  <si>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</si>
  <si>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</si>
  <si>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</si>
  <si>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</si>
  <si>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</si>
  <si>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</si>
  <si>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</si>
  <si>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</si>
  <si>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</si>
  <si>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</si>
  <si>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</si>
  <si>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</si>
  <si>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</si>
  <si>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</si>
  <si>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</si>
  <si>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</si>
  <si>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</si>
  <si>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</si>
  <si>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</si>
  <si>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</si>
  <si>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</si>
  <si>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</si>
  <si>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</si>
  <si>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</si>
  <si>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</si>
  <si>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</si>
  <si>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</si>
  <si>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</si>
  <si>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</si>
  <si>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</si>
  <si>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</si>
  <si>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</si>
  <si>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</si>
  <si>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</si>
  <si>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</si>
  <si>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</si>
  <si>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</si>
  <si>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</si>
  <si>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</si>
  <si>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</si>
  <si>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</si>
  <si>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</si>
  <si>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</si>
  <si>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</si>
  <si>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</si>
  <si>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</si>
  <si>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</si>
  <si>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</si>
  <si>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</si>
  <si>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</si>
  <si>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</si>
  <si>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</si>
  <si>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</si>
  <si>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</si>
  <si>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</si>
  <si>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</si>
  <si>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</si>
  <si>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</si>
  <si>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</si>
  <si>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</si>
  <si>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</si>
  <si>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</si>
  <si>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</si>
  <si>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</si>
  <si>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</si>
  <si>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</si>
  <si>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</si>
  <si>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</si>
  <si>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</si>
  <si>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</si>
  <si>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</si>
  <si>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</si>
  <si>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</si>
  <si>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</si>
  <si>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</si>
  <si>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</si>
  <si>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</si>
  <si>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</si>
  <si>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</si>
  <si>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</si>
  <si>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</si>
  <si>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</si>
  <si>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</si>
  <si>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</si>
  <si>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</si>
  <si>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</si>
  <si>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</si>
  <si>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</si>
  <si>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</si>
  <si>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</si>
  <si>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</si>
  <si>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</si>
  <si>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</si>
  <si>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</si>
  <si>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</si>
  <si>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</si>
  <si>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</si>
  <si>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</si>
  <si>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</si>
  <si>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</si>
  <si>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</si>
  <si>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</si>
  <si>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</si>
  <si>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</si>
  <si>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</si>
  <si>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</si>
  <si>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</si>
  <si>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</si>
  <si>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</si>
  <si>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</si>
  <si>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</si>
  <si>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</si>
  <si>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</si>
  <si>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</si>
  <si>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</si>
  <si>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</si>
  <si>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</si>
  <si>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</si>
  <si>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</si>
  <si>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</si>
  <si>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</si>
  <si>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</si>
  <si>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</si>
  <si>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</si>
  <si>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</si>
  <si>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</si>
  <si>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</si>
  <si>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</si>
  <si>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</si>
  <si>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</si>
  <si>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</si>
  <si>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</si>
  <si>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</si>
  <si>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</si>
  <si>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</si>
  <si>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</si>
  <si>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</si>
  <si>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</si>
  <si>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</si>
  <si>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</si>
  <si>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</si>
  <si>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</si>
  <si>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</si>
  <si>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</si>
  <si>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</si>
  <si>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</si>
  <si>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</si>
  <si>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</si>
  <si>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</si>
  <si>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</si>
  <si>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</si>
  <si>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</si>
  <si>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</si>
  <si>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</si>
  <si>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</si>
  <si>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</si>
  <si>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</si>
  <si>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</si>
  <si>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</si>
  <si>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</si>
  <si>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</si>
  <si>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</si>
  <si>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</si>
  <si>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</si>
  <si>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</si>
  <si>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</si>
  <si>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</si>
  <si>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</si>
  <si>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</si>
  <si>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</si>
  <si>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</si>
  <si>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</si>
  <si>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</si>
  <si>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</si>
  <si>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</si>
  <si>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</si>
  <si>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</si>
  <si>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</si>
  <si>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</si>
  <si>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</si>
  <si>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</si>
  <si>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</si>
  <si>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</si>
  <si>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</si>
  <si>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</si>
  <si>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</si>
  <si>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</si>
  <si>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</si>
  <si>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</si>
  <si>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</si>
  <si>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</si>
  <si>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</si>
  <si>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</si>
  <si>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</si>
  <si>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</si>
  <si>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</si>
  <si>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</si>
  <si>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</si>
  <si>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</si>
  <si>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</si>
  <si>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</si>
  <si>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</si>
  <si>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</si>
  <si>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</si>
  <si>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</si>
  <si>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</si>
  <si>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</si>
  <si>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</si>
  <si>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</si>
  <si>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</si>
  <si>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</si>
  <si>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</si>
  <si>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</si>
  <si>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</si>
  <si>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</si>
  <si>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</si>
  <si>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</si>
  <si>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</si>
  <si>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</si>
  <si>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</si>
  <si>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</si>
  <si>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</si>
  <si>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</si>
  <si>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</si>
  <si>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</si>
  <si>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</si>
  <si>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</si>
  <si>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</si>
  <si>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</si>
  <si>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</si>
  <si>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</si>
  <si>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</si>
  <si>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</si>
  <si>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</si>
  <si>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</si>
  <si>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</si>
  <si>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</si>
  <si>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</si>
  <si>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</si>
  <si>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</si>
  <si>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</si>
  <si>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</si>
  <si>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</si>
  <si>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</si>
  <si>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</si>
  <si>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</si>
  <si>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</si>
  <si>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</si>
  <si>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</si>
  <si>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</si>
  <si>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</si>
  <si>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</si>
  <si>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</si>
  <si>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</si>
  <si>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</si>
  <si>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</si>
  <si>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</si>
  <si>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</si>
  <si>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</si>
  <si>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</si>
  <si>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</si>
  <si>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</si>
  <si>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</si>
  <si>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</si>
  <si>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</si>
  <si>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</si>
  <si>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</si>
  <si>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</si>
  <si>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</si>
  <si>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</si>
  <si>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</si>
  <si>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</si>
  <si>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</si>
  <si>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</si>
  <si>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</si>
  <si>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</si>
  <si>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</si>
  <si>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</si>
  <si>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</si>
  <si>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</si>
  <si>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</si>
  <si>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</si>
  <si>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</si>
  <si>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</si>
  <si>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</si>
  <si>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</si>
  <si>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</si>
  <si>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</si>
  <si>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</si>
  <si>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</si>
  <si>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</si>
  <si>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</si>
  <si>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</si>
  <si>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</si>
  <si>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</si>
  <si>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</si>
  <si>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</si>
  <si>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</si>
  <si>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</si>
  <si>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</si>
  <si>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</si>
  <si>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</si>
  <si>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</si>
  <si>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</si>
  <si>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</si>
  <si>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</si>
  <si>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</si>
  <si>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</si>
  <si>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</si>
  <si>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</si>
  <si>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</si>
  <si>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</si>
  <si>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</si>
  <si>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</si>
  <si>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</si>
  <si>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</si>
  <si>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</si>
  <si>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</si>
  <si>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</si>
  <si>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</si>
  <si>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</si>
  <si>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</si>
  <si>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</si>
  <si>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</si>
  <si>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</si>
  <si>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</si>
  <si>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</si>
  <si>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</si>
  <si>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</si>
  <si>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</si>
  <si>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</si>
  <si>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</si>
  <si>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</si>
  <si>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</si>
  <si>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</si>
  <si>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</si>
  <si>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</si>
  <si>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</si>
  <si>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</si>
  <si>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</si>
  <si>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</si>
  <si>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</si>
  <si>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</si>
  <si>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</si>
  <si>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</si>
  <si>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</si>
  <si>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</si>
  <si>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</si>
  <si>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</si>
  <si>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</si>
  <si>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</si>
  <si>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</si>
  <si>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</si>
  <si>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</si>
  <si>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</si>
  <si>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</si>
  <si>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</si>
  <si>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</si>
  <si>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</si>
  <si>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</si>
  <si>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</si>
  <si>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</si>
  <si>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</si>
  <si>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</si>
  <si>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</si>
  <si>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</si>
  <si>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</si>
  <si>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</si>
  <si>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</si>
  <si>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</si>
  <si>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</si>
  <si>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</si>
  <si>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</si>
  <si>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</si>
  <si>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</si>
  <si>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</si>
  <si>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</si>
  <si>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</si>
  <si>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</si>
  <si>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</si>
  <si>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</si>
  <si>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</si>
  <si>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</si>
  <si>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</si>
  <si>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</si>
  <si>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</si>
  <si>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</si>
  <si>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</si>
  <si>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</si>
  <si>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</si>
  <si>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</si>
  <si>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</si>
  <si>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</si>
  <si>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</si>
  <si>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</si>
  <si>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</si>
  <si>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</si>
  <si>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</si>
  <si>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</si>
  <si>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</si>
  <si>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</si>
  <si>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</si>
  <si>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</si>
  <si>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</si>
  <si>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</si>
  <si>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</si>
  <si>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</si>
  <si>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</si>
  <si>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</si>
  <si>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</si>
  <si>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</si>
  <si>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</si>
  <si>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</si>
  <si>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</si>
  <si>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</si>
  <si>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</si>
  <si>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</si>
  <si>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</si>
  <si>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</si>
  <si>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</si>
  <si>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</si>
  <si>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</si>
  <si>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</si>
  <si>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</si>
  <si>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</si>
  <si>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</si>
  <si>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</si>
  <si>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</si>
  <si>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</si>
  <si>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</si>
  <si>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</si>
  <si>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</si>
  <si>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</si>
  <si>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</si>
  <si>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</si>
  <si>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</si>
  <si>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</si>
  <si>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</si>
  <si>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</si>
  <si>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</si>
  <si>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</si>
  <si>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</si>
  <si>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</si>
  <si>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</si>
  <si>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</si>
  <si>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</si>
  <si>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</si>
  <si>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</si>
  <si>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</si>
  <si>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</si>
  <si>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</si>
  <si>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</si>
  <si>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</si>
  <si>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</si>
  <si>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</si>
  <si>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</si>
  <si>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</si>
  <si>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</si>
  <si>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</si>
  <si>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</si>
  <si>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</si>
  <si>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</si>
  <si>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</si>
  <si>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</si>
  <si>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</si>
  <si>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</si>
  <si>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</si>
  <si>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</si>
  <si>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</si>
  <si>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</si>
  <si>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</si>
  <si>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</si>
  <si>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</si>
  <si>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</si>
  <si>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</si>
  <si>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</si>
  <si>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</si>
  <si>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</si>
  <si>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</si>
  <si>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</si>
  <si>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</si>
  <si>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</si>
  <si>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</si>
  <si>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</si>
  <si>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</si>
  <si>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</si>
  <si>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</si>
  <si>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</si>
  <si>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</si>
  <si>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</si>
  <si>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</si>
  <si>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</si>
  <si>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</si>
  <si>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</si>
  <si>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</si>
  <si>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</si>
  <si>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</si>
  <si>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</si>
  <si>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</si>
  <si>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</si>
  <si>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</si>
  <si>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</si>
  <si>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</si>
  <si>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</si>
  <si>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</si>
  <si>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</si>
  <si>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</si>
  <si>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</si>
  <si>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</si>
  <si>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</si>
  <si>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</si>
  <si>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</si>
  <si>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</si>
  <si>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</si>
  <si>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</si>
  <si>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</si>
  <si>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</si>
  <si>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</si>
  <si>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</si>
  <si>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</si>
  <si>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</si>
  <si>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</si>
  <si>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</si>
  <si>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</si>
  <si>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</si>
  <si>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</si>
  <si>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</si>
  <si>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</si>
  <si>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</si>
  <si>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</si>
  <si>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</si>
  <si>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</si>
  <si>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</si>
  <si>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</si>
  <si>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</si>
  <si>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</si>
  <si>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</si>
  <si>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</si>
  <si>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</si>
  <si>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</si>
  <si>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</si>
  <si>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</si>
  <si>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</si>
  <si>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</si>
  <si>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</si>
  <si>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</si>
  <si>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</si>
  <si>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</si>
  <si>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</si>
  <si>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</si>
  <si>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</si>
  <si>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</si>
  <si>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</si>
  <si>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</si>
  <si>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</si>
  <si>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</si>
  <si>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</si>
  <si>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</si>
  <si>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</si>
  <si>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</si>
  <si>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</si>
  <si>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</si>
  <si>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</si>
  <si>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</si>
  <si>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</si>
  <si>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</si>
  <si>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</si>
  <si>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</si>
  <si>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</si>
  <si>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</si>
  <si>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</si>
  <si>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</si>
  <si>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</si>
  <si>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</si>
  <si>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</si>
  <si>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</si>
  <si>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</si>
  <si>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</si>
  <si>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</si>
  <si>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</si>
  <si>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</si>
  <si>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</si>
  <si>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</si>
  <si>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</si>
  <si>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</si>
  <si>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</si>
  <si>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</si>
  <si>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</si>
  <si>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</si>
  <si>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</si>
  <si>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</si>
  <si>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</si>
  <si>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</si>
  <si>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</si>
  <si>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</si>
  <si>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</si>
  <si>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</si>
  <si>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</si>
  <si>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</si>
  <si>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</si>
  <si>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</si>
  <si>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</si>
  <si>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</si>
  <si>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</si>
  <si>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</si>
  <si>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</si>
  <si>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</si>
  <si>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</si>
  <si>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</si>
  <si>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</si>
  <si>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</si>
  <si>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</si>
  <si>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</si>
  <si>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</si>
  <si>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</si>
  <si>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</si>
  <si>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</si>
  <si>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</si>
  <si>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</si>
  <si>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</si>
  <si>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</si>
  <si>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</si>
  <si>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</si>
  <si>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</si>
  <si>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</si>
  <si>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</si>
  <si>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</si>
  <si>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</si>
  <si>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</si>
  <si>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</si>
  <si>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</si>
  <si>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</si>
  <si>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</si>
  <si>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</si>
  <si>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</si>
  <si>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</si>
  <si>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</si>
  <si>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</si>
  <si>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</si>
  <si>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</si>
  <si>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</si>
  <si>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</si>
  <si>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</si>
  <si>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</si>
  <si>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</si>
  <si>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</si>
  <si>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</si>
  <si>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</si>
  <si>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</si>
  <si>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</si>
  <si>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</si>
  <si>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</si>
  <si>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</si>
  <si>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</si>
  <si>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</si>
  <si>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</si>
  <si>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</si>
  <si>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</si>
  <si>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</si>
  <si>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</si>
  <si>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</si>
  <si>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</si>
  <si>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</si>
  <si>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</si>
  <si>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</si>
  <si>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</si>
  <si>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</si>
  <si>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</si>
  <si>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</si>
  <si>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</si>
  <si>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</si>
  <si>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</si>
  <si>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</si>
  <si>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</si>
  <si>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</si>
  <si>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</si>
  <si>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</si>
  <si>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</si>
  <si>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</si>
  <si>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</si>
  <si>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</si>
  <si>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</si>
  <si>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</si>
  <si>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</si>
  <si>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</si>
  <si>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</si>
  <si>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</si>
  <si>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</si>
  <si>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</si>
  <si>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</si>
  <si>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</si>
  <si>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</si>
  <si>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</si>
  <si>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</si>
  <si>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</si>
  <si>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</si>
  <si>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</si>
  <si>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</si>
  <si>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</si>
  <si>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</si>
  <si>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</si>
  <si>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</si>
  <si>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</si>
  <si>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</si>
  <si>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</si>
  <si>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</si>
  <si>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</si>
  <si>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</si>
  <si>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</si>
  <si>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</si>
  <si>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</si>
  <si>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</si>
  <si>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</si>
  <si>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</si>
  <si>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</si>
  <si>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</si>
  <si>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</si>
  <si>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</si>
  <si>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</si>
  <si>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</si>
  <si>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</si>
  <si>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</si>
  <si>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</si>
  <si>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</si>
  <si>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</si>
  <si>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</si>
  <si>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</si>
  <si>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</si>
  <si>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</si>
  <si>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</si>
  <si>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</si>
  <si>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</si>
  <si>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</si>
  <si>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</si>
  <si>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</si>
  <si>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</si>
  <si>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</si>
  <si>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</si>
  <si>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</si>
  <si>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</si>
  <si>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</si>
  <si>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</si>
  <si>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</si>
  <si>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</si>
  <si>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</si>
  <si>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</si>
  <si>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</si>
  <si>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</si>
  <si>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</si>
  <si>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</si>
  <si>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</si>
  <si>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</si>
  <si>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</si>
  <si>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</si>
  <si>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</si>
  <si>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</si>
  <si>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</si>
  <si>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</si>
  <si>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</si>
  <si>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</si>
  <si>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</si>
  <si>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</si>
  <si>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</si>
  <si>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</si>
  <si>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</si>
  <si>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</si>
  <si>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</si>
  <si>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</si>
  <si>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</si>
  <si>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</si>
  <si>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</si>
  <si>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</si>
  <si>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</si>
  <si>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</si>
  <si>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</si>
  <si>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</si>
  <si>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</si>
  <si>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</si>
  <si>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</si>
  <si>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</si>
  <si>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</si>
  <si>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</si>
  <si>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</si>
  <si>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</si>
  <si>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</si>
  <si>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</si>
  <si>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</si>
  <si>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</si>
  <si>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</si>
  <si>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</si>
  <si>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</si>
  <si>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</si>
  <si>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</si>
  <si>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</si>
  <si>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</si>
  <si>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</si>
  <si>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</si>
  <si>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</si>
  <si>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</si>
  <si>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</si>
  <si>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</si>
  <si>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</si>
  <si>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</si>
  <si>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</si>
  <si>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</si>
  <si>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</si>
  <si>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</si>
  <si>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</si>
  <si>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</si>
  <si>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</si>
  <si>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</si>
  <si>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</si>
  <si>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</si>
  <si>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</si>
  <si>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</si>
  <si>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</si>
  <si>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</si>
  <si>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</si>
  <si>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</si>
  <si>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</si>
  <si>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</si>
  <si>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</si>
  <si>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</si>
  <si>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</si>
  <si>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</si>
  <si>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</si>
  <si>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</si>
  <si>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</si>
  <si>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</si>
  <si>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</si>
  <si>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</si>
  <si>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</si>
  <si>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</si>
  <si>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</si>
  <si>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</si>
  <si>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</si>
  <si>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</si>
  <si>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</si>
  <si>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</si>
  <si>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</si>
  <si>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</si>
  <si>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</si>
  <si>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</si>
  <si>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</si>
  <si>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</si>
  <si>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</si>
  <si>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</si>
  <si>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</si>
  <si>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</si>
  <si>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</si>
  <si>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</si>
  <si>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</si>
  <si>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</si>
  <si>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</si>
  <si>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</si>
  <si>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</si>
  <si>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</si>
  <si>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</si>
  <si>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</si>
  <si>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</si>
  <si>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</si>
  <si>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</si>
  <si>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</si>
  <si>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</si>
  <si>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</si>
  <si>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</si>
  <si>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</si>
  <si>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</si>
  <si>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</si>
  <si>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</si>
  <si>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</si>
  <si>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</si>
  <si>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</si>
  <si>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</si>
  <si>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</si>
  <si>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</si>
  <si>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</si>
  <si>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</si>
  <si>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</si>
  <si>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</si>
  <si>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</si>
  <si>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</si>
  <si>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</si>
  <si>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</si>
  <si>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</si>
  <si>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</si>
  <si>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</si>
  <si>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</si>
  <si>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</si>
  <si>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</si>
  <si>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</si>
  <si>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</si>
  <si>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</si>
  <si>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</si>
  <si>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</si>
  <si>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</si>
  <si>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</si>
  <si>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</si>
  <si>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</si>
  <si>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</si>
  <si>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</si>
  <si>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</si>
  <si>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</si>
  <si>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</si>
  <si>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</si>
  <si>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</si>
  <si>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</si>
  <si>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</si>
  <si>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</si>
  <si>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</si>
  <si>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</si>
  <si>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</si>
  <si>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</si>
  <si>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</si>
  <si>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</si>
  <si>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</si>
  <si>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</si>
  <si>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</si>
  <si>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</si>
  <si>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</si>
  <si>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</si>
  <si>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</si>
  <si>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</si>
  <si>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</si>
  <si>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</si>
  <si>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</si>
  <si>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</si>
  <si>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</si>
  <si>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</si>
  <si>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</si>
  <si>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</si>
  <si>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</si>
  <si>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</si>
  <si>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</si>
  <si>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</si>
  <si>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</si>
  <si>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</si>
  <si>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</si>
  <si>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</si>
  <si>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</si>
  <si>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</si>
  <si>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</si>
  <si>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</si>
  <si>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</si>
  <si>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</si>
  <si>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</si>
  <si>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</si>
  <si>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</si>
  <si>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</si>
  <si>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</si>
  <si>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</si>
  <si>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</si>
  <si>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</si>
  <si>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</si>
  <si>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</si>
  <si>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</si>
  <si>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</si>
  <si>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</si>
  <si>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</si>
  <si>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</si>
  <si>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</si>
  <si>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</si>
  <si>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</si>
  <si>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</si>
  <si>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</si>
  <si>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</si>
  <si>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</si>
  <si>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</si>
  <si>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</si>
  <si>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</si>
  <si>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</si>
  <si>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</si>
  <si>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</si>
  <si>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</si>
  <si>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</si>
  <si>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</si>
  <si>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</si>
  <si>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</si>
  <si>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</si>
  <si>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</si>
  <si>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</si>
  <si>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</si>
  <si>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</si>
  <si>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</si>
  <si>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</si>
  <si>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</si>
  <si>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</si>
  <si>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</si>
  <si>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</si>
  <si>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</si>
  <si>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</si>
  <si>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</si>
  <si>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</si>
  <si>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</si>
  <si>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</si>
  <si>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</si>
  <si>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</si>
  <si>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</si>
  <si>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</si>
  <si>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</si>
  <si>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</si>
  <si>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</si>
  <si>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</si>
  <si>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</si>
  <si>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</si>
  <si>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</si>
  <si>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</si>
  <si>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</si>
  <si>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</si>
  <si>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</si>
  <si>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</si>
  <si>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</si>
  <si>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</si>
  <si>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</si>
  <si>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</si>
  <si>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</si>
  <si>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</si>
  <si>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</si>
  <si>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</si>
  <si>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</si>
  <si>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</si>
  <si>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</si>
  <si>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</si>
  <si>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</si>
  <si>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</si>
  <si>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</si>
  <si>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</si>
  <si>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</si>
  <si>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</si>
  <si>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</si>
  <si>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</si>
  <si>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</si>
  <si>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</si>
  <si>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</si>
  <si>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</si>
  <si>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</si>
  <si>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</si>
  <si>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</si>
  <si>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</si>
  <si>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</si>
  <si>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</si>
  <si>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</si>
  <si>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</si>
  <si>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</si>
  <si>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</si>
  <si>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</si>
  <si>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</si>
  <si>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</si>
  <si>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</si>
  <si>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</si>
  <si>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</si>
  <si>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</si>
  <si>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</si>
  <si>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</si>
  <si>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</si>
  <si>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</si>
  <si>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</si>
  <si>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</si>
  <si>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</si>
  <si>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</si>
  <si>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</si>
  <si>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</si>
  <si>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</si>
  <si>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</si>
  <si>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</si>
  <si>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</si>
  <si>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</si>
  <si>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</si>
  <si>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</si>
  <si>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</si>
  <si>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</si>
  <si>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</si>
  <si>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</si>
  <si>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</si>
  <si>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</si>
  <si>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</si>
  <si>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</si>
  <si>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</si>
  <si>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</si>
  <si>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</si>
  <si>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</si>
  <si>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</si>
  <si>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</si>
  <si>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</si>
  <si>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</si>
  <si>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</si>
  <si>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</si>
  <si>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</si>
  <si>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</si>
  <si>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</si>
  <si>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</si>
  <si>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</si>
  <si>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</si>
  <si>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</si>
  <si>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</si>
  <si>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</si>
  <si>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</si>
  <si>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</si>
  <si>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</si>
  <si>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</si>
  <si>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</si>
  <si>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</si>
  <si>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</si>
  <si>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</si>
  <si>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</si>
  <si>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</si>
  <si>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</si>
  <si>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</si>
  <si>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</si>
  <si>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</si>
  <si>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</si>
  <si>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</si>
  <si>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</si>
  <si>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</si>
  <si>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</si>
  <si>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</si>
  <si>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</si>
  <si>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</si>
  <si>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</si>
  <si>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</si>
  <si>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</si>
  <si>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</si>
  <si>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</si>
  <si>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</si>
  <si>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</si>
  <si>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</si>
  <si>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</si>
  <si>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</si>
  <si>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</si>
  <si>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</si>
  <si>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</si>
  <si>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</si>
  <si>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</si>
  <si>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</si>
  <si>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</si>
  <si>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</si>
  <si>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</si>
  <si>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</si>
  <si>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</si>
  <si>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</si>
  <si>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</si>
  <si>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</si>
  <si>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</si>
  <si>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</si>
  <si>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</si>
  <si>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</si>
  <si>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</si>
  <si>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</si>
  <si>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</si>
  <si>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</si>
  <si>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</si>
  <si>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</si>
  <si>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</si>
  <si>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</si>
  <si>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</si>
  <si>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</si>
  <si>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</si>
  <si>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</si>
  <si>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</si>
  <si>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</si>
  <si>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</si>
  <si>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</si>
  <si>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</si>
  <si>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</si>
  <si>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</si>
  <si>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</si>
  <si>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</si>
  <si>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</si>
  <si>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</si>
  <si>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</si>
  <si>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</si>
  <si>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</si>
  <si>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</si>
  <si>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</si>
  <si>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</si>
  <si>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</si>
  <si>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</si>
  <si>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</si>
  <si>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</si>
  <si>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</si>
  <si>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</si>
  <si>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</si>
  <si>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</si>
  <si>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</si>
  <si>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</si>
  <si>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</si>
  <si>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</si>
  <si>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</si>
  <si>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</si>
  <si>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</si>
  <si>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</si>
  <si>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</si>
  <si>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</si>
  <si>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</si>
  <si>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</si>
  <si>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</si>
  <si>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</si>
  <si>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</si>
  <si>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</si>
  <si>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</si>
  <si>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</si>
  <si>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</si>
  <si>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</si>
  <si>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</si>
  <si>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</si>
  <si>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</si>
  <si>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</si>
  <si>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</si>
  <si>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</si>
  <si>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</si>
  <si>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</si>
  <si>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</si>
  <si>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</si>
  <si>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</si>
  <si>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</si>
  <si>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</si>
  <si>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</si>
  <si>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</si>
  <si>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</si>
  <si>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</si>
  <si>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</si>
  <si>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</si>
  <si>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</si>
  <si>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</si>
  <si>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</si>
  <si>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</si>
  <si>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</si>
  <si>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</si>
  <si>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</si>
  <si>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</si>
  <si>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</si>
  <si>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</si>
  <si>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</si>
  <si>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</si>
  <si>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</si>
  <si>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</si>
  <si>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</si>
  <si>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</si>
  <si>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</si>
  <si>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</si>
  <si>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</si>
  <si>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</si>
  <si>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</si>
  <si>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</si>
  <si>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</si>
  <si>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</si>
  <si>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</si>
  <si>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</si>
  <si>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</si>
  <si>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</si>
  <si>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</si>
  <si>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</si>
  <si>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</si>
  <si>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</si>
  <si>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</si>
  <si>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</si>
  <si>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</si>
  <si>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</si>
  <si>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</si>
  <si>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</si>
  <si>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</si>
  <si>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</si>
  <si>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</si>
  <si>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</si>
  <si>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</si>
  <si>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</si>
  <si>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</si>
  <si>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</si>
  <si>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</si>
  <si>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</si>
  <si>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</si>
  <si>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</si>
  <si>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</si>
  <si>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</si>
  <si>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</si>
  <si>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</si>
  <si>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</si>
  <si>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</si>
  <si>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</si>
  <si>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</si>
  <si>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</si>
  <si>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</si>
  <si>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</si>
  <si>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</si>
  <si>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</si>
  <si>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</si>
  <si>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</si>
  <si>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</si>
  <si>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</si>
  <si>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</si>
  <si>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</si>
  <si>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</si>
  <si>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</si>
  <si>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</si>
  <si>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</si>
  <si>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</si>
  <si>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</si>
  <si>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</si>
  <si>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</si>
  <si>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</si>
  <si>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</si>
  <si>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</si>
  <si>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</si>
  <si>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</si>
  <si>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</si>
  <si>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</si>
  <si>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</si>
  <si>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</si>
  <si>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</si>
  <si>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</si>
  <si>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</si>
  <si>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</si>
  <si>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</si>
  <si>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</si>
  <si>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</si>
  <si>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</si>
  <si>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</si>
  <si>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</si>
  <si>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</si>
  <si>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</si>
  <si>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</si>
  <si>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</si>
  <si>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</si>
  <si>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</si>
  <si>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</si>
  <si>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</si>
  <si>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</si>
  <si>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</si>
  <si>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</si>
  <si>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</si>
  <si>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</si>
  <si>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</si>
  <si>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</si>
  <si>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</si>
  <si>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</si>
  <si>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</si>
  <si>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</si>
  <si>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</si>
  <si>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</si>
  <si>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</si>
  <si>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</si>
  <si>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</si>
  <si>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</si>
  <si>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</si>
  <si>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</si>
  <si>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</si>
  <si>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</si>
  <si>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</si>
  <si>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</si>
  <si>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</si>
  <si>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</si>
  <si>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</si>
  <si>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</si>
  <si>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</si>
  <si>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</si>
  <si>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</si>
  <si>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</si>
  <si>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</si>
  <si>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</si>
  <si>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</si>
  <si>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</si>
  <si>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</si>
  <si>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</si>
  <si>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</si>
  <si>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</si>
  <si>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</si>
  <si>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</si>
  <si>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</si>
  <si>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</si>
  <si>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</si>
  <si>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</si>
  <si>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</si>
  <si>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</si>
  <si>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</si>
  <si>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</si>
  <si>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</si>
  <si>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</si>
  <si>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</si>
  <si>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</si>
  <si>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</si>
  <si>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</si>
  <si>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</si>
  <si>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</si>
  <si>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</si>
  <si>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</si>
  <si>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</si>
  <si>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</si>
  <si>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</si>
  <si>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</si>
  <si>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</si>
  <si>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</si>
  <si>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</si>
  <si>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</si>
  <si>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</si>
  <si>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</si>
  <si>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</si>
  <si>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</si>
  <si>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</si>
  <si>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</si>
  <si>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</si>
  <si>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</si>
  <si>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</si>
  <si>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</si>
  <si>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</si>
  <si>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</si>
  <si>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</si>
  <si>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</si>
  <si>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</si>
  <si>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</si>
  <si>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</si>
  <si>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</si>
  <si>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</si>
  <si>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</si>
  <si>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</si>
  <si>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</si>
  <si>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</si>
  <si>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</si>
  <si>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</si>
  <si>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</si>
  <si>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</si>
  <si>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</si>
  <si>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</si>
  <si>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</si>
  <si>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</si>
  <si>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</si>
  <si>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</si>
  <si>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</si>
  <si>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</si>
  <si>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</si>
  <si>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</si>
  <si>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</si>
  <si>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</si>
  <si>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</si>
  <si>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</si>
  <si>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</si>
  <si>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</si>
  <si>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</si>
  <si>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</si>
  <si>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</si>
  <si>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</si>
  <si>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</si>
  <si>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</si>
  <si>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</si>
  <si>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</si>
  <si>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</si>
  <si>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</si>
  <si>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</si>
  <si>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</si>
  <si>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</si>
  <si>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</si>
  <si>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</si>
  <si>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</si>
  <si>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</si>
  <si>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</si>
  <si>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</si>
  <si>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</si>
  <si>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</si>
  <si>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</si>
  <si>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</si>
  <si>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</si>
  <si>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</si>
  <si>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</si>
  <si>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</si>
  <si>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</si>
  <si>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</si>
  <si>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</si>
  <si>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</si>
  <si>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</si>
  <si>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</si>
  <si>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</si>
  <si>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</si>
  <si>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</si>
  <si>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</si>
  <si>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</si>
  <si>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</si>
  <si>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</si>
  <si>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</si>
  <si>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</si>
  <si>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</si>
  <si>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</si>
  <si>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</si>
  <si>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</si>
  <si>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</si>
  <si>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</si>
  <si>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</si>
  <si>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</si>
  <si>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</si>
  <si>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</si>
  <si>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</si>
  <si>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</si>
  <si>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</si>
  <si>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</si>
  <si>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</si>
  <si>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</si>
  <si>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</si>
  <si>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</si>
  <si>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</si>
  <si>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</si>
  <si>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</si>
  <si>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</si>
  <si>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</si>
  <si>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</si>
  <si>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</si>
  <si>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</si>
  <si>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</si>
  <si>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</si>
  <si>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</si>
  <si>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</si>
  <si>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</si>
  <si>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</si>
  <si>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</si>
  <si>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</si>
  <si>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</si>
  <si>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</si>
  <si>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</si>
  <si>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</si>
  <si>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</si>
  <si>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</si>
  <si>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</si>
  <si>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</si>
  <si>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</si>
  <si>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</si>
  <si>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</si>
  <si>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</si>
  <si>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</si>
  <si>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</si>
  <si>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</si>
  <si>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</si>
  <si>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</si>
  <si>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</si>
  <si>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</si>
  <si>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</si>
  <si>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</si>
  <si>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</si>
  <si>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</si>
  <si>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</si>
  <si>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</si>
  <si>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</si>
  <si>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</si>
  <si>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</si>
  <si>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</si>
  <si>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</si>
  <si>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</si>
  <si>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</si>
  <si>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</si>
  <si>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</si>
  <si>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</si>
  <si>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</si>
  <si>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</si>
  <si>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</si>
  <si>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</si>
  <si>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</si>
  <si>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</si>
  <si>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</si>
  <si>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</si>
  <si>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</si>
  <si>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</si>
  <si>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</si>
  <si>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</si>
  <si>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</si>
  <si>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</si>
  <si>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</si>
  <si>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</si>
  <si>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</si>
  <si>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</si>
  <si>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</si>
  <si>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</si>
  <si>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</si>
  <si>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</si>
  <si>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</si>
  <si>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</si>
  <si>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</si>
  <si>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</si>
  <si>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</si>
  <si>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</si>
  <si>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</si>
  <si>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</si>
  <si>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</si>
  <si>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</si>
  <si>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</si>
  <si>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</si>
  <si>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</si>
  <si>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</si>
  <si>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</si>
  <si>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</si>
  <si>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</si>
  <si>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</si>
  <si>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</si>
  <si>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</si>
  <si>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</si>
  <si>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</si>
  <si>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</si>
  <si>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</si>
  <si>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</si>
  <si>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</si>
  <si>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</si>
  <si>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</si>
  <si>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</si>
  <si>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</si>
  <si>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</si>
  <si>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</si>
  <si>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</si>
  <si>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</si>
  <si>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</si>
  <si>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</si>
  <si>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</si>
  <si>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</si>
  <si>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</si>
  <si>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</si>
  <si>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</si>
  <si>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</si>
  <si>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</si>
  <si>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</si>
  <si>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</si>
  <si>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</si>
  <si>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</si>
  <si>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</si>
  <si>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</si>
  <si>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</si>
  <si>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</si>
  <si>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</si>
  <si>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</si>
  <si>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</si>
  <si>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</si>
  <si>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</si>
  <si>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</si>
  <si>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</si>
  <si>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</si>
  <si>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</si>
  <si>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</si>
  <si>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</si>
  <si>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</si>
  <si>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</si>
  <si>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</si>
  <si>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</si>
  <si>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</si>
  <si>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</si>
  <si>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</si>
  <si>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</si>
  <si>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</si>
  <si>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</si>
  <si>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</si>
  <si>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</si>
  <si>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</si>
  <si>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</si>
  <si>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</si>
  <si>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</si>
  <si>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</si>
  <si>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</si>
  <si>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</si>
  <si>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</si>
  <si>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</si>
  <si>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</si>
  <si>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</si>
  <si>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</si>
  <si>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</si>
  <si>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</si>
  <si>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</si>
  <si>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</si>
  <si>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</si>
  <si>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</si>
  <si>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</si>
  <si>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</si>
  <si>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</si>
  <si>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</si>
  <si>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</si>
  <si>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</si>
  <si>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</si>
  <si>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</si>
  <si>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</si>
  <si>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</si>
  <si>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</si>
  <si>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</si>
  <si>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</si>
  <si>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</si>
  <si>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</si>
  <si>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</si>
  <si>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</si>
  <si>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</si>
  <si>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</si>
  <si>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</si>
  <si>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</si>
  <si>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</si>
  <si>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</si>
  <si>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</si>
  <si>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</si>
  <si>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</si>
  <si>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</si>
  <si>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</si>
  <si>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</si>
  <si>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</si>
  <si>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</si>
  <si>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</si>
  <si>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</si>
  <si>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</si>
  <si>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</si>
  <si>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</si>
  <si>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</si>
  <si>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</si>
  <si>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</si>
  <si>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</si>
  <si>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</si>
  <si>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</si>
  <si>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</si>
  <si>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</si>
  <si>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</si>
  <si>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</si>
  <si>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</si>
  <si>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</si>
  <si>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</si>
  <si>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</si>
  <si>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</si>
  <si>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</si>
  <si>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</si>
  <si>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</si>
  <si>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</si>
  <si>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</si>
  <si>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</si>
  <si>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</si>
  <si>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</si>
  <si>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</si>
  <si>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</si>
  <si>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</si>
  <si>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</si>
  <si>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</si>
  <si>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</si>
  <si>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</si>
  <si>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</si>
  <si>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</si>
  <si>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</si>
  <si>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</si>
  <si>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</si>
  <si>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</si>
  <si>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</si>
  <si>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</si>
  <si>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</si>
  <si>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</si>
  <si>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</si>
  <si>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</si>
  <si>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</si>
  <si>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</si>
  <si>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</si>
  <si>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</si>
  <si>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</si>
  <si>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</si>
  <si>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</si>
  <si>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</si>
  <si>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</si>
  <si>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</si>
  <si>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</si>
  <si>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</si>
  <si>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</si>
  <si>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</si>
  <si>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</si>
  <si>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</si>
  <si>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</si>
  <si>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</si>
  <si>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</si>
  <si>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</si>
  <si>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</si>
  <si>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</si>
  <si>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</si>
  <si>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</si>
  <si>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</si>
  <si>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</si>
  <si>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</si>
  <si>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</si>
  <si>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</si>
  <si>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</si>
  <si>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</si>
  <si>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</si>
  <si>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</si>
  <si>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</si>
  <si>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</si>
  <si>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</si>
  <si>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</si>
  <si>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</si>
  <si>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</si>
  <si>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</si>
  <si>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</si>
  <si>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</si>
  <si>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</si>
  <si>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</si>
  <si>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</si>
  <si>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</si>
  <si>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</si>
  <si>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</si>
  <si>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</si>
  <si>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</si>
  <si>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</si>
  <si>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</si>
  <si>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</si>
  <si>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</si>
  <si>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</si>
  <si>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</si>
  <si>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</si>
  <si>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</si>
  <si>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</si>
  <si>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</si>
  <si>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</si>
  <si>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</si>
  <si>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</si>
  <si>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</si>
  <si>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</si>
  <si>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</si>
  <si>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</si>
  <si>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</si>
  <si>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</si>
  <si>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</si>
  <si>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</si>
  <si>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</si>
  <si>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</si>
  <si>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</si>
  <si>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</si>
  <si>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</si>
  <si>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</si>
  <si>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</si>
  <si>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</si>
  <si>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</si>
  <si>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</si>
  <si>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</si>
  <si>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</si>
  <si>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</si>
  <si>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</si>
  <si>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</si>
  <si>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</si>
  <si>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</si>
  <si>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</si>
  <si>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</si>
  <si>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</si>
  <si>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</si>
  <si>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</si>
  <si>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</si>
  <si>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</si>
  <si>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</si>
  <si>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</si>
  <si>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</si>
  <si>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</si>
  <si>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</si>
  <si>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</si>
  <si>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</si>
  <si>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</si>
  <si>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</si>
  <si>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</si>
  <si>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</si>
  <si>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</si>
  <si>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</si>
  <si>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</si>
  <si>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</si>
  <si>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</si>
  <si>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</si>
  <si>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</si>
  <si>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</si>
  <si>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</si>
  <si>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</si>
  <si>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</si>
  <si>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</si>
  <si>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</si>
  <si>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</si>
  <si>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</si>
  <si>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</si>
  <si>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</si>
  <si>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</si>
  <si>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</si>
  <si>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</si>
  <si>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</si>
  <si>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</si>
  <si>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</si>
  <si>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</si>
  <si>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</si>
  <si>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</si>
  <si>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</si>
  <si>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</si>
  <si>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</si>
  <si>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</si>
  <si>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</si>
  <si>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</si>
  <si>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</si>
  <si>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</si>
  <si>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</si>
  <si>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</si>
  <si>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</si>
  <si>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</si>
  <si>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</si>
  <si>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</si>
  <si>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</si>
  <si>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</si>
  <si>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</si>
  <si>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</si>
  <si>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</si>
  <si>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</si>
  <si>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</si>
  <si>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</si>
  <si>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</si>
  <si>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</si>
  <si>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</si>
  <si>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</si>
  <si>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</si>
  <si>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</si>
  <si>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</si>
  <si>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</si>
  <si>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</si>
  <si>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</si>
  <si>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</si>
  <si>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</si>
  <si>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</si>
  <si>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</si>
  <si>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</si>
  <si>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</si>
  <si>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</si>
  <si>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</si>
  <si>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</si>
  <si>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</si>
  <si>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</si>
  <si>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</si>
  <si>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</si>
  <si>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</si>
  <si>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</si>
  <si>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</si>
  <si>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</si>
  <si>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</si>
  <si>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</si>
  <si>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</si>
  <si>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</si>
  <si>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</si>
  <si>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</si>
  <si>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</si>
  <si>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</si>
  <si>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</si>
  <si>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</si>
  <si>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</si>
  <si>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</si>
  <si>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</si>
  <si>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</si>
  <si>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</si>
  <si>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</si>
  <si>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</si>
  <si>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</si>
  <si>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</si>
  <si>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</si>
  <si>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</si>
  <si>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</si>
  <si>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</si>
  <si>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</si>
  <si>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</si>
  <si>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</si>
  <si>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</si>
  <si>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</si>
  <si>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</si>
  <si>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</si>
  <si>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</si>
  <si>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</si>
  <si>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</si>
  <si>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</si>
  <si>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</si>
  <si>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</si>
  <si>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</si>
  <si>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</si>
  <si>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</si>
  <si>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</si>
  <si>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</si>
  <si>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</si>
  <si>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</si>
  <si>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</si>
  <si>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</si>
  <si>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</si>
  <si>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</si>
  <si>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</si>
  <si>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</si>
  <si>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</si>
  <si>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</si>
  <si>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</si>
  <si>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</si>
  <si>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</si>
  <si>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</si>
  <si>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</si>
  <si>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</si>
  <si>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</si>
  <si>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</si>
  <si>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</si>
  <si>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</si>
  <si>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</si>
  <si>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</si>
  <si>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</si>
  <si>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</si>
  <si>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</si>
  <si>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</si>
  <si>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</si>
  <si>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</si>
  <si>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</si>
  <si>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</si>
  <si>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</si>
  <si>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</si>
  <si>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</si>
  <si>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</si>
  <si>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</si>
  <si>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</si>
  <si>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</si>
  <si>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</si>
  <si>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</si>
  <si>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</si>
  <si>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</si>
  <si>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</si>
  <si>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</si>
  <si>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</si>
  <si>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</si>
  <si>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</si>
  <si>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</si>
  <si>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</si>
  <si>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</si>
  <si>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</si>
  <si>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</si>
  <si>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</si>
  <si>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</si>
  <si>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</si>
  <si>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</si>
  <si>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</si>
  <si>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</si>
  <si>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</si>
  <si>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</si>
  <si>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</si>
  <si>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</si>
  <si>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</si>
  <si>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</si>
  <si>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</si>
  <si>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</si>
  <si>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</si>
  <si>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</si>
  <si>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</si>
  <si>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</si>
  <si>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</si>
  <si>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</si>
  <si>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</si>
  <si>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</si>
  <si>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</si>
  <si>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</si>
  <si>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</si>
  <si>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</si>
  <si>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</si>
  <si>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</si>
  <si>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</si>
  <si>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</si>
  <si>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</si>
  <si>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</si>
  <si>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</si>
  <si>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</si>
  <si>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</si>
  <si>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</si>
  <si>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</si>
  <si>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</si>
  <si>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</si>
  <si>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</si>
  <si>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</si>
  <si>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</si>
  <si>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</si>
  <si>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</si>
  <si>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</si>
  <si>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</si>
  <si>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</si>
  <si>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</si>
  <si>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</si>
  <si>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</si>
  <si>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</si>
  <si>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</si>
  <si>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</si>
  <si>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</si>
  <si>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</si>
  <si>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</si>
  <si>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</si>
  <si>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</si>
  <si>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</si>
  <si>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</si>
  <si>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</si>
  <si>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</si>
  <si>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</si>
  <si>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</si>
  <si>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</si>
  <si>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</si>
  <si>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</si>
  <si>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</si>
  <si>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</si>
  <si>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</si>
  <si>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</si>
  <si>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</si>
  <si>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</si>
  <si>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</si>
  <si>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</si>
  <si>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</si>
  <si>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</si>
  <si>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</si>
  <si>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</si>
  <si>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</si>
  <si>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</si>
  <si>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</si>
  <si>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</si>
  <si>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</si>
  <si>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</si>
  <si>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</si>
  <si>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</si>
  <si>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</si>
  <si>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</si>
  <si>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</si>
  <si>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</si>
  <si>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</si>
  <si>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</si>
  <si>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</si>
  <si>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</si>
  <si>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</si>
  <si>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</si>
  <si>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</si>
  <si>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</si>
  <si>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</si>
  <si>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</si>
  <si>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</si>
  <si>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</si>
  <si>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</si>
  <si>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</si>
  <si>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</si>
  <si>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</si>
  <si>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</si>
  <si>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</si>
  <si>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</si>
  <si>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</si>
  <si>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</si>
  <si>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</si>
  <si>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</si>
  <si>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</si>
  <si>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</si>
  <si>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</si>
  <si>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</si>
  <si>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</si>
  <si>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</si>
  <si>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</si>
  <si>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</si>
  <si>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</si>
  <si>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</si>
  <si>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</si>
  <si>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</si>
  <si>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</si>
  <si>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</si>
  <si>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</si>
  <si>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</si>
  <si>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</si>
  <si>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</si>
  <si>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</si>
  <si>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</si>
  <si>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</si>
  <si>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</si>
  <si>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</si>
  <si>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</si>
  <si>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</si>
  <si>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</si>
  <si>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</si>
  <si>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</si>
  <si>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</si>
  <si>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</si>
  <si>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</si>
  <si>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</si>
  <si>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</si>
  <si>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</si>
  <si>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</si>
  <si>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</si>
  <si>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</si>
  <si>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</si>
  <si>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</si>
  <si>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</si>
  <si>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</si>
  <si>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</si>
  <si>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</si>
  <si>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</si>
  <si>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</si>
  <si>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</si>
  <si>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</si>
  <si>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</si>
  <si>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</si>
  <si>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</si>
  <si>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</si>
  <si>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</si>
  <si>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</si>
  <si>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</si>
  <si>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</si>
  <si>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</si>
  <si>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</si>
  <si>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</si>
  <si>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</si>
  <si>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</si>
  <si>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</si>
  <si>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</si>
  <si>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</si>
  <si>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</si>
  <si>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</si>
  <si>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</si>
  <si>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</si>
  <si>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</si>
  <si>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</si>
  <si>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</si>
  <si>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</si>
  <si>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</si>
  <si>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</si>
  <si>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</si>
  <si>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</si>
  <si>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</si>
  <si>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</si>
  <si>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</si>
  <si>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</si>
  <si>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</si>
  <si>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</si>
  <si>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</si>
  <si>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</si>
  <si>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</si>
  <si>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</si>
  <si>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</si>
  <si>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</si>
  <si>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</si>
  <si>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</si>
  <si>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</si>
  <si>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</si>
  <si>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</si>
  <si>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</si>
  <si>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</si>
  <si>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</si>
  <si>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</si>
  <si>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</si>
  <si>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</si>
  <si>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</si>
  <si>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</si>
  <si>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</si>
  <si>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</si>
  <si>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</si>
  <si>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</si>
  <si>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</si>
  <si>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</si>
  <si>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</si>
  <si>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</si>
  <si>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</si>
  <si>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</si>
  <si>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</si>
  <si>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</si>
  <si>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</si>
  <si>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</si>
  <si>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</si>
  <si>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</si>
  <si>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</si>
  <si>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</si>
  <si>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</si>
  <si>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</si>
  <si>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</si>
  <si>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</si>
  <si>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</si>
  <si>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</si>
  <si>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</si>
  <si>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</si>
  <si>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</si>
  <si>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</si>
  <si>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</si>
  <si>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</si>
  <si>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</si>
  <si>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</si>
  <si>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</si>
  <si>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</si>
  <si>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</si>
  <si>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</si>
  <si>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</si>
  <si>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</si>
  <si>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</si>
  <si>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</si>
  <si>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</si>
  <si>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</si>
  <si>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</si>
  <si>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</si>
  <si>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</si>
  <si>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</si>
  <si>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</si>
  <si>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</si>
  <si>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</si>
  <si>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</si>
  <si>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</si>
  <si>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</si>
  <si>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</si>
  <si>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</si>
  <si>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</si>
  <si>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</si>
  <si>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</si>
  <si>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</si>
  <si>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</si>
  <si>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</si>
  <si>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</si>
  <si>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</si>
  <si>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</si>
  <si>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</si>
  <si>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</si>
  <si>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</si>
  <si>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</si>
  <si>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</si>
  <si>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</si>
  <si>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</si>
  <si>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</si>
  <si>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</si>
  <si>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</si>
  <si>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</si>
  <si>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</si>
  <si>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</si>
  <si>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</si>
  <si>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</si>
  <si>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</si>
  <si>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</si>
  <si>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</si>
  <si>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</si>
  <si>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</si>
  <si>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</si>
  <si>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</si>
  <si>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</si>
  <si>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</si>
  <si>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</si>
  <si>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</si>
  <si>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</si>
  <si>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</si>
  <si>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</si>
  <si>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</si>
  <si>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</si>
  <si>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</si>
  <si>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</si>
  <si>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</si>
  <si>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</si>
  <si>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</si>
  <si>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</si>
  <si>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</si>
  <si>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</si>
  <si>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</si>
  <si>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</si>
  <si>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</si>
  <si>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</si>
  <si>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</si>
  <si>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</si>
  <si>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</si>
  <si>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</si>
  <si>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</si>
  <si>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</si>
  <si>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</si>
  <si>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</si>
  <si>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</si>
  <si>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</si>
  <si>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</si>
  <si>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</si>
  <si>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</si>
  <si>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</si>
  <si>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</si>
  <si>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</si>
  <si>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</si>
  <si>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</si>
  <si>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</si>
  <si>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</si>
  <si>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</si>
  <si>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</si>
  <si>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</si>
  <si>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</si>
  <si>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</si>
  <si>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</si>
  <si>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</si>
  <si>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</si>
  <si>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</si>
  <si>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</si>
  <si>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</si>
  <si>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</si>
  <si>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</si>
  <si>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</si>
  <si>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</si>
  <si>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</si>
  <si>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</si>
  <si>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</si>
  <si>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</si>
  <si>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</si>
  <si>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</si>
  <si>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</si>
  <si>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</si>
  <si>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</si>
  <si>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</si>
  <si>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</si>
  <si>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</si>
  <si>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</si>
  <si>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</si>
  <si>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</si>
  <si>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</si>
  <si>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</si>
  <si>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</si>
  <si>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</si>
  <si>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</si>
  <si>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</si>
  <si>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</si>
  <si>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</si>
  <si>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</si>
  <si>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</si>
  <si>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</si>
  <si>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</si>
  <si>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</si>
  <si>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</si>
  <si>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</si>
  <si>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</si>
  <si>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</si>
  <si>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</si>
  <si>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</si>
  <si>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</si>
  <si>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</si>
  <si>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</si>
  <si>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</si>
  <si>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</si>
  <si>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</si>
  <si>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</si>
  <si>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</si>
  <si>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</si>
  <si>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</si>
  <si>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</si>
  <si>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</si>
  <si>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</si>
  <si>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</si>
  <si>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</si>
  <si>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</si>
  <si>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</si>
  <si>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</si>
  <si>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</si>
  <si>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</si>
  <si>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</si>
  <si>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</si>
  <si>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</si>
  <si>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</si>
  <si>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</si>
  <si>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</si>
  <si>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</si>
  <si>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</si>
  <si>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</si>
  <si>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</si>
  <si>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</si>
  <si>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</si>
  <si>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</si>
  <si>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</si>
  <si>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</si>
  <si>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</si>
  <si>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</si>
  <si>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</si>
  <si>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</si>
  <si>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</si>
  <si>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</si>
  <si>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</si>
  <si>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</si>
  <si>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</si>
  <si>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</si>
  <si>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</si>
  <si>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</si>
  <si>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</si>
  <si>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</si>
  <si>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</si>
  <si>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</si>
  <si>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</si>
  <si>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</si>
  <si>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</si>
  <si>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</si>
  <si>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</si>
  <si>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</si>
  <si>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</si>
  <si>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</si>
  <si>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</si>
  <si>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</si>
  <si>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</si>
  <si>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</si>
  <si>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</si>
  <si>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</si>
  <si>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</si>
  <si>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</si>
  <si>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</si>
  <si>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</si>
  <si>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</si>
  <si>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</si>
  <si>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</si>
  <si>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</si>
  <si>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</si>
  <si>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</si>
  <si>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</si>
  <si>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</si>
  <si>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</si>
  <si>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</si>
  <si>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</si>
  <si>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</si>
  <si>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</si>
  <si>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</si>
  <si>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</si>
  <si>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</si>
  <si>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</si>
  <si>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</si>
  <si>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</si>
  <si>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</si>
  <si>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</si>
  <si>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</si>
  <si>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</si>
  <si>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</si>
  <si>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</si>
  <si>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</si>
  <si>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</si>
  <si>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</si>
  <si>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</si>
  <si>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</si>
  <si>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</si>
  <si>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</si>
  <si>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</si>
  <si>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</si>
  <si>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</si>
  <si>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</si>
  <si>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</si>
  <si>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</si>
  <si>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</si>
  <si>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</si>
  <si>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</si>
  <si>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</si>
  <si>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</si>
  <si>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</si>
  <si>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</si>
  <si>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</si>
  <si>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</si>
  <si>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</si>
  <si>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</si>
  <si>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</si>
  <si>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</si>
  <si>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</si>
  <si>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</si>
  <si>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</si>
  <si>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</si>
  <si>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</si>
  <si>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</si>
  <si>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</si>
  <si>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</si>
  <si>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</si>
  <si>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</si>
  <si>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</si>
  <si>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</si>
  <si>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</si>
  <si>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</si>
  <si>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</si>
  <si>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</si>
  <si>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</si>
  <si>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</si>
  <si>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</si>
  <si>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</si>
  <si>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</si>
  <si>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</si>
  <si>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</si>
  <si>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</si>
  <si>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</si>
  <si>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</si>
  <si>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</si>
  <si>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</si>
  <si>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</si>
  <si>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</si>
  <si>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</si>
  <si>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</si>
  <si>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</si>
  <si>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</si>
  <si>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</si>
  <si>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</si>
  <si>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</si>
  <si>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</si>
  <si>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</si>
  <si>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</si>
  <si>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</si>
  <si>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</si>
  <si>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</si>
  <si>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</si>
  <si>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</si>
  <si>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</si>
  <si>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</si>
  <si>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</si>
  <si>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</si>
  <si>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</si>
  <si>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</si>
  <si>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</si>
  <si>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</si>
  <si>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</si>
  <si>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</si>
  <si>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</si>
  <si>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</si>
  <si>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</si>
  <si>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</si>
  <si>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</si>
  <si>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</si>
  <si>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</si>
  <si>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</si>
  <si>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</si>
  <si>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</si>
  <si>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</si>
  <si>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</si>
  <si>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</si>
  <si>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</si>
  <si>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</si>
  <si>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</si>
  <si>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</si>
  <si>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</si>
  <si>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</si>
  <si>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</si>
  <si>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</si>
  <si>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</si>
  <si>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</si>
  <si>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</si>
  <si>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</si>
  <si>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</si>
  <si>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</si>
  <si>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</si>
  <si>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</si>
  <si>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</si>
  <si>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</si>
  <si>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</si>
  <si>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</si>
  <si>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</si>
  <si>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</si>
  <si>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</si>
  <si>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</si>
  <si>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</si>
  <si>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</si>
  <si>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</si>
  <si>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</si>
  <si>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</si>
  <si>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</si>
  <si>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</si>
  <si>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</si>
  <si>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</si>
  <si>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</si>
  <si>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</si>
  <si>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</si>
  <si>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</si>
  <si>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</si>
  <si>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</si>
  <si>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</si>
  <si>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</si>
  <si>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</si>
  <si>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</si>
  <si>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</si>
  <si>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</si>
  <si>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</si>
  <si>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</si>
  <si>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</si>
  <si>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</si>
  <si>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</si>
  <si>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</si>
  <si>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</si>
  <si>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</si>
  <si>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</si>
  <si>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</si>
  <si>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</si>
  <si>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</si>
  <si>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</si>
  <si>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</si>
  <si>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</si>
  <si>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</si>
  <si>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</si>
  <si>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</si>
  <si>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</si>
  <si>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</si>
  <si>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</si>
  <si>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</si>
  <si>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</si>
  <si>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</si>
  <si>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</si>
  <si>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</si>
  <si>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</si>
  <si>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</si>
  <si>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</si>
  <si>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</si>
  <si>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</si>
  <si>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</si>
  <si>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</si>
  <si>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</si>
  <si>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</si>
  <si>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</si>
  <si>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</si>
  <si>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</si>
  <si>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</si>
  <si>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</si>
  <si>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</si>
  <si>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</si>
  <si>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</si>
  <si>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</si>
  <si>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</si>
  <si>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</si>
  <si>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</si>
  <si>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</si>
  <si>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</si>
  <si>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</si>
  <si>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</si>
  <si>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</si>
  <si>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</si>
  <si>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</si>
  <si>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</si>
  <si>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</si>
  <si>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</si>
  <si>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</si>
  <si>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</si>
  <si>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</si>
  <si>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</si>
  <si>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</si>
  <si>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</si>
  <si>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</si>
  <si>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</si>
  <si>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</si>
  <si>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</si>
  <si>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</si>
  <si>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</si>
  <si>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</si>
  <si>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</si>
  <si>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</si>
  <si>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</si>
  <si>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</si>
  <si>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</si>
  <si>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</si>
  <si>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</si>
  <si>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</si>
  <si>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</si>
  <si>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</si>
  <si>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</si>
  <si>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</si>
  <si>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</si>
  <si>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</si>
  <si>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</si>
  <si>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</si>
  <si>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</si>
  <si>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</si>
  <si>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</si>
  <si>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</si>
  <si>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</si>
  <si>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</si>
  <si>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</si>
  <si>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</si>
  <si>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</si>
  <si>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</si>
  <si>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</si>
  <si>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</si>
  <si>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</si>
  <si>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</si>
  <si>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</si>
  <si>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</si>
  <si>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</si>
  <si>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</si>
  <si>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</si>
  <si>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</si>
  <si>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</si>
  <si>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</si>
  <si>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</si>
  <si>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</si>
  <si>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</si>
  <si>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</si>
  <si>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</si>
  <si>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</si>
  <si>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</si>
  <si>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</si>
  <si>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</si>
  <si>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</si>
  <si>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</si>
  <si>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</si>
  <si>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</si>
  <si>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</si>
  <si>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</si>
  <si>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</si>
  <si>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</si>
  <si>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</si>
  <si>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</si>
  <si>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</si>
  <si>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</si>
  <si>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</si>
  <si>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</si>
  <si>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</si>
  <si>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</si>
  <si>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</si>
  <si>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</si>
  <si>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</si>
  <si>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</si>
  <si>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</si>
  <si>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</si>
  <si>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</si>
  <si>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</si>
  <si>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</si>
  <si>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</si>
  <si>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</si>
  <si>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</si>
  <si>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</si>
  <si>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</si>
  <si>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</si>
  <si>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</si>
  <si>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</si>
  <si>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</si>
  <si>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</si>
  <si>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</si>
  <si>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</si>
  <si>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</si>
  <si>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</si>
  <si>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</si>
  <si>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</si>
  <si>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</si>
  <si>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</si>
  <si>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</si>
  <si>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</si>
  <si>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</si>
  <si>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</si>
  <si>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</si>
  <si>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</si>
  <si>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</si>
  <si>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</si>
  <si>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</si>
  <si>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</si>
  <si>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</si>
  <si>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</si>
  <si>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</si>
  <si>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</si>
  <si>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</si>
  <si>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</si>
  <si>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</si>
  <si>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</si>
  <si>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</si>
  <si>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</si>
  <si>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</si>
  <si>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</si>
  <si>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</si>
  <si>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</si>
  <si>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</si>
  <si>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</si>
  <si>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</si>
  <si>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</si>
  <si>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</si>
  <si>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</si>
  <si>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</si>
  <si>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</si>
  <si>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</si>
  <si>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</si>
  <si>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</si>
  <si>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</si>
  <si>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</si>
  <si>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</si>
  <si>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</si>
  <si>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</si>
  <si>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</si>
  <si>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</si>
  <si>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</si>
  <si>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</si>
  <si>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</si>
  <si>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</si>
  <si>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</si>
  <si>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</si>
  <si>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</si>
  <si>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</si>
  <si>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</si>
  <si>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</si>
  <si>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</si>
  <si>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</si>
  <si>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</si>
  <si>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</si>
  <si>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</si>
  <si>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</si>
  <si>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</si>
  <si>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</si>
  <si>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</si>
  <si>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</si>
  <si>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</si>
  <si>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</si>
  <si>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</si>
  <si>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</si>
  <si>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</si>
  <si>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</si>
  <si>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</si>
  <si>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</si>
  <si>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</si>
  <si>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</si>
  <si>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</si>
  <si>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</si>
  <si>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</si>
  <si>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</si>
  <si>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</si>
  <si>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</si>
  <si>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</si>
  <si>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</si>
  <si>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</si>
  <si>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</si>
  <si>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</si>
  <si>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</si>
  <si>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</si>
  <si>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</si>
  <si>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</si>
  <si>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</si>
  <si>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</si>
  <si>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</si>
  <si>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</si>
  <si>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</si>
  <si>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</si>
  <si>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</si>
  <si>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</si>
  <si>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</si>
  <si>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</si>
  <si>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</si>
  <si>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</si>
  <si>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</si>
  <si>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</si>
  <si>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</si>
  <si>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</si>
  <si>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</si>
  <si>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</si>
  <si>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</si>
  <si>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</si>
  <si>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</si>
  <si>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</si>
  <si>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</si>
  <si>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</si>
  <si>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</si>
  <si>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</si>
  <si>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</si>
  <si>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</si>
  <si>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</si>
  <si>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</si>
  <si>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</si>
  <si>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</si>
  <si>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</si>
  <si>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</si>
  <si>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</si>
  <si>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</si>
  <si>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</si>
  <si>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</si>
  <si>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</si>
  <si>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</si>
  <si>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</si>
  <si>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</si>
  <si>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</si>
  <si>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</si>
  <si>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</si>
  <si>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</si>
  <si>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</si>
  <si>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</si>
  <si>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</si>
  <si>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</si>
  <si>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</si>
  <si>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</si>
  <si>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</si>
  <si>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</si>
  <si>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</si>
  <si>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</si>
  <si>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</si>
  <si>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</si>
  <si>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</si>
  <si>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</si>
  <si>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</si>
  <si>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</si>
  <si>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</si>
  <si>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</si>
  <si>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</si>
  <si>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</si>
  <si>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</si>
  <si>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</si>
  <si>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</si>
  <si>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</si>
  <si>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</si>
  <si>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</si>
  <si>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</si>
  <si>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</si>
  <si>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</si>
  <si>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</si>
  <si>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</si>
  <si>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</si>
  <si>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</si>
  <si>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</si>
  <si>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</si>
  <si>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</si>
  <si>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</si>
  <si>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</si>
  <si>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</si>
  <si>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</si>
  <si>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</si>
  <si>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</si>
  <si>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</si>
  <si>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</si>
  <si>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</si>
  <si>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</si>
  <si>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</si>
  <si>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</si>
  <si>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</si>
  <si>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</si>
  <si>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</si>
  <si>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</si>
  <si>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</si>
  <si>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</si>
  <si>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</si>
  <si>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</si>
  <si>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</si>
  <si>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</si>
  <si>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</si>
  <si>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</si>
  <si>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</si>
  <si>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</si>
  <si>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</si>
  <si>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</si>
  <si>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</si>
  <si>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</si>
  <si>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</si>
  <si>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</si>
  <si>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</si>
  <si>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</si>
  <si>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</si>
  <si>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</si>
  <si>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</si>
  <si>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</si>
  <si>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</si>
  <si>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</si>
  <si>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</si>
  <si>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</si>
  <si>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</si>
  <si>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</si>
  <si>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</si>
  <si>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</si>
  <si>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</si>
  <si>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</si>
  <si>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</si>
  <si>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</si>
  <si>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</si>
  <si>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</si>
  <si>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</si>
  <si>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</si>
  <si>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</si>
  <si>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</si>
  <si>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</si>
  <si>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</si>
  <si>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</si>
  <si>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</si>
  <si>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</si>
  <si>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</si>
  <si>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</si>
  <si>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</si>
  <si>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</si>
  <si>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</si>
  <si>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</si>
  <si>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</si>
  <si>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</si>
  <si>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</si>
  <si>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</si>
  <si>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</si>
  <si>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</si>
  <si>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</si>
  <si>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</si>
  <si>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</si>
  <si>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</si>
  <si>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</si>
  <si>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</si>
  <si>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</si>
  <si>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</si>
  <si>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</si>
  <si>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</si>
  <si>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</si>
  <si>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</si>
  <si>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</si>
  <si>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</si>
  <si>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</si>
  <si>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</si>
  <si>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</si>
  <si>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</si>
  <si>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</si>
  <si>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</si>
  <si>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</si>
  <si>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</si>
  <si>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</si>
  <si>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</si>
  <si>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</si>
  <si>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</si>
  <si>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</si>
  <si>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</si>
  <si>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</si>
  <si>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</si>
  <si>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</si>
  <si>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</si>
  <si>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</si>
  <si>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</si>
  <si>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</si>
  <si>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</si>
  <si>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</si>
  <si>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</si>
  <si>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</si>
  <si>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</si>
  <si>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</si>
  <si>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</si>
  <si>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</si>
  <si>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</si>
  <si>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</si>
  <si>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</si>
  <si>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</si>
  <si>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</si>
  <si>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</si>
  <si>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</si>
  <si>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</si>
  <si>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</si>
  <si>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</si>
  <si>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</si>
  <si>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</si>
  <si>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</si>
  <si>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</si>
  <si>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</si>
  <si>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</si>
  <si>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</si>
  <si>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</si>
  <si>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</si>
  <si>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</si>
  <si>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</si>
  <si>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</si>
  <si>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</si>
  <si>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</si>
  <si>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</si>
  <si>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</si>
  <si>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</si>
  <si>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</si>
  <si>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</si>
  <si>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</si>
  <si>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</si>
  <si>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</si>
  <si>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</si>
  <si>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</si>
  <si>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</si>
  <si>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</si>
  <si>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</si>
  <si>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</si>
  <si>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</si>
  <si>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</si>
  <si>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</si>
  <si>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</si>
  <si>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</si>
  <si>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</si>
  <si>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</si>
  <si>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</si>
  <si>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</si>
  <si>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</si>
  <si>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</si>
  <si>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</si>
  <si>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</si>
  <si>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</si>
  <si>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</si>
  <si>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</si>
  <si>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</si>
  <si>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</si>
  <si>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</si>
  <si>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</si>
  <si>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</si>
  <si>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</si>
  <si>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</si>
  <si>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</si>
  <si>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</si>
  <si>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</si>
  <si>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</si>
  <si>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</si>
  <si>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</si>
  <si>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</si>
  <si>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</si>
  <si>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</si>
  <si>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</si>
  <si>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</si>
  <si>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</si>
  <si>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</si>
  <si>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</si>
  <si>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</si>
  <si>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</si>
  <si>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</si>
  <si>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</si>
  <si>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</si>
  <si>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</si>
  <si>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</si>
  <si>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</si>
  <si>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</si>
  <si>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</si>
  <si>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</si>
  <si>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</si>
  <si>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</si>
  <si>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</si>
  <si>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</si>
  <si>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</si>
  <si>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</si>
  <si>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</si>
  <si>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</si>
  <si>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</si>
  <si>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</si>
  <si>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</si>
  <si>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</si>
  <si>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</si>
  <si>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</si>
  <si>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</si>
  <si>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</si>
  <si>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</si>
  <si>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</si>
  <si>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</si>
  <si>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</si>
  <si>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</si>
  <si>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</si>
  <si>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</si>
  <si>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</si>
  <si>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</si>
  <si>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</si>
  <si>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</si>
  <si>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</si>
  <si>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</si>
  <si>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</si>
  <si>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</si>
  <si>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</si>
  <si>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</si>
  <si>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</si>
  <si>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</si>
  <si>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</si>
  <si>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</si>
  <si>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</si>
  <si>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</si>
  <si>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</si>
  <si>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</si>
  <si>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</si>
  <si>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</si>
  <si>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</si>
  <si>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</si>
  <si>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</si>
  <si>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</si>
  <si>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</si>
  <si>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</si>
  <si>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</si>
  <si>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</si>
  <si>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</si>
  <si>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</si>
  <si>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</si>
  <si>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</si>
  <si>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</si>
  <si>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</si>
  <si>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</si>
  <si>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</si>
  <si>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</si>
  <si>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</si>
  <si>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</si>
  <si>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</si>
  <si>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</si>
  <si>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</si>
  <si>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</si>
  <si>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</si>
  <si>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</si>
  <si>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</si>
  <si>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</si>
  <si>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</si>
  <si>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</si>
  <si>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</si>
  <si>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</si>
  <si>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</si>
  <si>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</si>
  <si>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</si>
  <si>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</si>
  <si>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</si>
  <si>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</si>
  <si>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</si>
  <si>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</si>
  <si>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</si>
  <si>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</si>
  <si>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</si>
  <si>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</si>
  <si>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</si>
  <si>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</si>
  <si>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</si>
  <si>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</si>
  <si>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</si>
  <si>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</si>
  <si>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</si>
  <si>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</si>
  <si>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</si>
  <si>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</si>
  <si>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</si>
  <si>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</si>
  <si>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</si>
  <si>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</si>
  <si>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</si>
  <si>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</si>
  <si>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</si>
  <si>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</si>
  <si>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</si>
  <si>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</si>
  <si>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</si>
  <si>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</si>
  <si>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</si>
  <si>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</si>
  <si>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</si>
  <si>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</si>
  <si>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</si>
  <si>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</si>
  <si>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</si>
  <si>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</si>
  <si>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</si>
  <si>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</si>
  <si>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</si>
  <si>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</si>
  <si>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</si>
  <si>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</si>
  <si>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</si>
  <si>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</si>
  <si>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</si>
  <si>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</si>
  <si>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</si>
  <si>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</si>
  <si>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</si>
  <si>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</si>
  <si>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</si>
  <si>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</si>
  <si>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</si>
  <si>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</si>
  <si>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</si>
  <si>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</si>
  <si>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</si>
  <si>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</si>
  <si>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</si>
  <si>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</si>
  <si>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</si>
  <si>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</si>
  <si>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</si>
  <si>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</si>
  <si>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</si>
  <si>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</si>
  <si>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</si>
  <si>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</si>
  <si>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</si>
  <si>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</si>
  <si>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</si>
  <si>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</si>
  <si>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</si>
  <si>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</si>
  <si>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</si>
  <si>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</si>
  <si>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</si>
  <si>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</si>
  <si>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</si>
  <si>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</si>
  <si>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</si>
  <si>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</si>
  <si>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</si>
  <si>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</si>
  <si>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</si>
  <si>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</si>
  <si>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</si>
  <si>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</si>
  <si>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</si>
  <si>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</si>
  <si>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</si>
  <si>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</si>
  <si>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</si>
  <si>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</si>
  <si>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</si>
  <si>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</si>
  <si>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</si>
  <si>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</si>
  <si>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</si>
  <si>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</si>
  <si>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</si>
  <si>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</si>
  <si>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</si>
  <si>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</si>
  <si>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</si>
  <si>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</si>
  <si>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</si>
  <si>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</si>
  <si>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</si>
  <si>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</si>
  <si>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</si>
  <si>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</si>
  <si>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</si>
  <si>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</si>
  <si>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</si>
  <si>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</si>
  <si>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</si>
  <si>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</si>
  <si>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</si>
  <si>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</si>
  <si>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</si>
  <si>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</si>
  <si>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</si>
  <si>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</si>
  <si>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</si>
  <si>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</si>
  <si>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</si>
  <si>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</si>
  <si>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</si>
  <si>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</si>
  <si>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</si>
  <si>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</si>
  <si>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</si>
  <si>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</si>
  <si>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</si>
  <si>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</si>
  <si>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</si>
  <si>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</si>
  <si>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</si>
  <si>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</si>
  <si>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</si>
  <si>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</si>
  <si>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</si>
  <si>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</si>
  <si>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</si>
  <si>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</si>
  <si>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</si>
  <si>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</si>
  <si>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</si>
  <si>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</si>
  <si>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</si>
  <si>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</si>
  <si>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</si>
  <si>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</si>
  <si>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</si>
  <si>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</si>
  <si>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</si>
  <si>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</si>
  <si>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</si>
  <si>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</si>
  <si>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</si>
  <si>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</si>
  <si>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</si>
  <si>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</si>
  <si>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</si>
  <si>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</si>
  <si>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</si>
  <si>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</si>
  <si>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</si>
  <si>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</si>
  <si>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</si>
  <si>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</si>
  <si>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</si>
  <si>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</si>
  <si>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</si>
  <si>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</si>
  <si>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</si>
  <si>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</si>
  <si>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</si>
  <si>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</si>
  <si>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</si>
  <si>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</si>
  <si>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</si>
  <si>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</si>
  <si>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</si>
  <si>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</si>
  <si>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</si>
  <si>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</si>
  <si>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</si>
  <si>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</si>
  <si>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</si>
  <si>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</si>
  <si>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</si>
  <si>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</si>
  <si>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</si>
  <si>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</si>
  <si>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</si>
  <si>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</si>
  <si>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</si>
  <si>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</si>
  <si>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</si>
  <si>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</si>
  <si>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</si>
  <si>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</si>
  <si>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</si>
  <si>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</si>
  <si>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</si>
  <si>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</si>
  <si>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</si>
  <si>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</si>
  <si>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</si>
  <si>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</si>
  <si>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</si>
  <si>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</si>
  <si>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</si>
  <si>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</si>
  <si>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</si>
  <si>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</si>
  <si>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</si>
  <si>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</si>
  <si>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</si>
  <si>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</si>
  <si>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</si>
  <si>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</si>
  <si>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</si>
  <si>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</si>
  <si>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</si>
  <si>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</si>
  <si>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</si>
  <si>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</si>
  <si>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</si>
  <si>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</si>
  <si>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</si>
  <si>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</si>
  <si>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</si>
  <si>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</si>
  <si>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</si>
  <si>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</si>
  <si>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</si>
  <si>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</si>
  <si>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</si>
  <si>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</si>
  <si>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</si>
  <si>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</si>
  <si>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</si>
  <si>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</si>
  <si>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</si>
  <si>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</si>
  <si>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</si>
  <si>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</si>
  <si>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</si>
  <si>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</si>
  <si>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</si>
  <si>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</si>
  <si>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</si>
  <si>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</si>
  <si>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</si>
  <si>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</si>
  <si>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</si>
  <si>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</si>
  <si>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</si>
  <si>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</si>
  <si>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</si>
  <si>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</si>
  <si>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</si>
  <si>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</si>
  <si>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</si>
  <si>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</si>
  <si>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</si>
  <si>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</si>
  <si>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</si>
  <si>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</si>
  <si>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</si>
  <si>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</si>
  <si>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</si>
  <si>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</si>
  <si>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</si>
  <si>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</si>
  <si>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</si>
  <si>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</si>
  <si>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</si>
  <si>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</si>
  <si>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</si>
  <si>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</si>
  <si>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</si>
  <si>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</si>
  <si>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</si>
  <si>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</si>
  <si>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</si>
  <si>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</si>
  <si>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</si>
  <si>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</si>
  <si>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</si>
  <si>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</si>
  <si>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</si>
  <si>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</si>
  <si>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</si>
  <si>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</si>
  <si>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</si>
  <si>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</si>
  <si>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</si>
  <si>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</si>
  <si>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</si>
  <si>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</si>
  <si>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</si>
  <si>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</si>
  <si>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</si>
  <si>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</si>
  <si>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</si>
  <si>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</si>
  <si>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</si>
  <si>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</si>
  <si>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</si>
  <si>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</si>
  <si>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</si>
  <si>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</si>
  <si>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</si>
  <si>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</si>
  <si>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</si>
  <si>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</si>
  <si>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</si>
  <si>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</si>
  <si>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</si>
  <si>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</si>
  <si>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</si>
  <si>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</si>
  <si>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</si>
  <si>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</si>
  <si>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</si>
  <si>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</si>
  <si>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</si>
  <si>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</si>
  <si>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</si>
  <si>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</si>
  <si>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</si>
  <si>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</si>
  <si>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</si>
  <si>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</si>
  <si>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</si>
  <si>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</si>
  <si>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</si>
  <si>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</si>
  <si>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</si>
  <si>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</si>
  <si>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</si>
  <si>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</si>
  <si>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</si>
  <si>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</si>
  <si>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</si>
  <si>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</si>
  <si>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</si>
  <si>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</si>
  <si>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</si>
  <si>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</si>
  <si>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</si>
  <si>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</si>
  <si>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</si>
  <si>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</si>
  <si>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</si>
  <si>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</si>
  <si>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</si>
  <si>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</si>
  <si>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</si>
  <si>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</si>
  <si>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</si>
  <si>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</si>
  <si>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</si>
  <si>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</si>
  <si>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</si>
  <si>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</si>
  <si>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</si>
  <si>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</si>
  <si>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</si>
  <si>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</si>
  <si>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</si>
  <si>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</si>
  <si>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</si>
  <si>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</si>
  <si>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</si>
  <si>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</si>
  <si>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</si>
  <si>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</si>
  <si>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</si>
  <si>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</si>
  <si>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</si>
  <si>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</si>
  <si>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</si>
  <si>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</si>
  <si>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</si>
  <si>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</si>
  <si>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</si>
  <si>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</si>
  <si>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</si>
  <si>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</si>
  <si>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</si>
  <si>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</si>
  <si>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</si>
  <si>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</si>
  <si>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</si>
  <si>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</si>
  <si>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</si>
  <si>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</si>
  <si>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</si>
  <si>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</si>
  <si>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</si>
  <si>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</si>
  <si>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</si>
  <si>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</si>
  <si>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</si>
  <si>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</si>
  <si>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</si>
  <si>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</si>
  <si>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</si>
  <si>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</si>
  <si>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</si>
  <si>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</si>
  <si>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</si>
  <si>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</si>
  <si>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</si>
  <si>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</si>
  <si>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</si>
  <si>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</si>
  <si>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</si>
  <si>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</si>
  <si>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</si>
  <si>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</si>
  <si>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</si>
  <si>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</si>
  <si>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</si>
  <si>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</si>
  <si>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</si>
  <si>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</si>
  <si>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</si>
  <si>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</si>
  <si>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</si>
  <si>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</si>
  <si>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</si>
  <si>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</si>
  <si>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</si>
  <si>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</si>
  <si>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</si>
  <si>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</si>
  <si>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</si>
  <si>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</si>
  <si>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</si>
  <si>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</si>
  <si>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</si>
  <si>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</si>
  <si>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</si>
  <si>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</si>
  <si>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</si>
  <si>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</si>
  <si>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</si>
  <si>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</si>
  <si>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</si>
  <si>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</si>
  <si>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</si>
  <si>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</si>
  <si>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</si>
  <si>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</si>
  <si>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</si>
  <si>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</si>
  <si>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</si>
  <si>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</si>
  <si>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</si>
  <si>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</si>
  <si>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</si>
  <si>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</si>
  <si>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</si>
  <si>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</si>
  <si>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</si>
  <si>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</si>
  <si>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</si>
  <si>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</si>
  <si>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</si>
  <si>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</si>
  <si>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</si>
  <si>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</si>
  <si>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</si>
  <si>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</si>
  <si>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</si>
  <si>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</si>
  <si>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</si>
  <si>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</si>
  <si>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</si>
  <si>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</si>
  <si>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</si>
  <si>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</si>
  <si>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</si>
  <si>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</si>
  <si>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</si>
  <si>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</si>
  <si>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</si>
  <si>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</si>
  <si>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</si>
  <si>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</si>
  <si>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</si>
  <si>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</si>
  <si>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</si>
  <si>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</si>
  <si>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</si>
  <si>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</si>
  <si>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</si>
  <si>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</si>
  <si>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</si>
  <si>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</si>
  <si>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</si>
  <si>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</si>
  <si>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</si>
  <si>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</si>
  <si>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</si>
  <si>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</si>
  <si>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</si>
  <si>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</si>
  <si>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</si>
  <si>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</si>
  <si>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</si>
  <si>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</si>
  <si>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</si>
  <si>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</si>
  <si>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</si>
  <si>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</si>
  <si>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</si>
  <si>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</si>
  <si>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</si>
  <si>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</si>
  <si>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</si>
  <si>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</si>
  <si>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</si>
  <si>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</si>
  <si>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</si>
  <si>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</si>
  <si>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</si>
  <si>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</si>
  <si>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</si>
  <si>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</si>
  <si>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</si>
  <si>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</si>
  <si>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</si>
  <si>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</si>
  <si>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</si>
  <si>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</si>
  <si>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</si>
  <si>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</si>
  <si>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</si>
  <si>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</si>
  <si>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</si>
  <si>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</si>
  <si>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</si>
  <si>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</si>
  <si>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</si>
  <si>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</si>
  <si>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</si>
  <si>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</si>
  <si>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</si>
  <si>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</si>
  <si>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</si>
  <si>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</si>
  <si>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</si>
  <si>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</si>
  <si>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</si>
  <si>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</si>
  <si>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</si>
  <si>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</si>
  <si>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</si>
  <si>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</si>
  <si>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</si>
  <si>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</si>
  <si>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</si>
  <si>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</si>
  <si>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</si>
  <si>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</si>
  <si>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</si>
  <si>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</si>
  <si>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</si>
  <si>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</si>
  <si>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</si>
  <si>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</si>
  <si>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</si>
  <si>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</si>
  <si>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</si>
  <si>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</si>
  <si>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</si>
  <si>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</si>
  <si>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</si>
  <si>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</si>
  <si>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</si>
  <si>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</si>
  <si>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</si>
  <si>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</si>
  <si>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</si>
  <si>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</si>
  <si>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</si>
  <si>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</si>
  <si>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</si>
  <si>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</si>
  <si>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</si>
  <si>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</si>
  <si>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</si>
  <si>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</si>
  <si>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</si>
  <si>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</si>
  <si>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</si>
  <si>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</si>
  <si>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</si>
  <si>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</si>
  <si>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</si>
  <si>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</si>
  <si>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</si>
  <si>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</si>
  <si>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</si>
  <si>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</si>
  <si>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</si>
  <si>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</si>
  <si>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</si>
  <si>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</si>
  <si>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</si>
  <si>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</si>
  <si>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</si>
  <si>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</si>
  <si>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</si>
  <si>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</si>
  <si>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</si>
  <si>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</si>
  <si>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</si>
  <si>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</si>
  <si>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</si>
  <si>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</si>
  <si>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</si>
  <si>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</si>
  <si>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</si>
  <si>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</si>
  <si>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</si>
  <si>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</si>
  <si>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</si>
  <si>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</si>
  <si>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</si>
  <si>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</si>
  <si>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</si>
  <si>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</si>
  <si>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</si>
  <si>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</si>
  <si>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</si>
  <si>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</si>
  <si>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</si>
  <si>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</si>
  <si>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</si>
  <si>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</si>
  <si>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</si>
  <si>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</si>
  <si>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</si>
  <si>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</si>
  <si>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</si>
  <si>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</si>
  <si>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</si>
  <si>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</si>
  <si>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</si>
  <si>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</si>
  <si>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</si>
  <si>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</si>
  <si>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</si>
  <si>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</si>
  <si>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</si>
  <si>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</si>
  <si>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</si>
  <si>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</si>
  <si>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</si>
  <si>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</si>
  <si>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</si>
  <si>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</si>
  <si>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</si>
  <si>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</si>
  <si>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</si>
  <si>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</si>
  <si>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</si>
  <si>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</si>
  <si>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</si>
  <si>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</si>
  <si>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</si>
  <si>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</si>
  <si>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</si>
  <si>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</si>
  <si>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</si>
  <si>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</si>
  <si>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</si>
  <si>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</si>
  <si>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</si>
  <si>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</si>
  <si>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</si>
  <si>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</si>
  <si>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</si>
  <si>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</si>
  <si>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</si>
  <si>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</si>
  <si>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</si>
  <si>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</si>
  <si>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</si>
  <si>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</si>
  <si>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</si>
  <si>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</si>
  <si>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</si>
  <si>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</si>
  <si>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</si>
  <si>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</si>
  <si>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</si>
  <si>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</si>
  <si>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</si>
  <si>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</si>
  <si>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</si>
  <si>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</si>
  <si>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</si>
  <si>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</si>
  <si>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</si>
  <si>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</si>
  <si>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</si>
  <si>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</si>
  <si>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</si>
  <si>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</si>
  <si>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</si>
  <si>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</si>
  <si>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</si>
  <si>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</si>
  <si>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</si>
  <si>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</si>
  <si>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</si>
  <si>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</si>
  <si>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</si>
  <si>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</si>
  <si>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</si>
  <si>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</si>
  <si>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</si>
  <si>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</si>
  <si>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</si>
  <si>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</si>
  <si>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</si>
  <si>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</si>
  <si>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</si>
  <si>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</si>
  <si>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</si>
  <si>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</si>
  <si>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</si>
  <si>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</si>
  <si>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</si>
  <si>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</si>
  <si>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</si>
  <si>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</si>
  <si>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</si>
  <si>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</si>
  <si>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</si>
  <si>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</si>
  <si>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</si>
  <si>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</si>
  <si>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</si>
  <si>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</si>
  <si>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</si>
  <si>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</si>
  <si>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</si>
  <si>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</si>
  <si>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</si>
  <si>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</si>
  <si>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</si>
  <si>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</si>
  <si>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</si>
  <si>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</si>
  <si>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</si>
  <si>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</si>
  <si>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</si>
  <si>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</si>
  <si>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</si>
  <si>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</si>
  <si>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</si>
  <si>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</si>
  <si>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</si>
  <si>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</si>
  <si>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</si>
  <si>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</si>
  <si>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</si>
  <si>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</si>
  <si>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</si>
  <si>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</si>
  <si>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</si>
  <si>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</si>
  <si>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</si>
  <si>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</si>
  <si>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</si>
  <si>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</si>
  <si>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</si>
  <si>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</si>
  <si>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</si>
  <si>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</si>
  <si>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</si>
  <si>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</si>
  <si>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</si>
  <si>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</si>
  <si>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</si>
  <si>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</si>
  <si>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</si>
  <si>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</si>
  <si>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</si>
  <si>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</si>
  <si>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</si>
  <si>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</si>
  <si>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</si>
  <si>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</si>
  <si>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</si>
  <si>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</si>
  <si>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</si>
  <si>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</si>
  <si>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</si>
  <si>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</si>
  <si>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</si>
  <si>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</si>
  <si>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</si>
  <si>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</si>
  <si>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</si>
  <si>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</si>
  <si>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</si>
  <si>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</si>
  <si>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</si>
  <si>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</si>
  <si>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</si>
  <si>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</si>
  <si>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</si>
  <si>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</si>
  <si>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</si>
  <si>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</si>
  <si>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</si>
  <si>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</si>
  <si>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</si>
  <si>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</si>
  <si>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</si>
  <si>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</si>
  <si>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</si>
  <si>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</si>
  <si>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</si>
  <si>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</si>
  <si>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</si>
  <si>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</si>
  <si>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</si>
  <si>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</si>
  <si>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</si>
  <si>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</si>
  <si>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</si>
  <si>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</si>
  <si>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</si>
  <si>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</si>
  <si>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</si>
  <si>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</si>
  <si>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</si>
  <si>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</si>
  <si>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</si>
  <si>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</si>
  <si>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</si>
  <si>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</si>
  <si>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</si>
  <si>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</si>
  <si>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</si>
  <si>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</si>
  <si>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</si>
  <si>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</si>
  <si>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</si>
  <si>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</si>
  <si>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</si>
  <si>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</si>
  <si>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</si>
  <si>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</si>
  <si>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</si>
  <si>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</si>
  <si>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</si>
  <si>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</si>
  <si>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</si>
  <si>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</si>
  <si>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</si>
  <si>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</si>
  <si>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</si>
  <si>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</si>
  <si>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</si>
  <si>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</si>
  <si>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</si>
  <si>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</si>
  <si>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</si>
  <si>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</si>
  <si>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</si>
  <si>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</si>
  <si>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</si>
  <si>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</si>
  <si>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</si>
  <si>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</si>
  <si>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</si>
  <si>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</si>
  <si>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</si>
  <si>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</si>
  <si>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</si>
  <si>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</si>
  <si>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</si>
  <si>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</si>
  <si>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</si>
  <si>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</si>
  <si>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</si>
  <si>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</si>
  <si>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</si>
  <si>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</si>
  <si>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</si>
  <si>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</si>
  <si>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</si>
  <si>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</si>
  <si>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</si>
  <si>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</si>
  <si>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</si>
  <si>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</si>
  <si>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</si>
  <si>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</si>
  <si>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</si>
  <si>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</si>
  <si>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</si>
  <si>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</si>
  <si>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</si>
  <si>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</si>
  <si>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</si>
  <si>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</si>
  <si>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</si>
  <si>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</si>
  <si>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</si>
  <si>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</si>
  <si>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</si>
  <si>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</si>
  <si>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</si>
  <si>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</si>
  <si>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</si>
  <si>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</si>
  <si>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</si>
  <si>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</si>
  <si>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</si>
  <si>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</si>
  <si>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</si>
  <si>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</si>
  <si>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</si>
  <si>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</si>
  <si>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</si>
  <si>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</si>
  <si>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</si>
  <si>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</si>
  <si>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</si>
  <si>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</si>
  <si>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</si>
  <si>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</si>
  <si>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</si>
  <si>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</si>
  <si>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</si>
  <si>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</si>
  <si>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</si>
  <si>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</si>
  <si>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</si>
  <si>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</si>
  <si>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</si>
  <si>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</si>
  <si>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</si>
  <si>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</si>
  <si>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</si>
  <si>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</si>
  <si>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</si>
  <si>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</si>
  <si>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</si>
  <si>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</si>
  <si>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</si>
  <si>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</si>
  <si>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</si>
  <si>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</si>
  <si>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</si>
  <si>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</si>
  <si>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</si>
  <si>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</si>
  <si>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</si>
  <si>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</si>
  <si>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</si>
  <si>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</si>
  <si>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</si>
  <si>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</si>
  <si>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</si>
  <si>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</si>
  <si>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</si>
  <si>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</si>
  <si>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</si>
  <si>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</si>
  <si>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</si>
  <si>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</si>
  <si>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</si>
  <si>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</si>
  <si>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</si>
  <si>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</si>
  <si>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</si>
  <si>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</si>
  <si>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</si>
  <si>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</si>
  <si>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</si>
  <si>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</si>
  <si>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</si>
  <si>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</si>
  <si>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</si>
  <si>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</si>
  <si>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</si>
  <si>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</si>
  <si>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</si>
  <si>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</si>
  <si>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</si>
  <si>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</si>
  <si>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</si>
  <si>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</si>
  <si>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</si>
  <si>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</si>
  <si>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</si>
  <si>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</si>
  <si>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</si>
  <si>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</si>
  <si>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</si>
  <si>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</si>
  <si>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</si>
  <si>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</si>
  <si>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</si>
  <si>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</si>
  <si>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</si>
  <si>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</si>
  <si>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</si>
  <si>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</si>
  <si>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</si>
  <si>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</si>
  <si>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</si>
  <si>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</si>
  <si>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</si>
  <si>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</si>
  <si>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</si>
  <si>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</si>
  <si>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</si>
  <si>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</si>
  <si>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</si>
  <si>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</si>
  <si>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</si>
  <si>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</si>
  <si>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</si>
  <si>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</si>
  <si>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</si>
  <si>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</si>
  <si>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</si>
  <si>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</si>
  <si>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</si>
  <si>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</si>
  <si>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</si>
  <si>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</si>
  <si>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</si>
  <si>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</si>
  <si>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</si>
  <si>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</si>
  <si>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</si>
  <si>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</si>
  <si>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</si>
  <si>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</si>
  <si>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</si>
  <si>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</si>
  <si>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</si>
  <si>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</si>
  <si>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</si>
  <si>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</si>
  <si>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</si>
  <si>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</si>
  <si>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</si>
  <si>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</si>
  <si>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</si>
  <si>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</si>
  <si>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</si>
  <si>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</si>
  <si>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</si>
  <si>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</si>
  <si>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</si>
  <si>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</si>
  <si>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</si>
  <si>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</si>
  <si>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</si>
  <si>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</si>
  <si>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</si>
  <si>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</si>
  <si>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</si>
  <si>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</si>
  <si>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</si>
  <si>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</si>
  <si>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</si>
  <si>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</si>
  <si>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</si>
  <si>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</si>
  <si>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</si>
  <si>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</si>
  <si>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</si>
  <si>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</si>
  <si>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</si>
  <si>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</si>
  <si>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</si>
  <si>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</si>
  <si>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</si>
  <si>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</si>
  <si>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</si>
  <si>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</si>
  <si>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</si>
  <si>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</si>
  <si>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</si>
  <si>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</si>
  <si>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</si>
  <si>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</si>
  <si>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</si>
  <si>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</si>
  <si>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</si>
  <si>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</si>
  <si>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</si>
  <si>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</si>
  <si>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</si>
  <si>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</si>
  <si>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</si>
  <si>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</si>
  <si>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</si>
  <si>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</si>
  <si>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</si>
  <si>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</si>
  <si>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</si>
  <si>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</si>
  <si>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</si>
  <si>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</si>
  <si>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</si>
  <si>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</si>
  <si>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</si>
  <si>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</si>
  <si>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</si>
  <si>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</si>
  <si>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</si>
  <si>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</si>
  <si>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</si>
  <si>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</si>
  <si>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</si>
  <si>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</si>
  <si>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</si>
  <si>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</si>
  <si>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</si>
  <si>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</si>
  <si>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</si>
  <si>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</si>
  <si>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</si>
  <si>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</si>
  <si>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</si>
  <si>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</si>
  <si>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</si>
  <si>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</si>
  <si>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</si>
  <si>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</si>
  <si>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</si>
  <si>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</si>
  <si>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</si>
  <si>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</si>
  <si>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</si>
  <si>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</si>
  <si>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</si>
  <si>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</si>
  <si>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</si>
  <si>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</si>
  <si>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</si>
  <si>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</si>
  <si>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</si>
  <si>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</si>
  <si>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</si>
  <si>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</si>
  <si>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</si>
  <si>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</si>
  <si>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</si>
  <si>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</si>
  <si>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</si>
  <si>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</si>
  <si>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</si>
  <si>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</si>
  <si>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</si>
  <si>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</si>
  <si>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</si>
  <si>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</si>
  <si>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</si>
  <si>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</si>
  <si>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</si>
  <si>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</si>
  <si>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</si>
  <si>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</si>
  <si>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</si>
  <si>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</si>
  <si>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</si>
  <si>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</si>
  <si>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</si>
  <si>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</si>
  <si>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</si>
  <si>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</si>
  <si>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</si>
  <si>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</si>
  <si>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</si>
  <si>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</si>
  <si>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</si>
  <si>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</si>
  <si>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</si>
  <si>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</si>
  <si>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</si>
  <si>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</si>
  <si>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</si>
  <si>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</si>
  <si>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</si>
  <si>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</si>
  <si>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</si>
  <si>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</si>
  <si>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</si>
  <si>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</si>
  <si>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</si>
  <si>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</si>
  <si>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</si>
  <si>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</si>
  <si>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</si>
  <si>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</si>
  <si>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</si>
  <si>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</si>
  <si>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</si>
  <si>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</si>
  <si>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</si>
  <si>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</si>
  <si>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</si>
  <si>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</si>
  <si>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</si>
  <si>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</si>
  <si>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</si>
  <si>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</si>
  <si>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</si>
  <si>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</si>
  <si>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</si>
  <si>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</si>
  <si>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</si>
  <si>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</si>
  <si>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</si>
  <si>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</si>
  <si>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</si>
  <si>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</si>
  <si>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</si>
  <si>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</si>
  <si>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</si>
  <si>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</si>
  <si>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</si>
  <si>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</si>
  <si>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</si>
  <si>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</si>
  <si>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</si>
  <si>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</si>
  <si>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</si>
  <si>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</si>
  <si>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</si>
  <si>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</si>
  <si>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</si>
  <si>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</si>
  <si>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</si>
  <si>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</si>
  <si>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</si>
  <si>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</si>
  <si>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</si>
  <si>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</si>
  <si>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</si>
  <si>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</si>
  <si>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</si>
  <si>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</si>
  <si>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</si>
  <si>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</si>
  <si>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</si>
  <si>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</si>
  <si>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</si>
  <si>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</si>
  <si>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</si>
  <si>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</si>
  <si>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</si>
  <si>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</si>
  <si>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</si>
  <si>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</si>
  <si>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</si>
  <si>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</si>
  <si>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</si>
  <si>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</si>
  <si>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</si>
  <si>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</si>
  <si>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</si>
  <si>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</si>
  <si>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</si>
  <si>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</si>
  <si>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</si>
  <si>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</si>
  <si>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</si>
  <si>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</si>
  <si>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</si>
  <si>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</si>
  <si>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</si>
  <si>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</si>
  <si>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</si>
  <si>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</si>
  <si>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</si>
  <si>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</si>
  <si>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</si>
  <si>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</si>
  <si>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</si>
  <si>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</si>
  <si>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</si>
  <si>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</si>
  <si>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</si>
  <si>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</si>
  <si>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</si>
  <si>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</si>
  <si>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</si>
  <si>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</si>
  <si>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</si>
  <si>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</si>
  <si>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</si>
  <si>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</si>
  <si>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</si>
  <si>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</si>
  <si>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</si>
  <si>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</si>
  <si>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</si>
  <si>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</si>
  <si>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</si>
  <si>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</si>
  <si>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</si>
  <si>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</si>
  <si>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</si>
  <si>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</si>
  <si>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</si>
  <si>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</si>
  <si>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</si>
  <si>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</si>
  <si>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</si>
  <si>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</si>
  <si>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</si>
  <si>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</si>
  <si>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</si>
  <si>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</si>
  <si>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</si>
  <si>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</si>
  <si>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</si>
  <si>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</si>
  <si>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</si>
  <si>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</si>
  <si>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</si>
  <si>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</si>
  <si>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</si>
  <si>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</si>
  <si>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</si>
  <si>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</si>
  <si>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</si>
  <si>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</si>
  <si>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</si>
  <si>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</si>
  <si>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</si>
  <si>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</si>
  <si>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</si>
  <si>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</si>
  <si>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</si>
  <si>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</si>
  <si>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</si>
  <si>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</si>
  <si>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</si>
  <si>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</si>
  <si>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</si>
  <si>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</si>
  <si>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</si>
  <si>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</si>
  <si>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</si>
  <si>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</si>
  <si>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</si>
  <si>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</si>
  <si>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</si>
  <si>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</si>
  <si>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</si>
  <si>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</si>
  <si>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</si>
  <si>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</si>
  <si>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</si>
  <si>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</si>
  <si>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</si>
  <si>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</si>
  <si>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</si>
  <si>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</si>
  <si>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</si>
  <si>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</si>
  <si>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</si>
  <si>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</si>
  <si>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</si>
  <si>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</si>
  <si>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</si>
  <si>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</si>
  <si>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</si>
  <si>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</si>
  <si>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</si>
  <si>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</si>
  <si>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</si>
  <si>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</si>
  <si>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</si>
  <si>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</si>
  <si>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</si>
  <si>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</si>
  <si>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</si>
  <si>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</si>
  <si>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</si>
  <si>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</si>
  <si>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</si>
  <si>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</si>
  <si>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</si>
  <si>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</si>
  <si>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</si>
  <si>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</si>
  <si>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</si>
  <si>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</si>
  <si>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</si>
  <si>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</si>
  <si>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</si>
  <si>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</si>
  <si>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</si>
  <si>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</si>
  <si>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</si>
  <si>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</si>
  <si>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</si>
  <si>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</si>
  <si>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</si>
  <si>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</si>
  <si>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</si>
  <si>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</si>
  <si>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</si>
  <si>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</si>
  <si>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</si>
  <si>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</si>
  <si>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</si>
  <si>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</si>
  <si>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</si>
  <si>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</si>
  <si>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</si>
  <si>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</si>
  <si>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</si>
  <si>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</si>
  <si>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</si>
  <si>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</si>
  <si>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</si>
  <si>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</si>
  <si>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</si>
  <si>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</si>
  <si>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</si>
  <si>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</si>
  <si>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</si>
  <si>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</si>
  <si>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</si>
  <si>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</si>
  <si>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</si>
  <si>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</si>
  <si>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</si>
  <si>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</si>
  <si>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</si>
  <si>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</si>
  <si>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</si>
  <si>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</si>
  <si>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</si>
  <si>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</si>
  <si>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</si>
  <si>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</si>
  <si>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</si>
  <si>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</si>
  <si>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</si>
  <si>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</si>
  <si>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</si>
  <si>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</si>
  <si>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</si>
  <si>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</si>
  <si>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</si>
  <si>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</si>
  <si>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</si>
  <si>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</si>
  <si>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</si>
  <si>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</si>
  <si>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</si>
  <si>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</si>
  <si>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</si>
  <si>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</si>
  <si>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</si>
  <si>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</si>
  <si>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</si>
  <si>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</si>
  <si>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</si>
  <si>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</si>
  <si>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</si>
  <si>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</si>
  <si>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</si>
  <si>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</si>
  <si>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</si>
  <si>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</si>
  <si>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</si>
  <si>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</si>
  <si>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</si>
  <si>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</si>
  <si>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</si>
  <si>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</si>
  <si>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</si>
  <si>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</si>
  <si>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</si>
  <si>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</si>
  <si>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</si>
  <si>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</si>
  <si>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</si>
  <si>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</si>
  <si>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</si>
  <si>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</si>
  <si>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</si>
  <si>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</si>
  <si>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</si>
  <si>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</si>
  <si>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</si>
  <si>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</si>
  <si>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</si>
  <si>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</si>
  <si>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</si>
  <si>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</si>
  <si>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</si>
  <si>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</si>
  <si>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</si>
  <si>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</si>
  <si>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</si>
  <si>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</si>
  <si>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</si>
  <si>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</si>
  <si>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</si>
  <si>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</si>
  <si>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</si>
  <si>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</si>
  <si>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</si>
  <si>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</si>
  <si>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</si>
  <si>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</si>
  <si>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</si>
  <si>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</si>
  <si>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</si>
  <si>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</si>
  <si>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</si>
  <si>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</si>
  <si>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</si>
  <si>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</si>
  <si>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</si>
  <si>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</si>
  <si>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</si>
  <si>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</si>
  <si>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</si>
  <si>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</si>
  <si>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</si>
  <si>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</si>
  <si>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</si>
  <si>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</si>
  <si>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</si>
  <si>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</si>
  <si>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</si>
  <si>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</si>
  <si>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</si>
  <si>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</si>
  <si>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</si>
  <si>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</si>
  <si>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</si>
  <si>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</si>
  <si>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</si>
  <si>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</si>
  <si>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</si>
  <si>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</si>
  <si>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</si>
  <si>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</si>
  <si>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</si>
  <si>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</si>
  <si>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</si>
  <si>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</si>
  <si>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</si>
  <si>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</si>
  <si>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</si>
  <si>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</si>
  <si>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</si>
  <si>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</si>
  <si>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</si>
  <si>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</si>
  <si>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</si>
  <si>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</si>
  <si>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</si>
  <si>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</si>
  <si>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</si>
  <si>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</si>
  <si>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</si>
  <si>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</si>
  <si>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</si>
  <si>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</si>
  <si>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</si>
  <si>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</si>
  <si>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</si>
  <si>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</si>
  <si>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</si>
  <si>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</si>
  <si>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</si>
  <si>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</si>
  <si>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</si>
  <si>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</si>
  <si>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</si>
  <si>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</si>
  <si>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</si>
  <si>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</si>
  <si>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</si>
  <si>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</si>
  <si>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</si>
  <si>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</si>
  <si>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</si>
  <si>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</si>
  <si>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</si>
  <si>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</si>
  <si>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</si>
  <si>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</si>
  <si>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</si>
  <si>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</si>
  <si>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</si>
  <si>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</si>
  <si>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</si>
  <si>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</si>
  <si>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</si>
  <si>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</si>
  <si>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</si>
  <si>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</si>
  <si>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</si>
  <si>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</si>
  <si>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</si>
  <si>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</si>
  <si>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</si>
  <si>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</si>
  <si>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</si>
  <si>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</si>
  <si>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</si>
  <si>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</si>
  <si>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</si>
  <si>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</si>
  <si>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</si>
  <si>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</si>
  <si>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</si>
  <si>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</si>
  <si>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</si>
  <si>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</si>
  <si>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</si>
  <si>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</si>
  <si>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</si>
  <si>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</si>
  <si>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</si>
  <si>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</si>
  <si>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</si>
  <si>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</si>
  <si>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</si>
  <si>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</si>
  <si>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</si>
  <si>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</si>
  <si>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</si>
  <si>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</si>
  <si>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</si>
  <si>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</si>
  <si>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</si>
  <si>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</si>
  <si>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</si>
  <si>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</si>
  <si>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</si>
  <si>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</si>
  <si>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</si>
  <si>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</si>
  <si>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</si>
  <si>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</si>
  <si>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</si>
  <si>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</si>
  <si>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</si>
  <si>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</si>
  <si>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</si>
  <si>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</si>
  <si>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</si>
  <si>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</si>
  <si>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</si>
  <si>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</si>
  <si>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</si>
  <si>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</si>
  <si>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</si>
  <si>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</si>
  <si>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</si>
  <si>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</si>
  <si>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</si>
  <si>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</si>
  <si>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</si>
  <si>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</si>
  <si>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</si>
  <si>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</si>
  <si>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</si>
  <si>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</si>
  <si>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</si>
  <si>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</si>
  <si>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</si>
  <si>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</si>
  <si>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</si>
  <si>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</si>
  <si>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</si>
  <si>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</si>
  <si>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</si>
  <si>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</si>
  <si>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</si>
  <si>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</si>
  <si>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</si>
  <si>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</si>
  <si>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</si>
  <si>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</si>
  <si>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</si>
  <si>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</si>
  <si>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</si>
  <si>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</si>
  <si>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</si>
  <si>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</si>
  <si>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</si>
  <si>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</si>
  <si>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</si>
  <si>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</si>
  <si>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</si>
  <si>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</si>
  <si>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</si>
  <si>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</si>
  <si>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</si>
  <si>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</si>
  <si>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</si>
  <si>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</si>
  <si>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</si>
  <si>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</si>
  <si>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</si>
  <si>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</si>
  <si>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</si>
  <si>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</si>
  <si>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</si>
  <si>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</si>
  <si>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</si>
  <si>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</si>
  <si>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</si>
  <si>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</si>
  <si>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</si>
  <si>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</si>
  <si>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</si>
  <si>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</si>
  <si>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</si>
  <si>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</si>
  <si>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</si>
  <si>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</si>
  <si>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</si>
  <si>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</si>
  <si>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</si>
  <si>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</si>
  <si>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</si>
  <si>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</si>
  <si>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</si>
  <si>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</si>
  <si>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</si>
  <si>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</si>
  <si>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</si>
  <si>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</si>
  <si>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</si>
  <si>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</si>
  <si>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</si>
  <si>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</si>
  <si>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</si>
  <si>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</si>
  <si>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</si>
  <si>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</si>
  <si>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</si>
  <si>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</si>
  <si>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</si>
  <si>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</si>
  <si>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</si>
  <si>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</si>
  <si>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</si>
  <si>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</si>
  <si>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</si>
  <si>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</si>
  <si>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</si>
  <si>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</si>
  <si>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</si>
  <si>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</si>
  <si>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</si>
  <si>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</si>
  <si>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</si>
  <si>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</si>
  <si>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</si>
  <si>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</si>
  <si>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</si>
  <si>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</si>
  <si>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</si>
  <si>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</si>
  <si>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</si>
  <si>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</si>
  <si>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</si>
  <si>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</si>
  <si>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</si>
  <si>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</si>
  <si>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</si>
  <si>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</si>
  <si>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</si>
  <si>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</si>
  <si>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</si>
  <si>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</si>
  <si>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</si>
  <si>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</si>
  <si>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</si>
  <si>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</si>
  <si>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</si>
  <si>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</si>
  <si>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</si>
  <si>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</si>
  <si>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</si>
  <si>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</si>
  <si>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</si>
  <si>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</si>
  <si>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</si>
  <si>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</si>
  <si>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</si>
  <si>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</si>
  <si>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</si>
  <si>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</si>
  <si>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</si>
  <si>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</si>
  <si>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</si>
  <si>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</si>
  <si>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</si>
  <si>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</si>
  <si>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</si>
  <si>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</si>
  <si>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</si>
  <si>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</si>
  <si>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</si>
  <si>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</si>
  <si>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</si>
  <si>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</si>
  <si>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</si>
  <si>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</si>
  <si>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</si>
  <si>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</si>
  <si>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</si>
  <si>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</si>
  <si>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</si>
  <si>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</si>
  <si>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</si>
  <si>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</si>
  <si>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</si>
  <si>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</si>
  <si>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</si>
  <si>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</si>
  <si>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</si>
  <si>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</si>
  <si>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</si>
  <si>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</si>
  <si>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</si>
  <si>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</si>
  <si>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</si>
  <si>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</si>
  <si>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</si>
  <si>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</si>
  <si>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</si>
  <si>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</si>
  <si>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</si>
  <si>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</si>
  <si>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</si>
  <si>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</si>
  <si>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</si>
  <si>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</si>
  <si>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</si>
  <si>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</si>
  <si>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</si>
  <si>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</si>
  <si>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</si>
  <si>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</si>
  <si>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</si>
  <si>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</si>
  <si>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</si>
  <si>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</si>
  <si>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</si>
  <si>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</si>
  <si>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</si>
  <si>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</si>
  <si>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</si>
  <si>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</si>
  <si>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</si>
  <si>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</si>
  <si>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</si>
  <si>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</si>
  <si>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</si>
  <si>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</si>
  <si>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</si>
  <si>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</si>
  <si>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</si>
  <si>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</si>
  <si>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</si>
  <si>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</si>
  <si>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</si>
  <si>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</si>
  <si>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</si>
  <si>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</si>
  <si>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</si>
  <si>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</si>
  <si>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</si>
  <si>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</si>
  <si>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</si>
  <si>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</si>
  <si>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</si>
  <si>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</si>
  <si>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</si>
  <si>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</si>
  <si>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</si>
  <si>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</si>
  <si>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</si>
  <si>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</si>
  <si>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</si>
  <si>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</si>
  <si>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</si>
  <si>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</si>
  <si>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</si>
  <si>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</si>
  <si>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</si>
  <si>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</si>
  <si>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</si>
  <si>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</si>
  <si>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</si>
  <si>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</si>
  <si>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</si>
  <si>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</si>
  <si>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</si>
  <si>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</si>
  <si>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</si>
  <si>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</si>
  <si>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</si>
  <si>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</si>
  <si>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</si>
  <si>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</si>
  <si>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</si>
  <si>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</si>
  <si>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</si>
  <si>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</si>
  <si>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</si>
  <si>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</si>
  <si>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</si>
  <si>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</si>
  <si>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</si>
  <si>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</si>
  <si>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</si>
  <si>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</si>
  <si>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</si>
  <si>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</si>
  <si>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</si>
  <si>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</si>
  <si>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</si>
  <si>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</si>
  <si>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</si>
  <si>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</si>
  <si>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</si>
  <si>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</si>
  <si>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</si>
  <si>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</si>
  <si>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</si>
  <si>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</si>
  <si>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</si>
  <si>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</si>
  <si>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</si>
  <si>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</si>
  <si>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</si>
  <si>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</si>
  <si>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</si>
  <si>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</si>
  <si>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</si>
  <si>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</si>
  <si>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</si>
  <si>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</si>
  <si>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</si>
  <si>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</si>
  <si>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</si>
  <si>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</si>
  <si>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</si>
  <si>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</si>
  <si>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</si>
  <si>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</si>
  <si>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</si>
  <si>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</si>
  <si>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</si>
  <si>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</si>
  <si>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</si>
  <si>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</si>
  <si>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</si>
  <si>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</si>
  <si>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</si>
  <si>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</si>
  <si>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</si>
  <si>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</si>
  <si>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</si>
  <si>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</si>
  <si>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</si>
  <si>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</si>
  <si>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</si>
  <si>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</si>
  <si>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</si>
  <si>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</si>
  <si>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</si>
  <si>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</si>
  <si>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</si>
  <si>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</si>
  <si>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</si>
  <si>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</si>
  <si>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</si>
  <si>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</si>
  <si>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</si>
  <si>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</si>
  <si>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</si>
  <si>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</si>
  <si>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</si>
  <si>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</si>
  <si>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</si>
  <si>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</si>
  <si>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</si>
  <si>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</si>
  <si>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</si>
  <si>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</si>
  <si>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</si>
  <si>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</si>
  <si>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</si>
  <si>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</si>
  <si>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</si>
  <si>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</si>
  <si>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</si>
  <si>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</si>
  <si>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</si>
  <si>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</si>
  <si>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</si>
  <si>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</si>
  <si>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</si>
  <si>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</si>
  <si>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</si>
  <si>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</si>
  <si>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</si>
  <si>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</si>
  <si>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</si>
  <si>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</si>
  <si>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</si>
  <si>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</si>
  <si>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</si>
  <si>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</si>
  <si>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</si>
  <si>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</si>
  <si>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</si>
  <si>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</si>
  <si>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</si>
  <si>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</si>
  <si>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</si>
  <si>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</si>
  <si>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</si>
  <si>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</si>
  <si>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</si>
  <si>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</si>
  <si>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</si>
  <si>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</si>
  <si>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</si>
  <si>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</si>
  <si>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</si>
  <si>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</si>
  <si>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</si>
  <si>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</si>
  <si>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</si>
  <si>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</si>
  <si>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</si>
  <si>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</si>
  <si>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</si>
  <si>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</si>
  <si>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</si>
  <si>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</si>
  <si>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</si>
  <si>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</si>
  <si>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</si>
  <si>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</si>
  <si>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</si>
  <si>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</si>
  <si>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</si>
  <si>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</si>
  <si>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</si>
  <si>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</si>
  <si>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</si>
  <si>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</si>
  <si>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</si>
  <si>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</si>
  <si>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</si>
  <si>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</si>
  <si>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</si>
  <si>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</si>
  <si>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</si>
  <si>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</si>
  <si>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</si>
  <si>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</si>
  <si>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</si>
  <si>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</si>
  <si>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</si>
  <si>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</si>
  <si>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</si>
  <si>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</si>
  <si>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</si>
  <si>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</si>
  <si>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</si>
  <si>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</si>
  <si>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</si>
  <si>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</si>
  <si>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</si>
  <si>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</si>
  <si>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</si>
  <si>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</si>
  <si>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</si>
  <si>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</si>
  <si>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</si>
  <si>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</si>
  <si>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</si>
  <si>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</si>
  <si>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</si>
  <si>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</si>
  <si>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</si>
  <si>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</si>
  <si>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</si>
  <si>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</si>
  <si>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</si>
  <si>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</si>
  <si>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</si>
  <si>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</si>
  <si>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</si>
  <si>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</si>
  <si>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</si>
  <si>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</si>
  <si>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</si>
  <si>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</si>
  <si>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</si>
  <si>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</si>
  <si>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</si>
  <si>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</si>
  <si>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</si>
  <si>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</si>
  <si>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</si>
  <si>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</si>
  <si>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</si>
  <si>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</si>
  <si>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</si>
  <si>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</si>
  <si>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</si>
  <si>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</si>
  <si>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</si>
  <si>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</si>
  <si>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</si>
  <si>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</si>
  <si>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</si>
  <si>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</si>
  <si>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</si>
  <si>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</si>
  <si>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</si>
  <si>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</si>
  <si>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</si>
  <si>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</si>
  <si>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</si>
  <si>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</si>
  <si>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</si>
  <si>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</si>
  <si>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</si>
  <si>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</si>
  <si>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</si>
  <si>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</si>
  <si>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</si>
  <si>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</si>
  <si>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</si>
  <si>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</si>
  <si>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</si>
  <si>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</si>
  <si>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</si>
  <si>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</si>
  <si>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</si>
  <si>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</si>
  <si>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</si>
  <si>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</si>
  <si>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</si>
  <si>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</si>
  <si>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</si>
  <si>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</si>
  <si>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</si>
  <si>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</si>
  <si>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</si>
  <si>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</si>
  <si>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</si>
  <si>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</si>
  <si>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</si>
  <si>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</si>
  <si>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</si>
  <si>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</si>
  <si>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</si>
  <si>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</si>
  <si>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</si>
  <si>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</si>
  <si>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</si>
  <si>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</si>
  <si>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</si>
  <si>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</si>
  <si>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</si>
  <si>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</si>
  <si>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</si>
  <si>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</si>
  <si>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</si>
  <si>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</si>
  <si>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</si>
  <si>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</si>
  <si>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</si>
  <si>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</si>
  <si>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</si>
  <si>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</si>
  <si>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</si>
  <si>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</si>
  <si>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</si>
  <si>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</si>
  <si>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</si>
  <si>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</si>
  <si>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</si>
  <si>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</si>
  <si>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</si>
  <si>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</si>
  <si>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</si>
  <si>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</si>
  <si>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</si>
  <si>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</si>
  <si>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</si>
  <si>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</si>
  <si>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</si>
  <si>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</si>
  <si>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</si>
  <si>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</si>
  <si>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</si>
  <si>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</si>
  <si>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</si>
  <si>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</si>
  <si>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</si>
  <si>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</si>
  <si>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</si>
  <si>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</si>
  <si>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</si>
  <si>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</si>
  <si>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</si>
  <si>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</si>
  <si>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</si>
  <si>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</si>
  <si>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</si>
  <si>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</si>
  <si>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</si>
  <si>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</si>
  <si>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</si>
  <si>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</si>
  <si>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</si>
  <si>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</si>
  <si>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</si>
  <si>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</si>
  <si>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</si>
  <si>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</si>
  <si>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</si>
  <si>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</si>
  <si>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</si>
  <si>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</si>
  <si>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</si>
  <si>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</si>
  <si>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</si>
  <si>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</si>
  <si>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</si>
  <si>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</si>
  <si>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</si>
  <si>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</si>
  <si>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</si>
  <si>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</si>
  <si>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</si>
  <si>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</si>
  <si>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</si>
  <si>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</si>
  <si>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</si>
  <si>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</si>
  <si>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</si>
  <si>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</si>
  <si>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</si>
  <si>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</si>
  <si>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</si>
  <si>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</si>
  <si>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</si>
  <si>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</si>
  <si>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</si>
  <si>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</si>
  <si>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</si>
  <si>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</si>
  <si>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</si>
  <si>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</si>
  <si>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</si>
  <si>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</si>
  <si>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</si>
  <si>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</si>
  <si>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</si>
  <si>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</si>
  <si>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</si>
  <si>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</si>
  <si>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</si>
  <si>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</si>
  <si>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</si>
  <si>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</si>
  <si>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</si>
  <si>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</si>
  <si>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</si>
  <si>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</si>
  <si>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</si>
  <si>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</si>
  <si>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</si>
  <si>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</si>
  <si>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</si>
  <si>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</si>
  <si>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</si>
  <si>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</si>
  <si>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</si>
  <si>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</si>
  <si>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</si>
  <si>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</si>
  <si>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</si>
  <si>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</si>
  <si>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</si>
  <si>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</si>
  <si>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</si>
  <si>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</si>
  <si>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</si>
  <si>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</si>
  <si>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</si>
  <si>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</si>
  <si>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</si>
  <si>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</si>
  <si>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</si>
  <si>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</si>
  <si>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</si>
  <si>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</si>
  <si>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</si>
  <si>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</si>
  <si>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</si>
  <si>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</si>
  <si>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</si>
  <si>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</si>
  <si>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</si>
  <si>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</si>
  <si>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</si>
  <si>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</si>
  <si>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</si>
  <si>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</si>
  <si>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</si>
  <si>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</si>
  <si>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</si>
  <si>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</si>
  <si>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</si>
  <si>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</si>
  <si>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</si>
  <si>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</si>
  <si>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</si>
  <si>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</si>
  <si>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</si>
  <si>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</si>
  <si>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</si>
  <si>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</si>
  <si>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</si>
  <si>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</si>
  <si>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</si>
  <si>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</si>
  <si>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</si>
  <si>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</si>
  <si>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</si>
  <si>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</si>
  <si>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</si>
  <si>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</si>
  <si>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</si>
  <si>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</si>
  <si>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</si>
  <si>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</si>
  <si>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</si>
  <si>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</si>
  <si>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</si>
  <si>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</si>
  <si>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</si>
  <si>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</si>
  <si>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</si>
  <si>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</si>
  <si>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</si>
  <si>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</si>
  <si>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</si>
  <si>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</si>
  <si>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</si>
  <si>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</si>
  <si>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</si>
  <si>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</si>
  <si>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</si>
  <si>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</si>
  <si>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</si>
  <si>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</si>
  <si>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</si>
  <si>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</si>
  <si>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</si>
  <si>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</si>
  <si>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</si>
  <si>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</si>
  <si>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</si>
  <si>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</si>
  <si>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</si>
  <si>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</si>
  <si>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</si>
  <si>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</si>
  <si>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</si>
  <si>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</si>
  <si>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</si>
  <si>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</si>
  <si>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</si>
  <si>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</si>
  <si>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</si>
  <si>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</si>
  <si>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</si>
  <si>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</si>
  <si>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</si>
  <si>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</si>
  <si>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</si>
  <si>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</si>
  <si>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</si>
  <si>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</si>
  <si>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</si>
  <si>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</si>
  <si>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</si>
  <si>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</si>
  <si>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</si>
  <si>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</si>
  <si>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</si>
  <si>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</si>
  <si>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</si>
  <si>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</si>
  <si>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</si>
  <si>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</si>
  <si>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</si>
  <si>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</si>
  <si>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</si>
  <si>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</si>
  <si>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</si>
  <si>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</si>
  <si>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</si>
  <si>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</si>
  <si>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</si>
  <si>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</si>
  <si>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</si>
  <si>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</si>
  <si>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</si>
  <si>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</si>
  <si>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</si>
  <si>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</si>
  <si>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</si>
  <si>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</si>
  <si>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</si>
  <si>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</si>
  <si>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</si>
  <si>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</si>
  <si>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</si>
  <si>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</si>
  <si>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</si>
  <si>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</si>
  <si>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</si>
  <si>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</si>
  <si>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</si>
  <si>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</si>
  <si>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</si>
  <si>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</si>
  <si>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</si>
  <si>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</si>
  <si>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</si>
  <si>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</si>
  <si>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</si>
  <si>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</si>
  <si>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</si>
  <si>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</si>
  <si>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</si>
  <si>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</si>
  <si>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</si>
  <si>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</si>
  <si>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</si>
  <si>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</si>
  <si>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</si>
  <si>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</si>
  <si>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</si>
  <si>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</si>
  <si>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</si>
  <si>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</si>
  <si>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</si>
  <si>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</si>
  <si>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</si>
  <si>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</si>
  <si>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</si>
  <si>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</si>
  <si>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</si>
  <si>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</si>
  <si>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</si>
  <si>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</si>
  <si>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</si>
  <si>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</si>
  <si>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</si>
  <si>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</si>
  <si>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</si>
  <si>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</si>
  <si>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</si>
  <si>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</si>
  <si>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</si>
  <si>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</si>
  <si>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</si>
  <si>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</si>
  <si>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</si>
  <si>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</si>
  <si>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</si>
  <si>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</si>
  <si>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</si>
  <si>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</si>
  <si>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</si>
  <si>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</si>
  <si>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</si>
  <si>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</si>
  <si>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</si>
  <si>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</si>
  <si>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</si>
  <si>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</si>
  <si>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</si>
  <si>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</si>
  <si>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</si>
  <si>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</si>
  <si>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</si>
  <si>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</si>
  <si>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</si>
  <si>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</si>
  <si>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</si>
  <si>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</si>
  <si>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</si>
  <si>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</si>
  <si>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</si>
  <si>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</si>
  <si>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</si>
  <si>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</si>
  <si>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</si>
  <si>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</si>
  <si>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</si>
  <si>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</si>
  <si>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</si>
  <si>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</si>
  <si>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</si>
  <si>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</si>
  <si>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</si>
  <si>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</si>
  <si>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</si>
  <si>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</si>
  <si>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</si>
  <si>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</si>
  <si>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</si>
  <si>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</si>
  <si>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</si>
  <si>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</si>
  <si>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</si>
  <si>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</si>
  <si>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</si>
  <si>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</si>
  <si>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</si>
  <si>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</si>
  <si>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</si>
  <si>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</si>
  <si>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</si>
  <si>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</si>
  <si>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</si>
  <si>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</si>
  <si>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</si>
  <si>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</si>
  <si>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</si>
  <si>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</si>
  <si>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</si>
  <si>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</si>
  <si>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</si>
  <si>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</si>
  <si>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</si>
  <si>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</si>
  <si>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</si>
  <si>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</si>
  <si>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</si>
  <si>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</si>
  <si>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</si>
  <si>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</si>
  <si>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</si>
  <si>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</si>
  <si>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</si>
  <si>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</si>
  <si>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</si>
  <si>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</si>
  <si>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</si>
  <si>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</si>
  <si>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</si>
  <si>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</si>
  <si>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</si>
  <si>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</si>
  <si>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</si>
  <si>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</si>
  <si>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</si>
  <si>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</si>
  <si>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</si>
  <si>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</si>
  <si>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</si>
  <si>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</si>
  <si>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</si>
  <si>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</si>
  <si>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</si>
  <si>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</si>
  <si>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</si>
  <si>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</si>
  <si>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</si>
  <si>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</si>
  <si>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</si>
  <si>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</si>
  <si>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</si>
  <si>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</si>
  <si>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</si>
  <si>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</si>
  <si>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</si>
  <si>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</si>
  <si>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</si>
  <si>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</si>
  <si>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</si>
  <si>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</si>
  <si>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</si>
  <si>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</si>
  <si>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</si>
  <si>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</si>
  <si>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</si>
  <si>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</si>
  <si>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</si>
  <si>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</si>
  <si>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</si>
  <si>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</si>
  <si>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</si>
  <si>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</si>
  <si>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</si>
  <si>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</si>
  <si>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</si>
  <si>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</si>
  <si>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</si>
  <si>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</si>
  <si>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</si>
  <si>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</si>
  <si>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</si>
  <si>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</si>
  <si>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</si>
  <si>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</si>
  <si>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</si>
  <si>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</si>
  <si>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</si>
  <si>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</si>
  <si>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</si>
  <si>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</si>
  <si>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</si>
  <si>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</si>
  <si>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</si>
  <si>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</si>
  <si>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</si>
  <si>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</si>
  <si>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</si>
  <si>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</si>
  <si>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</si>
  <si>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</si>
  <si>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</si>
  <si>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</si>
  <si>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</si>
  <si>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</si>
  <si>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</si>
  <si>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</si>
  <si>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</si>
  <si>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</si>
  <si>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</si>
  <si>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</si>
  <si>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</si>
  <si>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</si>
  <si>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</si>
  <si>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</si>
  <si>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</si>
  <si>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</si>
  <si>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</si>
  <si>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</si>
  <si>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</si>
  <si>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</si>
  <si>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</si>
  <si>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</si>
  <si>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</si>
  <si>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</si>
  <si>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</si>
  <si>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</si>
  <si>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</si>
  <si>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</si>
  <si>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</si>
  <si>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</si>
  <si>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</si>
  <si>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</si>
  <si>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</si>
  <si>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</si>
  <si>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</si>
  <si>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</si>
  <si>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</si>
  <si>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</si>
  <si>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</si>
  <si>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</si>
  <si>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</si>
  <si>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</si>
  <si>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</si>
  <si>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</si>
  <si>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</si>
  <si>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</si>
  <si>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</si>
  <si>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</si>
  <si>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</si>
  <si>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</si>
  <si>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</si>
  <si>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</si>
  <si>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</si>
  <si>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</si>
  <si>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</si>
  <si>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</si>
  <si>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</si>
  <si>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</si>
  <si>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</si>
  <si>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</si>
  <si>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</si>
  <si>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</si>
  <si>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</si>
  <si>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</si>
  <si>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</si>
  <si>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</si>
  <si>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</si>
  <si>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</si>
  <si>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</si>
  <si>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</si>
  <si>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</si>
  <si>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</si>
  <si>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</si>
  <si>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</si>
  <si>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</si>
  <si>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</si>
  <si>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</si>
  <si>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</si>
  <si>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</si>
  <si>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</si>
  <si>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</si>
  <si>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</si>
  <si>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</si>
  <si>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</si>
  <si>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</si>
  <si>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</si>
  <si>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</si>
  <si>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</si>
  <si>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</si>
  <si>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</si>
  <si>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</si>
  <si>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</si>
  <si>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</si>
  <si>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</si>
  <si>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</si>
  <si>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</si>
  <si>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</si>
  <si>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</si>
  <si>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</si>
  <si>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</si>
  <si>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</si>
  <si>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</si>
  <si>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</si>
  <si>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</si>
  <si>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</si>
  <si>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</si>
  <si>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</si>
  <si>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</si>
  <si>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</si>
  <si>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</si>
  <si>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</si>
  <si>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</si>
  <si>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</si>
  <si>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</si>
  <si>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</si>
  <si>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</si>
  <si>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</si>
  <si>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</si>
  <si>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</si>
  <si>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</si>
  <si>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</si>
  <si>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</si>
  <si>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</si>
  <si>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</si>
  <si>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</si>
  <si>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</si>
  <si>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</si>
  <si>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</si>
  <si>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</si>
  <si>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</si>
  <si>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</si>
  <si>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</si>
  <si>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</si>
  <si>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</si>
  <si>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</si>
  <si>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</si>
  <si>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</si>
  <si>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</si>
  <si>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</si>
  <si>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</si>
  <si>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</si>
  <si>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</si>
  <si>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</si>
  <si>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</si>
  <si>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</si>
  <si>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</si>
  <si>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</si>
  <si>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</si>
  <si>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</si>
  <si>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</si>
  <si>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</si>
  <si>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</si>
  <si>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</si>
  <si>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</si>
  <si>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</si>
  <si>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</si>
  <si>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</si>
  <si>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</si>
  <si>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</si>
  <si>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</si>
  <si>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</si>
  <si>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</si>
  <si>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</si>
  <si>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</si>
  <si>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</si>
  <si>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</si>
  <si>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</si>
  <si>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</si>
  <si>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</si>
  <si>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</si>
  <si>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</si>
  <si>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</si>
  <si>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</si>
  <si>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</si>
  <si>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</si>
  <si>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</si>
  <si>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</si>
  <si>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</si>
  <si>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</si>
  <si>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</si>
  <si>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</si>
  <si>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</si>
  <si>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</si>
  <si>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</si>
  <si>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</si>
  <si>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</si>
  <si>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</si>
  <si>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</si>
  <si>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</si>
  <si>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</si>
  <si>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</si>
  <si>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</si>
  <si>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</si>
  <si>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</si>
  <si>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</si>
  <si>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</si>
  <si>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</si>
  <si>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</si>
  <si>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</si>
  <si>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</si>
  <si>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</si>
  <si>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</si>
  <si>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</si>
  <si>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</si>
  <si>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</si>
  <si>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</si>
  <si>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</si>
  <si>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</si>
  <si>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</si>
  <si>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</si>
  <si>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</si>
  <si>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</si>
  <si>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</si>
  <si>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</si>
  <si>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</si>
  <si>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</si>
  <si>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</si>
  <si>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</si>
  <si>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</si>
  <si>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</si>
  <si>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</si>
  <si>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</si>
  <si>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</si>
  <si>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</si>
  <si>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</si>
  <si>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</si>
  <si>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</si>
  <si>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</si>
  <si>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</si>
  <si>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</si>
  <si>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</si>
  <si>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</si>
  <si>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</si>
  <si>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</si>
  <si>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</si>
  <si>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</si>
  <si>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</si>
  <si>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</si>
  <si>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</si>
  <si>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</si>
  <si>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</si>
  <si>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</si>
  <si>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</si>
  <si>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</si>
  <si>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</si>
  <si>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</si>
  <si>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</si>
  <si>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</si>
  <si>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</si>
  <si>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</si>
  <si>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</si>
  <si>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</si>
  <si>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</si>
  <si>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</si>
  <si>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</si>
  <si>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</si>
  <si>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</si>
  <si>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</si>
  <si>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</si>
  <si>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</si>
  <si>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</si>
  <si>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</si>
  <si>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</si>
  <si>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</si>
  <si>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</si>
  <si>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</si>
  <si>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</si>
  <si>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</si>
  <si>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</si>
  <si>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</si>
  <si>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</si>
  <si>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</si>
  <si>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</si>
  <si>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</si>
  <si>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</si>
  <si>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</si>
  <si>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</si>
  <si>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</si>
  <si>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</si>
  <si>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</si>
  <si>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</si>
  <si>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</si>
  <si>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</si>
  <si>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</si>
  <si>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</si>
  <si>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</si>
  <si>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</si>
  <si>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</si>
  <si>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</si>
  <si>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</si>
  <si>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</si>
  <si>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</si>
  <si>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</si>
  <si>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</si>
  <si>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</si>
  <si>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</si>
  <si>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</si>
  <si>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</si>
  <si>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</si>
  <si>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</si>
  <si>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</si>
  <si>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</si>
  <si>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</si>
  <si>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</si>
  <si>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</si>
  <si>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</si>
  <si>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</si>
  <si>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</si>
  <si>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</si>
  <si>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</si>
  <si>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</si>
  <si>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</si>
  <si>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</si>
  <si>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</si>
  <si>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</si>
  <si>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</si>
  <si>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</si>
  <si>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</si>
  <si>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</si>
  <si>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</si>
  <si>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</si>
  <si>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</si>
  <si>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</si>
  <si>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</si>
  <si>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</si>
  <si>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</si>
  <si>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</si>
  <si>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</si>
  <si>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</si>
  <si>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</si>
  <si>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</si>
  <si>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</si>
  <si>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</si>
  <si>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</si>
  <si>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</si>
  <si>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</si>
  <si>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</si>
  <si>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</si>
  <si>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</si>
  <si>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</si>
  <si>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</si>
  <si>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</si>
  <si>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</si>
  <si>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</si>
  <si>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</si>
  <si>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</si>
  <si>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</si>
  <si>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</si>
  <si>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</si>
  <si>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</si>
  <si>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</si>
  <si>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</si>
  <si>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</si>
  <si>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</si>
  <si>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</si>
  <si>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</si>
  <si>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</si>
  <si>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</si>
  <si>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</si>
  <si>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</si>
  <si>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</si>
  <si>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</si>
  <si>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</si>
  <si>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</si>
  <si>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</si>
  <si>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</si>
  <si>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</si>
  <si>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</si>
  <si>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</si>
  <si>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</si>
  <si>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</si>
  <si>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</si>
  <si>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</si>
  <si>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</si>
  <si>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</si>
  <si>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</si>
  <si>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</si>
  <si>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</si>
  <si>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</si>
  <si>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</si>
  <si>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</si>
  <si>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</si>
  <si>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</si>
  <si>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</si>
  <si>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</si>
  <si>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</si>
  <si>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</si>
  <si>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</si>
  <si>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</si>
  <si>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</si>
  <si>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</si>
  <si>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</si>
  <si>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</si>
  <si>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</si>
  <si>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</si>
  <si>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</si>
  <si>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</si>
  <si>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</si>
  <si>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</si>
  <si>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</si>
  <si>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</si>
  <si>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</si>
  <si>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</si>
  <si>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</si>
  <si>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</si>
  <si>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</si>
  <si>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</si>
  <si>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</si>
  <si>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</si>
  <si>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</si>
  <si>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</si>
  <si>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</si>
  <si>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</si>
  <si>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</si>
  <si>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</si>
  <si>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</si>
  <si>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</si>
  <si>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</si>
  <si>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</si>
  <si>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</si>
  <si>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</si>
  <si>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</si>
  <si>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</si>
  <si>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</si>
  <si>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</si>
  <si>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</si>
  <si>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</si>
  <si>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</si>
  <si>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</si>
  <si>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</si>
  <si>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</si>
  <si>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</si>
  <si>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</si>
  <si>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</si>
  <si>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</si>
  <si>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</si>
  <si>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</si>
  <si>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</si>
  <si>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</si>
  <si>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</si>
  <si>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</si>
  <si>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</si>
  <si>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</si>
  <si>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</si>
  <si>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</si>
  <si>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</si>
  <si>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</si>
  <si>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</si>
  <si>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</si>
  <si>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</si>
  <si>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</si>
  <si>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</si>
  <si>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</si>
  <si>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</si>
  <si>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</si>
  <si>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</si>
  <si>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</si>
  <si>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</si>
  <si>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</si>
  <si>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</si>
  <si>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</si>
  <si>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</si>
  <si>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</si>
  <si>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</si>
  <si>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</si>
  <si>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</si>
  <si>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</si>
  <si>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</si>
  <si>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</si>
  <si>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</si>
  <si>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</si>
  <si>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</si>
  <si>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</si>
  <si>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</si>
  <si>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</si>
  <si>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</si>
  <si>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</si>
  <si>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</si>
  <si>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</si>
  <si>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</si>
  <si>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</si>
  <si>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</si>
  <si>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</si>
  <si>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</si>
  <si>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</si>
  <si>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</si>
  <si>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</si>
  <si>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</si>
  <si>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</si>
  <si>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</si>
  <si>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</si>
  <si>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</si>
  <si>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</si>
  <si>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</si>
  <si>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</si>
  <si>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</si>
  <si>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</si>
  <si>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</si>
  <si>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</si>
  <si>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</si>
  <si>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</si>
  <si>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</si>
  <si>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</si>
  <si>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</si>
  <si>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</si>
  <si>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</si>
  <si>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</si>
  <si>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</si>
  <si>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</si>
  <si>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</si>
  <si>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</si>
  <si>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</si>
  <si>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</si>
  <si>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</si>
  <si>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</si>
  <si>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</si>
  <si>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</si>
  <si>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</si>
  <si>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</si>
  <si>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</si>
  <si>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</si>
  <si>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</si>
  <si>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</si>
  <si>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</si>
  <si>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</si>
  <si>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</si>
  <si>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</si>
  <si>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</si>
  <si>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</si>
  <si>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</si>
  <si>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</si>
  <si>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</si>
  <si>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</si>
  <si>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</si>
  <si>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</si>
  <si>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</si>
  <si>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</si>
  <si>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</si>
  <si>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</si>
  <si>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</si>
  <si>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</si>
  <si>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</si>
  <si>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</si>
  <si>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</si>
  <si>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</si>
  <si>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</si>
  <si>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</si>
  <si>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</si>
  <si>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</si>
  <si>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</si>
  <si>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</si>
  <si>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</si>
  <si>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</si>
  <si>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</si>
  <si>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</si>
  <si>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</si>
  <si>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</si>
  <si>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</si>
  <si>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</si>
  <si>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</si>
  <si>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</si>
  <si>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</si>
  <si>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</si>
  <si>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</si>
  <si>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</si>
  <si>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</si>
  <si>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</si>
  <si>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</si>
  <si>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</si>
  <si>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</si>
  <si>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</si>
  <si>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</si>
  <si>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</si>
  <si>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</si>
  <si>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</si>
  <si>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</si>
  <si>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</si>
  <si>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</si>
  <si>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</si>
  <si>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</si>
  <si>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</si>
  <si>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</si>
  <si>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</si>
  <si>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</si>
  <si>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</si>
  <si>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</si>
  <si>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</si>
  <si>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</si>
  <si>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</si>
  <si>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</si>
  <si>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</si>
  <si>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</si>
  <si>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</si>
  <si>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</si>
  <si>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</si>
  <si>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</si>
  <si>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</si>
  <si>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</si>
  <si>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</si>
  <si>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</si>
  <si>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</si>
  <si>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</si>
  <si>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</si>
  <si>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</si>
  <si>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</si>
  <si>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</si>
  <si>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</si>
  <si>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</si>
  <si>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</si>
  <si>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</si>
  <si>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</si>
  <si>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</si>
  <si>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</si>
  <si>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</si>
  <si>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</si>
  <si>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</si>
  <si>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</si>
  <si>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</si>
  <si>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</si>
  <si>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</si>
  <si>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</si>
  <si>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</si>
  <si>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</si>
  <si>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</si>
  <si>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</si>
  <si>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</si>
  <si>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</si>
  <si>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</si>
  <si>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</si>
  <si>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</si>
  <si>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</si>
  <si>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</si>
  <si>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</si>
  <si>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</si>
  <si>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</si>
  <si>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</si>
  <si>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</si>
  <si>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</si>
  <si>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</si>
  <si>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</si>
  <si>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</si>
  <si>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</si>
  <si>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</si>
  <si>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</si>
  <si>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</si>
  <si>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</si>
  <si>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</si>
  <si>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</si>
  <si>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</si>
  <si>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</si>
  <si>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</si>
  <si>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</si>
  <si>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</si>
  <si>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</si>
  <si>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</si>
  <si>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</si>
  <si>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</si>
  <si>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</si>
  <si>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</si>
  <si>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</si>
  <si>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</si>
  <si>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</si>
  <si>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</si>
  <si>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</si>
  <si>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</si>
  <si>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</si>
  <si>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</si>
  <si>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</si>
  <si>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</si>
  <si>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</si>
  <si>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</si>
  <si>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</si>
  <si>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</si>
  <si>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</si>
  <si>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</si>
  <si>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</si>
  <si>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</si>
  <si>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</si>
  <si>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</si>
  <si>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</si>
  <si>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</si>
  <si>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</si>
  <si>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</si>
  <si>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</si>
  <si>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</si>
  <si>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</si>
  <si>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</si>
  <si>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</si>
  <si>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</si>
  <si>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</si>
  <si>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</si>
  <si>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</si>
  <si>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</si>
  <si>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</si>
  <si>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</si>
  <si>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</si>
  <si>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</si>
  <si>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</si>
  <si>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>category</t>
  </si>
  <si>
    <t>Sub-Category</t>
  </si>
  <si>
    <t>Row Labels</t>
  </si>
  <si>
    <t>music</t>
  </si>
  <si>
    <t>publishing</t>
  </si>
  <si>
    <t>theater</t>
  </si>
  <si>
    <t>Grand Total</t>
  </si>
  <si>
    <t>(All)</t>
  </si>
  <si>
    <t>Column Labels</t>
  </si>
  <si>
    <t>Count of Sub-Category</t>
  </si>
  <si>
    <t>film &amp; video</t>
  </si>
  <si>
    <t>food</t>
  </si>
  <si>
    <t>games</t>
  </si>
  <si>
    <t>journalism</t>
  </si>
  <si>
    <t>photography</t>
  </si>
  <si>
    <t>technology</t>
  </si>
  <si>
    <t>Count of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</si>
  <si>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</si>
  <si>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</si>
  <si>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</si>
  <si>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</si>
  <si>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</si>
  <si>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</si>
  <si>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</si>
  <si>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</si>
  <si>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</si>
  <si>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</si>
  <si>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</si>
  <si>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</si>
  <si>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</si>
  <si>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</si>
  <si>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</si>
  <si>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</si>
  <si>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</si>
  <si>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</si>
  <si>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</si>
  <si>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</si>
  <si>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</si>
  <si>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</si>
  <si>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</si>
  <si>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</si>
  <si>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</si>
  <si>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</si>
  <si>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</si>
  <si>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</si>
  <si>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</si>
  <si>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</si>
  <si>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</si>
  <si>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</si>
  <si>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</si>
  <si>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</si>
  <si>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</si>
  <si>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</si>
  <si>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</si>
  <si>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</si>
  <si>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</si>
  <si>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</si>
  <si>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</si>
  <si>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</si>
  <si>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</si>
  <si>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</si>
  <si>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</si>
  <si>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</si>
  <si>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</si>
  <si>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</si>
  <si>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</si>
  <si>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</si>
  <si>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</si>
  <si>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</si>
  <si>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</si>
  <si>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</si>
  <si>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</si>
  <si>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</si>
  <si>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</si>
  <si>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</si>
  <si>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Failed</t>
  </si>
  <si>
    <t xml:space="preserve">Number Successful </t>
  </si>
  <si>
    <t xml:space="preserve">Number Canceled 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</si>
  <si>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</si>
  <si>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</si>
  <si>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</si>
  <si>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</si>
  <si>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</si>
  <si>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</si>
  <si>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</si>
  <si>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</si>
  <si>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</si>
  <si>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</si>
  <si>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</si>
  <si>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</si>
  <si>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</si>
  <si>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</si>
  <si>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Less than 1000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</si>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</sst>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.8000000000000007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/>
    <xf numFmtId="0" fontId="1" fillId="0" borderId="0" xfId="0" applyFont="1"/>
  </cellXfs>
  <cellStyles count="2">
    <cellStyle name="Normal" xfId="0" builtinId="0"/>
    <cellStyle name="Percent" xfId="1" builtinId="5"/>
  </cellStyles>
  <dxfs count="4">
    <dxf>
      <font>
        <color theme="4" tint="-0.499984740745262"/>
      </font>
      <fill>
        <patternFill>
          <bgColor theme="4" tint="0.39994506668294322"/>
        </patternFill>
      </fill>
      <border>
        <vertical/>
        <horizontal/>
      </border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[Charbel Bechara Excel.xlsx]Pivot 3!PivotTable7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BD-450A-9039-92E33F6BFB7B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BD-450A-9039-92E33F6BFB7B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BD-450A-9039-92E33F6BF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5644016"/>
        <c:axId val="645641392"/>
      </c:lineChart>
      <c:catAx>
        <c:axId val="64564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641392"/>
        <c:crosses val="autoZero"/>
        <c:auto val="1"/>
        <c:lblAlgn val="ctr"/>
        <c:lblOffset val="100"/>
        <c:noMultiLvlLbl val="0"/>
      </c:catAx>
      <c:valAx>
        <c:axId val="64564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64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[1]Bonus!$F$1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[1]Bonus!$A$2:$A$13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[1]Bonus!$F$2:$F$13</c:f>
              <c:numCache>
                <c:formatCode>General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0.53361344537815125</c:v>
                </c:pt>
                <c:pt idx="3">
                  <c:v>0.47605633802816899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8B-4484-9F79-C2CD63542DDD}"/>
            </c:ext>
          </c:extLst>
        </c:ser>
        <c:ser>
          <c:idx val="5"/>
          <c:order val="5"/>
          <c:tx>
            <c:strRef>
              <c:f>[1]Bonus!$G$1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[1]Bonus!$A$2:$A$13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[1]Bonus!$G$2:$G$13</c:f>
              <c:numCache>
                <c:formatCode>General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0.3949579831932773</c:v>
                </c:pt>
                <c:pt idx="3">
                  <c:v>0.40845070422535212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8B-4484-9F79-C2CD63542DDD}"/>
            </c:ext>
          </c:extLst>
        </c:ser>
        <c:ser>
          <c:idx val="6"/>
          <c:order val="6"/>
          <c:tx>
            <c:strRef>
              <c:f>[1]Bonus!$H$1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[1]Bonus!$H$2:$H$13</c:f>
              <c:numCache>
                <c:formatCode>General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7.1428571428571425E-2</c:v>
                </c:pt>
                <c:pt idx="3">
                  <c:v>0.11549295774647887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8B-4484-9F79-C2CD63542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0281672"/>
        <c:axId val="4702767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[1]Bonus!$B$1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[1]Bonus!$A$2:$A$13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[1]Bonus!$B$2:$B$13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931</c:v>
                      </c:pt>
                      <c:pt idx="2">
                        <c:v>381</c:v>
                      </c:pt>
                      <c:pt idx="3">
                        <c:v>169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18B-4484-9F79-C2CD63542DD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145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18B-4484-9F79-C2CD63542DD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51</c:v>
                      </c:pt>
                      <c:pt idx="3">
                        <c:v>41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18B-4484-9F79-C2CD63542DD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1411</c:v>
                      </c:pt>
                      <c:pt idx="2">
                        <c:v>714</c:v>
                      </c:pt>
                      <c:pt idx="3">
                        <c:v>355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818B-4484-9F79-C2CD63542DDD}"/>
                  </c:ext>
                </c:extLst>
              </c15:ser>
            </c15:filteredLineSeries>
          </c:ext>
        </c:extLst>
      </c:lineChart>
      <c:catAx>
        <c:axId val="470281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276752"/>
        <c:crosses val="autoZero"/>
        <c:auto val="1"/>
        <c:lblAlgn val="ctr"/>
        <c:lblOffset val="100"/>
        <c:noMultiLvlLbl val="0"/>
      </c:catAx>
      <c:valAx>
        <c:axId val="47027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281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279400</xdr:colOff>
      <xdr:row>2</xdr:row>
      <xdr:rowOff>171450</xdr:rowOff>
    </xdr:from>
    <xdr:to>
      <xdr:col>12</xdr:col>
      <xdr:colOff>412750</xdr:colOff>
      <xdr:row>17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8AC9EE-D0A6-4409-95CB-C62FB02645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673100</xdr:colOff>
      <xdr:row>19</xdr:row>
      <xdr:rowOff>63500</xdr:rowOff>
    </xdr:from>
    <xdr:to>
      <xdr:col>7</xdr:col>
      <xdr:colOff>1238250</xdr:colOff>
      <xdr:row>41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3AD029-8DBB-4A1C-8BA7-F13AFEE58C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wner/AppData/Local/Packages/Microsoft.MicrosoftEdge_8wekyb3d8bbwe/TempState/Downloads/MS%20Excel%20Formulas%20and%20Pivot%20Tables%20(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 data"/>
      <sheetName val="Pivot 1"/>
      <sheetName val="Pivot 2"/>
      <sheetName val="Pivot 3"/>
      <sheetName val="Bonus"/>
      <sheetName val="Bonus (alternative)"/>
      <sheetName val="Bonus (alternative) buckets"/>
    </sheetNames>
    <sheetDataSet>
      <sheetData sheetId="0"/>
      <sheetData sheetId="1"/>
      <sheetData sheetId="2"/>
      <sheetData sheetId="3"/>
      <sheetData sheetId="4">
        <row r="1">
          <cell r="B1" t="str">
            <v>Number Successful</v>
          </cell>
          <cell r="C1" t="str">
            <v>Number Failed</v>
          </cell>
          <cell r="D1" t="str">
            <v>Number Canceled</v>
          </cell>
          <cell r="E1" t="str">
            <v>Total Projects</v>
          </cell>
          <cell r="F1" t="str">
            <v>Percentage Successful</v>
          </cell>
          <cell r="G1" t="str">
            <v>Percentage Failed</v>
          </cell>
          <cell r="H1" t="str">
            <v>Percentage Canceled</v>
          </cell>
        </row>
        <row r="2">
          <cell r="A2" t="str">
            <v>Less Than 1000</v>
          </cell>
          <cell r="B2">
            <v>322</v>
          </cell>
          <cell r="C2">
            <v>113</v>
          </cell>
          <cell r="D2">
            <v>18</v>
          </cell>
          <cell r="E2">
            <v>453</v>
          </cell>
          <cell r="F2">
            <v>0.71081677704194257</v>
          </cell>
          <cell r="G2">
            <v>0.24944812362030905</v>
          </cell>
          <cell r="H2">
            <v>3.9735099337748346E-2</v>
          </cell>
        </row>
        <row r="3">
          <cell r="A3" t="str">
            <v>1000 to 4999</v>
          </cell>
          <cell r="B3">
            <v>931</v>
          </cell>
          <cell r="C3">
            <v>420</v>
          </cell>
          <cell r="D3">
            <v>60</v>
          </cell>
          <cell r="E3">
            <v>1411</v>
          </cell>
          <cell r="F3">
            <v>0.65981573352232459</v>
          </cell>
          <cell r="G3">
            <v>0.297661233167966</v>
          </cell>
          <cell r="H3">
            <v>4.2523033309709427E-2</v>
          </cell>
        </row>
        <row r="4">
          <cell r="A4" t="str">
            <v>5000 to 9999</v>
          </cell>
          <cell r="B4">
            <v>381</v>
          </cell>
          <cell r="C4">
            <v>282</v>
          </cell>
          <cell r="D4">
            <v>51</v>
          </cell>
          <cell r="E4">
            <v>714</v>
          </cell>
          <cell r="F4">
            <v>0.53361344537815125</v>
          </cell>
          <cell r="G4">
            <v>0.3949579831932773</v>
          </cell>
          <cell r="H4">
            <v>7.1428571428571425E-2</v>
          </cell>
        </row>
        <row r="5">
          <cell r="A5" t="str">
            <v>10000 to 14999</v>
          </cell>
          <cell r="B5">
            <v>169</v>
          </cell>
          <cell r="C5">
            <v>145</v>
          </cell>
          <cell r="D5">
            <v>41</v>
          </cell>
          <cell r="E5">
            <v>355</v>
          </cell>
          <cell r="F5">
            <v>0.47605633802816899</v>
          </cell>
          <cell r="G5">
            <v>0.40845070422535212</v>
          </cell>
          <cell r="H5">
            <v>0.11549295774647887</v>
          </cell>
        </row>
        <row r="6">
          <cell r="A6" t="str">
            <v>15000 to 19999</v>
          </cell>
          <cell r="B6">
            <v>94</v>
          </cell>
          <cell r="C6">
            <v>90</v>
          </cell>
          <cell r="D6">
            <v>17</v>
          </cell>
          <cell r="E6">
            <v>201</v>
          </cell>
          <cell r="F6">
            <v>0.46766169154228854</v>
          </cell>
          <cell r="G6">
            <v>0.44776119402985076</v>
          </cell>
          <cell r="H6">
            <v>8.45771144278607E-2</v>
          </cell>
        </row>
        <row r="7">
          <cell r="A7" t="str">
            <v>20000 to 24999</v>
          </cell>
          <cell r="B7">
            <v>62</v>
          </cell>
          <cell r="C7">
            <v>72</v>
          </cell>
          <cell r="D7">
            <v>14</v>
          </cell>
          <cell r="E7">
            <v>148</v>
          </cell>
          <cell r="F7">
            <v>0.41891891891891891</v>
          </cell>
          <cell r="G7">
            <v>0.48648648648648651</v>
          </cell>
          <cell r="H7">
            <v>9.45945945945946E-2</v>
          </cell>
        </row>
        <row r="8">
          <cell r="A8" t="str">
            <v>25000 to 29999</v>
          </cell>
          <cell r="B8">
            <v>55</v>
          </cell>
          <cell r="C8">
            <v>64</v>
          </cell>
          <cell r="D8">
            <v>18</v>
          </cell>
          <cell r="E8">
            <v>137</v>
          </cell>
          <cell r="F8">
            <v>0.40145985401459855</v>
          </cell>
          <cell r="G8">
            <v>0.46715328467153283</v>
          </cell>
          <cell r="H8">
            <v>0.13138686131386862</v>
          </cell>
        </row>
        <row r="9">
          <cell r="A9" t="str">
            <v>30000 to 34999</v>
          </cell>
          <cell r="B9">
            <v>32</v>
          </cell>
          <cell r="C9">
            <v>37</v>
          </cell>
          <cell r="D9">
            <v>13</v>
          </cell>
          <cell r="E9">
            <v>82</v>
          </cell>
          <cell r="F9">
            <v>0.3902439024390244</v>
          </cell>
          <cell r="G9">
            <v>0.45121951219512196</v>
          </cell>
          <cell r="H9">
            <v>0.15853658536585366</v>
          </cell>
        </row>
        <row r="10">
          <cell r="A10" t="str">
            <v>35000 to 39999</v>
          </cell>
          <cell r="B10">
            <v>26</v>
          </cell>
          <cell r="C10">
            <v>22</v>
          </cell>
          <cell r="D10">
            <v>7</v>
          </cell>
          <cell r="E10">
            <v>55</v>
          </cell>
          <cell r="F10">
            <v>0.47272727272727272</v>
          </cell>
          <cell r="G10">
            <v>0.4</v>
          </cell>
          <cell r="H10">
            <v>0.12727272727272726</v>
          </cell>
        </row>
        <row r="11">
          <cell r="A11" t="str">
            <v>40000 to 44999</v>
          </cell>
          <cell r="B11">
            <v>21</v>
          </cell>
          <cell r="C11">
            <v>16</v>
          </cell>
          <cell r="D11">
            <v>6</v>
          </cell>
          <cell r="E11">
            <v>43</v>
          </cell>
          <cell r="F11">
            <v>0.48837209302325579</v>
          </cell>
          <cell r="G11">
            <v>0.37209302325581395</v>
          </cell>
          <cell r="H11">
            <v>0.13953488372093023</v>
          </cell>
        </row>
        <row r="12">
          <cell r="A12" t="str">
            <v>45000 to 49999</v>
          </cell>
          <cell r="B12">
            <v>6</v>
          </cell>
          <cell r="C12">
            <v>11</v>
          </cell>
          <cell r="D12">
            <v>4</v>
          </cell>
          <cell r="E12">
            <v>21</v>
          </cell>
          <cell r="F12">
            <v>0.2857142857142857</v>
          </cell>
          <cell r="G12">
            <v>0.52380952380952384</v>
          </cell>
          <cell r="H12">
            <v>0.19047619047619047</v>
          </cell>
        </row>
        <row r="13">
          <cell r="A13" t="str">
            <v>Greater than 50000</v>
          </cell>
          <cell r="B13">
            <v>86</v>
          </cell>
          <cell r="C13">
            <v>258</v>
          </cell>
          <cell r="D13">
            <v>100</v>
          </cell>
          <cell r="E13">
            <v>444</v>
          </cell>
          <cell r="F13">
            <v>0.19369369369369369</v>
          </cell>
          <cell r="G13">
            <v>0.58108108108108103</v>
          </cell>
          <cell r="H13">
            <v>0.22522522522522523</v>
          </cell>
        </row>
      </sheetData>
      <sheetData sheetId="5"/>
      <sheetData sheetId="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rbel bechara" refreshedDate="43506.985649421295" createdVersion="6" refreshedVersion="6" minRefreshableVersion="3" recordCount="4115" xr:uid="{7B80FE15-A15C-4C28-855C-7011965107B3}">
  <cacheSource type="worksheet">
    <worksheetSource ref="A1:R1048576" sheet="Source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 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rbel bechara" refreshedDate="43507.06189837963" createdVersion="6" refreshedVersion="6" minRefreshableVersion="3" recordCount="4115" xr:uid="{C3D6350A-4DCC-4DE0-A48F-F9C89F02EBBE}">
  <cacheSource type="worksheet">
    <worksheetSource ref="A1:T1048576" sheet="Source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 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3166BA-F238-4411-84F1-463F5AFD0FEC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C65096-94B2-4FFA-9A5D-ABB95B4679DE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B24D7D-5B6B-411D-B40B-94FBB4CF2F7C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h="1" sd="0" x="0"/>
        <item x="1"/>
        <item x="2"/>
        <item x="3"/>
        <item x="4"/>
        <item h="1"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3E5C3-7169-4B49-A24F-E3383D6B9CED}">
  <sheetPr codeName="Sheet1"/>
  <dimension ref="A1:F14"/>
  <sheetViews>
    <sheetView tabSelected="1" workbookViewId="0">
      <selection activeCell="B5" sqref="B5"/>
    </sheetView>
  </sheetViews>
  <sheetFormatPr defaultRowHeight="14.5" x14ac:dyDescent="0.35"/>
  <cols>
    <col min="1" max="1" width="15.8164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7" width="10.7265625" bestFit="1" customWidth="1"/>
  </cols>
  <sheetData>
    <row r="1" spans="1:6" x14ac:dyDescent="0.35">
      <c r="A1" s="7" t="s">
        <v>8223</v>
      </c>
      <c r="B1" t="s">
        <v>8315</v>
      </c>
    </row>
    <row r="3" spans="1:6" x14ac:dyDescent="0.35">
      <c r="A3" s="7" t="s">
        <v>8324</v>
      </c>
      <c r="B3" s="7" t="s">
        <v>8316</v>
      </c>
    </row>
    <row r="4" spans="1:6" x14ac:dyDescent="0.3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8314</v>
      </c>
    </row>
    <row r="5" spans="1:6" x14ac:dyDescent="0.35">
      <c r="A5" s="8" t="s">
        <v>8318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5">
      <c r="A6" s="8" t="s">
        <v>8319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5">
      <c r="A7" s="8" t="s">
        <v>8320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5">
      <c r="A8" s="8" t="s">
        <v>8321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8311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5">
      <c r="A10" s="8" t="s">
        <v>8322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5">
      <c r="A11" s="8" t="s">
        <v>8312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5">
      <c r="A12" s="8" t="s">
        <v>8323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5">
      <c r="A13" s="8" t="s">
        <v>8313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5">
      <c r="A14" s="8" t="s">
        <v>8314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79BAF-F1D9-45A1-A11C-167A33F5B3E1}">
  <sheetPr codeName="Sheet2"/>
  <dimension ref="A1:F46"/>
  <sheetViews>
    <sheetView workbookViewId="0">
      <selection activeCell="B4" sqref="B4:B46"/>
      <pivotSelection pane="bottomRight" showHeader="1" extendable="1" max="5" activeRow="3" activeCol="1" click="1" r:id="rId1">
        <pivotArea dataOnly="0" outline="0" fieldPosition="0">
          <references count="1">
            <reference field="5" count="1">
              <x v="0"/>
            </reference>
          </references>
        </pivotArea>
      </pivotSelection>
    </sheetView>
  </sheetViews>
  <sheetFormatPr defaultRowHeight="14.5" x14ac:dyDescent="0.35"/>
  <cols>
    <col min="1" max="1" width="19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7" width="10.7265625" bestFit="1" customWidth="1"/>
  </cols>
  <sheetData>
    <row r="1" spans="1:6" x14ac:dyDescent="0.35">
      <c r="A1" s="7" t="s">
        <v>8223</v>
      </c>
      <c r="B1" t="s">
        <v>8315</v>
      </c>
    </row>
    <row r="3" spans="1:6" x14ac:dyDescent="0.35">
      <c r="A3" s="7" t="s">
        <v>8317</v>
      </c>
      <c r="B3" s="7" t="s">
        <v>8316</v>
      </c>
    </row>
    <row r="4" spans="1:6" x14ac:dyDescent="0.3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8314</v>
      </c>
    </row>
    <row r="5" spans="1:6" x14ac:dyDescent="0.35">
      <c r="A5" s="8" t="s">
        <v>8325</v>
      </c>
      <c r="B5" s="9"/>
      <c r="C5" s="9">
        <v>100</v>
      </c>
      <c r="D5" s="9"/>
      <c r="E5" s="9"/>
      <c r="F5" s="9">
        <v>100</v>
      </c>
    </row>
    <row r="6" spans="1:6" x14ac:dyDescent="0.35">
      <c r="A6" s="8" t="s">
        <v>8326</v>
      </c>
      <c r="B6" s="9"/>
      <c r="C6" s="9"/>
      <c r="D6" s="9">
        <v>20</v>
      </c>
      <c r="E6" s="9"/>
      <c r="F6" s="9">
        <v>20</v>
      </c>
    </row>
    <row r="7" spans="1:6" x14ac:dyDescent="0.35">
      <c r="A7" s="8" t="s">
        <v>8327</v>
      </c>
      <c r="B7" s="9"/>
      <c r="C7" s="9"/>
      <c r="D7" s="9">
        <v>24</v>
      </c>
      <c r="E7" s="9"/>
      <c r="F7" s="9">
        <v>24</v>
      </c>
    </row>
    <row r="8" spans="1:6" x14ac:dyDescent="0.35">
      <c r="A8" s="8" t="s">
        <v>8328</v>
      </c>
      <c r="B8" s="9"/>
      <c r="C8" s="9">
        <v>40</v>
      </c>
      <c r="D8" s="9"/>
      <c r="E8" s="9"/>
      <c r="F8" s="9">
        <v>40</v>
      </c>
    </row>
    <row r="9" spans="1:6" x14ac:dyDescent="0.35">
      <c r="A9" s="8" t="s">
        <v>8329</v>
      </c>
      <c r="B9" s="9">
        <v>40</v>
      </c>
      <c r="C9" s="9"/>
      <c r="D9" s="9"/>
      <c r="E9" s="9"/>
      <c r="F9" s="9">
        <v>40</v>
      </c>
    </row>
    <row r="10" spans="1:6" x14ac:dyDescent="0.35">
      <c r="A10" s="8" t="s">
        <v>8330</v>
      </c>
      <c r="B10" s="9">
        <v>180</v>
      </c>
      <c r="C10" s="9"/>
      <c r="D10" s="9"/>
      <c r="E10" s="9"/>
      <c r="F10" s="9">
        <v>180</v>
      </c>
    </row>
    <row r="11" spans="1:6" x14ac:dyDescent="0.35">
      <c r="A11" s="8" t="s">
        <v>8331</v>
      </c>
      <c r="B11" s="9"/>
      <c r="C11" s="9">
        <v>80</v>
      </c>
      <c r="D11" s="9"/>
      <c r="E11" s="9"/>
      <c r="F11" s="9">
        <v>80</v>
      </c>
    </row>
    <row r="12" spans="1:6" x14ac:dyDescent="0.35">
      <c r="A12" s="8" t="s">
        <v>8332</v>
      </c>
      <c r="B12" s="9">
        <v>40</v>
      </c>
      <c r="C12" s="9"/>
      <c r="D12" s="9"/>
      <c r="E12" s="9"/>
      <c r="F12" s="9">
        <v>40</v>
      </c>
    </row>
    <row r="13" spans="1:6" x14ac:dyDescent="0.35">
      <c r="A13" s="8" t="s">
        <v>8333</v>
      </c>
      <c r="B13" s="9"/>
      <c r="C13" s="9">
        <v>40</v>
      </c>
      <c r="D13" s="9"/>
      <c r="E13" s="9">
        <v>20</v>
      </c>
      <c r="F13" s="9">
        <v>60</v>
      </c>
    </row>
    <row r="14" spans="1:6" x14ac:dyDescent="0.35">
      <c r="A14" s="8" t="s">
        <v>8334</v>
      </c>
      <c r="B14" s="9"/>
      <c r="C14" s="9">
        <v>40</v>
      </c>
      <c r="D14" s="9"/>
      <c r="E14" s="9"/>
      <c r="F14" s="9">
        <v>40</v>
      </c>
    </row>
    <row r="15" spans="1:6" x14ac:dyDescent="0.35">
      <c r="A15" s="8" t="s">
        <v>8335</v>
      </c>
      <c r="B15" s="9"/>
      <c r="C15" s="9">
        <v>120</v>
      </c>
      <c r="D15" s="9">
        <v>20</v>
      </c>
      <c r="E15" s="9"/>
      <c r="F15" s="9">
        <v>140</v>
      </c>
    </row>
    <row r="16" spans="1:6" x14ac:dyDescent="0.35">
      <c r="A16" s="8" t="s">
        <v>8336</v>
      </c>
      <c r="B16" s="9"/>
      <c r="C16" s="9">
        <v>20</v>
      </c>
      <c r="D16" s="9"/>
      <c r="E16" s="9"/>
      <c r="F16" s="9">
        <v>20</v>
      </c>
    </row>
    <row r="17" spans="1:6" x14ac:dyDescent="0.35">
      <c r="A17" s="8" t="s">
        <v>8337</v>
      </c>
      <c r="B17" s="9">
        <v>140</v>
      </c>
      <c r="C17" s="9"/>
      <c r="D17" s="9"/>
      <c r="E17" s="9"/>
      <c r="F17" s="9">
        <v>140</v>
      </c>
    </row>
    <row r="18" spans="1:6" x14ac:dyDescent="0.35">
      <c r="A18" s="8" t="s">
        <v>8338</v>
      </c>
      <c r="B18" s="9">
        <v>140</v>
      </c>
      <c r="C18" s="9">
        <v>20</v>
      </c>
      <c r="D18" s="9"/>
      <c r="E18" s="9"/>
      <c r="F18" s="9">
        <v>160</v>
      </c>
    </row>
    <row r="19" spans="1:6" x14ac:dyDescent="0.35">
      <c r="A19" s="8" t="s">
        <v>8339</v>
      </c>
      <c r="B19" s="9"/>
      <c r="C19" s="9">
        <v>60</v>
      </c>
      <c r="D19" s="9"/>
      <c r="E19" s="9"/>
      <c r="F19" s="9">
        <v>60</v>
      </c>
    </row>
    <row r="20" spans="1:6" x14ac:dyDescent="0.35">
      <c r="A20" s="8" t="s">
        <v>8340</v>
      </c>
      <c r="B20" s="9">
        <v>9</v>
      </c>
      <c r="C20" s="9">
        <v>11</v>
      </c>
      <c r="D20" s="9"/>
      <c r="E20" s="9"/>
      <c r="F20" s="9">
        <v>20</v>
      </c>
    </row>
    <row r="21" spans="1:6" x14ac:dyDescent="0.35">
      <c r="A21" s="8" t="s">
        <v>8341</v>
      </c>
      <c r="B21" s="9">
        <v>20</v>
      </c>
      <c r="C21" s="9"/>
      <c r="D21" s="9"/>
      <c r="E21" s="9"/>
      <c r="F21" s="9">
        <v>20</v>
      </c>
    </row>
    <row r="22" spans="1:6" x14ac:dyDescent="0.35">
      <c r="A22" s="8" t="s">
        <v>8342</v>
      </c>
      <c r="B22" s="9"/>
      <c r="C22" s="9">
        <v>40</v>
      </c>
      <c r="D22" s="9"/>
      <c r="E22" s="9"/>
      <c r="F22" s="9">
        <v>40</v>
      </c>
    </row>
    <row r="23" spans="1:6" x14ac:dyDescent="0.35">
      <c r="A23" s="8" t="s">
        <v>8343</v>
      </c>
      <c r="B23" s="9">
        <v>60</v>
      </c>
      <c r="C23" s="9">
        <v>60</v>
      </c>
      <c r="D23" s="9">
        <v>20</v>
      </c>
      <c r="E23" s="9"/>
      <c r="F23" s="9">
        <v>140</v>
      </c>
    </row>
    <row r="24" spans="1:6" x14ac:dyDescent="0.35">
      <c r="A24" s="8" t="s">
        <v>8344</v>
      </c>
      <c r="B24" s="9"/>
      <c r="C24" s="9">
        <v>20</v>
      </c>
      <c r="D24" s="9"/>
      <c r="E24" s="9"/>
      <c r="F24" s="9">
        <v>20</v>
      </c>
    </row>
    <row r="25" spans="1:6" x14ac:dyDescent="0.35">
      <c r="A25" s="8" t="s">
        <v>8345</v>
      </c>
      <c r="B25" s="9">
        <v>60</v>
      </c>
      <c r="C25" s="9"/>
      <c r="D25" s="9"/>
      <c r="E25" s="9"/>
      <c r="F25" s="9">
        <v>60</v>
      </c>
    </row>
    <row r="26" spans="1:6" x14ac:dyDescent="0.35">
      <c r="A26" s="8" t="s">
        <v>8346</v>
      </c>
      <c r="B26" s="9"/>
      <c r="C26" s="9">
        <v>20</v>
      </c>
      <c r="D26" s="9"/>
      <c r="E26" s="9"/>
      <c r="F26" s="9">
        <v>20</v>
      </c>
    </row>
    <row r="27" spans="1:6" x14ac:dyDescent="0.35">
      <c r="A27" s="8" t="s">
        <v>8347</v>
      </c>
      <c r="B27" s="9">
        <v>103</v>
      </c>
      <c r="C27" s="9">
        <v>57</v>
      </c>
      <c r="D27" s="9"/>
      <c r="E27" s="9"/>
      <c r="F27" s="9">
        <v>160</v>
      </c>
    </row>
    <row r="28" spans="1:6" x14ac:dyDescent="0.35">
      <c r="A28" s="8" t="s">
        <v>8348</v>
      </c>
      <c r="B28" s="9"/>
      <c r="C28" s="9">
        <v>20</v>
      </c>
      <c r="D28" s="9"/>
      <c r="E28" s="9"/>
      <c r="F28" s="9">
        <v>20</v>
      </c>
    </row>
    <row r="29" spans="1:6" x14ac:dyDescent="0.35">
      <c r="A29" s="8" t="s">
        <v>8349</v>
      </c>
      <c r="B29" s="9">
        <v>694</v>
      </c>
      <c r="C29" s="9">
        <v>353</v>
      </c>
      <c r="D29" s="9"/>
      <c r="E29" s="9">
        <v>19</v>
      </c>
      <c r="F29" s="9">
        <v>1066</v>
      </c>
    </row>
    <row r="30" spans="1:6" x14ac:dyDescent="0.35">
      <c r="A30" s="8" t="s">
        <v>8350</v>
      </c>
      <c r="B30" s="9">
        <v>40</v>
      </c>
      <c r="C30" s="9"/>
      <c r="D30" s="9"/>
      <c r="E30" s="9"/>
      <c r="F30" s="9">
        <v>40</v>
      </c>
    </row>
    <row r="31" spans="1:6" x14ac:dyDescent="0.35">
      <c r="A31" s="8" t="s">
        <v>8351</v>
      </c>
      <c r="B31" s="9">
        <v>20</v>
      </c>
      <c r="C31" s="9"/>
      <c r="D31" s="9"/>
      <c r="E31" s="9"/>
      <c r="F31" s="9">
        <v>20</v>
      </c>
    </row>
    <row r="32" spans="1:6" x14ac:dyDescent="0.35">
      <c r="A32" s="8" t="s">
        <v>8352</v>
      </c>
      <c r="B32" s="9"/>
      <c r="C32" s="9">
        <v>20</v>
      </c>
      <c r="D32" s="9"/>
      <c r="E32" s="9"/>
      <c r="F32" s="9">
        <v>20</v>
      </c>
    </row>
    <row r="33" spans="1:6" x14ac:dyDescent="0.35">
      <c r="A33" s="8" t="s">
        <v>8353</v>
      </c>
      <c r="B33" s="9">
        <v>260</v>
      </c>
      <c r="C33" s="9"/>
      <c r="D33" s="9"/>
      <c r="E33" s="9"/>
      <c r="F33" s="9">
        <v>260</v>
      </c>
    </row>
    <row r="34" spans="1:6" x14ac:dyDescent="0.35">
      <c r="A34" s="8" t="s">
        <v>8354</v>
      </c>
      <c r="B34" s="9"/>
      <c r="C34" s="9"/>
      <c r="D34" s="9">
        <v>40</v>
      </c>
      <c r="E34" s="9"/>
      <c r="F34" s="9">
        <v>40</v>
      </c>
    </row>
    <row r="35" spans="1:6" x14ac:dyDescent="0.35">
      <c r="A35" s="8" t="s">
        <v>8355</v>
      </c>
      <c r="B35" s="9">
        <v>60</v>
      </c>
      <c r="C35" s="9"/>
      <c r="D35" s="9"/>
      <c r="E35" s="9"/>
      <c r="F35" s="9">
        <v>60</v>
      </c>
    </row>
    <row r="36" spans="1:6" x14ac:dyDescent="0.35">
      <c r="A36" s="8" t="s">
        <v>8356</v>
      </c>
      <c r="B36" s="9">
        <v>34</v>
      </c>
      <c r="C36" s="9"/>
      <c r="D36" s="9"/>
      <c r="E36" s="9">
        <v>6</v>
      </c>
      <c r="F36" s="9">
        <v>40</v>
      </c>
    </row>
    <row r="37" spans="1:6" x14ac:dyDescent="0.35">
      <c r="A37" s="8" t="s">
        <v>8357</v>
      </c>
      <c r="B37" s="9">
        <v>40</v>
      </c>
      <c r="C37" s="9">
        <v>2</v>
      </c>
      <c r="D37" s="9">
        <v>18</v>
      </c>
      <c r="E37" s="9"/>
      <c r="F37" s="9">
        <v>60</v>
      </c>
    </row>
    <row r="38" spans="1:6" x14ac:dyDescent="0.35">
      <c r="A38" s="8" t="s">
        <v>8358</v>
      </c>
      <c r="B38" s="9">
        <v>85</v>
      </c>
      <c r="C38" s="9">
        <v>80</v>
      </c>
      <c r="D38" s="9">
        <v>17</v>
      </c>
      <c r="E38" s="9">
        <v>5</v>
      </c>
      <c r="F38" s="9">
        <v>187</v>
      </c>
    </row>
    <row r="39" spans="1:6" x14ac:dyDescent="0.35">
      <c r="A39" s="8" t="s">
        <v>8359</v>
      </c>
      <c r="B39" s="9">
        <v>80</v>
      </c>
      <c r="C39" s="9"/>
      <c r="D39" s="9"/>
      <c r="E39" s="9"/>
      <c r="F39" s="9">
        <v>80</v>
      </c>
    </row>
    <row r="40" spans="1:6" x14ac:dyDescent="0.35">
      <c r="A40" s="8" t="s">
        <v>8360</v>
      </c>
      <c r="B40" s="9">
        <v>60</v>
      </c>
      <c r="C40" s="9"/>
      <c r="D40" s="9"/>
      <c r="E40" s="9"/>
      <c r="F40" s="9">
        <v>60</v>
      </c>
    </row>
    <row r="41" spans="1:6" x14ac:dyDescent="0.35">
      <c r="A41" s="8" t="s">
        <v>8361</v>
      </c>
      <c r="B41" s="9"/>
      <c r="C41" s="9">
        <v>47</v>
      </c>
      <c r="D41" s="9">
        <v>10</v>
      </c>
      <c r="E41" s="9"/>
      <c r="F41" s="9">
        <v>57</v>
      </c>
    </row>
    <row r="42" spans="1:6" x14ac:dyDescent="0.35">
      <c r="A42" s="8" t="s">
        <v>8362</v>
      </c>
      <c r="B42" s="9"/>
      <c r="C42" s="9">
        <v>100</v>
      </c>
      <c r="D42" s="9"/>
      <c r="E42" s="9"/>
      <c r="F42" s="9">
        <v>100</v>
      </c>
    </row>
    <row r="43" spans="1:6" x14ac:dyDescent="0.35">
      <c r="A43" s="8" t="s">
        <v>8363</v>
      </c>
      <c r="B43" s="9">
        <v>20</v>
      </c>
      <c r="C43" s="9">
        <v>120</v>
      </c>
      <c r="D43" s="9">
        <v>60</v>
      </c>
      <c r="E43" s="9"/>
      <c r="F43" s="9">
        <v>200</v>
      </c>
    </row>
    <row r="44" spans="1:6" x14ac:dyDescent="0.35">
      <c r="A44" s="8" t="s">
        <v>8364</v>
      </c>
      <c r="B44" s="9"/>
      <c r="C44" s="9">
        <v>60</v>
      </c>
      <c r="D44" s="9">
        <v>100</v>
      </c>
      <c r="E44" s="9"/>
      <c r="F44" s="9">
        <v>160</v>
      </c>
    </row>
    <row r="45" spans="1:6" x14ac:dyDescent="0.35">
      <c r="A45" s="8" t="s">
        <v>8365</v>
      </c>
      <c r="B45" s="9"/>
      <c r="C45" s="9"/>
      <c r="D45" s="9">
        <v>20</v>
      </c>
      <c r="E45" s="9"/>
      <c r="F45" s="9">
        <v>20</v>
      </c>
    </row>
    <row r="46" spans="1:6" x14ac:dyDescent="0.35">
      <c r="A46" s="8" t="s">
        <v>8314</v>
      </c>
      <c r="B46" s="9">
        <v>2185</v>
      </c>
      <c r="C46" s="9">
        <v>1530</v>
      </c>
      <c r="D46" s="9">
        <v>349</v>
      </c>
      <c r="E46" s="9">
        <v>50</v>
      </c>
      <c r="F46" s="9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DCB57-2377-42B8-AF7F-4935B51123C5}">
  <sheetPr codeName="Sheet3"/>
  <dimension ref="A1:E18"/>
  <sheetViews>
    <sheetView workbookViewId="0">
      <selection activeCell="B5" sqref="B5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7" width="10.7265625" bestFit="1" customWidth="1"/>
  </cols>
  <sheetData>
    <row r="1" spans="1:5" x14ac:dyDescent="0.35">
      <c r="A1" s="7" t="s">
        <v>8308</v>
      </c>
      <c r="B1" t="s">
        <v>8315</v>
      </c>
    </row>
    <row r="2" spans="1:5" x14ac:dyDescent="0.35">
      <c r="A2" s="7" t="s">
        <v>8381</v>
      </c>
      <c r="B2" t="s">
        <v>8315</v>
      </c>
    </row>
    <row r="4" spans="1:5" x14ac:dyDescent="0.35">
      <c r="A4" s="7" t="s">
        <v>8380</v>
      </c>
      <c r="B4" s="7" t="s">
        <v>8316</v>
      </c>
    </row>
    <row r="5" spans="1:5" x14ac:dyDescent="0.35">
      <c r="A5" s="7" t="s">
        <v>8310</v>
      </c>
      <c r="B5" t="s">
        <v>8219</v>
      </c>
      <c r="C5" t="s">
        <v>8221</v>
      </c>
      <c r="D5" t="s">
        <v>8220</v>
      </c>
      <c r="E5" t="s">
        <v>8314</v>
      </c>
    </row>
    <row r="6" spans="1:5" x14ac:dyDescent="0.35">
      <c r="A6" s="8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5">
      <c r="A7" s="8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5">
      <c r="A8" s="8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5">
      <c r="A9" s="8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5">
      <c r="A10" s="8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5">
      <c r="A11" s="8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5">
      <c r="A12" s="8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5">
      <c r="A13" s="8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5">
      <c r="A14" s="8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5">
      <c r="A15" s="8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5">
      <c r="A16" s="8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5">
      <c r="A17" s="8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5">
      <c r="A18" s="8" t="s">
        <v>8314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zoomScale="70" zoomScaleNormal="70" workbookViewId="0">
      <selection activeCell="R2" sqref="R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9.54296875" customWidth="1"/>
    <col min="16" max="16" width="24.54296875" customWidth="1"/>
    <col min="17" max="17" width="25.90625" customWidth="1"/>
    <col min="18" max="18" width="20.90625" customWidth="1"/>
    <col min="19" max="19" width="24.08984375" customWidth="1"/>
    <col min="20" max="20" width="20.5429687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IF(E2=0,0,E2/L2)</f>
        <v>63.917582417582416</v>
      </c>
      <c r="Q2" t="str">
        <f>LEFT(N:N,(FIND("/",N2))-1)</f>
        <v>film &amp; video</v>
      </c>
      <c r="R2" t="str">
        <f>RIGHT(N:N,LEN(N:N)-(FIND("/",N2)))</f>
        <v>television</v>
      </c>
      <c r="S2" s="10">
        <f>(((J:J/60)/60)/24)+DATE(1970,1,1)</f>
        <v>42177.007071759261</v>
      </c>
      <c r="T2" s="11">
        <f>(((I:I/60)/60)/24)+DATE(1970,1,1)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IF(E3=0,0,E3/L3)</f>
        <v>185.48101265822785</v>
      </c>
      <c r="Q3" t="str">
        <f t="shared" ref="Q3:Q66" si="2">LEFT(N:N,(FIND("/",N3))-1)</f>
        <v>film &amp; video</v>
      </c>
      <c r="R3" t="str">
        <f t="shared" ref="R3:R66" si="3">RIGHT(N:N,LEN(N:N)-(FIND("/",N3)))</f>
        <v>television</v>
      </c>
      <c r="S3" s="10">
        <f t="shared" ref="S3:S66" si="4">(((J:J/60)/60)/24)+DATE(1970,1,1)</f>
        <v>42766.600497685184</v>
      </c>
      <c r="T3" s="11">
        <f t="shared" ref="T3:T66" si="5">(((I:I/60)/60)/24)+DATE(1970,1,1)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1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1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1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1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1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1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1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1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1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1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1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1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1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1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1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1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1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1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1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1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1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1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1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1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1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1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1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1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1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1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1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1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1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1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1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1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1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1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1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1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1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1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1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1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1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1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1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1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1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1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1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1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1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1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1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1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1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1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1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1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1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1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1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IF(E67=0,0,E67/L67)</f>
        <v>132.05263157894737</v>
      </c>
      <c r="Q67" t="str">
        <f t="shared" ref="Q67:Q130" si="8">LEFT(N:N,(FIND("/",N67))-1)</f>
        <v>film &amp; video</v>
      </c>
      <c r="R67" t="str">
        <f t="shared" ref="R67:R130" si="9">RIGHT(N:N,LEN(N:N)-(FIND("/",N67)))</f>
        <v>shorts</v>
      </c>
      <c r="S67" s="10">
        <f t="shared" ref="S67:S130" si="10">(((J:J/60)/60)/24)+DATE(1970,1,1)</f>
        <v>41835.821226851855</v>
      </c>
      <c r="T67" s="11">
        <f t="shared" ref="T67:T130" si="11">(((I:I/60)/60)/24)+DATE(1970,1,1)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1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1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1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1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1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1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1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1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1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1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1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1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1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1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1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1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1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1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1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1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1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1">
        <f t="shared" si="11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1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1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1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1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1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1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1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1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1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1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1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1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1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1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1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1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1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1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1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1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1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1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1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1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1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1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1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1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1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1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1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1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1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1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1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1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1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1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1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1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1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>
        <f t="shared" ref="P131:P194" si="13">IF(E131=0,0,E131/L131)</f>
        <v>0</v>
      </c>
      <c r="Q131" t="str">
        <f t="shared" ref="Q131:Q194" si="14">LEFT(N:N,(FIND("/",N131))-1)</f>
        <v>film &amp; video</v>
      </c>
      <c r="R131" t="str">
        <f t="shared" ref="R131:R194" si="15">RIGHT(N:N,LEN(N:N)-(FIND("/",N131)))</f>
        <v>science fiction</v>
      </c>
      <c r="S131" s="10">
        <f t="shared" ref="S131:S194" si="16">(((J:J/60)/60)/24)+DATE(1970,1,1)</f>
        <v>41882.937303240738</v>
      </c>
      <c r="T131" s="11">
        <f t="shared" ref="T131:T194" si="17">(((I:I/60)/60)/24)+DATE(1970,1,1)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1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1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1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1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1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1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1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1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1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1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1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1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1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1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1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1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1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1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1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1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1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1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1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1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1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1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1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1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1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1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1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1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1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1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1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1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1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1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1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1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1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1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1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1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1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1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1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1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1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1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1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1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1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1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1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1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1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1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1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1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1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1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1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>
        <f t="shared" ref="P195:P258" si="19">IF(E195=0,0,E195/L195)</f>
        <v>0</v>
      </c>
      <c r="Q195" t="str">
        <f t="shared" ref="Q195:Q258" si="20">LEFT(N:N,(FIND("/",N195))-1)</f>
        <v>film &amp; video</v>
      </c>
      <c r="R195" t="str">
        <f t="shared" ref="R195:R258" si="21">RIGHT(N:N,LEN(N:N)-(FIND("/",N195)))</f>
        <v>drama</v>
      </c>
      <c r="S195" s="10">
        <f t="shared" ref="S195:S258" si="22">(((J:J/60)/60)/24)+DATE(1970,1,1)</f>
        <v>41911.934791666667</v>
      </c>
      <c r="T195" s="11">
        <f t="shared" ref="T195:T258" si="23">(((I:I/60)/60)/24)+DATE(1970,1,1)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1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1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1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1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1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1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1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1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1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1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1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1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1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1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1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1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1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1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1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1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1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1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1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1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1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1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1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1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1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1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1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1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1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1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1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1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1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1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1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1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1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1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1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1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1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1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1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1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1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1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1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1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1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1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1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1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1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1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1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1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1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1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1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IF(E259=0,0,E259/L259)</f>
        <v>66.70405357142856</v>
      </c>
      <c r="Q259" t="str">
        <f t="shared" ref="Q259:Q322" si="26">LEFT(N:N,(FIND("/",N259))-1)</f>
        <v>film &amp; video</v>
      </c>
      <c r="R259" t="str">
        <f t="shared" ref="R259:R322" si="27">RIGHT(N:N,LEN(N:N)-(FIND("/",N259)))</f>
        <v>documentary</v>
      </c>
      <c r="S259" s="10">
        <f t="shared" ref="S259:S322" si="28">(((J:J/60)/60)/24)+DATE(1970,1,1)</f>
        <v>42479.626875000002</v>
      </c>
      <c r="T259" s="11">
        <f t="shared" ref="T259:T322" si="29">(((I:I/60)/60)/24)+DATE(1970,1,1)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1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1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1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1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1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1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1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1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1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1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1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1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1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1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1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1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1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1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1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1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1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1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1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1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1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1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1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1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1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1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1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1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1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1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1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1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1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1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1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1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1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1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1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1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1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1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1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1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1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1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1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1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1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1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1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1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1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1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1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1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1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1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1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IF(E323=0,0,E323/L323)</f>
        <v>106.62314540059347</v>
      </c>
      <c r="Q323" t="str">
        <f t="shared" ref="Q323:Q386" si="32">LEFT(N:N,(FIND("/",N323))-1)</f>
        <v>film &amp; video</v>
      </c>
      <c r="R323" t="str">
        <f t="shared" ref="R323:R386" si="33">RIGHT(N:N,LEN(N:N)-(FIND("/",N323)))</f>
        <v>documentary</v>
      </c>
      <c r="S323" s="10">
        <f t="shared" ref="S323:S386" si="34">(((J:J/60)/60)/24)+DATE(1970,1,1)</f>
        <v>42647.446597222224</v>
      </c>
      <c r="T323" s="11">
        <f t="shared" ref="T323:T386" si="35">(((I:I/60)/60)/24)+DATE(1970,1,1)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1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1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1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1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1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1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1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1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1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1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1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1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1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1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1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1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1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1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1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1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1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1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1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1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1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1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1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1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1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1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1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1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1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1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1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1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1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1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1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1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1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1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1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1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1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1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1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1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1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1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1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1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1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1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1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1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1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1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1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1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1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1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1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IF(E387=0,0,E387/L387)</f>
        <v>111.79535864978902</v>
      </c>
      <c r="Q387" t="str">
        <f t="shared" ref="Q387:Q450" si="38">LEFT(N:N,(FIND("/",N387))-1)</f>
        <v>film &amp; video</v>
      </c>
      <c r="R387" t="str">
        <f t="shared" ref="R387:R450" si="39">RIGHT(N:N,LEN(N:N)-(FIND("/",N387)))</f>
        <v>documentary</v>
      </c>
      <c r="S387" s="10">
        <f t="shared" ref="S387:S450" si="40">(((J:J/60)/60)/24)+DATE(1970,1,1)</f>
        <v>41934.584502314814</v>
      </c>
      <c r="T387" s="11">
        <f t="shared" ref="T387:T450" si="41">(((I:I/60)/60)/24)+DATE(1970,1,1)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1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1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1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1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1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1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1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1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1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1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1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1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1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1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1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1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1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1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1">
        <f t="shared" si="4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1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1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1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1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1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1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1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1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1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1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1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1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1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1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1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1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1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1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1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1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1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1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1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1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1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1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1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1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1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1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1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1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1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1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1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1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1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1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1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1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1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1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1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1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IF(E451=0,0,E451/L451)</f>
        <v>9</v>
      </c>
      <c r="Q451" t="str">
        <f t="shared" ref="Q451:Q514" si="44">LEFT(N:N,(FIND("/",N451))-1)</f>
        <v>film &amp; video</v>
      </c>
      <c r="R451" t="str">
        <f t="shared" ref="R451:R514" si="45">RIGHT(N:N,LEN(N:N)-(FIND("/",N451)))</f>
        <v>animation</v>
      </c>
      <c r="S451" s="10">
        <f t="shared" ref="S451:S514" si="46">(((J:J/60)/60)/24)+DATE(1970,1,1)</f>
        <v>41534.568113425928</v>
      </c>
      <c r="T451" s="11">
        <f t="shared" ref="T451:T514" si="47">(((I:I/60)/60)/24)+DATE(1970,1,1)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1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1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1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1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1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1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1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1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1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1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1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1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1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1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1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1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1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1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1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1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1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1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1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1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1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1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1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1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1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1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1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1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1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1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1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1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1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1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1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1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1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1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1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1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1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1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1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1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1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1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1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1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1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1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1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1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1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1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1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1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1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1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1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IF(E515=0,0,E515/L515)</f>
        <v>102.38235294117646</v>
      </c>
      <c r="Q515" t="str">
        <f t="shared" ref="Q515:Q578" si="50">LEFT(N:N,(FIND("/",N515))-1)</f>
        <v>film &amp; video</v>
      </c>
      <c r="R515" t="str">
        <f t="shared" ref="R515:R578" si="51">RIGHT(N:N,LEN(N:N)-(FIND("/",N515)))</f>
        <v>animation</v>
      </c>
      <c r="S515" s="10">
        <f t="shared" ref="S515:S578" si="52">(((J:J/60)/60)/24)+DATE(1970,1,1)</f>
        <v>42552.653993055559</v>
      </c>
      <c r="T515" s="11">
        <f t="shared" ref="T515:T578" si="53">(((I:I/60)/60)/24)+DATE(1970,1,1)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1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1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1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1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1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1">
        <f t="shared" si="5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1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1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1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1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1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1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1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1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1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1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1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1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1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1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1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1">
        <f t="shared" si="53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1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1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1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1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1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1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1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1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1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1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1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1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1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1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1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1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1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1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1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1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1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1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1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1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1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1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1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1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1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1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1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1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1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1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1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1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1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1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1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1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1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IF(E579=0,0,E579/L579)</f>
        <v>10</v>
      </c>
      <c r="Q579" t="str">
        <f t="shared" ref="Q579:Q642" si="56">LEFT(N:N,(FIND("/",N579))-1)</f>
        <v>technology</v>
      </c>
      <c r="R579" t="str">
        <f t="shared" ref="R579:R642" si="57">RIGHT(N:N,LEN(N:N)-(FIND("/",N579)))</f>
        <v>web</v>
      </c>
      <c r="S579" s="10">
        <f t="shared" ref="S579:S642" si="58">(((J:J/60)/60)/24)+DATE(1970,1,1)</f>
        <v>42450.589143518519</v>
      </c>
      <c r="T579" s="11">
        <f t="shared" ref="T579:T642" si="59">(((I:I/60)/60)/24)+DATE(1970,1,1)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1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1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1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1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1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1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1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1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1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1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1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1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1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1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1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1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1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1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1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1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1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1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1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1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1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1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1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1">
        <f t="shared" si="5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1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1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1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1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1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1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1">
        <f t="shared" si="5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1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1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1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1">
        <f t="shared" si="5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1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1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1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1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1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1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1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1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1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1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1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1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1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1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1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1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1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1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1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1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1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1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1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1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IF(E643=0,0,E643/L643)</f>
        <v>151.31746031746033</v>
      </c>
      <c r="Q643" t="str">
        <f t="shared" ref="Q643:Q706" si="62">LEFT(N:N,(FIND("/",N643))-1)</f>
        <v>technology</v>
      </c>
      <c r="R643" t="str">
        <f t="shared" ref="R643:R706" si="63">RIGHT(N:N,LEN(N:N)-(FIND("/",N643)))</f>
        <v>wearables</v>
      </c>
      <c r="S643" s="10">
        <f t="shared" ref="S643:S706" si="64">(((J:J/60)/60)/24)+DATE(1970,1,1)</f>
        <v>42199.57</v>
      </c>
      <c r="T643" s="11">
        <f t="shared" ref="T643:T706" si="65">(((I:I/60)/60)/24)+DATE(1970,1,1)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1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1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1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1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1">
        <f t="shared" si="65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1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1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1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1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1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1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1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1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1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1">
        <f t="shared" si="6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1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1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1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1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1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1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1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1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1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1">
        <f t="shared" si="6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1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1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1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1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1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1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1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1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1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1">
        <f t="shared" si="6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1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1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1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1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1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1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1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1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1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1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1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1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1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1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1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1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1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1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1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1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1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1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1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1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1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1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1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1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IF(E707=0,0,E707/L707)</f>
        <v>195.4</v>
      </c>
      <c r="Q707" t="str">
        <f t="shared" ref="Q707:Q770" si="68">LEFT(N:N,(FIND("/",N707))-1)</f>
        <v>technology</v>
      </c>
      <c r="R707" t="str">
        <f t="shared" ref="R707:R770" si="69">RIGHT(N:N,LEN(N:N)-(FIND("/",N707)))</f>
        <v>wearables</v>
      </c>
      <c r="S707" s="10">
        <f t="shared" ref="S707:S770" si="70">(((J:J/60)/60)/24)+DATE(1970,1,1)</f>
        <v>42726.491643518515</v>
      </c>
      <c r="T707" s="11">
        <f t="shared" ref="T707:T770" si="71">(((I:I/60)/60)/24)+DATE(1970,1,1)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1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1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1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1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1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1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1">
        <f t="shared" si="7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1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1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1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1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1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1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1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1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1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1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1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1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1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1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1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1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1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1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1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1">
        <f t="shared" si="71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1">
        <f t="shared" si="7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1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1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1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1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1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1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1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1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1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1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1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1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1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1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1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1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1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1">
        <f t="shared" si="71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1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1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1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1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1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1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1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1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1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1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1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1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1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1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1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1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1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IF(E771=0,0,E771/L771)</f>
        <v>31.846153846153847</v>
      </c>
      <c r="Q771" t="str">
        <f t="shared" ref="Q771:Q834" si="74">LEFT(N:N,(FIND("/",N771))-1)</f>
        <v>publishing</v>
      </c>
      <c r="R771" t="str">
        <f t="shared" ref="R771:R834" si="75">RIGHT(N:N,LEN(N:N)-(FIND("/",N771)))</f>
        <v>fiction</v>
      </c>
      <c r="S771" s="10">
        <f t="shared" ref="S771:S834" si="76">(((J:J/60)/60)/24)+DATE(1970,1,1)</f>
        <v>41604.996458333335</v>
      </c>
      <c r="T771" s="11">
        <f t="shared" ref="T771:T834" si="77">(((I:I/60)/60)/24)+DATE(1970,1,1)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1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1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1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1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1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1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1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1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1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1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1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1">
        <f t="shared" si="77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1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1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1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1">
        <f t="shared" si="77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1">
        <f t="shared" si="77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1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1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1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1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1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1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1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1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1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1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1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1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1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1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1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1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1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1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1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1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1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1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1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1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1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1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1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1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1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1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1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1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1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1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1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1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1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1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1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1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1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1">
        <f t="shared" si="77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1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1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1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1">
        <f t="shared" si="77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IF(E835=0,0,E835/L835)</f>
        <v>148.78048780487805</v>
      </c>
      <c r="Q835" t="str">
        <f t="shared" ref="Q835:Q898" si="80">LEFT(N:N,(FIND("/",N835))-1)</f>
        <v>music</v>
      </c>
      <c r="R835" t="str">
        <f t="shared" ref="R835:R898" si="81">RIGHT(N:N,LEN(N:N)-(FIND("/",N835)))</f>
        <v>rock</v>
      </c>
      <c r="S835" s="10">
        <f t="shared" ref="S835:S898" si="82">(((J:J/60)/60)/24)+DATE(1970,1,1)</f>
        <v>41718.878182870372</v>
      </c>
      <c r="T835" s="11">
        <f t="shared" ref="T835:T898" si="83">(((I:I/60)/60)/24)+DATE(1970,1,1)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1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1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1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1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1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1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1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1">
        <f t="shared" si="83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1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1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1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1">
        <f t="shared" si="8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1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1">
        <f t="shared" si="83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1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1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1">
        <f t="shared" si="8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1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1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1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1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1">
        <f t="shared" si="83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1">
        <f t="shared" si="8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1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1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1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1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1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1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1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1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1">
        <f t="shared" si="8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1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1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1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1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1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1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1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1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1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1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1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1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1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1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1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1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1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1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1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1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1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1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1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1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1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1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1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1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1">
        <f t="shared" si="8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1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1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>
        <f t="shared" ref="P899:P962" si="85">IF(E899=0,0,E899/L899)</f>
        <v>0</v>
      </c>
      <c r="Q899" t="str">
        <f t="shared" ref="Q899:Q962" si="86">LEFT(N:N,(FIND("/",N899))-1)</f>
        <v>music</v>
      </c>
      <c r="R899" t="str">
        <f t="shared" ref="R899:R962" si="87">RIGHT(N:N,LEN(N:N)-(FIND("/",N899)))</f>
        <v>indie rock</v>
      </c>
      <c r="S899" s="10">
        <f t="shared" ref="S899:S962" si="88">(((J:J/60)/60)/24)+DATE(1970,1,1)</f>
        <v>41211.688750000001</v>
      </c>
      <c r="T899" s="11">
        <f t="shared" ref="T899:T962" si="89">(((I:I/60)/60)/24)+DATE(1970,1,1)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1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1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1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1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1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1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1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1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1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1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1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1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1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1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1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1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1">
        <f t="shared" si="8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1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1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1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1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1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1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1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1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1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1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1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1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1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1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1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1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1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1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1">
        <f t="shared" si="8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1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1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1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1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1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1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1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1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1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1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1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1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1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1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1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1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1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1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1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1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1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1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1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1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1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1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1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IF(E963=0,0,E963/L963)</f>
        <v>364.35454545454547</v>
      </c>
      <c r="Q963" t="str">
        <f t="shared" ref="Q963:Q1026" si="92">LEFT(N:N,(FIND("/",N963))-1)</f>
        <v>technology</v>
      </c>
      <c r="R963" t="str">
        <f t="shared" ref="R963:R1026" si="93">RIGHT(N:N,LEN(N:N)-(FIND("/",N963)))</f>
        <v>wearables</v>
      </c>
      <c r="S963" s="10">
        <f t="shared" ref="S963:S1026" si="94">(((J:J/60)/60)/24)+DATE(1970,1,1)</f>
        <v>42740.693692129629</v>
      </c>
      <c r="T963" s="11">
        <f t="shared" ref="T963:T1026" si="95">(((I:I/60)/60)/24)+DATE(1970,1,1)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1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1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1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1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1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1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1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1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1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1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1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1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1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1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1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1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1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1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1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1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1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1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1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1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1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1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1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1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1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1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1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1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1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1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1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1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1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1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1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1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1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1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1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1">
        <f t="shared" si="9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1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1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1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1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1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1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1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1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1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1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1">
        <f t="shared" si="95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1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1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1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1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1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1">
        <f t="shared" si="9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1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1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IF(E1027=0,0,E1027/L1027)</f>
        <v>71.848571428571432</v>
      </c>
      <c r="Q1027" t="str">
        <f t="shared" ref="Q1027:Q1090" si="98">LEFT(N:N,(FIND("/",N1027))-1)</f>
        <v>music</v>
      </c>
      <c r="R1027" t="str">
        <f t="shared" ref="R1027:R1090" si="99">RIGHT(N:N,LEN(N:N)-(FIND("/",N1027)))</f>
        <v>electronic music</v>
      </c>
      <c r="S1027" s="10">
        <f t="shared" ref="S1027:S1090" si="100">(((J:J/60)/60)/24)+DATE(1970,1,1)</f>
        <v>42049.833761574075</v>
      </c>
      <c r="T1027" s="11">
        <f t="shared" ref="T1027:T1090" si="101">(((I:I/60)/60)/24)+DATE(1970,1,1)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1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1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1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1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1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1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1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1">
        <f t="shared" si="101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1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1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1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1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1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1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1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1">
        <f t="shared" si="101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1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1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1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1">
        <f t="shared" si="101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1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1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1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1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1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1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1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1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1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1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1">
        <f t="shared" si="101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1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1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1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1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1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1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1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1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1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1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1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1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1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1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1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1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1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1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1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1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1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1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1">
        <f t="shared" si="101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1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1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1">
        <f t="shared" si="101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1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1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1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1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1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1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IF(E1091=0,0,E1091/L1091)</f>
        <v>23.959183673469386</v>
      </c>
      <c r="Q1091" t="str">
        <f t="shared" ref="Q1091:Q1154" si="104">LEFT(N:N,(FIND("/",N1091))-1)</f>
        <v>games</v>
      </c>
      <c r="R1091" t="str">
        <f t="shared" ref="R1091:R1154" si="105">RIGHT(N:N,LEN(N:N)-(FIND("/",N1091)))</f>
        <v>video games</v>
      </c>
      <c r="S1091" s="10">
        <f t="shared" ref="S1091:S1154" si="106">(((J:J/60)/60)/24)+DATE(1970,1,1)</f>
        <v>42151.189525462964</v>
      </c>
      <c r="T1091" s="11">
        <f t="shared" ref="T1091:T1154" si="107">(((I:I/60)/60)/24)+DATE(1970,1,1)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1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1">
        <f t="shared" si="107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1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1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1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1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1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1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1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1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1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1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1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1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1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1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1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1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1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1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1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1">
        <f t="shared" si="107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1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1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1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1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1">
        <f t="shared" si="107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1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1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1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1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1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1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1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1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1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1">
        <f t="shared" si="107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1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1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1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1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1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1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1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1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1">
        <f t="shared" si="107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1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1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1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1">
        <f t="shared" si="107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1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1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1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1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1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1">
        <f t="shared" si="107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1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1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1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1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1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1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1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IF(E1155=0,0,E1155/L1155)</f>
        <v>50</v>
      </c>
      <c r="Q1155" t="str">
        <f t="shared" ref="Q1155:Q1218" si="110">LEFT(N:N,(FIND("/",N1155))-1)</f>
        <v>food</v>
      </c>
      <c r="R1155" t="str">
        <f t="shared" ref="R1155:R1218" si="111">RIGHT(N:N,LEN(N:N)-(FIND("/",N1155)))</f>
        <v>food trucks</v>
      </c>
      <c r="S1155" s="10">
        <f t="shared" ref="S1155:S1218" si="112">(((J:J/60)/60)/24)+DATE(1970,1,1)</f>
        <v>42143.714178240742</v>
      </c>
      <c r="T1155" s="11">
        <f t="shared" ref="T1155:T1218" si="113">(((I:I/60)/60)/24)+DATE(1970,1,1)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1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1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1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1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1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1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1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1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1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1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1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1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1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1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1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1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1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1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1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1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1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1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1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1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1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1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1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1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1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1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1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1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1">
        <f t="shared" si="11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1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1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1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1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1">
        <f t="shared" si="113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1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1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1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1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1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1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1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1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1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1">
        <f t="shared" si="11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1">
        <f t="shared" si="113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1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1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1">
        <f t="shared" si="11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1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1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1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1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1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1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1">
        <f t="shared" si="11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1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1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1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1">
        <f t="shared" si="113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IF(E1219=0,0,E1219/L1219)</f>
        <v>148.57377049180329</v>
      </c>
      <c r="Q1219" t="str">
        <f t="shared" ref="Q1219:Q1282" si="116">LEFT(N:N,(FIND("/",N1219))-1)</f>
        <v>photography</v>
      </c>
      <c r="R1219" t="str">
        <f t="shared" ref="R1219:R1282" si="117">RIGHT(N:N,LEN(N:N)-(FIND("/",N1219)))</f>
        <v>photobooks</v>
      </c>
      <c r="S1219" s="10">
        <f t="shared" ref="S1219:S1282" si="118">(((J:J/60)/60)/24)+DATE(1970,1,1)</f>
        <v>42535.809490740736</v>
      </c>
      <c r="T1219" s="11">
        <f t="shared" ref="T1219:T1282" si="119">(((I:I/60)/60)/24)+DATE(1970,1,1)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1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1">
        <f t="shared" si="11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1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1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1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1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1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1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1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1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1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1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1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1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1">
        <f t="shared" si="11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1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1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1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1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1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1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1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1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1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1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1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1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1">
        <f t="shared" si="11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1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1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1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1">
        <f t="shared" si="11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1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1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1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1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1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1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1">
        <f t="shared" si="11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1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1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1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1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1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1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1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1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1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1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1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1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1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1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1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1">
        <f t="shared" si="11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1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1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1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1">
        <f t="shared" si="11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1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1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1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1">
        <f t="shared" si="11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IF(E1283=0,0,E1283/L1283)</f>
        <v>104.72972972972973</v>
      </c>
      <c r="Q1283" t="str">
        <f t="shared" ref="Q1283:Q1346" si="122">LEFT(N:N,(FIND("/",N1283))-1)</f>
        <v>music</v>
      </c>
      <c r="R1283" t="str">
        <f t="shared" ref="R1283:R1346" si="123">RIGHT(N:N,LEN(N:N)-(FIND("/",N1283)))</f>
        <v>rock</v>
      </c>
      <c r="S1283" s="10">
        <f t="shared" ref="S1283:S1346" si="124">(((J:J/60)/60)/24)+DATE(1970,1,1)</f>
        <v>41463.743472222224</v>
      </c>
      <c r="T1283" s="11">
        <f t="shared" ref="T1283:T1346" si="125">(((I:I/60)/60)/24)+DATE(1970,1,1)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1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1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1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1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1">
        <f t="shared" si="12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1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1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1">
        <f t="shared" si="12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1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1">
        <f t="shared" si="12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1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1">
        <f t="shared" si="12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1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1">
        <f t="shared" si="12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1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1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1">
        <f t="shared" si="12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1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1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1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1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1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1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1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1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1">
        <f t="shared" si="12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1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1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1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1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1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1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1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1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1">
        <f t="shared" si="12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1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1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1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1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1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1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1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1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1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1">
        <f t="shared" si="12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1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1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1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1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1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1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1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1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1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1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1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1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1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1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1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1">
        <f t="shared" si="12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1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1">
        <f t="shared" si="12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IF(E1347=0,0,E1347/L1347)</f>
        <v>53.571428571428569</v>
      </c>
      <c r="Q1347" t="str">
        <f t="shared" ref="Q1347:Q1410" si="128">LEFT(N:N,(FIND("/",N1347))-1)</f>
        <v>publishing</v>
      </c>
      <c r="R1347" t="str">
        <f t="shared" ref="R1347:R1410" si="129">RIGHT(N:N,LEN(N:N)-(FIND("/",N1347)))</f>
        <v>nonfiction</v>
      </c>
      <c r="S1347" s="10">
        <f t="shared" ref="S1347:S1410" si="130">(((J:J/60)/60)/24)+DATE(1970,1,1)</f>
        <v>41799.814340277779</v>
      </c>
      <c r="T1347" s="11">
        <f t="shared" ref="T1347:T1410" si="131">(((I:I/60)/60)/24)+DATE(1970,1,1)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1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1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1">
        <f t="shared" si="131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1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1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1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1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1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1">
        <f t="shared" si="131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1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1">
        <f t="shared" si="131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1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1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1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1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1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1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1">
        <f t="shared" si="131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1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1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1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1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1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1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1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1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1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1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1">
        <f t="shared" si="131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1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1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1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1">
        <f t="shared" si="131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1">
        <f t="shared" si="131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1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1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1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1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1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1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1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1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1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1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1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1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1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1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1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1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1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1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1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1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1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1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1">
        <f t="shared" si="131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1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1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1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1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1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1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>
        <f t="shared" ref="P1411:P1474" si="133">IF(E1411=0,0,E1411/L1411)</f>
        <v>0</v>
      </c>
      <c r="Q1411" t="str">
        <f t="shared" ref="Q1411:Q1474" si="134">LEFT(N:N,(FIND("/",N1411))-1)</f>
        <v>publishing</v>
      </c>
      <c r="R1411" t="str">
        <f t="shared" ref="R1411:R1474" si="135">RIGHT(N:N,LEN(N:N)-(FIND("/",N1411)))</f>
        <v>translations</v>
      </c>
      <c r="S1411" s="10">
        <f t="shared" ref="S1411:S1474" si="136">(((J:J/60)/60)/24)+DATE(1970,1,1)</f>
        <v>41945.133506944447</v>
      </c>
      <c r="T1411" s="11">
        <f t="shared" ref="T1411:T1474" si="137">(((I:I/60)/60)/24)+DATE(1970,1,1)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1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1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1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1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1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1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1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1">
        <f t="shared" si="137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1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1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1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1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1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1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1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1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1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1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1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1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1">
        <f t="shared" si="137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1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1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1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1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1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1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1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1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1">
        <f t="shared" si="137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1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1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1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1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1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1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1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1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1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1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1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1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1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1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1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1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1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1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1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1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1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1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1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1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1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1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1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1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1">
        <f t="shared" si="137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1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1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1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1">
        <f t="shared" si="137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IF(E1475=0,0,E1475/L1475)</f>
        <v>38.462553191489363</v>
      </c>
      <c r="Q1475" t="str">
        <f t="shared" ref="Q1475:Q1538" si="140">LEFT(N:N,(FIND("/",N1475))-1)</f>
        <v>publishing</v>
      </c>
      <c r="R1475" t="str">
        <f t="shared" ref="R1475:R1538" si="141">RIGHT(N:N,LEN(N:N)-(FIND("/",N1475)))</f>
        <v>radio &amp; podcasts</v>
      </c>
      <c r="S1475" s="10">
        <f t="shared" ref="S1475:S1538" si="142">(((J:J/60)/60)/24)+DATE(1970,1,1)</f>
        <v>40939.979618055557</v>
      </c>
      <c r="T1475" s="11">
        <f t="shared" ref="T1475:T1538" si="143">(((I:I/60)/60)/24)+DATE(1970,1,1)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1">
        <f t="shared" si="143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1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1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1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1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1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1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1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1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1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1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1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1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1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1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1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1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1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1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1">
        <f t="shared" si="14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1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1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1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1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1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1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1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1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1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1">
        <f t="shared" si="14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1">
        <f t="shared" si="14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1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1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1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1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1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1">
        <f t="shared" si="143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1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1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1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1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1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1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1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1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1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1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1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1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1">
        <f t="shared" si="143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1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1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1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1">
        <f t="shared" si="143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1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1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1">
        <f t="shared" si="143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1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1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1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1">
        <f t="shared" si="143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1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1">
        <f t="shared" si="143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IF(E1539=0,0,E1539/L1539)</f>
        <v>96.375</v>
      </c>
      <c r="Q1539" t="str">
        <f t="shared" ref="Q1539:Q1602" si="146">LEFT(N:N,(FIND("/",N1539))-1)</f>
        <v>photography</v>
      </c>
      <c r="R1539" t="str">
        <f t="shared" ref="R1539:R1602" si="147">RIGHT(N:N,LEN(N:N)-(FIND("/",N1539)))</f>
        <v>photobooks</v>
      </c>
      <c r="S1539" s="10">
        <f t="shared" ref="S1539:S1602" si="148">(((J:J/60)/60)/24)+DATE(1970,1,1)</f>
        <v>42552.315127314811</v>
      </c>
      <c r="T1539" s="11">
        <f t="shared" ref="T1539:T1602" si="149">(((I:I/60)/60)/24)+DATE(1970,1,1)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1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1">
        <f t="shared" si="14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1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1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1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1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1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1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1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1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1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1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1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1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1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1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1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1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1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1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1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1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1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1">
        <f t="shared" si="14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1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1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1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1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1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1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1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1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1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1">
        <f t="shared" si="14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1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1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1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1">
        <f t="shared" si="14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1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1">
        <f t="shared" si="14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1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1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1">
        <f t="shared" si="1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1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1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1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1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1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1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1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1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1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1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1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1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1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1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1">
        <f t="shared" si="14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1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1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1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1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1">
        <f t="shared" si="14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IF(E1603=0,0,E1603/L1603)</f>
        <v>48.325535714285714</v>
      </c>
      <c r="Q1603" t="str">
        <f t="shared" ref="Q1603:Q1666" si="152">LEFT(N:N,(FIND("/",N1603))-1)</f>
        <v>music</v>
      </c>
      <c r="R1603" t="str">
        <f t="shared" ref="R1603:R1666" si="153">RIGHT(N:N,LEN(N:N)-(FIND("/",N1603)))</f>
        <v>rock</v>
      </c>
      <c r="S1603" s="10">
        <f t="shared" ref="S1603:S1666" si="154">(((J:J/60)/60)/24)+DATE(1970,1,1)</f>
        <v>40638.092974537038</v>
      </c>
      <c r="T1603" s="11">
        <f t="shared" ref="T1603:T1666" si="155">(((I:I/60)/60)/24)+DATE(1970,1,1)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1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1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1">
        <f t="shared" si="155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1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1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1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1">
        <f t="shared" si="155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1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1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1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1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1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1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1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1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1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1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1">
        <f t="shared" si="15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1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1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1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1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1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1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1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1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1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1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1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1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1">
        <f t="shared" si="15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1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1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1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1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1">
        <f t="shared" si="15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1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1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1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1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1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1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1">
        <f t="shared" si="15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1">
        <f t="shared" si="155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1">
        <f t="shared" si="15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1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1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1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1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1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1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1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1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1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1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1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1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1">
        <f t="shared" si="15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1">
        <f t="shared" si="15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1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1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1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1">
        <f t="shared" si="15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IF(E1667=0,0,E1667/L1667)</f>
        <v>44.956989247311824</v>
      </c>
      <c r="Q1667" t="str">
        <f t="shared" ref="Q1667:Q1730" si="158">LEFT(N:N,(FIND("/",N1667))-1)</f>
        <v>music</v>
      </c>
      <c r="R1667" t="str">
        <f t="shared" ref="R1667:R1730" si="159">RIGHT(N:N,LEN(N:N)-(FIND("/",N1667)))</f>
        <v>pop</v>
      </c>
      <c r="S1667" s="10">
        <f t="shared" ref="S1667:S1730" si="160">(((J:J/60)/60)/24)+DATE(1970,1,1)</f>
        <v>40564.649456018517</v>
      </c>
      <c r="T1667" s="11">
        <f t="shared" ref="T1667:T1730" si="161">(((I:I/60)/60)/24)+DATE(1970,1,1)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1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1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1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1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1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1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1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1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1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1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1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1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1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1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1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1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1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1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1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1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1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1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1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1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1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1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1">
        <f t="shared" si="161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1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1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1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1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1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1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1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1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1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1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1">
        <f t="shared" si="161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1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1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1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1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1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1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1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1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1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1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1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1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1">
        <f t="shared" si="161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1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1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1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1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1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1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1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1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1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1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1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1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>
        <f t="shared" ref="P1731:P1794" si="163">IF(E1731=0,0,E1731/L1731)</f>
        <v>0</v>
      </c>
      <c r="Q1731" t="str">
        <f t="shared" ref="Q1731:Q1794" si="164">LEFT(N:N,(FIND("/",N1731))-1)</f>
        <v>music</v>
      </c>
      <c r="R1731" t="str">
        <f t="shared" ref="R1731:R1794" si="165">RIGHT(N:N,LEN(N:N)-(FIND("/",N1731)))</f>
        <v>faith</v>
      </c>
      <c r="S1731" s="10">
        <f t="shared" ref="S1731:S1794" si="166">(((J:J/60)/60)/24)+DATE(1970,1,1)</f>
        <v>42471.052152777775</v>
      </c>
      <c r="T1731" s="11">
        <f t="shared" ref="T1731:T1794" si="167">(((I:I/60)/60)/24)+DATE(1970,1,1)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1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1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1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1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1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1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1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1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1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1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1">
        <f t="shared" si="167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1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1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1">
        <f t="shared" si="167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1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1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1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1">
        <f t="shared" si="167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1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1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1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1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1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1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1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1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1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1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1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1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1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1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1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1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1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1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1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1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1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1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1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1">
        <f t="shared" si="167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1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1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1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1">
        <f t="shared" si="167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1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1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1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1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1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1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1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1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1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1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1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1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1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1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1">
        <f t="shared" si="167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1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1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IF(E1795=0,0,E1795/L1795)</f>
        <v>20</v>
      </c>
      <c r="Q1795" t="str">
        <f t="shared" ref="Q1795:Q1858" si="170">LEFT(N:N,(FIND("/",N1795))-1)</f>
        <v>photography</v>
      </c>
      <c r="R1795" t="str">
        <f t="shared" ref="R1795:R1858" si="171">RIGHT(N:N,LEN(N:N)-(FIND("/",N1795)))</f>
        <v>photobooks</v>
      </c>
      <c r="S1795" s="10">
        <f t="shared" ref="S1795:S1858" si="172">(((J:J/60)/60)/24)+DATE(1970,1,1)</f>
        <v>41940.89166666667</v>
      </c>
      <c r="T1795" s="11">
        <f t="shared" ref="T1795:T1858" si="173">(((I:I/60)/60)/24)+DATE(1970,1,1)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1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1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1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1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1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1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1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1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1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1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1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1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1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1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1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1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1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1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1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1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1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1">
        <f t="shared" si="17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1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1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1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1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1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1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1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1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1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1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1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1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1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1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1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1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1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1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1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1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1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1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1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1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1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1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1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1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1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1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1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1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1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1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1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1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1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1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1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1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1">
        <f t="shared" si="17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IF(E1859=0,0,E1859/L1859)</f>
        <v>136.36363636363637</v>
      </c>
      <c r="Q1859" t="str">
        <f t="shared" ref="Q1859:Q1922" si="176">LEFT(N:N,(FIND("/",N1859))-1)</f>
        <v>music</v>
      </c>
      <c r="R1859" t="str">
        <f t="shared" ref="R1859:R1922" si="177">RIGHT(N:N,LEN(N:N)-(FIND("/",N1859)))</f>
        <v>rock</v>
      </c>
      <c r="S1859" s="10">
        <f t="shared" ref="S1859:S1922" si="178">(((J:J/60)/60)/24)+DATE(1970,1,1)</f>
        <v>41864.76866898148</v>
      </c>
      <c r="T1859" s="11">
        <f t="shared" ref="T1859:T1922" si="179">(((I:I/60)/60)/24)+DATE(1970,1,1)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1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1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1">
        <f t="shared" si="17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1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1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1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1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1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1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1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1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1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1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1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1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1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1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1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1">
        <f t="shared" si="17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1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1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1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1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1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1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1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1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1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1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1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1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1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1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1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1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1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1">
        <f t="shared" si="17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1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1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1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1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1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1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1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1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1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1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1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1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1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1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1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1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1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1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1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1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1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1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1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1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1">
        <f t="shared" si="17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1">
        <f t="shared" si="17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IF(E1923=0,0,E1923/L1923)</f>
        <v>54</v>
      </c>
      <c r="Q1923" t="str">
        <f t="shared" ref="Q1923:Q1986" si="182">LEFT(N:N,(FIND("/",N1923))-1)</f>
        <v>music</v>
      </c>
      <c r="R1923" t="str">
        <f t="shared" ref="R1923:R1986" si="183">RIGHT(N:N,LEN(N:N)-(FIND("/",N1923)))</f>
        <v>indie rock</v>
      </c>
      <c r="S1923" s="10">
        <f t="shared" ref="S1923:S1986" si="184">(((J:J/60)/60)/24)+DATE(1970,1,1)</f>
        <v>41074.221562500003</v>
      </c>
      <c r="T1923" s="11">
        <f t="shared" ref="T1923:T1986" si="185">(((I:I/60)/60)/24)+DATE(1970,1,1)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1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1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1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1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1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1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1">
        <f t="shared" si="18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1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1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1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1">
        <f t="shared" si="18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1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1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1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1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1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1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1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1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1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1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1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1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1">
        <f t="shared" si="18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1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1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1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1">
        <f t="shared" si="18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1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1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1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1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1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1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1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1">
        <f t="shared" si="18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1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1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1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1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1">
        <f t="shared" si="18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1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1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1">
        <f t="shared" si="18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1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1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1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1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1">
        <f t="shared" si="18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1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1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1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1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1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1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1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1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1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1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1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1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1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1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IF(E1987=0,0,E1987/L1987)</f>
        <v>12.75</v>
      </c>
      <c r="Q1987" t="str">
        <f t="shared" ref="Q1987:Q2050" si="188">LEFT(N:N,(FIND("/",N1987))-1)</f>
        <v>photography</v>
      </c>
      <c r="R1987" t="str">
        <f t="shared" ref="R1987:R2050" si="189">RIGHT(N:N,LEN(N:N)-(FIND("/",N1987)))</f>
        <v>people</v>
      </c>
      <c r="S1987" s="10">
        <f t="shared" ref="S1987:S2050" si="190">(((J:J/60)/60)/24)+DATE(1970,1,1)</f>
        <v>42555.698738425926</v>
      </c>
      <c r="T1987" s="11">
        <f t="shared" ref="T1987:T2050" si="191">(((I:I/60)/60)/24)+DATE(1970,1,1)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1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1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1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1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1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1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1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1">
        <f t="shared" si="191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1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1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1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1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1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1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1">
        <f t="shared" si="19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1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1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1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1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1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1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1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1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1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1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1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1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1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1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1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1">
        <f t="shared" si="191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1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1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1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1">
        <f t="shared" si="191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1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1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1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1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1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1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1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1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1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1">
        <f t="shared" si="19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1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1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1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1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1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1">
        <f t="shared" si="191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1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1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1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1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1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1">
        <f t="shared" si="191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1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1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1">
        <f t="shared" si="191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1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1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1">
        <f t="shared" si="191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IF(E2051=0,0,E2051/L2051)</f>
        <v>80.991037735849048</v>
      </c>
      <c r="Q2051" t="str">
        <f t="shared" ref="Q2051:Q2114" si="194">LEFT(N:N,(FIND("/",N2051))-1)</f>
        <v>technology</v>
      </c>
      <c r="R2051" t="str">
        <f t="shared" ref="R2051:R2114" si="195">RIGHT(N:N,LEN(N:N)-(FIND("/",N2051)))</f>
        <v>hardware</v>
      </c>
      <c r="S2051" s="10">
        <f t="shared" ref="S2051:S2114" si="196">(((J:J/60)/60)/24)+DATE(1970,1,1)</f>
        <v>41575.527349537035</v>
      </c>
      <c r="T2051" s="11">
        <f t="shared" ref="T2051:T2114" si="197">(((I:I/60)/60)/24)+DATE(1970,1,1)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1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1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1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1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1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1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1">
        <f t="shared" si="19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1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1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1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1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1">
        <f t="shared" si="19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1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1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1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1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1">
        <f t="shared" si="19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1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1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1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1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1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1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1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1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1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1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1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1">
        <f t="shared" si="19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1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1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1">
        <f t="shared" si="197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1">
        <f t="shared" si="197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1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1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1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1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1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1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1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1">
        <f t="shared" si="197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1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1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1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1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1">
        <f t="shared" si="197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1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1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1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1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1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1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1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1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1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1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1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1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1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1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1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1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1">
        <f t="shared" si="197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IF(E2115=0,0,E2115/L2115)</f>
        <v>68.598130841121488</v>
      </c>
      <c r="Q2115" t="str">
        <f t="shared" ref="Q2115:Q2178" si="200">LEFT(N:N,(FIND("/",N2115))-1)</f>
        <v>music</v>
      </c>
      <c r="R2115" t="str">
        <f t="shared" ref="R2115:R2178" si="201">RIGHT(N:N,LEN(N:N)-(FIND("/",N2115)))</f>
        <v>indie rock</v>
      </c>
      <c r="S2115" s="10">
        <f t="shared" ref="S2115:S2178" si="202">(((J:J/60)/60)/24)+DATE(1970,1,1)</f>
        <v>41870.86546296296</v>
      </c>
      <c r="T2115" s="11">
        <f t="shared" ref="T2115:T2178" si="203">(((I:I/60)/60)/24)+DATE(1970,1,1)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1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1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1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1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1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1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1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1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1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1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1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1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1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1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1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1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1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1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1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1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1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1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1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1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1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1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1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1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1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1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1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1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1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1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1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1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1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1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1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1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1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1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1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1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1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1">
        <f t="shared" si="20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1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1">
        <f t="shared" si="203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1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1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1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1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1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1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1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1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1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1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1">
        <f t="shared" si="203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1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1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1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1">
        <f t="shared" si="203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IF(E2179=0,0,E2179/L2179)</f>
        <v>65.868421052631575</v>
      </c>
      <c r="Q2179" t="str">
        <f t="shared" ref="Q2179:Q2242" si="206">LEFT(N:N,(FIND("/",N2179))-1)</f>
        <v>music</v>
      </c>
      <c r="R2179" t="str">
        <f t="shared" ref="R2179:R2242" si="207">RIGHT(N:N,LEN(N:N)-(FIND("/",N2179)))</f>
        <v>rock</v>
      </c>
      <c r="S2179" s="10">
        <f t="shared" ref="S2179:S2242" si="208">(((J:J/60)/60)/24)+DATE(1970,1,1)</f>
        <v>42502.250775462962</v>
      </c>
      <c r="T2179" s="11">
        <f t="shared" ref="T2179:T2242" si="209">(((I:I/60)/60)/24)+DATE(1970,1,1)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1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1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1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1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1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1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1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1">
        <f t="shared" si="20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1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1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1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1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1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1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1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1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1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1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1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1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1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1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1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1">
        <f t="shared" si="20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1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1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1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1">
        <f t="shared" si="20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1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1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1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1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1">
        <f t="shared" si="20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1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1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1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1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1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1">
        <f t="shared" si="20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1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1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1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1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1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1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1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1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1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1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1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1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1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1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1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1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1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1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1">
        <f t="shared" si="20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1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1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1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1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1">
        <f t="shared" si="20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IF(E2243=0,0,E2243/L2243)</f>
        <v>49.472392638036808</v>
      </c>
      <c r="Q2243" t="str">
        <f t="shared" ref="Q2243:Q2306" si="212">LEFT(N:N,(FIND("/",N2243))-1)</f>
        <v>games</v>
      </c>
      <c r="R2243" t="str">
        <f t="shared" ref="R2243:R2306" si="213">RIGHT(N:N,LEN(N:N)-(FIND("/",N2243)))</f>
        <v>tabletop games</v>
      </c>
      <c r="S2243" s="10">
        <f t="shared" ref="S2243:S2306" si="214">(((J:J/60)/60)/24)+DATE(1970,1,1)</f>
        <v>42766.827546296292</v>
      </c>
      <c r="T2243" s="11">
        <f t="shared" ref="T2243:T2306" si="215">(((I:I/60)/60)/24)+DATE(1970,1,1)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1">
        <f t="shared" si="21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1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1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1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1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1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1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1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1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1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1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1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1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1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1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1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1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1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1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1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1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1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1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1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1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1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1">
        <f t="shared" si="21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1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1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1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1">
        <f t="shared" si="21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1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1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1">
        <f t="shared" si="21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1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1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1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1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1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1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1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1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1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1">
        <f t="shared" si="21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1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1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1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1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1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1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1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1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1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1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1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1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1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1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1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1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1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1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1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IF(E2307=0,0,E2307/L2307)</f>
        <v>109.10778443113773</v>
      </c>
      <c r="Q2307" t="str">
        <f t="shared" ref="Q2307:Q2370" si="218">LEFT(N:N,(FIND("/",N2307))-1)</f>
        <v>music</v>
      </c>
      <c r="R2307" t="str">
        <f t="shared" ref="R2307:R2370" si="219">RIGHT(N:N,LEN(N:N)-(FIND("/",N2307)))</f>
        <v>indie rock</v>
      </c>
      <c r="S2307" s="10">
        <f t="shared" ref="S2307:S2370" si="220">(((J:J/60)/60)/24)+DATE(1970,1,1)</f>
        <v>41834.695277777777</v>
      </c>
      <c r="T2307" s="11">
        <f t="shared" ref="T2307:T2370" si="221">(((I:I/60)/60)/24)+DATE(1970,1,1)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1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1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1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1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1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1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1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1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1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1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1">
        <f t="shared" si="221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1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1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1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1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1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1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1">
        <f t="shared" si="221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1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1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1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1">
        <f t="shared" si="221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1">
        <f t="shared" si="221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1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1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1">
        <f t="shared" si="221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1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1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1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1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1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1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1">
        <f t="shared" si="221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1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1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1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1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1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1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1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1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1">
        <f t="shared" si="221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1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1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1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1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1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1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1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1">
        <f t="shared" si="221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1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1">
        <f t="shared" si="221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1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1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1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1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1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1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1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1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1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1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1">
        <f t="shared" si="221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>
        <f t="shared" ref="P2371:P2434" si="223">IF(E2371=0,0,E2371/L2371)</f>
        <v>0</v>
      </c>
      <c r="Q2371" t="str">
        <f t="shared" ref="Q2371:Q2434" si="224">LEFT(N:N,(FIND("/",N2371))-1)</f>
        <v>technology</v>
      </c>
      <c r="R2371" t="str">
        <f t="shared" ref="R2371:R2434" si="225">RIGHT(N:N,LEN(N:N)-(FIND("/",N2371)))</f>
        <v>web</v>
      </c>
      <c r="S2371" s="10">
        <f t="shared" ref="S2371:S2434" si="226">(((J:J/60)/60)/24)+DATE(1970,1,1)</f>
        <v>42380.812627314815</v>
      </c>
      <c r="T2371" s="11">
        <f t="shared" ref="T2371:T2434" si="227">(((I:I/60)/60)/24)+DATE(1970,1,1)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1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1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1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1">
        <f t="shared" si="227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1">
        <f t="shared" si="227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1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1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1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1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1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1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1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1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1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1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1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1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1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1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1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1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1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1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1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1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1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1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1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1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1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1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1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1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1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1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1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1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1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1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1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1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1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1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1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1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1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1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1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1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1">
        <f t="shared" si="22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1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1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1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1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1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1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1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1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1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1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1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1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1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>
        <f t="shared" ref="P2435:P2498" si="229">IF(E2435=0,0,E2435/L2435)</f>
        <v>0</v>
      </c>
      <c r="Q2435" t="str">
        <f t="shared" ref="Q2435:Q2498" si="230">LEFT(N:N,(FIND("/",N2435))-1)</f>
        <v>food</v>
      </c>
      <c r="R2435" t="str">
        <f t="shared" ref="R2435:R2498" si="231">RIGHT(N:N,LEN(N:N)-(FIND("/",N2435)))</f>
        <v>food trucks</v>
      </c>
      <c r="S2435" s="10">
        <f t="shared" ref="S2435:S2498" si="232">(((J:J/60)/60)/24)+DATE(1970,1,1)</f>
        <v>42397.89980324074</v>
      </c>
      <c r="T2435" s="11">
        <f t="shared" ref="T2435:T2498" si="233">(((I:I/60)/60)/24)+DATE(1970,1,1)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1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1">
        <f t="shared" si="23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1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1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1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1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1">
        <f t="shared" si="233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1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1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1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1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1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1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1">
        <f t="shared" si="23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1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1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1">
        <f t="shared" si="233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1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1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1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1">
        <f t="shared" si="233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1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1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1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1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1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1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1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1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1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1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1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1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1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1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1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1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1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1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1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1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1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1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1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1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1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1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1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1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1">
        <f t="shared" si="233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1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1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1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1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1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1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1">
        <f t="shared" si="233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1">
        <f t="shared" si="233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1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1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1">
        <f t="shared" si="233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1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1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IF(E2499=0,0,E2499/L2499)</f>
        <v>80.551071428571419</v>
      </c>
      <c r="Q2499" t="str">
        <f t="shared" ref="Q2499:Q2562" si="236">LEFT(N:N,(FIND("/",N2499))-1)</f>
        <v>music</v>
      </c>
      <c r="R2499" t="str">
        <f t="shared" ref="R2499:R2562" si="237">RIGHT(N:N,LEN(N:N)-(FIND("/",N2499)))</f>
        <v>indie rock</v>
      </c>
      <c r="S2499" s="10">
        <f t="shared" ref="S2499:S2562" si="238">(((J:J/60)/60)/24)+DATE(1970,1,1)</f>
        <v>40730.878912037035</v>
      </c>
      <c r="T2499" s="11">
        <f t="shared" ref="T2499:T2562" si="239">(((I:I/60)/60)/24)+DATE(1970,1,1)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1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1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1">
        <f t="shared" si="23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1">
        <f t="shared" si="23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1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1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1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1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1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1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1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1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1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1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1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1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1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1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1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1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1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1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1">
        <f t="shared" si="23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1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1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1">
        <f t="shared" si="23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1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1">
        <f t="shared" si="23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1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1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1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1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1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1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1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1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1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1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1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1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1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1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1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1">
        <f t="shared" si="23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1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1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1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1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1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1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1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1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1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1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1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1">
        <f t="shared" si="23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1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1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1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1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1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1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1">
        <f t="shared" si="23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>
        <f t="shared" ref="P2563:P2626" si="241">IF(E2563=0,0,E2563/L2563)</f>
        <v>0</v>
      </c>
      <c r="Q2563" t="str">
        <f t="shared" ref="Q2563:Q2626" si="242">LEFT(N:N,(FIND("/",N2563))-1)</f>
        <v>food</v>
      </c>
      <c r="R2563" t="str">
        <f t="shared" ref="R2563:R2626" si="243">RIGHT(N:N,LEN(N:N)-(FIND("/",N2563)))</f>
        <v>food trucks</v>
      </c>
      <c r="S2563" s="10">
        <f t="shared" ref="S2563:S2626" si="244">(((J:J/60)/60)/24)+DATE(1970,1,1)</f>
        <v>42260.528807870374</v>
      </c>
      <c r="T2563" s="11">
        <f t="shared" ref="T2563:T2626" si="245">(((I:I/60)/60)/24)+DATE(1970,1,1)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1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1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1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1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1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1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1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1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1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1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1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1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1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1">
        <f t="shared" si="24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1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1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1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1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1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1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1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1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1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1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1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1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1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1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1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1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1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1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1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1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1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1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1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1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1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1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1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1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1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1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1">
        <f t="shared" si="24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1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1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1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1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1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1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1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1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1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1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1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1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1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1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1">
        <f t="shared" si="24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1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1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1">
        <f t="shared" si="245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IF(E2627=0,0,E2627/L2627)</f>
        <v>27.576923076923077</v>
      </c>
      <c r="Q2627" t="str">
        <f t="shared" ref="Q2627:Q2690" si="248">LEFT(N:N,(FIND("/",N2627))-1)</f>
        <v>technology</v>
      </c>
      <c r="R2627" t="str">
        <f t="shared" ref="R2627:R2690" si="249">RIGHT(N:N,LEN(N:N)-(FIND("/",N2627)))</f>
        <v>space exploration</v>
      </c>
      <c r="S2627" s="10">
        <f t="shared" ref="S2627:S2690" si="250">(((J:J/60)/60)/24)+DATE(1970,1,1)</f>
        <v>42658.810277777782</v>
      </c>
      <c r="T2627" s="11">
        <f t="shared" ref="T2627:T2690" si="251">(((I:I/60)/60)/24)+DATE(1970,1,1)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1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1">
        <f t="shared" si="251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1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1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1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1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1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1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1">
        <f t="shared" si="251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1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1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1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1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1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1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1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1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1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1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1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1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1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1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1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1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1">
        <f t="shared" si="251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1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1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1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1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1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1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1">
        <f t="shared" si="251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1">
        <f t="shared" si="251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1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1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1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1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1">
        <f t="shared" si="251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1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1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1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1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1">
        <f t="shared" si="251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1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1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1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1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1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1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1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1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1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1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1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1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1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1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1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1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1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1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1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IF(E2691=0,0,E2691/L2691)</f>
        <v>1</v>
      </c>
      <c r="Q2691" t="str">
        <f t="shared" ref="Q2691:Q2754" si="254">LEFT(N:N,(FIND("/",N2691))-1)</f>
        <v>food</v>
      </c>
      <c r="R2691" t="str">
        <f t="shared" ref="R2691:R2754" si="255">RIGHT(N:N,LEN(N:N)-(FIND("/",N2691)))</f>
        <v>food trucks</v>
      </c>
      <c r="S2691" s="10">
        <f t="shared" ref="S2691:S2754" si="256">(((J:J/60)/60)/24)+DATE(1970,1,1)</f>
        <v>42551.961689814809</v>
      </c>
      <c r="T2691" s="11">
        <f t="shared" ref="T2691:T2754" si="257">(((I:I/60)/60)/24)+DATE(1970,1,1)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1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1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1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1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1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1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1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1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1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1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1">
        <f t="shared" si="257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1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1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1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1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1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1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1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1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1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1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1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1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1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1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1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1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1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1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1">
        <f t="shared" si="257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1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1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1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1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1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1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1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1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1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1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1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1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1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1">
        <f t="shared" si="25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1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1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1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1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1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1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1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1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1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1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1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1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1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1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1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1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1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1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1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IF(E2755=0,0,E2755/L2755)</f>
        <v>47.5</v>
      </c>
      <c r="Q2755" t="str">
        <f t="shared" ref="Q2755:Q2818" si="260">LEFT(N:N,(FIND("/",N2755))-1)</f>
        <v>publishing</v>
      </c>
      <c r="R2755" t="str">
        <f t="shared" ref="R2755:R2818" si="261">RIGHT(N:N,LEN(N:N)-(FIND("/",N2755)))</f>
        <v>children's books</v>
      </c>
      <c r="S2755" s="10">
        <f t="shared" ref="S2755:S2818" si="262">(((J:J/60)/60)/24)+DATE(1970,1,1)</f>
        <v>41117.900729166664</v>
      </c>
      <c r="T2755" s="11">
        <f t="shared" ref="T2755:T2818" si="263">(((I:I/60)/60)/24)+DATE(1970,1,1)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1">
        <f t="shared" si="26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1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1">
        <f t="shared" si="26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1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1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1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1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1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1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1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1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1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1">
        <f t="shared" si="26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1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1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1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1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1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1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1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1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1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1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1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1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1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1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1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1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1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1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1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1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1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1">
        <f t="shared" si="263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1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1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1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1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1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1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1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1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1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1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1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1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1">
        <f t="shared" si="263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1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1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1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1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1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1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1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1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1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1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1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1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1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1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1">
        <f t="shared" si="263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IF(E2819=0,0,E2819/L2819)</f>
        <v>23.636363636363637</v>
      </c>
      <c r="Q2819" t="str">
        <f t="shared" ref="Q2819:Q2882" si="266">LEFT(N:N,(FIND("/",N2819))-1)</f>
        <v>theater</v>
      </c>
      <c r="R2819" t="str">
        <f t="shared" ref="R2819:R2882" si="267">RIGHT(N:N,LEN(N:N)-(FIND("/",N2819)))</f>
        <v>plays</v>
      </c>
      <c r="S2819" s="10">
        <f t="shared" ref="S2819:S2882" si="268">(((J:J/60)/60)/24)+DATE(1970,1,1)</f>
        <v>42023.634976851856</v>
      </c>
      <c r="T2819" s="11">
        <f t="shared" ref="T2819:T2882" si="269">(((I:I/60)/60)/24)+DATE(1970,1,1)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1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1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1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1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1">
        <f t="shared" si="26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1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1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1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1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1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1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1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1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1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1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1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1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1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1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1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1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1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1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1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1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1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1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1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1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1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1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1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1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1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1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1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1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1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1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1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1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1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1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1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1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1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1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1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1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1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1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1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1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1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1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1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1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1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1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1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1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1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1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>
        <f t="shared" ref="P2883:P2946" si="271">IF(E2883=0,0,E2883/L2883)</f>
        <v>0</v>
      </c>
      <c r="Q2883" t="str">
        <f t="shared" ref="Q2883:Q2946" si="272">LEFT(N:N,(FIND("/",N2883))-1)</f>
        <v>theater</v>
      </c>
      <c r="R2883" t="str">
        <f t="shared" ref="R2883:R2946" si="273">RIGHT(N:N,LEN(N:N)-(FIND("/",N2883)))</f>
        <v>plays</v>
      </c>
      <c r="S2883" s="10">
        <f t="shared" ref="S2883:S2946" si="274">(((J:J/60)/60)/24)+DATE(1970,1,1)</f>
        <v>41916.597638888888</v>
      </c>
      <c r="T2883" s="11">
        <f t="shared" ref="T2883:T2946" si="275">(((I:I/60)/60)/24)+DATE(1970,1,1)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1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1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1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1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1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1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1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1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1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1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1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1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1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1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1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1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1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1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1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1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1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1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1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1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1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1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1">
        <f t="shared" si="27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1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1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1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1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1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1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1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1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1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1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1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1">
        <f t="shared" si="27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1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1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1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1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1">
        <f t="shared" si="27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1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1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1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1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1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1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1">
        <f t="shared" si="27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1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1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1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1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1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1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1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1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1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1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1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1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>
        <f t="shared" ref="P2947:P3010" si="277">IF(E2947=0,0,E2947/L2947)</f>
        <v>0</v>
      </c>
      <c r="Q2947" t="str">
        <f t="shared" ref="Q2947:Q3010" si="278">LEFT(N:N,(FIND("/",N2947))-1)</f>
        <v>theater</v>
      </c>
      <c r="R2947" t="str">
        <f t="shared" ref="R2947:R3010" si="279">RIGHT(N:N,LEN(N:N)-(FIND("/",N2947)))</f>
        <v>spaces</v>
      </c>
      <c r="S2947" s="10">
        <f t="shared" ref="S2947:S3010" si="280">(((J:J/60)/60)/24)+DATE(1970,1,1)</f>
        <v>42118.139583333337</v>
      </c>
      <c r="T2947" s="11">
        <f t="shared" ref="T2947:T3010" si="281">(((I:I/60)/60)/24)+DATE(1970,1,1)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1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1">
        <f t="shared" si="281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1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1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1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1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1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1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1">
        <f t="shared" si="281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1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1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1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1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1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1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1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1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1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1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1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1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1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1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1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1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1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1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1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1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1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1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1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1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1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1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1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1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1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1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1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1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1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1">
        <f t="shared" si="281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1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1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1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1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1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1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1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1">
        <f t="shared" si="281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1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1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1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1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1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1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1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1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1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1">
        <f t="shared" si="281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1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1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IF(E3011=0,0,E3011/L3011)</f>
        <v>233.8984375</v>
      </c>
      <c r="Q3011" t="str">
        <f t="shared" ref="Q3011:Q3074" si="284">LEFT(N:N,(FIND("/",N3011))-1)</f>
        <v>theater</v>
      </c>
      <c r="R3011" t="str">
        <f t="shared" ref="R3011:R3074" si="285">RIGHT(N:N,LEN(N:N)-(FIND("/",N3011)))</f>
        <v>spaces</v>
      </c>
      <c r="S3011" s="10">
        <f t="shared" ref="S3011:S3074" si="286">(((J:J/60)/60)/24)+DATE(1970,1,1)</f>
        <v>41939.569907407407</v>
      </c>
      <c r="T3011" s="11">
        <f t="shared" ref="T3011:T3074" si="287">(((I:I/60)/60)/24)+DATE(1970,1,1)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1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1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1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1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1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1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1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1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1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1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1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1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1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1">
        <f t="shared" si="28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1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1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1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1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1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1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1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1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1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1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1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1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1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1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1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1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1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1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1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1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1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1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1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1">
        <f t="shared" si="28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1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1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1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1">
        <f t="shared" si="28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1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1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1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1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1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1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1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1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1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1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1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1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1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1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1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1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1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1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1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1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1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IF(E3075=0,0,E3075/L3075)</f>
        <v>92.142857142857139</v>
      </c>
      <c r="Q3075" t="str">
        <f t="shared" ref="Q3075:Q3138" si="290">LEFT(N:N,(FIND("/",N3075))-1)</f>
        <v>theater</v>
      </c>
      <c r="R3075" t="str">
        <f t="shared" ref="R3075:R3138" si="291">RIGHT(N:N,LEN(N:N)-(FIND("/",N3075)))</f>
        <v>spaces</v>
      </c>
      <c r="S3075" s="10">
        <f t="shared" ref="S3075:S3138" si="292">(((J:J/60)/60)/24)+DATE(1970,1,1)</f>
        <v>42111.684027777781</v>
      </c>
      <c r="T3075" s="11">
        <f t="shared" ref="T3075:T3138" si="293">(((I:I/60)/60)/24)+DATE(1970,1,1)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1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1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1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1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1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1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1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1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1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1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1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1">
        <f t="shared" si="2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1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1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1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1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1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1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1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1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1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1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1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1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1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1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1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1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1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1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1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1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1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1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1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1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1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1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1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1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1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1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1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1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1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1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1">
        <f t="shared" si="2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1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1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1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1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1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1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1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1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1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1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1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1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1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1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1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1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IF(E3139=0,0,E3139/L3139)</f>
        <v>50</v>
      </c>
      <c r="Q3139" t="str">
        <f t="shared" ref="Q3139:Q3202" si="296">LEFT(N:N,(FIND("/",N3139))-1)</f>
        <v>theater</v>
      </c>
      <c r="R3139" t="str">
        <f t="shared" ref="R3139:R3202" si="297">RIGHT(N:N,LEN(N:N)-(FIND("/",N3139)))</f>
        <v>plays</v>
      </c>
      <c r="S3139" s="10">
        <f t="shared" ref="S3139:S3202" si="298">(((J:J/60)/60)/24)+DATE(1970,1,1)</f>
        <v>42807.885057870371</v>
      </c>
      <c r="T3139" s="11">
        <f t="shared" ref="T3139:T3202" si="299">(((I:I/60)/60)/24)+DATE(1970,1,1)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1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1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1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1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1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1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1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1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1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1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1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1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1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1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1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1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1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1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1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1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1">
        <f t="shared" si="2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1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1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1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1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1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1">
        <f t="shared" si="2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1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1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1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1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1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1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1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1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1">
        <f t="shared" si="2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1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1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1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1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1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1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1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1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1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1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1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1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1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1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1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1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1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1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1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1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1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1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1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1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1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1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1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IF(E3203=0,0,E3203/L3203)</f>
        <v>12.5</v>
      </c>
      <c r="Q3203" t="str">
        <f t="shared" ref="Q3203:Q3266" si="302">LEFT(N:N,(FIND("/",N3203))-1)</f>
        <v>theater</v>
      </c>
      <c r="R3203" t="str">
        <f t="shared" ref="R3203:R3266" si="303">RIGHT(N:N,LEN(N:N)-(FIND("/",N3203)))</f>
        <v>musical</v>
      </c>
      <c r="S3203" s="10">
        <f t="shared" ref="S3203:S3266" si="304">(((J:J/60)/60)/24)+DATE(1970,1,1)</f>
        <v>41861.767094907409</v>
      </c>
      <c r="T3203" s="11">
        <f t="shared" ref="T3203:T3266" si="305">(((I:I/60)/60)/24)+DATE(1970,1,1)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1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1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1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1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1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1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1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1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1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1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1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1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1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1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1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1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1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1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1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1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1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1">
        <f t="shared" si="305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1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1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1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1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1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1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1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1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1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1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1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1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1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1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1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1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1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1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1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1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1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1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1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1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1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1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1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1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1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1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1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1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1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1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1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1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1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1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1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1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1">
        <f t="shared" si="3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IF(E3267=0,0,E3267/L3267)</f>
        <v>70.285714285714292</v>
      </c>
      <c r="Q3267" t="str">
        <f t="shared" ref="Q3267:Q3330" si="308">LEFT(N:N,(FIND("/",N3267))-1)</f>
        <v>theater</v>
      </c>
      <c r="R3267" t="str">
        <f t="shared" ref="R3267:R3330" si="309">RIGHT(N:N,LEN(N:N)-(FIND("/",N3267)))</f>
        <v>plays</v>
      </c>
      <c r="S3267" s="10">
        <f t="shared" ref="S3267:S3330" si="310">(((J:J/60)/60)/24)+DATE(1970,1,1)</f>
        <v>42311.711979166663</v>
      </c>
      <c r="T3267" s="11">
        <f t="shared" ref="T3267:T3330" si="311">(((I:I/60)/60)/24)+DATE(1970,1,1)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1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1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1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1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1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1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1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1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1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1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1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1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1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1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1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1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1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1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1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1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1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1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1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1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1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1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1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1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1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1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1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1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1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1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1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1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1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1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1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1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1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1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1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1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1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1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1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1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1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1">
        <f t="shared" si="311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1">
        <f t="shared" si="311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1">
        <f t="shared" si="311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1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1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1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1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1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1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1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1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1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1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1">
        <f t="shared" si="311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IF(E3331=0,0,E3331/L3331)</f>
        <v>44.92307692307692</v>
      </c>
      <c r="Q3331" t="str">
        <f t="shared" ref="Q3331:Q3394" si="314">LEFT(N:N,(FIND("/",N3331))-1)</f>
        <v>theater</v>
      </c>
      <c r="R3331" t="str">
        <f t="shared" ref="R3331:R3394" si="315">RIGHT(N:N,LEN(N:N)-(FIND("/",N3331)))</f>
        <v>plays</v>
      </c>
      <c r="S3331" s="10">
        <f t="shared" ref="S3331:S3394" si="316">(((J:J/60)/60)/24)+DATE(1970,1,1)</f>
        <v>41837.323009259257</v>
      </c>
      <c r="T3331" s="11">
        <f t="shared" ref="T3331:T3394" si="317">(((I:I/60)/60)/24)+DATE(1970,1,1)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1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1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1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1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1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1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1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1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1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1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1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1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1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1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1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1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1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1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1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1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1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1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1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1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1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1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1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1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1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1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1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1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1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1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1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1">
        <f t="shared" si="317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1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1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1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1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1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1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1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1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1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1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1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1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1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1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1">
        <f t="shared" si="317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1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1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1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1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1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1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1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1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1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1">
        <f t="shared" si="317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1">
        <f t="shared" si="317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1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IF(E3395=0,0,E3395/L3395)</f>
        <v>36.06818181818182</v>
      </c>
      <c r="Q3395" t="str">
        <f t="shared" ref="Q3395:Q3458" si="320">LEFT(N:N,(FIND("/",N3395))-1)</f>
        <v>theater</v>
      </c>
      <c r="R3395" t="str">
        <f t="shared" ref="R3395:R3458" si="321">RIGHT(N:N,LEN(N:N)-(FIND("/",N3395)))</f>
        <v>plays</v>
      </c>
      <c r="S3395" s="10">
        <f t="shared" ref="S3395:S3458" si="322">(((J:J/60)/60)/24)+DATE(1970,1,1)</f>
        <v>41923.921643518523</v>
      </c>
      <c r="T3395" s="11">
        <f t="shared" ref="T3395:T3458" si="323">(((I:I/60)/60)/24)+DATE(1970,1,1)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1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1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1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1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1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1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1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1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1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1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1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1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1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1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1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1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1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1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1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1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1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1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1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1">
        <f t="shared" si="323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1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1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1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1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1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1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1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1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1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1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1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1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1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1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1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1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1">
        <f t="shared" si="323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1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1">
        <f t="shared" si="323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1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1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1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1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1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1">
        <f t="shared" si="323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1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1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1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1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1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1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1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1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1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1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1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1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1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1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IF(E3459=0,0,E3459/L3459)</f>
        <v>50.981818181818184</v>
      </c>
      <c r="Q3459" t="str">
        <f t="shared" ref="Q3459:Q3522" si="326">LEFT(N:N,(FIND("/",N3459))-1)</f>
        <v>theater</v>
      </c>
      <c r="R3459" t="str">
        <f t="shared" ref="R3459:R3522" si="327">RIGHT(N:N,LEN(N:N)-(FIND("/",N3459)))</f>
        <v>plays</v>
      </c>
      <c r="S3459" s="10">
        <f t="shared" ref="S3459:S3522" si="328">(((J:J/60)/60)/24)+DATE(1970,1,1)</f>
        <v>42016.706678240742</v>
      </c>
      <c r="T3459" s="11">
        <f t="shared" ref="T3459:T3522" si="329">(((I:I/60)/60)/24)+DATE(1970,1,1)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1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1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1">
        <f t="shared" si="32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1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1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1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1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1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1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1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1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1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1">
        <f t="shared" si="32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1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1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1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1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1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1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1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1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1">
        <f t="shared" si="32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1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1">
        <f t="shared" si="32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1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1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1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1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1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1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1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1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1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1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1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1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1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1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1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1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1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1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1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1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1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1">
        <f t="shared" si="32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1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1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1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1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1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1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1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1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1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1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1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1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1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1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1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1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1">
        <f t="shared" si="32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IF(E3523=0,0,E3523/L3523)</f>
        <v>45.615384615384613</v>
      </c>
      <c r="Q3523" t="str">
        <f t="shared" ref="Q3523:Q3586" si="332">LEFT(N:N,(FIND("/",N3523))-1)</f>
        <v>theater</v>
      </c>
      <c r="R3523" t="str">
        <f t="shared" ref="R3523:R3586" si="333">RIGHT(N:N,LEN(N:N)-(FIND("/",N3523)))</f>
        <v>plays</v>
      </c>
      <c r="S3523" s="10">
        <f t="shared" ref="S3523:S3586" si="334">(((J:J/60)/60)/24)+DATE(1970,1,1)</f>
        <v>41881.361342592594</v>
      </c>
      <c r="T3523" s="11">
        <f t="shared" ref="T3523:T3586" si="335">(((I:I/60)/60)/24)+DATE(1970,1,1)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1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1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1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1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1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1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1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1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1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1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1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1">
        <f t="shared" si="335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1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1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1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1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1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1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1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1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1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1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1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1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1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1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1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1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1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1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1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1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1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1">
        <f t="shared" si="335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1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1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1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1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1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1">
        <f t="shared" si="335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1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1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1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1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1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1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1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1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1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1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1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1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1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1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1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1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1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1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1">
        <f t="shared" si="33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1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1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1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1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IF(E3587=0,0,E3587/L3587)</f>
        <v>176.08695652173913</v>
      </c>
      <c r="Q3587" t="str">
        <f t="shared" ref="Q3587:Q3650" si="338">LEFT(N:N,(FIND("/",N3587))-1)</f>
        <v>theater</v>
      </c>
      <c r="R3587" t="str">
        <f t="shared" ref="R3587:R3650" si="339">RIGHT(N:N,LEN(N:N)-(FIND("/",N3587)))</f>
        <v>plays</v>
      </c>
      <c r="S3587" s="10">
        <f t="shared" ref="S3587:S3650" si="340">(((J:J/60)/60)/24)+DATE(1970,1,1)</f>
        <v>41964.716319444444</v>
      </c>
      <c r="T3587" s="11">
        <f t="shared" ref="T3587:T3650" si="341">(((I:I/60)/60)/24)+DATE(1970,1,1)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1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1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1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1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1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1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1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1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1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1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1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1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1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1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1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1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1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1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1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1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1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1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1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1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1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1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1">
        <f t="shared" si="341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1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1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1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1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1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1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1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1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1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1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1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1">
        <f t="shared" si="341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1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1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1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1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1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1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1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1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1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1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1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1">
        <f t="shared" si="341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1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1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1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1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1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1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1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1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1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1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1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1">
        <f t="shared" si="341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IF(E3651=0,0,E3651/L3651)</f>
        <v>97.5</v>
      </c>
      <c r="Q3651" t="str">
        <f t="shared" ref="Q3651:Q3714" si="344">LEFT(N:N,(FIND("/",N3651))-1)</f>
        <v>theater</v>
      </c>
      <c r="R3651" t="str">
        <f t="shared" ref="R3651:R3714" si="345">RIGHT(N:N,LEN(N:N)-(FIND("/",N3651)))</f>
        <v>plays</v>
      </c>
      <c r="S3651" s="10">
        <f t="shared" ref="S3651:S3714" si="346">(((J:J/60)/60)/24)+DATE(1970,1,1)</f>
        <v>41780.712893518517</v>
      </c>
      <c r="T3651" s="11">
        <f t="shared" ref="T3651:T3714" si="347">(((I:I/60)/60)/24)+DATE(1970,1,1)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1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1">
        <f t="shared" si="347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1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1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1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1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1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1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1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1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1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1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1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1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1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1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1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1">
        <f t="shared" si="347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1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1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1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1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1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1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1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1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1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1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1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1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1">
        <f t="shared" si="347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1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1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1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1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1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1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1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1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1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1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1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1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1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1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1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1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1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1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1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1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1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1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1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1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1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1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1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1">
        <f t="shared" si="347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1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1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1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1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IF(E3715=0,0,E3715/L3715)</f>
        <v>106.84210526315789</v>
      </c>
      <c r="Q3715" t="str">
        <f t="shared" ref="Q3715:Q3778" si="350">LEFT(N:N,(FIND("/",N3715))-1)</f>
        <v>theater</v>
      </c>
      <c r="R3715" t="str">
        <f t="shared" ref="R3715:R3778" si="351">RIGHT(N:N,LEN(N:N)-(FIND("/",N3715)))</f>
        <v>plays</v>
      </c>
      <c r="S3715" s="10">
        <f t="shared" ref="S3715:S3778" si="352">(((J:J/60)/60)/24)+DATE(1970,1,1)</f>
        <v>42505.738032407404</v>
      </c>
      <c r="T3715" s="11">
        <f t="shared" ref="T3715:T3778" si="353">(((I:I/60)/60)/24)+DATE(1970,1,1)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1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1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1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1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1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1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1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1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1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1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1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1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1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1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1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1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1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1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1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1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1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1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1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1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1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1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1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1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1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1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1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1">
        <f t="shared" si="35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1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1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1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1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1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1">
        <f t="shared" si="353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1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1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1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1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1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1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1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1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1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1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1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1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1">
        <f t="shared" si="353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1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1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1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1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1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1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1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1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1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1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1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1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IF(E3779=0,0,E3779/L3779)</f>
        <v>48.542372881355931</v>
      </c>
      <c r="Q3779" t="str">
        <f t="shared" ref="Q3779:Q3842" si="356">LEFT(N:N,(FIND("/",N3779))-1)</f>
        <v>theater</v>
      </c>
      <c r="R3779" t="str">
        <f t="shared" ref="R3779:R3842" si="357">RIGHT(N:N,LEN(N:N)-(FIND("/",N3779)))</f>
        <v>musical</v>
      </c>
      <c r="S3779" s="10">
        <f t="shared" ref="S3779:S3842" si="358">(((J:J/60)/60)/24)+DATE(1970,1,1)</f>
        <v>41887.111354166671</v>
      </c>
      <c r="T3779" s="11">
        <f t="shared" ref="T3779:T3842" si="359">(((I:I/60)/60)/24)+DATE(1970,1,1)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1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1">
        <f t="shared" si="35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1">
        <f t="shared" si="35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1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1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1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1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1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1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1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1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1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1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1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1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1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1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1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1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1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1">
        <f t="shared" si="35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1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1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1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1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1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1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1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1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1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1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1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1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1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1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1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1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1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1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1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1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1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1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1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1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1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1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1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1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1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1">
        <f t="shared" si="35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1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1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1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1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1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1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1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1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1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1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1">
        <f t="shared" si="35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1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IF(E3843=0,0,E3843/L3843)</f>
        <v>25.647058823529413</v>
      </c>
      <c r="Q3843" t="str">
        <f t="shared" ref="Q3843:Q3906" si="362">LEFT(N:N,(FIND("/",N3843))-1)</f>
        <v>theater</v>
      </c>
      <c r="R3843" t="str">
        <f t="shared" ref="R3843:R3906" si="363">RIGHT(N:N,LEN(N:N)-(FIND("/",N3843)))</f>
        <v>plays</v>
      </c>
      <c r="S3843" s="10">
        <f t="shared" ref="S3843:S3906" si="364">(((J:J/60)/60)/24)+DATE(1970,1,1)</f>
        <v>41780.785729166666</v>
      </c>
      <c r="T3843" s="11">
        <f t="shared" ref="T3843:T3906" si="365">(((I:I/60)/60)/24)+DATE(1970,1,1)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1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1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1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1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1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1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1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1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1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1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1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1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1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1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1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1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1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1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1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1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1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1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1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1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1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1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1">
        <f t="shared" si="36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1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1">
        <f t="shared" si="36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1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1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1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1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1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1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1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1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1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1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1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1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1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1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1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1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1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1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1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1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1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1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1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1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1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1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1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1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1">
        <f t="shared" si="36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1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1">
        <f t="shared" si="36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1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1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1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IF(E3907=0,0,E3907/L3907)</f>
        <v>24.714285714285715</v>
      </c>
      <c r="Q3907" t="str">
        <f t="shared" ref="Q3907:Q3970" si="368">LEFT(N:N,(FIND("/",N3907))-1)</f>
        <v>theater</v>
      </c>
      <c r="R3907" t="str">
        <f t="shared" ref="R3907:R3970" si="369">RIGHT(N:N,LEN(N:N)-(FIND("/",N3907)))</f>
        <v>plays</v>
      </c>
      <c r="S3907" s="10">
        <f t="shared" ref="S3907:S3970" si="370">(((J:J/60)/60)/24)+DATE(1970,1,1)</f>
        <v>42124.623877314814</v>
      </c>
      <c r="T3907" s="11">
        <f t="shared" ref="T3907:T3970" si="371">(((I:I/60)/60)/24)+DATE(1970,1,1)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1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1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1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1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1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1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1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1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1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1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1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1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1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1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1">
        <f t="shared" si="37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1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1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1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1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1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1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1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1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1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1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1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1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1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1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1">
        <f t="shared" si="37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1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1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1">
        <f t="shared" si="37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1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1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1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1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1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1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1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1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1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1">
        <f t="shared" si="371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1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1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1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1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1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1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1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1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1">
        <f t="shared" si="371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1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1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1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1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1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1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1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1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1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1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1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IF(E3971=0,0,E3971/L3971)</f>
        <v>35.166666666666664</v>
      </c>
      <c r="Q3971" t="str">
        <f t="shared" ref="Q3971:Q4034" si="374">LEFT(N:N,(FIND("/",N3971))-1)</f>
        <v>theater</v>
      </c>
      <c r="R3971" t="str">
        <f t="shared" ref="R3971:R4034" si="375">RIGHT(N:N,LEN(N:N)-(FIND("/",N3971)))</f>
        <v>plays</v>
      </c>
      <c r="S3971" s="10">
        <f t="shared" ref="S3971:S4034" si="376">(((J:J/60)/60)/24)+DATE(1970,1,1)</f>
        <v>42601.854699074072</v>
      </c>
      <c r="T3971" s="11">
        <f t="shared" ref="T3971:T4034" si="377">(((I:I/60)/60)/24)+DATE(1970,1,1)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1">
        <f t="shared" si="37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1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1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1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1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1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1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1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1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1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1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1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1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1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1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1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1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1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1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1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1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1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1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1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1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1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1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1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1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1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1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1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1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1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1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1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1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1">
        <f t="shared" si="377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1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1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1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1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1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1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1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1">
        <f t="shared" si="377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1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1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1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1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1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1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1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1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1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1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1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1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1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1">
        <f t="shared" si="377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1">
        <f t="shared" si="377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1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1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IF(E4035=0,0,E4035/L4035)</f>
        <v>65.340319148936175</v>
      </c>
      <c r="Q4035" t="str">
        <f t="shared" ref="Q4035:Q4098" si="380">LEFT(N:N,(FIND("/",N4035))-1)</f>
        <v>theater</v>
      </c>
      <c r="R4035" t="str">
        <f t="shared" ref="R4035:R4098" si="381">RIGHT(N:N,LEN(N:N)-(FIND("/",N4035)))</f>
        <v>plays</v>
      </c>
      <c r="S4035" s="10">
        <f t="shared" ref="S4035:S4098" si="382">(((J:J/60)/60)/24)+DATE(1970,1,1)</f>
        <v>42614.268796296295</v>
      </c>
      <c r="T4035" s="11">
        <f t="shared" ref="T4035:T4098" si="383">(((I:I/60)/60)/24)+DATE(1970,1,1)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1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1">
        <f t="shared" si="38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1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1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1">
        <f t="shared" si="38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1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1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1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1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1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1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1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1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1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1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1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1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1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1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1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1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1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1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1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1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1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1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1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1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1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1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1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1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1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1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1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1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1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1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1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1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1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1">
        <f t="shared" si="38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1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1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1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1">
        <f t="shared" si="38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1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1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1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1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1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1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1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1">
        <f t="shared" si="383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1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1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1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1">
        <f t="shared" si="38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1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1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1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1">
        <f t="shared" si="383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>
        <f t="shared" ref="P4099:P4115" si="385">IF(E4099=0,0,E4099/L4099)</f>
        <v>0</v>
      </c>
      <c r="Q4099" t="str">
        <f t="shared" ref="Q4099:Q4115" si="386">LEFT(N:N,(FIND("/",N4099))-1)</f>
        <v>theater</v>
      </c>
      <c r="R4099" t="str">
        <f t="shared" ref="R4099:R4115" si="387">RIGHT(N:N,LEN(N:N)-(FIND("/",N4099)))</f>
        <v>plays</v>
      </c>
      <c r="S4099" s="10">
        <f t="shared" ref="S4099:S4115" si="388">(((J:J/60)/60)/24)+DATE(1970,1,1)</f>
        <v>42344.824502314819</v>
      </c>
      <c r="T4099" s="11">
        <f t="shared" ref="T4099:T4115" si="389">(((I:I/60)/60)/24)+DATE(1970,1,1)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1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1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1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1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1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1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1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1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1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1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1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1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1">
        <f t="shared" si="38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1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1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1">
        <f t="shared" si="389"/>
        <v>42377.273611111115</v>
      </c>
    </row>
  </sheetData>
  <conditionalFormatting sqref="F1:F1048576">
    <cfRule type="cellIs" dxfId="3" priority="36" operator="equal">
      <formula>"successful"</formula>
    </cfRule>
    <cfRule type="cellIs" dxfId="2" priority="35" operator="equal">
      <formula>"failed"</formula>
    </cfRule>
    <cfRule type="cellIs" dxfId="1" priority="33" operator="equal">
      <formula>"canceled"</formula>
    </cfRule>
    <cfRule type="cellIs" dxfId="0" priority="32" operator="equal">
      <formula>"live"</formula>
    </cfRule>
  </conditionalFormatting>
  <conditionalFormatting sqref="O1:O1048576">
    <cfRule type="colorScale" priority="1">
      <colorScale>
        <cfvo type="num" val="0"/>
        <cfvo type="percentile" val="50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9FCED-41F6-49C3-BFA1-110E3DB8216B}">
  <sheetPr codeName="Sheet5"/>
  <dimension ref="A1:H13"/>
  <sheetViews>
    <sheetView workbookViewId="0">
      <selection activeCell="B2" sqref="B2"/>
    </sheetView>
  </sheetViews>
  <sheetFormatPr defaultRowHeight="14.5" x14ac:dyDescent="0.35"/>
  <cols>
    <col min="1" max="1" width="17.36328125" customWidth="1"/>
    <col min="2" max="2" width="18.6328125" customWidth="1"/>
    <col min="3" max="3" width="19.54296875" customWidth="1"/>
    <col min="4" max="4" width="15.90625" customWidth="1"/>
    <col min="5" max="5" width="16" customWidth="1"/>
    <col min="6" max="6" width="21.54296875" customWidth="1"/>
    <col min="7" max="7" width="23.36328125" customWidth="1"/>
    <col min="8" max="8" width="19.6328125" customWidth="1"/>
  </cols>
  <sheetData>
    <row r="1" spans="1:8" s="12" customFormat="1" x14ac:dyDescent="0.35">
      <c r="A1" s="12" t="s">
        <v>8382</v>
      </c>
      <c r="B1" s="12" t="s">
        <v>8384</v>
      </c>
      <c r="C1" s="12" t="s">
        <v>8383</v>
      </c>
      <c r="D1" s="12" t="s">
        <v>8385</v>
      </c>
      <c r="E1" s="12" t="s">
        <v>8386</v>
      </c>
      <c r="F1" s="12" t="s">
        <v>8387</v>
      </c>
      <c r="G1" s="12" t="s">
        <v>8388</v>
      </c>
      <c r="H1" s="12" t="s">
        <v>8389</v>
      </c>
    </row>
    <row r="2" spans="1:8" x14ac:dyDescent="0.35">
      <c r="A2" t="s">
        <v>8400</v>
      </c>
      <c r="B2">
        <f>COUNTIFS('Source Data'!$F:$F,"successful",'Source Data'!$D:$D,"&lt;1000")</f>
        <v>322</v>
      </c>
      <c r="C2">
        <f>COUNTIFS('Source Data'!$F:$F,"failed",'Source Data'!$D:$D,"&lt;1000")</f>
        <v>113</v>
      </c>
      <c r="D2">
        <f>COUNTIFS('Source Data'!$F:$F,"canceled",'Source Data'!$D:$D,"&lt;1000")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5">
      <c r="A3" t="s">
        <v>8390</v>
      </c>
      <c r="B3">
        <f>COUNTIFS('Source Data'!$F:$F,"successful",'Source Data'!$D:$D, "&gt;=1000", 'Source Data'!$D:$D, "&lt;=4999")</f>
        <v>932</v>
      </c>
      <c r="C3">
        <f>COUNTIFS('Source Data'!$F:$F,"failed",'Source Data'!$D:$D, "&gt;=1000", 'Source Data'!$D:$D, "&lt;=4999")</f>
        <v>420</v>
      </c>
      <c r="D3">
        <f>COUNTIFS('Source Data'!$F:$F,"canceled",'Source Data'!$D:$D, "&gt;=1000", 'Source Data'!$D:$D, 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5">
      <c r="A4" t="s">
        <v>8391</v>
      </c>
      <c r="B4">
        <f>COUNTIFS('Source Data'!$F:$F,"successful",'Source Data'!$D:$D, "&gt;=5000", 'Source Data'!$D:$D, "&lt;=9999")</f>
        <v>381</v>
      </c>
      <c r="C4">
        <f>COUNTIFS('Source Data'!$F:$F,"failed",'Source Data'!$D:$D, "&gt;=5000", 'Source Data'!$D:$D, "&lt;=9999")</f>
        <v>283</v>
      </c>
      <c r="D4">
        <f>COUNTIFS('Source Data'!$F:$F,"canceled",'Source Data'!$D:$D, "&gt;=5000", 'Source Data'!$D:$D, 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5">
      <c r="A5" t="s">
        <v>8392</v>
      </c>
      <c r="B5">
        <f>COUNTIFS('Source Data'!$F:$F,"successful",'Source Data'!$D:$D, "&gt;=10000", 'Source Data'!$D:$D, "&lt;=14999")</f>
        <v>168</v>
      </c>
      <c r="C5">
        <f>COUNTIFS('Source Data'!$F:$F,"failed",'Source Data'!$D:$D, "&gt;=10000", 'Source Data'!$D:$D, "&lt;=14999")</f>
        <v>144</v>
      </c>
      <c r="D5">
        <f>COUNTIFS('Source Data'!$F:$F,"canceled",'Source Data'!$D:$D, "&gt;=10000", 'Source Data'!$D:$D, 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5">
      <c r="A6" t="s">
        <v>8393</v>
      </c>
      <c r="B6">
        <f>COUNTIFS('Source Data'!$F:$F,"successful",'Source Data'!$D:$D, "&gt;=15000", 'Source Data'!$D:$D, "&lt;=19999")</f>
        <v>94</v>
      </c>
      <c r="C6">
        <f>COUNTIFS('Source Data'!$F:$F,"failed",'Source Data'!$D:$D, "&gt;=15000", 'Source Data'!$D:$D, "&lt;=19999")</f>
        <v>90</v>
      </c>
      <c r="D6">
        <f>COUNTIFS('Source Data'!$F:$F,"canceled",'Source Data'!$D:$D, "&gt;=15000", 'Source Data'!$D:$D, 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5">
      <c r="A7" t="s">
        <v>8394</v>
      </c>
      <c r="B7">
        <f>COUNTIFS('Source Data'!$F:$F,"successful",'Source Data'!$D:$D, "&gt;=20000", 'Source Data'!$D:$D, "&lt;=24999")</f>
        <v>62</v>
      </c>
      <c r="C7">
        <f>COUNTIFS('Source Data'!$F:$F,"failed",'Source Data'!$D:$D, "&gt;=20000", 'Source Data'!$D:$D, "&lt;=24999")</f>
        <v>72</v>
      </c>
      <c r="D7">
        <f>COUNTIFS('Source Data'!$F:$F,"canceled",'Source Data'!$D:$D, "&gt;=20000", 'Source Data'!$D:$D, 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5">
      <c r="A8" t="s">
        <v>8395</v>
      </c>
      <c r="B8">
        <f>COUNTIFS('Source Data'!$F:$F,"successful",'Source Data'!$D:$D, "&gt;=25000", 'Source Data'!$D:$D, "&lt;=29999")</f>
        <v>55</v>
      </c>
      <c r="C8">
        <f>COUNTIFS('Source Data'!$F:$F,"failed",'Source Data'!$D:$D, "&gt;=25000", 'Source Data'!$D:$D, "&lt;=29999")</f>
        <v>64</v>
      </c>
      <c r="D8">
        <f>COUNTIFS('Source Data'!$F:$F,"canceled",'Source Data'!$D:$D, "&gt;=25000", 'Source Data'!$D:$D, 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5">
      <c r="A9" t="s">
        <v>8396</v>
      </c>
      <c r="B9">
        <f>COUNTIFS('Source Data'!$F:$F,"successful",'Source Data'!$D:$D, "&gt;=30000", 'Source Data'!$D:$D, "&lt;=34999")</f>
        <v>32</v>
      </c>
      <c r="C9">
        <f>COUNTIFS('Source Data'!$F:$F,"failed",'Source Data'!$D:$D, "&gt;=30000", 'Source Data'!$D:$D, "&lt;=34999")</f>
        <v>37</v>
      </c>
      <c r="D9">
        <f>COUNTIFS('Source Data'!$F:$F,"canceled",'Source Data'!$D:$D, "&gt;=30000", 'Source Data'!$D:$D, 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5">
      <c r="A10" t="s">
        <v>8397</v>
      </c>
      <c r="B10">
        <f>COUNTIFS('Source Data'!$F:$F,"successful",'Source Data'!$D:$D, "&gt;=35000", 'Source Data'!$D:$D, "&lt;=39999")</f>
        <v>26</v>
      </c>
      <c r="C10">
        <f>COUNTIFS('Source Data'!$F:$F,"failed",'Source Data'!$D:$D, "&gt;=35000", 'Source Data'!$D:$D, "&lt;=39999")</f>
        <v>22</v>
      </c>
      <c r="D10">
        <f>COUNTIFS('Source Data'!$F:$F,"canceled",'Source Data'!$D:$D, "&gt;=35000", 'Source Data'!$D:$D, 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5">
      <c r="A11" t="s">
        <v>8398</v>
      </c>
      <c r="B11">
        <f>COUNTIFS('Source Data'!$F:$F,"successful",'Source Data'!$D:$D, "&gt;=40000", 'Source Data'!$D:$D, "&lt;=44999")</f>
        <v>21</v>
      </c>
      <c r="C11">
        <f>COUNTIFS('Source Data'!$F:$F,"failed",'Source Data'!$D:$D, "&gt;=40000", 'Source Data'!$D:$D, "&lt;=44999")</f>
        <v>16</v>
      </c>
      <c r="D11">
        <f>COUNTIFS('Source Data'!$F:$F,"canceled",'Source Data'!$D:$D, "&gt;=40000", 'Source Data'!$D:$D, 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5">
      <c r="A12" t="s">
        <v>8399</v>
      </c>
      <c r="B12">
        <f>COUNTIFS('Source Data'!$F:$F,"successful",'Source Data'!$D:$D, "&gt;=45000", 'Source Data'!$D:$D, "&lt;=49999")</f>
        <v>6</v>
      </c>
      <c r="C12">
        <f>COUNTIFS('Source Data'!$F:$F,"failed",'Source Data'!$D:$D, "&gt;=45000", 'Source Data'!$D:$D, "&lt;=49999")</f>
        <v>11</v>
      </c>
      <c r="D12">
        <f>COUNTIFS('Source Data'!$F:$F,"canceled",'Source Data'!$D:$D, "&gt;=45000", 'Source Data'!$D:$D, 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5">
      <c r="A13" t="s">
        <v>8401</v>
      </c>
      <c r="B13">
        <f>COUNTIFS('Source Data'!$F:$F,"successful",'Source Data'!$D:$D, "&gt;=50000")</f>
        <v>86</v>
      </c>
      <c r="C13">
        <f>COUNTIFS('Source Data'!$F:$F,"failed",'Source Data'!$D:$D, "&gt;=50000")</f>
        <v>258</v>
      </c>
      <c r="D13">
        <f>COUNTIFS('Source Data'!$F:$F,"canceled",'Source Data'!$D:$D, 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1</vt:lpstr>
      <vt:lpstr>Pivot 2</vt:lpstr>
      <vt:lpstr>Pivot 3</vt:lpstr>
      <vt:lpstr>Source 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charbel bechara</cp:lastModifiedBy>
  <dcterms:created xsi:type="dcterms:W3CDTF">2017-04-20T15:17:24Z</dcterms:created>
  <dcterms:modified xsi:type="dcterms:W3CDTF">2019-02-15T04:49:32Z</dcterms:modified>
</cp:coreProperties>
</file>