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u\OneDrive\Desktop\All Stuff\Baby A\Resume_BA\Study\"/>
    </mc:Choice>
  </mc:AlternateContent>
  <xr:revisionPtr revIDLastSave="0" documentId="13_ncr:1_{ABFDA05A-5A02-4436-A5A7-5B0D84605E54}" xr6:coauthVersionLast="47" xr6:coauthVersionMax="47" xr10:uidLastSave="{00000000-0000-0000-0000-000000000000}"/>
  <bookViews>
    <workbookView xWindow="-108" yWindow="-108" windowWidth="23256" windowHeight="12456" activeTab="5" xr2:uid="{CD3BD338-E3C8-44E8-867D-8C192E8BA92A}"/>
  </bookViews>
  <sheets>
    <sheet name="shopping list" sheetId="1" r:id="rId1"/>
    <sheet name="Cat or Dog" sheetId="2" r:id="rId2"/>
    <sheet name="Vacation" sheetId="3" r:id="rId3"/>
    <sheet name="printers" sheetId="4" r:id="rId4"/>
    <sheet name="Cell phone" sheetId="5" r:id="rId5"/>
    <sheet name="Car Purchase" sheetId="6" r:id="rId6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6" l="1"/>
  <c r="H25" i="6"/>
  <c r="G25" i="6"/>
  <c r="C25" i="6"/>
  <c r="D25" i="6"/>
  <c r="B25" i="6"/>
  <c r="I19" i="6"/>
  <c r="I17" i="6"/>
  <c r="I10" i="6"/>
  <c r="I11" i="6"/>
  <c r="I22" i="6"/>
  <c r="I24" i="6"/>
  <c r="H19" i="6"/>
  <c r="H17" i="6"/>
  <c r="H10" i="6"/>
  <c r="H11" i="6"/>
  <c r="H22" i="6"/>
  <c r="H24" i="6"/>
  <c r="G19" i="6"/>
  <c r="G17" i="6"/>
  <c r="G10" i="6"/>
  <c r="G11" i="6"/>
  <c r="G22" i="6"/>
  <c r="G24" i="6"/>
  <c r="H4" i="6"/>
  <c r="I4" i="6"/>
  <c r="G4" i="6"/>
  <c r="C24" i="6"/>
  <c r="D24" i="6"/>
  <c r="B24" i="6"/>
  <c r="C19" i="6"/>
  <c r="C17" i="6"/>
  <c r="C10" i="6"/>
  <c r="C11" i="6"/>
  <c r="C22" i="6"/>
  <c r="D19" i="6"/>
  <c r="D17" i="6"/>
  <c r="D10" i="6"/>
  <c r="D11" i="6"/>
  <c r="D22" i="6"/>
  <c r="B19" i="6"/>
  <c r="B17" i="6"/>
  <c r="B10" i="6"/>
  <c r="B11" i="6"/>
  <c r="B22" i="6"/>
  <c r="J8" i="5"/>
  <c r="J10" i="5"/>
  <c r="J14" i="5"/>
  <c r="I8" i="5"/>
  <c r="I10" i="5"/>
  <c r="I14" i="5"/>
  <c r="H8" i="5"/>
  <c r="H10" i="5"/>
  <c r="H14" i="5"/>
  <c r="C14" i="5"/>
  <c r="D14" i="5"/>
  <c r="B14" i="5"/>
  <c r="C10" i="5"/>
  <c r="D10" i="5"/>
  <c r="B10" i="5"/>
  <c r="D6" i="5"/>
  <c r="D8" i="5"/>
  <c r="C6" i="5"/>
  <c r="C8" i="5"/>
  <c r="B6" i="5"/>
  <c r="B8" i="5"/>
  <c r="I17" i="4"/>
  <c r="K7" i="4"/>
  <c r="K9" i="4"/>
  <c r="K10" i="4"/>
  <c r="K11" i="4"/>
  <c r="K12" i="4"/>
  <c r="J7" i="4"/>
  <c r="J9" i="4"/>
  <c r="J10" i="4"/>
  <c r="J11" i="4"/>
  <c r="J12" i="4"/>
  <c r="I7" i="4"/>
  <c r="I9" i="4"/>
  <c r="I10" i="4"/>
  <c r="I11" i="4"/>
  <c r="I12" i="4"/>
  <c r="D12" i="4"/>
  <c r="C12" i="4"/>
  <c r="B12" i="4"/>
  <c r="C7" i="4"/>
  <c r="B17" i="4"/>
  <c r="C9" i="4"/>
  <c r="C10" i="4"/>
  <c r="C11" i="4"/>
  <c r="D7" i="4"/>
  <c r="D9" i="4"/>
  <c r="D10" i="4"/>
  <c r="D11" i="4"/>
  <c r="B7" i="4"/>
  <c r="B9" i="4"/>
  <c r="B10" i="4"/>
  <c r="B11" i="4"/>
  <c r="D56" i="3"/>
  <c r="D74" i="3"/>
  <c r="C56" i="3"/>
  <c r="C74" i="3"/>
  <c r="B56" i="3"/>
  <c r="B74" i="3"/>
  <c r="C72" i="3"/>
  <c r="C61" i="3"/>
  <c r="D54" i="3"/>
  <c r="C54" i="3"/>
  <c r="B72" i="3"/>
  <c r="B66" i="3"/>
  <c r="B61" i="3"/>
  <c r="B54" i="3"/>
  <c r="D36" i="3"/>
  <c r="C36" i="3"/>
  <c r="B36" i="3"/>
  <c r="C34" i="3"/>
  <c r="B34" i="3"/>
  <c r="B28" i="3"/>
  <c r="C23" i="3"/>
  <c r="B23" i="3"/>
  <c r="D16" i="3"/>
  <c r="D18" i="3"/>
  <c r="C16" i="3"/>
  <c r="C18" i="3"/>
  <c r="B16" i="3"/>
  <c r="B18" i="3"/>
  <c r="C20" i="2"/>
  <c r="B20" i="2"/>
  <c r="C19" i="2"/>
  <c r="B19" i="2"/>
  <c r="C17" i="2"/>
  <c r="B17" i="2"/>
  <c r="C16" i="2"/>
  <c r="B16" i="2"/>
  <c r="C9" i="2"/>
  <c r="B9" i="2"/>
  <c r="N18" i="1"/>
  <c r="M18" i="1"/>
  <c r="L1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14" i="1"/>
  <c r="L15" i="1"/>
  <c r="L16" i="1"/>
  <c r="L17" i="1"/>
  <c r="L4" i="1"/>
  <c r="L5" i="1"/>
  <c r="L6" i="1"/>
  <c r="L7" i="1"/>
  <c r="L8" i="1"/>
  <c r="L9" i="1"/>
  <c r="L10" i="1"/>
  <c r="L11" i="1"/>
  <c r="L12" i="1"/>
  <c r="L13" i="1"/>
  <c r="L3" i="1"/>
  <c r="I18" i="1"/>
  <c r="H18" i="1"/>
  <c r="G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<sst xmlns="http://schemas.openxmlformats.org/spreadsheetml/2006/main" count="215" uniqueCount="127">
  <si>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</si>
  <si>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</si>
  <si>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</si>
  <si>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</si>
  <si>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</si>
  <si>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</si>
  <si>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</si>
  <si>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</si>
  <si>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</si>
  <si>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</si>
  <si>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</si>
  <si>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</si>
  <si>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</si>
  <si>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</si>
  <si>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</si>
  <si>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</si>
  <si>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</si>
  <si>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</si>
  <si>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</si>
  <si>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</si>
  <si>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Tim</t>
  </si>
  <si>
    <t>susan can purchase her shopping list from waltmart</t>
  </si>
  <si>
    <t>Tim can purchase his shopping list from dollar trap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</si>
  <si>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</si>
  <si>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</si>
  <si>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</si>
  <si>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</si>
  <si>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</si>
  <si>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</si>
  <si>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</si>
  <si>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</si>
  <si>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Monthly</t>
  </si>
  <si>
    <t>Food</t>
  </si>
  <si>
    <t>litter</t>
  </si>
  <si>
    <t>Treats</t>
  </si>
  <si>
    <t>subtotal</t>
  </si>
  <si>
    <t>Monthly expense</t>
  </si>
  <si>
    <t>Yearly Expense</t>
  </si>
  <si>
    <t>Overall total</t>
  </si>
  <si>
    <t>Hence buying a cat is more economical for susan when compared to dog</t>
  </si>
  <si>
    <t xml:space="preserve">Chicago </t>
  </si>
  <si>
    <t>Orelando</t>
  </si>
  <si>
    <t>Per Person Expense</t>
  </si>
  <si>
    <t>Air fare</t>
  </si>
  <si>
    <t>Caribbian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</si>
  <si>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</si>
  <si>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</si>
  <si>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</si>
  <si>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</si>
  <si>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</si>
  <si>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</si>
  <si>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</si>
  <si>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</si>
  <si>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</si>
  <si>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 total of tickets(per person)</t>
  </si>
  <si>
    <t>Number of people in group</t>
  </si>
  <si>
    <t xml:space="preserve">Total cost of tickets </t>
  </si>
  <si>
    <t>Hotel Expenses</t>
  </si>
  <si>
    <t>Hotel Cost Per Night</t>
  </si>
  <si>
    <t>Number of Nights</t>
  </si>
  <si>
    <t>Hotel Total</t>
  </si>
  <si>
    <t>Car Rental</t>
  </si>
  <si>
    <t>rental cost per day</t>
  </si>
  <si>
    <t>Number of days</t>
  </si>
  <si>
    <t xml:space="preserve">Total car rental </t>
  </si>
  <si>
    <t>Food Expense</t>
  </si>
  <si>
    <t>Food per person</t>
  </si>
  <si>
    <t>Number of persons</t>
  </si>
  <si>
    <t>Number of day</t>
  </si>
  <si>
    <t>Over all Total</t>
  </si>
  <si>
    <t xml:space="preserve">Tim </t>
  </si>
  <si>
    <t>Chicago is the best vacation susan could go</t>
  </si>
  <si>
    <t>Epsilon</t>
  </si>
  <si>
    <t>Heavy Package</t>
  </si>
  <si>
    <t>Zero</t>
  </si>
  <si>
    <t>Cost</t>
  </si>
  <si>
    <t>Ink</t>
  </si>
  <si>
    <t>cat prints</t>
  </si>
  <si>
    <t>cost per page</t>
  </si>
  <si>
    <t>no of pages per day</t>
  </si>
  <si>
    <t>no of weeks in year</t>
  </si>
  <si>
    <t>total pages</t>
  </si>
  <si>
    <t>days a week</t>
  </si>
  <si>
    <t>pagers per year</t>
  </si>
  <si>
    <t>PRINTING COST PER YEAR</t>
  </si>
  <si>
    <t>PRINTING COST FOR 2 YEARS</t>
  </si>
  <si>
    <t>TOTAL COST</t>
  </si>
  <si>
    <t>hence susan can use Zero printer</t>
  </si>
  <si>
    <t>TIM</t>
  </si>
  <si>
    <t>Hence TIM can use Zero printer</t>
  </si>
  <si>
    <t>X-Mobile</t>
  </si>
  <si>
    <t>Veritium</t>
  </si>
  <si>
    <t>ABC</t>
  </si>
  <si>
    <t>charge per month</t>
  </si>
  <si>
    <t>tax and fee per month</t>
  </si>
  <si>
    <t>Extra data cost per month</t>
  </si>
  <si>
    <t>2GB Extra cost per month</t>
  </si>
  <si>
    <t>Cell phone rental per month</t>
  </si>
  <si>
    <t>Initial phone purchase</t>
  </si>
  <si>
    <t>Total price per month</t>
  </si>
  <si>
    <t>24 months price</t>
  </si>
  <si>
    <t>total cost</t>
  </si>
  <si>
    <t>Susan can choose ABC Company</t>
  </si>
  <si>
    <t>0 GB Extra cost per month</t>
  </si>
  <si>
    <t>Tim can choose ABC company</t>
  </si>
  <si>
    <t>chevy spark</t>
  </si>
  <si>
    <t>Ford Mustang</t>
  </si>
  <si>
    <t>Cadillac Escalade</t>
  </si>
  <si>
    <t>MPG</t>
  </si>
  <si>
    <t>Insuarance per year</t>
  </si>
  <si>
    <t>sales Tax</t>
  </si>
  <si>
    <t>License</t>
  </si>
  <si>
    <t>Initial Cost</t>
  </si>
  <si>
    <t>Purchase price</t>
  </si>
  <si>
    <t>Yearly cost</t>
  </si>
  <si>
    <t>Gas</t>
  </si>
  <si>
    <t>Gas calculation</t>
  </si>
  <si>
    <t>Miles driven per year</t>
  </si>
  <si>
    <t>Price per galon price</t>
  </si>
  <si>
    <t>Total Annual gas price</t>
  </si>
  <si>
    <t>Total Yearly Cost</t>
  </si>
  <si>
    <t>Car life span</t>
  </si>
  <si>
    <t>Total Annual Cost</t>
  </si>
  <si>
    <t>overall cost</t>
  </si>
  <si>
    <t>chevy spark is the best car for purchase for susan</t>
  </si>
  <si>
    <t>Avg cost per year</t>
  </si>
  <si>
    <t>chevy spark is the best car for purchase for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</si>
</sst>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2" applyFont="1" applyFill="1"/>
    <xf numFmtId="44" fontId="0" fillId="3" borderId="0" xfId="0" applyNumberFormat="1" applyFill="1"/>
    <xf numFmtId="6" fontId="0" fillId="3" borderId="0" xfId="2" applyNumberFormat="1" applyFont="1" applyFill="1"/>
    <xf numFmtId="0" fontId="0" fillId="4" borderId="0" xfId="0" applyFill="1"/>
    <xf numFmtId="44" fontId="0" fillId="4" borderId="0" xfId="2" applyFont="1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4" fontId="0" fillId="6" borderId="0" xfId="2" applyFont="1" applyFill="1"/>
    <xf numFmtId="0" fontId="0" fillId="7" borderId="0" xfId="0" applyFill="1"/>
    <xf numFmtId="44" fontId="0" fillId="7" borderId="0" xfId="0" applyNumberFormat="1" applyFill="1"/>
    <xf numFmtId="44" fontId="0" fillId="7" borderId="0" xfId="2" applyFont="1" applyFill="1"/>
    <xf numFmtId="0" fontId="0" fillId="8" borderId="0" xfId="0" applyFill="1"/>
    <xf numFmtId="44" fontId="0" fillId="8" borderId="0" xfId="2" applyFont="1" applyFill="1"/>
    <xf numFmtId="44" fontId="0" fillId="8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Shoping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list'!$G$2:$I$2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list'!$G$18:$I$18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89F-81CC-09A1B534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602255"/>
        <c:axId val="819592655"/>
      </c:barChart>
      <c:catAx>
        <c:axId val="8196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92655"/>
        <c:crosses val="autoZero"/>
        <c:auto val="1"/>
        <c:lblAlgn val="ctr"/>
        <c:lblOffset val="100"/>
        <c:noMultiLvlLbl val="0"/>
      </c:catAx>
      <c:valAx>
        <c:axId val="8195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0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Purchase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Purchase'!$B$2:$D$2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'Car Purchase'!$B$25:$D$25</c:f>
              <c:numCache>
                <c:formatCode>_("$"* #,##0.00_);_("$"* \(#,##0.00\);_("$"* "-"??_);_(@_)</c:formatCode>
                <c:ptCount val="3"/>
                <c:pt idx="0">
                  <c:v>7035.4285714285706</c:v>
                </c:pt>
                <c:pt idx="1">
                  <c:v>13176.210526315788</c:v>
                </c:pt>
                <c:pt idx="2">
                  <c:v>20077.529411764706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5-49F9-BEF2-0A7AE5715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712703"/>
        <c:axId val="1134037920"/>
      </c:barChart>
      <c:catAx>
        <c:axId val="10437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7920"/>
        <c:crosses val="autoZero"/>
        <c:auto val="1"/>
        <c:lblAlgn val="ctr"/>
        <c:lblOffset val="100"/>
        <c:noMultiLvlLbl val="0"/>
      </c:catAx>
      <c:valAx>
        <c:axId val="11340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1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Purchase chart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Purchase'!$B$2:$D$2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'Car Purchase'!$G$25:$I$25</c:f>
              <c:numCache>
                <c:formatCode>_("$"* #,##0.00_);_("$"* \(#,##0.00\);_("$"* "-"??_);_(@_)</c:formatCode>
                <c:ptCount val="3"/>
                <c:pt idx="0">
                  <c:v>7731.4285714285706</c:v>
                </c:pt>
                <c:pt idx="1">
                  <c:v>14664.210526315788</c:v>
                </c:pt>
                <c:pt idx="2">
                  <c:v>23533.529411764703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4E14-831D-33CA7D1F44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9137456"/>
        <c:axId val="1025809391"/>
      </c:barChart>
      <c:catAx>
        <c:axId val="11991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09391"/>
        <c:crosses val="autoZero"/>
        <c:auto val="1"/>
        <c:lblAlgn val="ctr"/>
        <c:lblOffset val="100"/>
        <c:noMultiLvlLbl val="0"/>
      </c:catAx>
      <c:valAx>
        <c:axId val="10258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  <a:r>
              <a:rPr lang="en-US" baseline="0"/>
              <a:t> Shopping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list'!$L$2:$N$2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list'!$L$18:$N$18</c:f>
              <c:numCache>
                <c:formatCode>_("$"* #,##0.00_);_("$"* \(#,##0.00\);_("$"* "-"??_);_(@_)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F-486A-9525-DF58B69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612335"/>
        <c:axId val="819592175"/>
      </c:barChart>
      <c:catAx>
        <c:axId val="8196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92175"/>
        <c:crosses val="autoZero"/>
        <c:auto val="1"/>
        <c:lblAlgn val="ctr"/>
        <c:lblOffset val="100"/>
        <c:noMultiLvlLbl val="0"/>
      </c:catAx>
      <c:valAx>
        <c:axId val="8195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 and</a:t>
            </a:r>
            <a:r>
              <a:rPr lang="en-US" baseline="0"/>
              <a:t> Cat Yearly expense</a:t>
            </a:r>
            <a:endParaRPr lang="en-US"/>
          </a:p>
        </c:rich>
      </c:tx>
      <c:layout>
        <c:manualLayout>
          <c:xMode val="edge"/>
          <c:yMode val="edge"/>
          <c:x val="0.279173447069116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Dog'!$B$2:$C$2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Dog'!$B$20:$C$20</c:f>
              <c:numCache>
                <c:formatCode>_("$"* #,##0.00_);_("$"* \(#,##0.00\);_("$"* "-"??_);_(@_)</c:formatCode>
                <c:ptCount val="2"/>
                <c:pt idx="0">
                  <c:v>639.5</c:v>
                </c:pt>
                <c:pt idx="1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4-4530-AD5C-2B73D74B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733375"/>
        <c:axId val="880755935"/>
      </c:barChart>
      <c:catAx>
        <c:axId val="88073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5935"/>
        <c:crosses val="autoZero"/>
        <c:auto val="1"/>
        <c:lblAlgn val="ctr"/>
        <c:lblOffset val="100"/>
        <c:noMultiLvlLbl val="0"/>
      </c:catAx>
      <c:valAx>
        <c:axId val="8807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3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Vacation Expenses Chart</a:t>
            </a:r>
          </a:p>
        </c:rich>
      </c:tx>
      <c:layout>
        <c:manualLayout>
          <c:xMode val="edge"/>
          <c:yMode val="edge"/>
          <c:x val="0.459090113735782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Vacation!$B$1:$D$1</c:f>
              <c:strCache>
                <c:ptCount val="3"/>
                <c:pt idx="0">
                  <c:v> Chicago  </c:v>
                </c:pt>
                <c:pt idx="1">
                  <c:v> Orelando </c:v>
                </c:pt>
                <c:pt idx="2">
                  <c:v> Caribbian Cruise </c:v>
                </c:pt>
              </c:strCache>
            </c:strRef>
          </c:cat>
          <c:val>
            <c:numRef>
              <c:f>Vacation!$B$36:$D$36</c:f>
              <c:numCache>
                <c:formatCode>_("$"* #,##0.00_);_("$"* \(#,##0.00\);_("$"* "-"??_);_(@_)</c:formatCode>
                <c:ptCount val="3"/>
                <c:pt idx="0">
                  <c:v>1779</c:v>
                </c:pt>
                <c:pt idx="1">
                  <c:v>1928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A78-A87F-23AEA54024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344208"/>
        <c:axId val="779342768"/>
      </c:barChart>
      <c:catAx>
        <c:axId val="779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42768"/>
        <c:crosses val="autoZero"/>
        <c:auto val="1"/>
        <c:lblAlgn val="ctr"/>
        <c:lblOffset val="100"/>
        <c:noMultiLvlLbl val="0"/>
      </c:catAx>
      <c:valAx>
        <c:axId val="779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Vacation!$B$74:$D$74</c:f>
              <c:numCache>
                <c:formatCode>_("$"* #,##0.00_);_("$"* \(#,##0.00\);_("$"* "-"??_);_(@_)</c:formatCode>
                <c:ptCount val="3"/>
                <c:pt idx="0">
                  <c:v>2873</c:v>
                </c:pt>
                <c:pt idx="1">
                  <c:v>3256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8-4FFA-B98E-2BD9848E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40848"/>
        <c:axId val="835538928"/>
      </c:barChart>
      <c:catAx>
        <c:axId val="83554084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38928"/>
        <c:crosses val="autoZero"/>
        <c:auto val="1"/>
        <c:lblAlgn val="ctr"/>
        <c:lblOffset val="100"/>
        <c:noMultiLvlLbl val="0"/>
      </c:catAx>
      <c:valAx>
        <c:axId val="8355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408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Printer expenses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printers!$B$3:$D$3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printers!$B$12:$D$12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5B5-8D7A-32ED4CF0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529440"/>
        <c:axId val="832528480"/>
      </c:barChart>
      <c:catAx>
        <c:axId val="8325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28480"/>
        <c:crosses val="autoZero"/>
        <c:auto val="1"/>
        <c:lblAlgn val="ctr"/>
        <c:lblOffset val="100"/>
        <c:noMultiLvlLbl val="0"/>
      </c:catAx>
      <c:valAx>
        <c:axId val="832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Printer expenses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printers!$I$3:$K$3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printers!$I$12:$K$12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3-4E69-A23C-93349E8C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755935"/>
        <c:axId val="880726655"/>
      </c:barChart>
      <c:catAx>
        <c:axId val="88075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26655"/>
        <c:crosses val="autoZero"/>
        <c:auto val="1"/>
        <c:lblAlgn val="ctr"/>
        <c:lblOffset val="100"/>
        <c:noMultiLvlLbl val="0"/>
      </c:catAx>
      <c:valAx>
        <c:axId val="8807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Cell phone bill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phone'!$B$2:$D$2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phone'!$B$14:$D$14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7-408F-A2D3-A539AAC7F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750575"/>
        <c:axId val="1971750095"/>
      </c:barChart>
      <c:catAx>
        <c:axId val="197175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50095"/>
        <c:crosses val="autoZero"/>
        <c:auto val="1"/>
        <c:lblAlgn val="ctr"/>
        <c:lblOffset val="100"/>
        <c:noMultiLvlLbl val="0"/>
      </c:catAx>
      <c:valAx>
        <c:axId val="19717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5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Cell phone bill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phone'!$H$2:$J$2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phone'!$H$14:$J$14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C-47C7-9073-E336EF08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826655"/>
        <c:axId val="1974350063"/>
      </c:barChart>
      <c:catAx>
        <c:axId val="154582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0063"/>
        <c:crosses val="autoZero"/>
        <c:auto val="1"/>
        <c:lblAlgn val="ctr"/>
        <c:lblOffset val="100"/>
        <c:noMultiLvlLbl val="0"/>
      </c:catAx>
      <c:valAx>
        <c:axId val="19743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18</xdr:row>
      <xdr:rowOff>34290</xdr:rowOff>
    </xdr:from>
    <xdr:to>
      <xdr:col>10</xdr:col>
      <xdr:colOff>213360</xdr:colOff>
      <xdr:row>33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103A2-73A3-2E66-53A6-E2386E54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18</xdr:row>
      <xdr:rowOff>26670</xdr:rowOff>
    </xdr:from>
    <xdr:to>
      <xdr:col>17</xdr:col>
      <xdr:colOff>464820</xdr:colOff>
      <xdr:row>33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D8EF4-160B-3301-4A7C-A028D37CD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125730</xdr:rowOff>
    </xdr:from>
    <xdr:to>
      <xdr:col>11</xdr:col>
      <xdr:colOff>571500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0A96D-A199-1689-831D-72794F56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9</xdr:row>
      <xdr:rowOff>41910</xdr:rowOff>
    </xdr:from>
    <xdr:to>
      <xdr:col>11</xdr:col>
      <xdr:colOff>403860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91171-A591-5F5F-BBD3-80B445C6D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52</xdr:row>
      <xdr:rowOff>133350</xdr:rowOff>
    </xdr:from>
    <xdr:to>
      <xdr:col>11</xdr:col>
      <xdr:colOff>403860</xdr:colOff>
      <xdr:row>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4B9ED-A3A1-DB00-88DF-E32A7A435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17</xdr:row>
      <xdr:rowOff>179070</xdr:rowOff>
    </xdr:from>
    <xdr:to>
      <xdr:col>5</xdr:col>
      <xdr:colOff>365760</xdr:colOff>
      <xdr:row>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3A5A0-3DD2-82D2-C034-3301D604B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18</xdr:row>
      <xdr:rowOff>3810</xdr:rowOff>
    </xdr:from>
    <xdr:to>
      <xdr:col>12</xdr:col>
      <xdr:colOff>220980</xdr:colOff>
      <xdr:row>33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966E3-4428-8B63-8FFE-CE8D445C4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15</xdr:row>
      <xdr:rowOff>80010</xdr:rowOff>
    </xdr:from>
    <xdr:to>
      <xdr:col>5</xdr:col>
      <xdr:colOff>114300</xdr:colOff>
      <xdr:row>30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E511F-1A9E-630B-451A-704683F4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510540</xdr:colOff>
      <xdr:row>15</xdr:row>
      <xdr:rowOff>95250</xdr:rowOff>
    </xdr:from>
    <xdr:to>
      <xdr:col>10</xdr:col>
      <xdr:colOff>7620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4B728-EFAE-728B-A1FD-EC1524CAF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25</xdr:row>
      <xdr:rowOff>179070</xdr:rowOff>
    </xdr:from>
    <xdr:to>
      <xdr:col>3</xdr:col>
      <xdr:colOff>1089660</xdr:colOff>
      <xdr:row>40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16B3C-1A44-0F1D-C72F-312251904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26</xdr:row>
      <xdr:rowOff>3810</xdr:rowOff>
    </xdr:from>
    <xdr:to>
      <xdr:col>9</xdr:col>
      <xdr:colOff>472440</xdr:colOff>
      <xdr:row>41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DBD8E-0E19-FB79-43B9-0B69590F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B143-B190-41FF-B8B1-F03C8D8D87F8}">
  <dimension ref="A2:N35"/>
  <sheetViews>
    <sheetView topLeftCell="A13" workbookViewId="0">
      <selection activeCell="L36" sqref="L36"/>
    </sheetView>
  </sheetViews>
  <sheetFormatPr defaultRowHeight="14.4" x14ac:dyDescent="0.3"/>
  <cols>
    <col min="1" max="1" width="17.21875" customWidth="1"/>
    <col min="2" max="2" width="10.5546875" customWidth="1"/>
    <col min="3" max="3" width="13.44140625" customWidth="1"/>
    <col min="4" max="4" width="11.77734375" customWidth="1"/>
    <col min="7" max="7" width="9.44140625" customWidth="1"/>
    <col min="8" max="8" width="12.77734375" customWidth="1"/>
    <col min="9" max="9" width="10.33203125" customWidth="1"/>
    <col min="13" max="13" width="10.109375" customWidth="1"/>
    <col min="14" max="14" width="10.5546875" customWidth="1"/>
  </cols>
  <sheetData>
    <row r="2" spans="1:14" x14ac:dyDescent="0.3">
      <c r="B2" t="s">
        <v>0</v>
      </c>
      <c r="C2" t="s">
        <v>1</v>
      </c>
      <c r="D2" t="s">
        <v>2</v>
      </c>
      <c r="F2" t="s">
        <v>18</v>
      </c>
      <c r="G2" t="s">
        <v>0</v>
      </c>
      <c r="H2" t="s">
        <v>1</v>
      </c>
      <c r="I2" t="s">
        <v>2</v>
      </c>
      <c r="K2" t="s">
        <v>20</v>
      </c>
      <c r="L2" t="s">
        <v>0</v>
      </c>
      <c r="M2" t="s">
        <v>1</v>
      </c>
      <c r="N2" t="s">
        <v>2</v>
      </c>
    </row>
    <row r="3" spans="1:14" x14ac:dyDescent="0.3">
      <c r="A3" t="s">
        <v>3</v>
      </c>
      <c r="B3" s="1">
        <v>0.5</v>
      </c>
      <c r="C3" s="1">
        <v>0.4</v>
      </c>
      <c r="D3" s="1">
        <v>1.4</v>
      </c>
      <c r="F3" s="2">
        <v>3</v>
      </c>
      <c r="G3" s="3">
        <f>B3*F3</f>
        <v>1.5</v>
      </c>
      <c r="H3" s="3">
        <f>C3*F3</f>
        <v>1.2000000000000002</v>
      </c>
      <c r="I3" s="3">
        <f>D3*F3</f>
        <v>4.1999999999999993</v>
      </c>
      <c r="K3" s="2">
        <v>5</v>
      </c>
      <c r="L3" s="3">
        <f>B3*K3</f>
        <v>2.5</v>
      </c>
      <c r="M3" s="3">
        <f>C3*K3</f>
        <v>2</v>
      </c>
      <c r="N3" s="3">
        <f>D3*K3</f>
        <v>7</v>
      </c>
    </row>
    <row r="4" spans="1:14" x14ac:dyDescent="0.3">
      <c r="A4" t="s">
        <v>4</v>
      </c>
      <c r="B4" s="1">
        <v>28</v>
      </c>
      <c r="C4" s="1">
        <v>33</v>
      </c>
      <c r="D4" s="1">
        <v>31</v>
      </c>
      <c r="F4" s="2">
        <v>1</v>
      </c>
      <c r="G4" s="3">
        <f t="shared" ref="G4:G17" si="0">B4*F4</f>
        <v>28</v>
      </c>
      <c r="H4" s="3">
        <f t="shared" ref="H4:H17" si="1">C4*F4</f>
        <v>33</v>
      </c>
      <c r="I4" s="3">
        <f t="shared" ref="I4:I17" si="2">D4*F4</f>
        <v>31</v>
      </c>
      <c r="K4" s="2">
        <v>1</v>
      </c>
      <c r="L4" s="3">
        <f t="shared" ref="L4:L17" si="3">B4*K4</f>
        <v>28</v>
      </c>
      <c r="M4" s="3">
        <f t="shared" ref="M4:M17" si="4">C4*K4</f>
        <v>33</v>
      </c>
      <c r="N4" s="3">
        <f t="shared" ref="N4:N17" si="5">D4*K4</f>
        <v>31</v>
      </c>
    </row>
    <row r="5" spans="1:14" x14ac:dyDescent="0.3">
      <c r="A5" t="s">
        <v>5</v>
      </c>
      <c r="B5" s="1">
        <v>1.8</v>
      </c>
      <c r="C5" s="1">
        <v>1</v>
      </c>
      <c r="D5" s="1">
        <v>2</v>
      </c>
      <c r="F5" s="2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2">
        <v>4</v>
      </c>
      <c r="L5" s="3">
        <f t="shared" si="3"/>
        <v>7.2</v>
      </c>
      <c r="M5" s="3">
        <f t="shared" si="4"/>
        <v>4</v>
      </c>
      <c r="N5" s="3">
        <f t="shared" si="5"/>
        <v>8</v>
      </c>
    </row>
    <row r="6" spans="1:14" x14ac:dyDescent="0.3">
      <c r="A6" t="s">
        <v>6</v>
      </c>
      <c r="B6" s="1">
        <v>1.2</v>
      </c>
      <c r="C6" s="1">
        <v>0.8</v>
      </c>
      <c r="D6" s="1">
        <v>1.5</v>
      </c>
      <c r="F6" s="2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2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 x14ac:dyDescent="0.3">
      <c r="A7" t="s">
        <v>7</v>
      </c>
      <c r="B7" s="1">
        <v>2.4</v>
      </c>
      <c r="C7" s="1">
        <v>1.4</v>
      </c>
      <c r="D7" s="1">
        <v>2.4</v>
      </c>
      <c r="F7" s="2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2">
        <v>2</v>
      </c>
      <c r="L7" s="3">
        <f t="shared" si="3"/>
        <v>4.8</v>
      </c>
      <c r="M7" s="3">
        <f t="shared" si="4"/>
        <v>2.8</v>
      </c>
      <c r="N7" s="3">
        <f t="shared" si="5"/>
        <v>4.8</v>
      </c>
    </row>
    <row r="8" spans="1:14" x14ac:dyDescent="0.3">
      <c r="A8" t="s">
        <v>8</v>
      </c>
      <c r="B8" s="1">
        <v>0.9</v>
      </c>
      <c r="C8" s="1">
        <v>0.2</v>
      </c>
      <c r="D8" s="1">
        <v>0.8</v>
      </c>
      <c r="F8" s="2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2">
        <v>2</v>
      </c>
      <c r="L8" s="3">
        <f t="shared" si="3"/>
        <v>1.8</v>
      </c>
      <c r="M8" s="3">
        <f t="shared" si="4"/>
        <v>0.4</v>
      </c>
      <c r="N8" s="3">
        <f t="shared" si="5"/>
        <v>1.6</v>
      </c>
    </row>
    <row r="9" spans="1:14" x14ac:dyDescent="0.3">
      <c r="A9" t="s">
        <v>9</v>
      </c>
      <c r="B9" s="1">
        <v>0.99</v>
      </c>
      <c r="C9" s="1">
        <v>0.59</v>
      </c>
      <c r="D9" s="1">
        <v>2.59</v>
      </c>
      <c r="F9" s="2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2">
        <v>1</v>
      </c>
      <c r="L9" s="3">
        <f t="shared" si="3"/>
        <v>0.99</v>
      </c>
      <c r="M9" s="3">
        <f t="shared" si="4"/>
        <v>0.59</v>
      </c>
      <c r="N9" s="3">
        <f t="shared" si="5"/>
        <v>2.59</v>
      </c>
    </row>
    <row r="10" spans="1:14" x14ac:dyDescent="0.3">
      <c r="A10" t="s">
        <v>10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2">
        <v>1</v>
      </c>
      <c r="L10" s="3">
        <f t="shared" si="3"/>
        <v>1.25</v>
      </c>
      <c r="M10" s="3">
        <f t="shared" si="4"/>
        <v>3.25</v>
      </c>
      <c r="N10" s="3">
        <f t="shared" si="5"/>
        <v>2.15</v>
      </c>
    </row>
    <row r="11" spans="1:14" x14ac:dyDescent="0.3">
      <c r="A11" t="s">
        <v>11</v>
      </c>
      <c r="B11" s="1">
        <v>9.5</v>
      </c>
      <c r="C11" s="1">
        <v>14</v>
      </c>
      <c r="D11" s="1">
        <v>13</v>
      </c>
      <c r="F11" s="2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2">
        <v>1</v>
      </c>
      <c r="L11" s="3">
        <f t="shared" si="3"/>
        <v>9.5</v>
      </c>
      <c r="M11" s="3">
        <f t="shared" si="4"/>
        <v>14</v>
      </c>
      <c r="N11" s="3">
        <f t="shared" si="5"/>
        <v>13</v>
      </c>
    </row>
    <row r="12" spans="1:14" x14ac:dyDescent="0.3">
      <c r="A12" t="s">
        <v>12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2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 x14ac:dyDescent="0.3">
      <c r="A13" t="s">
        <v>13</v>
      </c>
      <c r="B13" s="1">
        <v>4.2</v>
      </c>
      <c r="C13" s="1">
        <v>2.2000000000000002</v>
      </c>
      <c r="D13" s="1">
        <v>3</v>
      </c>
      <c r="F13" s="2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2">
        <v>2</v>
      </c>
      <c r="L13" s="3">
        <f t="shared" si="3"/>
        <v>8.4</v>
      </c>
      <c r="M13" s="3">
        <f t="shared" si="4"/>
        <v>4.4000000000000004</v>
      </c>
      <c r="N13" s="3">
        <f t="shared" si="5"/>
        <v>6</v>
      </c>
    </row>
    <row r="14" spans="1:14" x14ac:dyDescent="0.3">
      <c r="A14" t="s">
        <v>14</v>
      </c>
      <c r="B14" s="1">
        <v>3.9</v>
      </c>
      <c r="C14" s="1">
        <v>5</v>
      </c>
      <c r="D14" s="1">
        <v>8</v>
      </c>
      <c r="F14" s="2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 x14ac:dyDescent="0.3">
      <c r="A15" t="s">
        <v>15</v>
      </c>
      <c r="B15" s="1">
        <v>1</v>
      </c>
      <c r="C15" s="1">
        <v>2</v>
      </c>
      <c r="D15" s="1">
        <v>1</v>
      </c>
      <c r="F15" s="2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 x14ac:dyDescent="0.3">
      <c r="A16" t="s">
        <v>16</v>
      </c>
      <c r="B16" s="1">
        <v>1.75</v>
      </c>
      <c r="C16" s="1">
        <v>2</v>
      </c>
      <c r="D16" s="1">
        <v>1</v>
      </c>
      <c r="F16" s="2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L16" s="3">
        <f t="shared" si="3"/>
        <v>0</v>
      </c>
      <c r="M16" s="3">
        <f t="shared" si="4"/>
        <v>0</v>
      </c>
      <c r="N16" s="3">
        <f t="shared" si="5"/>
        <v>0</v>
      </c>
    </row>
    <row r="17" spans="1:14" x14ac:dyDescent="0.3">
      <c r="A17" t="s">
        <v>17</v>
      </c>
      <c r="B17" s="1">
        <v>2</v>
      </c>
      <c r="C17" s="1">
        <v>1</v>
      </c>
      <c r="D17" s="1">
        <v>3</v>
      </c>
      <c r="F17" s="2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L17" s="3">
        <f t="shared" si="3"/>
        <v>0</v>
      </c>
      <c r="M17" s="3">
        <f t="shared" si="4"/>
        <v>0</v>
      </c>
      <c r="N17" s="3">
        <f t="shared" si="5"/>
        <v>0</v>
      </c>
    </row>
    <row r="18" spans="1:14" x14ac:dyDescent="0.3">
      <c r="F18" t="s">
        <v>19</v>
      </c>
      <c r="G18" s="4">
        <f>SUM(G3:G17)</f>
        <v>82.79</v>
      </c>
      <c r="H18" s="4">
        <f>SUM(H3:H17)</f>
        <v>87.539999999999992</v>
      </c>
      <c r="I18" s="4">
        <f>SUM(I3:I17)</f>
        <v>103.28999999999999</v>
      </c>
      <c r="K18" t="s">
        <v>19</v>
      </c>
      <c r="L18" s="4">
        <f>SUM(L3:L17)</f>
        <v>71.39</v>
      </c>
      <c r="M18" s="4">
        <f>SUM(M3:M17)</f>
        <v>68.59</v>
      </c>
      <c r="N18" s="4">
        <f>SUM(N3:N17)</f>
        <v>85.139999999999986</v>
      </c>
    </row>
    <row r="35" spans="3:12" x14ac:dyDescent="0.3">
      <c r="C35" t="s">
        <v>21</v>
      </c>
      <c r="L35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2053-BF12-4D14-A614-D6A0FE63A671}">
  <dimension ref="A2:F20"/>
  <sheetViews>
    <sheetView workbookViewId="0">
      <selection activeCell="F21" sqref="F21"/>
    </sheetView>
  </sheetViews>
  <sheetFormatPr defaultRowHeight="14.4" x14ac:dyDescent="0.3"/>
  <cols>
    <col min="1" max="1" width="13.6640625" customWidth="1"/>
  </cols>
  <sheetData>
    <row r="2" spans="1:3" x14ac:dyDescent="0.3">
      <c r="B2" t="s">
        <v>23</v>
      </c>
      <c r="C2" t="s">
        <v>24</v>
      </c>
    </row>
    <row r="3" spans="1:3" x14ac:dyDescent="0.3">
      <c r="A3" s="5" t="s">
        <v>25</v>
      </c>
      <c r="B3" s="5"/>
      <c r="C3" s="5"/>
    </row>
    <row r="4" spans="1:3" x14ac:dyDescent="0.3">
      <c r="A4" s="5" t="s">
        <v>26</v>
      </c>
      <c r="B4" s="6">
        <v>50</v>
      </c>
      <c r="C4" s="6">
        <v>90</v>
      </c>
    </row>
    <row r="5" spans="1:3" x14ac:dyDescent="0.3">
      <c r="A5" s="5" t="s">
        <v>27</v>
      </c>
      <c r="B5" s="6">
        <v>2</v>
      </c>
      <c r="C5" s="6">
        <v>2.5</v>
      </c>
    </row>
    <row r="6" spans="1:3" x14ac:dyDescent="0.3">
      <c r="A6" s="5" t="s">
        <v>28</v>
      </c>
      <c r="B6" s="6">
        <v>4.5</v>
      </c>
      <c r="C6" s="6">
        <v>5.5</v>
      </c>
    </row>
    <row r="7" spans="1:3" x14ac:dyDescent="0.3">
      <c r="A7" s="5" t="s">
        <v>29</v>
      </c>
      <c r="B7" s="6">
        <v>7</v>
      </c>
      <c r="C7" s="6">
        <v>7</v>
      </c>
    </row>
    <row r="8" spans="1:3" x14ac:dyDescent="0.3">
      <c r="A8" s="5" t="s">
        <v>30</v>
      </c>
      <c r="B8" s="6"/>
      <c r="C8" s="6">
        <v>3</v>
      </c>
    </row>
    <row r="9" spans="1:3" x14ac:dyDescent="0.3">
      <c r="A9" s="5" t="s">
        <v>19</v>
      </c>
      <c r="B9" s="7">
        <f>SUM(B4:B8)</f>
        <v>63.5</v>
      </c>
      <c r="C9" s="7">
        <f>SUM(C4:C8)</f>
        <v>108</v>
      </c>
    </row>
    <row r="11" spans="1:3" x14ac:dyDescent="0.3">
      <c r="A11" s="8" t="s">
        <v>31</v>
      </c>
      <c r="B11" s="8"/>
      <c r="C11" s="8"/>
    </row>
    <row r="12" spans="1:3" x14ac:dyDescent="0.3">
      <c r="A12" s="8"/>
      <c r="B12" s="8" t="s">
        <v>23</v>
      </c>
      <c r="C12" s="8" t="s">
        <v>24</v>
      </c>
    </row>
    <row r="13" spans="1:3" x14ac:dyDescent="0.3">
      <c r="A13" s="8" t="s">
        <v>32</v>
      </c>
      <c r="B13" s="9">
        <v>21</v>
      </c>
      <c r="C13" s="9">
        <v>11</v>
      </c>
    </row>
    <row r="14" spans="1:3" x14ac:dyDescent="0.3">
      <c r="A14" s="8" t="s">
        <v>33</v>
      </c>
      <c r="B14" s="9"/>
      <c r="C14" s="9">
        <v>8</v>
      </c>
    </row>
    <row r="15" spans="1:3" x14ac:dyDescent="0.3">
      <c r="A15" s="8" t="s">
        <v>34</v>
      </c>
      <c r="B15" s="9">
        <v>3</v>
      </c>
      <c r="C15" s="9"/>
    </row>
    <row r="16" spans="1:3" x14ac:dyDescent="0.3">
      <c r="A16" s="8" t="s">
        <v>35</v>
      </c>
      <c r="B16" s="10">
        <f>SUM(B13:B15)</f>
        <v>24</v>
      </c>
      <c r="C16" s="10">
        <f>SUM(C13:C15)</f>
        <v>19</v>
      </c>
    </row>
    <row r="17" spans="1:6" x14ac:dyDescent="0.3">
      <c r="A17" s="8" t="s">
        <v>36</v>
      </c>
      <c r="B17" s="10">
        <f>B16*2</f>
        <v>48</v>
      </c>
      <c r="C17" s="10">
        <f>C16*2</f>
        <v>38</v>
      </c>
    </row>
    <row r="19" spans="1:6" x14ac:dyDescent="0.3">
      <c r="A19" s="8" t="s">
        <v>37</v>
      </c>
      <c r="B19" s="4">
        <f>12*B17</f>
        <v>576</v>
      </c>
      <c r="C19" s="4">
        <f>12*C17</f>
        <v>456</v>
      </c>
      <c r="F19" t="s">
        <v>39</v>
      </c>
    </row>
    <row r="20" spans="1:6" x14ac:dyDescent="0.3">
      <c r="A20" s="8" t="s">
        <v>38</v>
      </c>
      <c r="B20" s="4">
        <f>B9+B19</f>
        <v>639.5</v>
      </c>
      <c r="C20" s="4">
        <f>C9+C19</f>
        <v>564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4F40-41EF-4DB7-9E75-B6ED5F446B69}">
  <dimension ref="A1:F74"/>
  <sheetViews>
    <sheetView topLeftCell="A56" workbookViewId="0">
      <selection activeCell="G74" sqref="G74"/>
    </sheetView>
  </sheetViews>
  <sheetFormatPr defaultRowHeight="14.4" x14ac:dyDescent="0.3"/>
  <cols>
    <col min="1" max="1" width="24.33203125" customWidth="1"/>
    <col min="2" max="2" width="22.77734375" style="3" customWidth="1"/>
    <col min="3" max="3" width="21.109375" style="3" customWidth="1"/>
    <col min="4" max="4" width="18.21875" style="3" customWidth="1"/>
  </cols>
  <sheetData>
    <row r="1" spans="1:4" x14ac:dyDescent="0.3">
      <c r="A1" t="s">
        <v>18</v>
      </c>
      <c r="B1" s="3" t="s">
        <v>40</v>
      </c>
      <c r="C1" s="3" t="s">
        <v>41</v>
      </c>
      <c r="D1" s="3" t="s">
        <v>44</v>
      </c>
    </row>
    <row r="4" spans="1:4" x14ac:dyDescent="0.3">
      <c r="A4" s="16" t="s">
        <v>42</v>
      </c>
      <c r="B4" s="17"/>
      <c r="C4" s="17"/>
      <c r="D4" s="17"/>
    </row>
    <row r="5" spans="1:4" x14ac:dyDescent="0.3">
      <c r="A5" s="16" t="s">
        <v>43</v>
      </c>
      <c r="B5" s="17">
        <v>280</v>
      </c>
      <c r="C5" s="17">
        <v>100</v>
      </c>
      <c r="D5" s="17">
        <v>350</v>
      </c>
    </row>
    <row r="6" spans="1:4" x14ac:dyDescent="0.3">
      <c r="A6" s="16" t="s">
        <v>45</v>
      </c>
      <c r="B6" s="17">
        <v>18</v>
      </c>
      <c r="C6" s="17">
        <v>0</v>
      </c>
      <c r="D6" s="17">
        <v>0</v>
      </c>
    </row>
    <row r="7" spans="1:4" x14ac:dyDescent="0.3">
      <c r="A7" s="16" t="s">
        <v>46</v>
      </c>
      <c r="B7" s="17">
        <v>25</v>
      </c>
      <c r="C7" s="17">
        <v>0</v>
      </c>
      <c r="D7" s="17"/>
    </row>
    <row r="8" spans="1:4" x14ac:dyDescent="0.3">
      <c r="A8" s="16" t="s">
        <v>47</v>
      </c>
      <c r="B8" s="17">
        <v>15</v>
      </c>
      <c r="C8" s="17">
        <v>0</v>
      </c>
      <c r="D8" s="17">
        <v>0</v>
      </c>
    </row>
    <row r="9" spans="1:4" x14ac:dyDescent="0.3">
      <c r="A9" s="16" t="s">
        <v>48</v>
      </c>
      <c r="B9" s="17">
        <v>9</v>
      </c>
      <c r="C9" s="17">
        <v>0</v>
      </c>
      <c r="D9" s="17">
        <v>0</v>
      </c>
    </row>
    <row r="10" spans="1:4" x14ac:dyDescent="0.3">
      <c r="A10" s="16" t="s">
        <v>49</v>
      </c>
      <c r="B10" s="17">
        <v>0</v>
      </c>
      <c r="C10" s="17">
        <v>99</v>
      </c>
      <c r="D10" s="17">
        <v>0</v>
      </c>
    </row>
    <row r="11" spans="1:4" x14ac:dyDescent="0.3">
      <c r="A11" s="16" t="s">
        <v>50</v>
      </c>
      <c r="B11" s="17">
        <v>0</v>
      </c>
      <c r="C11" s="17">
        <v>95</v>
      </c>
      <c r="D11" s="17">
        <v>0</v>
      </c>
    </row>
    <row r="12" spans="1:4" x14ac:dyDescent="0.3">
      <c r="A12" s="16" t="s">
        <v>51</v>
      </c>
      <c r="B12" s="17">
        <v>0</v>
      </c>
      <c r="C12" s="17">
        <v>85</v>
      </c>
      <c r="D12" s="17">
        <v>0</v>
      </c>
    </row>
    <row r="13" spans="1:4" x14ac:dyDescent="0.3">
      <c r="A13" s="16" t="s">
        <v>52</v>
      </c>
      <c r="B13" s="17">
        <v>0</v>
      </c>
      <c r="C13" s="17">
        <v>85</v>
      </c>
      <c r="D13" s="17">
        <v>0</v>
      </c>
    </row>
    <row r="14" spans="1:4" x14ac:dyDescent="0.3">
      <c r="A14" s="16" t="s">
        <v>53</v>
      </c>
      <c r="B14" s="17">
        <v>0</v>
      </c>
      <c r="C14" s="17">
        <v>0</v>
      </c>
      <c r="D14" s="17">
        <v>555</v>
      </c>
    </row>
    <row r="15" spans="1:4" x14ac:dyDescent="0.3">
      <c r="A15" s="16"/>
      <c r="B15" s="17"/>
      <c r="C15" s="17"/>
      <c r="D15" s="17"/>
    </row>
    <row r="16" spans="1:4" x14ac:dyDescent="0.3">
      <c r="A16" s="16" t="s">
        <v>54</v>
      </c>
      <c r="B16" s="17">
        <f>SUM(B5:B14)</f>
        <v>347</v>
      </c>
      <c r="C16" s="17">
        <f>SUM(C5:C14)</f>
        <v>464</v>
      </c>
      <c r="D16" s="17">
        <f>SUM(D5:D14)</f>
        <v>905</v>
      </c>
    </row>
    <row r="17" spans="1:6" x14ac:dyDescent="0.3">
      <c r="A17" s="16" t="s">
        <v>55</v>
      </c>
      <c r="B17" s="17">
        <v>2</v>
      </c>
      <c r="C17" s="17">
        <v>2</v>
      </c>
      <c r="D17" s="17">
        <v>2</v>
      </c>
    </row>
    <row r="18" spans="1:6" x14ac:dyDescent="0.3">
      <c r="A18" s="16" t="s">
        <v>56</v>
      </c>
      <c r="B18" s="17">
        <f>B16*B17</f>
        <v>694</v>
      </c>
      <c r="C18" s="17">
        <f>C16*C17</f>
        <v>928</v>
      </c>
      <c r="D18" s="17">
        <f>D16*D17</f>
        <v>1810</v>
      </c>
    </row>
    <row r="20" spans="1:6" x14ac:dyDescent="0.3">
      <c r="A20" s="14" t="s">
        <v>57</v>
      </c>
      <c r="B20" s="15"/>
      <c r="C20" s="15"/>
      <c r="D20" s="15"/>
    </row>
    <row r="21" spans="1:6" x14ac:dyDescent="0.3">
      <c r="A21" s="14" t="s">
        <v>58</v>
      </c>
      <c r="B21" s="15">
        <v>105</v>
      </c>
      <c r="C21" s="15">
        <v>120</v>
      </c>
      <c r="D21" s="15">
        <v>0</v>
      </c>
    </row>
    <row r="22" spans="1:6" x14ac:dyDescent="0.3">
      <c r="A22" s="14" t="s">
        <v>59</v>
      </c>
      <c r="B22" s="15">
        <v>5</v>
      </c>
      <c r="C22" s="15">
        <v>5</v>
      </c>
      <c r="D22" s="15">
        <v>0</v>
      </c>
    </row>
    <row r="23" spans="1:6" x14ac:dyDescent="0.3">
      <c r="A23" s="14" t="s">
        <v>60</v>
      </c>
      <c r="B23" s="15">
        <f>B21*B22</f>
        <v>525</v>
      </c>
      <c r="C23" s="15">
        <f>C21*C22</f>
        <v>600</v>
      </c>
      <c r="D23" s="15">
        <v>0</v>
      </c>
    </row>
    <row r="25" spans="1:6" x14ac:dyDescent="0.3">
      <c r="A25" s="12" t="s">
        <v>61</v>
      </c>
      <c r="B25" s="13"/>
      <c r="C25" s="13"/>
      <c r="D25" s="13"/>
    </row>
    <row r="26" spans="1:6" x14ac:dyDescent="0.3">
      <c r="A26" s="12" t="s">
        <v>62</v>
      </c>
      <c r="B26" s="13">
        <v>40</v>
      </c>
      <c r="C26" s="13"/>
      <c r="D26" s="13"/>
    </row>
    <row r="27" spans="1:6" x14ac:dyDescent="0.3">
      <c r="A27" s="12" t="s">
        <v>63</v>
      </c>
      <c r="B27" s="13">
        <v>4</v>
      </c>
      <c r="C27" s="13"/>
      <c r="D27" s="13"/>
      <c r="F27" t="s">
        <v>71</v>
      </c>
    </row>
    <row r="28" spans="1:6" x14ac:dyDescent="0.3">
      <c r="A28" s="12" t="s">
        <v>64</v>
      </c>
      <c r="B28" s="13">
        <f>B26*B27</f>
        <v>160</v>
      </c>
      <c r="C28" s="13"/>
      <c r="D28" s="13"/>
    </row>
    <row r="30" spans="1:6" x14ac:dyDescent="0.3">
      <c r="A30" s="8" t="s">
        <v>65</v>
      </c>
      <c r="B30" s="9"/>
      <c r="C30" s="9"/>
      <c r="D30" s="9"/>
    </row>
    <row r="31" spans="1:6" x14ac:dyDescent="0.3">
      <c r="A31" s="8" t="s">
        <v>66</v>
      </c>
      <c r="B31" s="11">
        <v>50</v>
      </c>
      <c r="C31" s="9">
        <v>50</v>
      </c>
      <c r="D31" s="9"/>
    </row>
    <row r="32" spans="1:6" x14ac:dyDescent="0.3">
      <c r="A32" s="8" t="s">
        <v>67</v>
      </c>
      <c r="B32" s="9">
        <v>2</v>
      </c>
      <c r="C32" s="9">
        <v>2</v>
      </c>
      <c r="D32" s="9"/>
    </row>
    <row r="33" spans="1:4" x14ac:dyDescent="0.3">
      <c r="A33" s="8" t="s">
        <v>68</v>
      </c>
      <c r="B33" s="9">
        <v>4</v>
      </c>
      <c r="C33" s="9">
        <v>4</v>
      </c>
      <c r="D33" s="9"/>
    </row>
    <row r="34" spans="1:4" x14ac:dyDescent="0.3">
      <c r="A34" s="8" t="s">
        <v>19</v>
      </c>
      <c r="B34" s="9">
        <f>B31*B32*B33</f>
        <v>400</v>
      </c>
      <c r="C34" s="9">
        <f>C31*C32*C33</f>
        <v>400</v>
      </c>
      <c r="D34" s="9"/>
    </row>
    <row r="36" spans="1:4" x14ac:dyDescent="0.3">
      <c r="A36" t="s">
        <v>69</v>
      </c>
      <c r="B36" s="3">
        <f>B18+B23+B28+B34</f>
        <v>1779</v>
      </c>
      <c r="C36" s="3">
        <f>C18+C23+C28+C34</f>
        <v>1928</v>
      </c>
      <c r="D36" s="3">
        <f>D18+D23+D28+D34</f>
        <v>1810</v>
      </c>
    </row>
    <row r="40" spans="1:4" x14ac:dyDescent="0.3">
      <c r="A40" t="s">
        <v>70</v>
      </c>
    </row>
    <row r="42" spans="1:4" x14ac:dyDescent="0.3">
      <c r="A42" s="16" t="s">
        <v>42</v>
      </c>
      <c r="B42" s="17"/>
      <c r="C42" s="17"/>
      <c r="D42" s="17"/>
    </row>
    <row r="43" spans="1:4" x14ac:dyDescent="0.3">
      <c r="A43" s="16" t="s">
        <v>43</v>
      </c>
      <c r="B43" s="17">
        <v>280</v>
      </c>
      <c r="C43" s="17">
        <v>100</v>
      </c>
      <c r="D43" s="17">
        <v>350</v>
      </c>
    </row>
    <row r="44" spans="1:4" x14ac:dyDescent="0.3">
      <c r="A44" s="16" t="s">
        <v>45</v>
      </c>
      <c r="B44" s="17">
        <v>18</v>
      </c>
      <c r="C44" s="17">
        <v>0</v>
      </c>
      <c r="D44" s="17">
        <v>0</v>
      </c>
    </row>
    <row r="45" spans="1:4" x14ac:dyDescent="0.3">
      <c r="A45" s="16" t="s">
        <v>46</v>
      </c>
      <c r="B45" s="17">
        <v>25</v>
      </c>
      <c r="C45" s="17">
        <v>0</v>
      </c>
      <c r="D45" s="17"/>
    </row>
    <row r="46" spans="1:4" x14ac:dyDescent="0.3">
      <c r="A46" s="16" t="s">
        <v>47</v>
      </c>
      <c r="B46" s="17">
        <v>15</v>
      </c>
      <c r="C46" s="17">
        <v>0</v>
      </c>
      <c r="D46" s="17">
        <v>0</v>
      </c>
    </row>
    <row r="47" spans="1:4" x14ac:dyDescent="0.3">
      <c r="A47" s="16" t="s">
        <v>48</v>
      </c>
      <c r="B47" s="17">
        <v>9</v>
      </c>
      <c r="C47" s="17">
        <v>0</v>
      </c>
      <c r="D47" s="17">
        <v>0</v>
      </c>
    </row>
    <row r="48" spans="1:4" x14ac:dyDescent="0.3">
      <c r="A48" s="16" t="s">
        <v>49</v>
      </c>
      <c r="B48" s="17">
        <v>0</v>
      </c>
      <c r="C48" s="17">
        <v>99</v>
      </c>
      <c r="D48" s="17">
        <v>0</v>
      </c>
    </row>
    <row r="49" spans="1:4" x14ac:dyDescent="0.3">
      <c r="A49" s="16" t="s">
        <v>50</v>
      </c>
      <c r="B49" s="17">
        <v>0</v>
      </c>
      <c r="C49" s="17">
        <v>95</v>
      </c>
      <c r="D49" s="17">
        <v>0</v>
      </c>
    </row>
    <row r="50" spans="1:4" x14ac:dyDescent="0.3">
      <c r="A50" s="16" t="s">
        <v>51</v>
      </c>
      <c r="B50" s="17">
        <v>0</v>
      </c>
      <c r="C50" s="17">
        <v>85</v>
      </c>
      <c r="D50" s="17">
        <v>0</v>
      </c>
    </row>
    <row r="51" spans="1:4" x14ac:dyDescent="0.3">
      <c r="A51" s="16" t="s">
        <v>52</v>
      </c>
      <c r="B51" s="17">
        <v>0</v>
      </c>
      <c r="C51" s="17">
        <v>85</v>
      </c>
      <c r="D51" s="17">
        <v>0</v>
      </c>
    </row>
    <row r="52" spans="1:4" x14ac:dyDescent="0.3">
      <c r="A52" s="16" t="s">
        <v>53</v>
      </c>
      <c r="B52" s="17">
        <v>0</v>
      </c>
      <c r="C52" s="17">
        <v>0</v>
      </c>
      <c r="D52" s="17">
        <v>555</v>
      </c>
    </row>
    <row r="53" spans="1:4" x14ac:dyDescent="0.3">
      <c r="A53" s="16"/>
      <c r="B53" s="17"/>
      <c r="C53" s="17"/>
      <c r="D53" s="17"/>
    </row>
    <row r="54" spans="1:4" x14ac:dyDescent="0.3">
      <c r="A54" s="16" t="s">
        <v>54</v>
      </c>
      <c r="B54" s="17">
        <f>SUM(B43:B52)</f>
        <v>347</v>
      </c>
      <c r="C54" s="17">
        <f>SUM(C43:C52)</f>
        <v>464</v>
      </c>
      <c r="D54" s="17">
        <f>SUM(D43:D52)</f>
        <v>905</v>
      </c>
    </row>
    <row r="55" spans="1:4" x14ac:dyDescent="0.3">
      <c r="A55" s="16" t="s">
        <v>55</v>
      </c>
      <c r="B55" s="17">
        <v>4</v>
      </c>
      <c r="C55" s="17">
        <v>4</v>
      </c>
      <c r="D55" s="17">
        <v>4</v>
      </c>
    </row>
    <row r="56" spans="1:4" x14ac:dyDescent="0.3">
      <c r="A56" s="16" t="s">
        <v>56</v>
      </c>
      <c r="B56" s="17">
        <f>B54*B55</f>
        <v>1388</v>
      </c>
      <c r="C56" s="17">
        <f>C54*C55</f>
        <v>1856</v>
      </c>
      <c r="D56" s="17">
        <f>D54*D55</f>
        <v>3620</v>
      </c>
    </row>
    <row r="58" spans="1:4" x14ac:dyDescent="0.3">
      <c r="A58" s="14" t="s">
        <v>57</v>
      </c>
      <c r="B58" s="15"/>
      <c r="C58" s="15"/>
      <c r="D58" s="15"/>
    </row>
    <row r="59" spans="1:4" x14ac:dyDescent="0.3">
      <c r="A59" s="14" t="s">
        <v>58</v>
      </c>
      <c r="B59" s="15">
        <v>105</v>
      </c>
      <c r="C59" s="15">
        <v>120</v>
      </c>
      <c r="D59" s="15">
        <v>0</v>
      </c>
    </row>
    <row r="60" spans="1:4" x14ac:dyDescent="0.3">
      <c r="A60" s="14" t="s">
        <v>59</v>
      </c>
      <c r="B60" s="15">
        <v>5</v>
      </c>
      <c r="C60" s="15">
        <v>5</v>
      </c>
      <c r="D60" s="15">
        <v>0</v>
      </c>
    </row>
    <row r="61" spans="1:4" x14ac:dyDescent="0.3">
      <c r="A61" s="14" t="s">
        <v>60</v>
      </c>
      <c r="B61" s="15">
        <f>B59*B60</f>
        <v>525</v>
      </c>
      <c r="C61" s="15">
        <f>C59*C60</f>
        <v>600</v>
      </c>
      <c r="D61" s="15">
        <v>0</v>
      </c>
    </row>
    <row r="63" spans="1:4" x14ac:dyDescent="0.3">
      <c r="A63" s="12" t="s">
        <v>61</v>
      </c>
      <c r="B63" s="13"/>
      <c r="C63" s="13"/>
      <c r="D63" s="13"/>
    </row>
    <row r="64" spans="1:4" x14ac:dyDescent="0.3">
      <c r="A64" s="12" t="s">
        <v>62</v>
      </c>
      <c r="B64" s="13">
        <v>40</v>
      </c>
      <c r="C64" s="13"/>
      <c r="D64" s="13"/>
    </row>
    <row r="65" spans="1:4" x14ac:dyDescent="0.3">
      <c r="A65" s="12" t="s">
        <v>63</v>
      </c>
      <c r="B65" s="13">
        <v>4</v>
      </c>
      <c r="C65" s="13"/>
      <c r="D65" s="13"/>
    </row>
    <row r="66" spans="1:4" x14ac:dyDescent="0.3">
      <c r="A66" s="12" t="s">
        <v>64</v>
      </c>
      <c r="B66" s="13">
        <f>B64*B65</f>
        <v>160</v>
      </c>
      <c r="C66" s="13"/>
      <c r="D66" s="13"/>
    </row>
    <row r="68" spans="1:4" x14ac:dyDescent="0.3">
      <c r="A68" s="8" t="s">
        <v>65</v>
      </c>
      <c r="B68" s="9"/>
      <c r="C68" s="9"/>
      <c r="D68" s="9"/>
    </row>
    <row r="69" spans="1:4" x14ac:dyDescent="0.3">
      <c r="A69" s="8" t="s">
        <v>66</v>
      </c>
      <c r="B69" s="11">
        <v>50</v>
      </c>
      <c r="C69" s="9">
        <v>50</v>
      </c>
      <c r="D69" s="9"/>
    </row>
    <row r="70" spans="1:4" x14ac:dyDescent="0.3">
      <c r="A70" s="8" t="s">
        <v>67</v>
      </c>
      <c r="B70" s="9">
        <v>4</v>
      </c>
      <c r="C70" s="9">
        <v>4</v>
      </c>
      <c r="D70" s="9"/>
    </row>
    <row r="71" spans="1:4" x14ac:dyDescent="0.3">
      <c r="A71" s="8" t="s">
        <v>68</v>
      </c>
      <c r="B71" s="9">
        <v>4</v>
      </c>
      <c r="C71" s="9">
        <v>4</v>
      </c>
      <c r="D71" s="9"/>
    </row>
    <row r="72" spans="1:4" x14ac:dyDescent="0.3">
      <c r="A72" s="8" t="s">
        <v>19</v>
      </c>
      <c r="B72" s="9">
        <f>B69*B70*B71</f>
        <v>800</v>
      </c>
      <c r="C72" s="9">
        <f>C69*C70*C71</f>
        <v>800</v>
      </c>
      <c r="D72" s="9"/>
    </row>
    <row r="74" spans="1:4" x14ac:dyDescent="0.3">
      <c r="A74" t="s">
        <v>69</v>
      </c>
      <c r="B74" s="3">
        <f>B56+B61+B66+B72</f>
        <v>2873</v>
      </c>
      <c r="C74" s="3">
        <f>C56+C61+C66+C72</f>
        <v>3256</v>
      </c>
      <c r="D74" s="3">
        <f>D56+D61+D66+D72</f>
        <v>3620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8A50-09E2-4022-97A9-3FA51F771DBE}">
  <dimension ref="A1:K35"/>
  <sheetViews>
    <sheetView workbookViewId="0">
      <selection activeCell="H35" sqref="H35"/>
    </sheetView>
  </sheetViews>
  <sheetFormatPr defaultRowHeight="14.4" x14ac:dyDescent="0.3"/>
  <cols>
    <col min="1" max="1" width="18.33203125" customWidth="1"/>
    <col min="2" max="2" width="12.21875" customWidth="1"/>
    <col min="3" max="3" width="14.88671875" customWidth="1"/>
    <col min="4" max="4" width="11.109375" customWidth="1"/>
    <col min="8" max="8" width="16.44140625" customWidth="1"/>
    <col min="9" max="9" width="13.6640625" customWidth="1"/>
    <col min="10" max="10" width="12.6640625" customWidth="1"/>
    <col min="11" max="11" width="15.44140625" customWidth="1"/>
  </cols>
  <sheetData>
    <row r="1" spans="1:11" x14ac:dyDescent="0.3">
      <c r="A1" t="s">
        <v>18</v>
      </c>
      <c r="H1" t="s">
        <v>88</v>
      </c>
    </row>
    <row r="3" spans="1:11" x14ac:dyDescent="0.3">
      <c r="B3" t="s">
        <v>72</v>
      </c>
      <c r="C3" t="s">
        <v>73</v>
      </c>
      <c r="D3" t="s">
        <v>74</v>
      </c>
      <c r="I3" t="s">
        <v>72</v>
      </c>
      <c r="J3" t="s">
        <v>73</v>
      </c>
      <c r="K3" t="s">
        <v>74</v>
      </c>
    </row>
    <row r="4" spans="1:11" x14ac:dyDescent="0.3">
      <c r="A4" t="s">
        <v>75</v>
      </c>
      <c r="B4" s="3">
        <v>29</v>
      </c>
      <c r="C4" s="3">
        <v>149</v>
      </c>
      <c r="D4" s="3">
        <v>549</v>
      </c>
      <c r="H4" t="s">
        <v>75</v>
      </c>
      <c r="I4" s="3">
        <v>29</v>
      </c>
      <c r="J4" s="3">
        <v>149</v>
      </c>
      <c r="K4" s="3">
        <v>549</v>
      </c>
    </row>
    <row r="5" spans="1:11" x14ac:dyDescent="0.3">
      <c r="A5" t="s">
        <v>76</v>
      </c>
      <c r="B5" s="3">
        <v>40</v>
      </c>
      <c r="C5" s="3">
        <v>90</v>
      </c>
      <c r="D5" s="3">
        <v>370</v>
      </c>
      <c r="H5" t="s">
        <v>76</v>
      </c>
      <c r="I5" s="3">
        <v>40</v>
      </c>
      <c r="J5" s="3">
        <v>90</v>
      </c>
      <c r="K5" s="3">
        <v>370</v>
      </c>
    </row>
    <row r="6" spans="1:11" x14ac:dyDescent="0.3">
      <c r="A6" t="s">
        <v>77</v>
      </c>
      <c r="B6">
        <v>200</v>
      </c>
      <c r="C6">
        <v>1000</v>
      </c>
      <c r="D6">
        <v>11000</v>
      </c>
      <c r="H6" t="s">
        <v>77</v>
      </c>
      <c r="I6">
        <v>200</v>
      </c>
      <c r="J6">
        <v>1000</v>
      </c>
      <c r="K6">
        <v>11000</v>
      </c>
    </row>
    <row r="7" spans="1:11" x14ac:dyDescent="0.3">
      <c r="A7" t="s">
        <v>78</v>
      </c>
      <c r="B7" s="3">
        <f>B5/B6</f>
        <v>0.2</v>
      </c>
      <c r="C7" s="3">
        <f>C5/C6</f>
        <v>0.09</v>
      </c>
      <c r="D7" s="3">
        <f>D5/D6</f>
        <v>3.3636363636363638E-2</v>
      </c>
      <c r="H7" t="s">
        <v>78</v>
      </c>
      <c r="I7" s="3">
        <f>I5/I6</f>
        <v>0.2</v>
      </c>
      <c r="J7" s="3">
        <f>J5/J6</f>
        <v>0.09</v>
      </c>
      <c r="K7" s="3">
        <f>K5/K6</f>
        <v>3.3636363636363638E-2</v>
      </c>
    </row>
    <row r="9" spans="1:11" x14ac:dyDescent="0.3">
      <c r="A9" t="s">
        <v>83</v>
      </c>
      <c r="B9">
        <f>B17</f>
        <v>3750</v>
      </c>
      <c r="C9">
        <f>B17</f>
        <v>3750</v>
      </c>
      <c r="D9">
        <f>B17</f>
        <v>3750</v>
      </c>
      <c r="H9" t="s">
        <v>83</v>
      </c>
      <c r="I9">
        <f>I17</f>
        <v>125000</v>
      </c>
      <c r="J9">
        <f>I17</f>
        <v>125000</v>
      </c>
      <c r="K9">
        <f>I17</f>
        <v>125000</v>
      </c>
    </row>
    <row r="10" spans="1:11" x14ac:dyDescent="0.3">
      <c r="A10" t="s">
        <v>84</v>
      </c>
      <c r="B10" s="3">
        <f>B7*B9</f>
        <v>750</v>
      </c>
      <c r="C10" s="3">
        <f>C7*C9</f>
        <v>337.5</v>
      </c>
      <c r="D10" s="3">
        <f>D7*D9</f>
        <v>126.13636363636364</v>
      </c>
      <c r="H10" t="s">
        <v>84</v>
      </c>
      <c r="I10" s="3">
        <f>I7*I9</f>
        <v>25000</v>
      </c>
      <c r="J10" s="3">
        <f>J7*J9</f>
        <v>11250</v>
      </c>
      <c r="K10" s="3">
        <f>K7*K9</f>
        <v>4204.545454545455</v>
      </c>
    </row>
    <row r="11" spans="1:11" x14ac:dyDescent="0.3">
      <c r="A11" t="s">
        <v>85</v>
      </c>
      <c r="B11" s="3">
        <f>2*B10</f>
        <v>1500</v>
      </c>
      <c r="C11" s="3">
        <f>2*C10</f>
        <v>675</v>
      </c>
      <c r="D11" s="3">
        <f>2*D10</f>
        <v>252.27272727272728</v>
      </c>
      <c r="H11" t="s">
        <v>85</v>
      </c>
      <c r="I11" s="3">
        <f>2*I10</f>
        <v>50000</v>
      </c>
      <c r="J11" s="3">
        <f>2*J10</f>
        <v>22500</v>
      </c>
      <c r="K11" s="3">
        <f>2*K10</f>
        <v>8409.0909090909099</v>
      </c>
    </row>
    <row r="12" spans="1:11" x14ac:dyDescent="0.3">
      <c r="A12" t="s">
        <v>86</v>
      </c>
      <c r="B12" s="3">
        <f>B11+B4</f>
        <v>1529</v>
      </c>
      <c r="C12" s="3">
        <f>C11+C4</f>
        <v>824</v>
      </c>
      <c r="D12" s="3">
        <f>D11+D4</f>
        <v>801.27272727272725</v>
      </c>
      <c r="H12" t="s">
        <v>86</v>
      </c>
      <c r="I12" s="3">
        <f>I11+I4</f>
        <v>50029</v>
      </c>
      <c r="J12" s="3">
        <f>J11+J4</f>
        <v>22649</v>
      </c>
      <c r="K12" s="3">
        <f>K11+K4</f>
        <v>8958.0909090909099</v>
      </c>
    </row>
    <row r="14" spans="1:11" x14ac:dyDescent="0.3">
      <c r="A14" t="s">
        <v>79</v>
      </c>
      <c r="B14">
        <v>15</v>
      </c>
      <c r="H14" t="s">
        <v>79</v>
      </c>
      <c r="I14">
        <v>500</v>
      </c>
    </row>
    <row r="15" spans="1:11" x14ac:dyDescent="0.3">
      <c r="A15" t="s">
        <v>82</v>
      </c>
      <c r="B15">
        <v>5</v>
      </c>
      <c r="H15" t="s">
        <v>82</v>
      </c>
      <c r="I15">
        <v>5</v>
      </c>
    </row>
    <row r="16" spans="1:11" x14ac:dyDescent="0.3">
      <c r="A16" t="s">
        <v>80</v>
      </c>
      <c r="B16">
        <v>50</v>
      </c>
      <c r="H16" t="s">
        <v>80</v>
      </c>
      <c r="I16">
        <v>50</v>
      </c>
    </row>
    <row r="17" spans="1:9" x14ac:dyDescent="0.3">
      <c r="A17" t="s">
        <v>81</v>
      </c>
      <c r="B17">
        <f>B14*B15*B16</f>
        <v>3750</v>
      </c>
      <c r="H17" t="s">
        <v>81</v>
      </c>
      <c r="I17">
        <f>I14*I15*I16</f>
        <v>125000</v>
      </c>
    </row>
    <row r="35" spans="1:8" x14ac:dyDescent="0.3">
      <c r="A35" t="s">
        <v>87</v>
      </c>
      <c r="H35" t="s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4708-F99D-470C-BF13-F47010AADA95}">
  <dimension ref="A1:J33"/>
  <sheetViews>
    <sheetView topLeftCell="A13" workbookViewId="0">
      <selection activeCell="H36" sqref="H36"/>
    </sheetView>
  </sheetViews>
  <sheetFormatPr defaultRowHeight="14.4" x14ac:dyDescent="0.3"/>
  <cols>
    <col min="1" max="1" width="23.33203125" customWidth="1"/>
    <col min="2" max="2" width="12.33203125" customWidth="1"/>
    <col min="3" max="3" width="12" customWidth="1"/>
    <col min="4" max="4" width="12.77734375" customWidth="1"/>
    <col min="7" max="7" width="22.6640625" customWidth="1"/>
    <col min="8" max="8" width="11" customWidth="1"/>
    <col min="9" max="9" width="12.109375" customWidth="1"/>
    <col min="10" max="10" width="19.33203125" customWidth="1"/>
  </cols>
  <sheetData>
    <row r="1" spans="1:10" x14ac:dyDescent="0.3">
      <c r="A1" t="s">
        <v>18</v>
      </c>
      <c r="G1" t="s">
        <v>20</v>
      </c>
    </row>
    <row r="2" spans="1:10" x14ac:dyDescent="0.3">
      <c r="B2" t="s">
        <v>90</v>
      </c>
      <c r="C2" t="s">
        <v>91</v>
      </c>
      <c r="D2" t="s">
        <v>92</v>
      </c>
      <c r="H2" t="s">
        <v>90</v>
      </c>
      <c r="I2" t="s">
        <v>91</v>
      </c>
      <c r="J2" t="s">
        <v>92</v>
      </c>
    </row>
    <row r="3" spans="1:10" x14ac:dyDescent="0.3">
      <c r="A3" s="16" t="s">
        <v>93</v>
      </c>
      <c r="B3" s="17">
        <v>19</v>
      </c>
      <c r="C3" s="17">
        <v>35</v>
      </c>
      <c r="D3" s="17">
        <v>55</v>
      </c>
      <c r="G3" s="16" t="s">
        <v>93</v>
      </c>
      <c r="H3" s="17">
        <v>19</v>
      </c>
      <c r="I3" s="17">
        <v>35</v>
      </c>
      <c r="J3" s="17">
        <v>55</v>
      </c>
    </row>
    <row r="4" spans="1:10" x14ac:dyDescent="0.3">
      <c r="A4" s="16" t="s">
        <v>94</v>
      </c>
      <c r="B4" s="17">
        <v>9.5</v>
      </c>
      <c r="C4" s="17"/>
      <c r="D4" s="17"/>
      <c r="G4" s="16" t="s">
        <v>94</v>
      </c>
      <c r="H4" s="17">
        <v>9.5</v>
      </c>
      <c r="I4" s="17"/>
      <c r="J4" s="17"/>
    </row>
    <row r="5" spans="1:10" x14ac:dyDescent="0.3">
      <c r="A5" s="16" t="s">
        <v>95</v>
      </c>
      <c r="B5" s="17">
        <v>20</v>
      </c>
      <c r="C5" s="17">
        <v>15</v>
      </c>
      <c r="D5" s="17">
        <v>5</v>
      </c>
      <c r="G5" s="16" t="s">
        <v>95</v>
      </c>
      <c r="H5" s="17">
        <v>20</v>
      </c>
      <c r="I5" s="17">
        <v>15</v>
      </c>
      <c r="J5" s="17">
        <v>5</v>
      </c>
    </row>
    <row r="6" spans="1:10" x14ac:dyDescent="0.3">
      <c r="A6" s="16" t="s">
        <v>96</v>
      </c>
      <c r="B6" s="17">
        <f>2*B5</f>
        <v>40</v>
      </c>
      <c r="C6" s="17">
        <f>2*C5</f>
        <v>30</v>
      </c>
      <c r="D6" s="17">
        <f>2*D5</f>
        <v>10</v>
      </c>
      <c r="G6" s="16" t="s">
        <v>103</v>
      </c>
      <c r="H6" s="17">
        <v>0</v>
      </c>
      <c r="I6" s="17">
        <v>0</v>
      </c>
      <c r="J6" s="17">
        <v>0</v>
      </c>
    </row>
    <row r="7" spans="1:10" x14ac:dyDescent="0.3">
      <c r="A7" s="16" t="s">
        <v>97</v>
      </c>
      <c r="B7" s="17">
        <v>30</v>
      </c>
      <c r="C7" s="17">
        <v>0</v>
      </c>
      <c r="D7" s="17">
        <v>0</v>
      </c>
      <c r="G7" s="16" t="s">
        <v>97</v>
      </c>
      <c r="H7" s="17">
        <v>30</v>
      </c>
      <c r="I7" s="17">
        <v>0</v>
      </c>
      <c r="J7" s="17">
        <v>0</v>
      </c>
    </row>
    <row r="8" spans="1:10" x14ac:dyDescent="0.3">
      <c r="A8" s="16" t="s">
        <v>99</v>
      </c>
      <c r="B8" s="17">
        <f>B3+B4+B6+B7</f>
        <v>98.5</v>
      </c>
      <c r="C8" s="17">
        <f>C3+C4+C6+C7</f>
        <v>65</v>
      </c>
      <c r="D8" s="17">
        <f>D3+D4+D6+D7</f>
        <v>65</v>
      </c>
      <c r="G8" s="16" t="s">
        <v>99</v>
      </c>
      <c r="H8" s="17">
        <f>H3+H4+H6+H7</f>
        <v>58.5</v>
      </c>
      <c r="I8" s="17">
        <f>I3+I4+I6+I7</f>
        <v>35</v>
      </c>
      <c r="J8" s="17">
        <f>J3+J4+J6+J7</f>
        <v>55</v>
      </c>
    </row>
    <row r="9" spans="1:10" x14ac:dyDescent="0.3">
      <c r="B9" s="3"/>
      <c r="C9" s="3"/>
      <c r="D9" s="3"/>
      <c r="H9" s="3"/>
      <c r="I9" s="3"/>
      <c r="J9" s="3"/>
    </row>
    <row r="10" spans="1:10" x14ac:dyDescent="0.3">
      <c r="A10" s="8" t="s">
        <v>100</v>
      </c>
      <c r="B10" s="9">
        <f>24*B8</f>
        <v>2364</v>
      </c>
      <c r="C10" s="9">
        <f>24*C8</f>
        <v>1560</v>
      </c>
      <c r="D10" s="9">
        <f>24*D8</f>
        <v>1560</v>
      </c>
      <c r="G10" s="8" t="s">
        <v>100</v>
      </c>
      <c r="H10" s="9">
        <f>24*H8</f>
        <v>1404</v>
      </c>
      <c r="I10" s="9">
        <f>24*I8</f>
        <v>840</v>
      </c>
      <c r="J10" s="9">
        <f>24*J8</f>
        <v>1320</v>
      </c>
    </row>
    <row r="11" spans="1:10" x14ac:dyDescent="0.3">
      <c r="B11" s="3"/>
      <c r="C11" s="3"/>
      <c r="D11" s="3"/>
      <c r="H11" s="3"/>
      <c r="I11" s="3"/>
      <c r="J11" s="3"/>
    </row>
    <row r="12" spans="1:10" x14ac:dyDescent="0.3">
      <c r="A12" t="s">
        <v>98</v>
      </c>
      <c r="B12" s="3">
        <v>0</v>
      </c>
      <c r="C12" s="3">
        <v>500</v>
      </c>
      <c r="D12" s="3">
        <v>0</v>
      </c>
      <c r="G12" t="s">
        <v>98</v>
      </c>
      <c r="H12" s="3">
        <v>0</v>
      </c>
      <c r="I12" s="3">
        <v>500</v>
      </c>
      <c r="J12" s="3">
        <v>0</v>
      </c>
    </row>
    <row r="14" spans="1:10" x14ac:dyDescent="0.3">
      <c r="A14" s="18" t="s">
        <v>101</v>
      </c>
      <c r="B14" s="19">
        <f>B10+B12</f>
        <v>2364</v>
      </c>
      <c r="C14" s="19">
        <f>C10+C12</f>
        <v>2060</v>
      </c>
      <c r="D14" s="19">
        <f>D10+D12</f>
        <v>1560</v>
      </c>
      <c r="G14" s="18" t="s">
        <v>101</v>
      </c>
      <c r="H14" s="19">
        <f>H10+H12</f>
        <v>1404</v>
      </c>
      <c r="I14" s="19">
        <f>I10+I12</f>
        <v>1340</v>
      </c>
      <c r="J14" s="19">
        <f>J10+J12</f>
        <v>1320</v>
      </c>
    </row>
    <row r="33" spans="1:7" x14ac:dyDescent="0.3">
      <c r="A33" t="s">
        <v>102</v>
      </c>
      <c r="G33" t="s">
        <v>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8623-3CC9-4A3D-B34B-E9A5F4CBAEC6}">
  <dimension ref="A1:I44"/>
  <sheetViews>
    <sheetView tabSelected="1" workbookViewId="0">
      <selection activeCell="F44" sqref="F44"/>
    </sheetView>
  </sheetViews>
  <sheetFormatPr defaultRowHeight="14.4" x14ac:dyDescent="0.3"/>
  <cols>
    <col min="1" max="1" width="24.77734375" customWidth="1"/>
    <col min="2" max="2" width="18.77734375" customWidth="1"/>
    <col min="3" max="3" width="17.109375" customWidth="1"/>
    <col min="4" max="4" width="18" customWidth="1"/>
    <col min="6" max="6" width="13.109375" customWidth="1"/>
    <col min="7" max="7" width="15.5546875" customWidth="1"/>
    <col min="8" max="8" width="14.109375" customWidth="1"/>
    <col min="9" max="9" width="16.21875" customWidth="1"/>
  </cols>
  <sheetData>
    <row r="1" spans="1:9" x14ac:dyDescent="0.3">
      <c r="A1" t="s">
        <v>18</v>
      </c>
      <c r="F1" t="s">
        <v>20</v>
      </c>
    </row>
    <row r="2" spans="1:9" x14ac:dyDescent="0.3">
      <c r="B2" t="s">
        <v>105</v>
      </c>
      <c r="C2" t="s">
        <v>106</v>
      </c>
      <c r="D2" t="s">
        <v>107</v>
      </c>
    </row>
    <row r="3" spans="1:9" x14ac:dyDescent="0.3">
      <c r="A3" s="16" t="s">
        <v>112</v>
      </c>
      <c r="B3" s="17"/>
      <c r="C3" s="17"/>
      <c r="D3" s="17"/>
      <c r="F3" s="16" t="s">
        <v>112</v>
      </c>
      <c r="G3" s="17">
        <v>14500</v>
      </c>
      <c r="H3" s="17">
        <v>31000</v>
      </c>
      <c r="I3" s="17">
        <v>72000</v>
      </c>
    </row>
    <row r="4" spans="1:9" x14ac:dyDescent="0.3">
      <c r="A4" s="16" t="s">
        <v>113</v>
      </c>
      <c r="B4" s="17">
        <v>14500</v>
      </c>
      <c r="C4" s="17">
        <v>31000</v>
      </c>
      <c r="D4" s="17">
        <v>72000</v>
      </c>
      <c r="F4" s="16" t="s">
        <v>113</v>
      </c>
      <c r="G4" s="17">
        <f>(0.4*G3)+G3</f>
        <v>20300</v>
      </c>
      <c r="H4" s="17">
        <f t="shared" ref="H4:I4" si="0">(0.4*H3)+H3</f>
        <v>43400</v>
      </c>
      <c r="I4" s="17">
        <f t="shared" si="0"/>
        <v>100800</v>
      </c>
    </row>
    <row r="5" spans="1:9" x14ac:dyDescent="0.3">
      <c r="A5" s="16" t="s">
        <v>110</v>
      </c>
      <c r="B5" s="17">
        <v>1450</v>
      </c>
      <c r="C5" s="17">
        <v>3100</v>
      </c>
      <c r="D5" s="17">
        <v>7200</v>
      </c>
      <c r="F5" s="16" t="s">
        <v>110</v>
      </c>
      <c r="G5" s="17">
        <v>1450</v>
      </c>
      <c r="H5" s="17">
        <v>3100</v>
      </c>
      <c r="I5" s="17">
        <v>7200</v>
      </c>
    </row>
    <row r="6" spans="1:9" x14ac:dyDescent="0.3">
      <c r="B6" s="3"/>
      <c r="C6" s="3"/>
      <c r="D6" s="3"/>
    </row>
    <row r="7" spans="1:9" x14ac:dyDescent="0.3">
      <c r="A7" t="s">
        <v>114</v>
      </c>
      <c r="B7" s="3"/>
      <c r="C7" s="3"/>
      <c r="D7" s="3"/>
      <c r="F7" t="s">
        <v>114</v>
      </c>
      <c r="G7" s="3"/>
      <c r="H7" s="3"/>
      <c r="I7" s="3"/>
    </row>
    <row r="8" spans="1:9" x14ac:dyDescent="0.3">
      <c r="A8" s="21" t="s">
        <v>109</v>
      </c>
      <c r="B8" s="22">
        <v>1500</v>
      </c>
      <c r="C8" s="22">
        <v>2500</v>
      </c>
      <c r="D8" s="22">
        <v>3100</v>
      </c>
      <c r="F8" s="21" t="s">
        <v>109</v>
      </c>
      <c r="G8" s="22">
        <v>1500</v>
      </c>
      <c r="H8" s="22">
        <v>2500</v>
      </c>
      <c r="I8" s="22">
        <v>3100</v>
      </c>
    </row>
    <row r="9" spans="1:9" x14ac:dyDescent="0.3">
      <c r="A9" s="21" t="s">
        <v>111</v>
      </c>
      <c r="B9" s="22">
        <v>210</v>
      </c>
      <c r="C9" s="22">
        <v>300</v>
      </c>
      <c r="D9" s="22">
        <v>450</v>
      </c>
      <c r="F9" s="21" t="s">
        <v>111</v>
      </c>
      <c r="G9" s="22">
        <v>210</v>
      </c>
      <c r="H9" s="22">
        <v>300</v>
      </c>
      <c r="I9" s="22">
        <v>450</v>
      </c>
    </row>
    <row r="10" spans="1:9" x14ac:dyDescent="0.3">
      <c r="A10" s="21" t="s">
        <v>115</v>
      </c>
      <c r="B10" s="23">
        <f>B17</f>
        <v>3411.4285714285711</v>
      </c>
      <c r="C10" s="23">
        <f>C17</f>
        <v>6284.21052631579</v>
      </c>
      <c r="D10" s="23">
        <f>D17</f>
        <v>7023.5294117647063</v>
      </c>
      <c r="F10" s="21" t="s">
        <v>115</v>
      </c>
      <c r="G10" s="23">
        <f>G17</f>
        <v>3411.4285714285711</v>
      </c>
      <c r="H10" s="23">
        <f>H17</f>
        <v>6284.21052631579</v>
      </c>
      <c r="I10" s="23">
        <f>I17</f>
        <v>7023.5294117647063</v>
      </c>
    </row>
    <row r="11" spans="1:9" x14ac:dyDescent="0.3">
      <c r="A11" s="21" t="s">
        <v>120</v>
      </c>
      <c r="B11" s="4">
        <f>B8+B9+B10</f>
        <v>5121.4285714285706</v>
      </c>
      <c r="C11" s="4">
        <f t="shared" ref="C11:D11" si="1">C8+C9+C10</f>
        <v>9084.21052631579</v>
      </c>
      <c r="D11" s="4">
        <f t="shared" si="1"/>
        <v>10573.529411764706</v>
      </c>
      <c r="F11" s="21" t="s">
        <v>120</v>
      </c>
      <c r="G11" s="4">
        <f>G8+G9+G10</f>
        <v>5121.4285714285706</v>
      </c>
      <c r="H11" s="4">
        <f t="shared" ref="H11" si="2">H8+H9+H10</f>
        <v>9084.21052631579</v>
      </c>
      <c r="I11" s="4">
        <f t="shared" ref="I11" si="3">I8+I9+I10</f>
        <v>10573.529411764706</v>
      </c>
    </row>
    <row r="13" spans="1:9" x14ac:dyDescent="0.3">
      <c r="A13" s="18" t="s">
        <v>116</v>
      </c>
      <c r="B13" s="18"/>
      <c r="C13" s="18"/>
      <c r="D13" s="18"/>
      <c r="F13" s="18" t="s">
        <v>116</v>
      </c>
      <c r="G13" s="18"/>
      <c r="H13" s="18"/>
      <c r="I13" s="18"/>
    </row>
    <row r="14" spans="1:9" x14ac:dyDescent="0.3">
      <c r="A14" s="18" t="s">
        <v>117</v>
      </c>
      <c r="B14" s="18">
        <v>30000</v>
      </c>
      <c r="C14" s="18">
        <v>30000</v>
      </c>
      <c r="D14" s="18">
        <v>30000</v>
      </c>
      <c r="F14" s="18" t="s">
        <v>117</v>
      </c>
      <c r="G14" s="18">
        <v>30000</v>
      </c>
      <c r="H14" s="18">
        <v>30000</v>
      </c>
      <c r="I14" s="18">
        <v>30000</v>
      </c>
    </row>
    <row r="15" spans="1:9" x14ac:dyDescent="0.3">
      <c r="A15" s="18" t="s">
        <v>108</v>
      </c>
      <c r="B15" s="18">
        <v>35</v>
      </c>
      <c r="C15" s="18">
        <v>19</v>
      </c>
      <c r="D15" s="18">
        <v>17</v>
      </c>
      <c r="F15" s="18" t="s">
        <v>108</v>
      </c>
      <c r="G15" s="18">
        <v>35</v>
      </c>
      <c r="H15" s="18">
        <v>19</v>
      </c>
      <c r="I15" s="18">
        <v>17</v>
      </c>
    </row>
    <row r="16" spans="1:9" x14ac:dyDescent="0.3">
      <c r="A16" s="18" t="s">
        <v>118</v>
      </c>
      <c r="B16" s="18">
        <v>3.98</v>
      </c>
      <c r="C16" s="18">
        <v>3.98</v>
      </c>
      <c r="D16" s="18">
        <v>3.98</v>
      </c>
      <c r="F16" s="18" t="s">
        <v>118</v>
      </c>
      <c r="G16" s="18">
        <v>3.98</v>
      </c>
      <c r="H16" s="18">
        <v>3.98</v>
      </c>
      <c r="I16" s="18">
        <v>3.98</v>
      </c>
    </row>
    <row r="17" spans="1:9" x14ac:dyDescent="0.3">
      <c r="A17" s="18" t="s">
        <v>119</v>
      </c>
      <c r="B17" s="20">
        <f>(B14/B15)*B16</f>
        <v>3411.4285714285711</v>
      </c>
      <c r="C17" s="20">
        <f>(C14/C15)*C16</f>
        <v>6284.21052631579</v>
      </c>
      <c r="D17" s="20">
        <f>(D14/D15)*D16</f>
        <v>7023.5294117647063</v>
      </c>
      <c r="F17" s="18" t="s">
        <v>119</v>
      </c>
      <c r="G17" s="20">
        <f>(G14/G15)*G16</f>
        <v>3411.4285714285711</v>
      </c>
      <c r="H17" s="20">
        <f>(H14/H15)*H16</f>
        <v>6284.21052631579</v>
      </c>
      <c r="I17" s="20">
        <f>(I14/I15)*I16</f>
        <v>7023.5294117647063</v>
      </c>
    </row>
    <row r="19" spans="1:9" x14ac:dyDescent="0.3">
      <c r="A19" s="18" t="s">
        <v>121</v>
      </c>
      <c r="B19">
        <f>250000/B14</f>
        <v>8.3333333333333339</v>
      </c>
      <c r="C19">
        <f>250000/C14</f>
        <v>8.3333333333333339</v>
      </c>
      <c r="D19">
        <f>250000/D14</f>
        <v>8.3333333333333339</v>
      </c>
      <c r="F19" s="18" t="s">
        <v>121</v>
      </c>
      <c r="G19">
        <f>250000/G14</f>
        <v>8.3333333333333339</v>
      </c>
      <c r="H19">
        <f>250000/H14</f>
        <v>8.3333333333333339</v>
      </c>
      <c r="I19">
        <f>250000/I14</f>
        <v>8.3333333333333339</v>
      </c>
    </row>
    <row r="22" spans="1:9" x14ac:dyDescent="0.3">
      <c r="A22" t="s">
        <v>122</v>
      </c>
      <c r="B22" s="4">
        <f>B19*B11</f>
        <v>42678.571428571428</v>
      </c>
      <c r="C22" s="4">
        <f>C19*C11</f>
        <v>75701.754385964916</v>
      </c>
      <c r="D22" s="4">
        <f>D19*D11</f>
        <v>88112.745098039231</v>
      </c>
      <c r="F22" t="s">
        <v>122</v>
      </c>
      <c r="G22" s="4">
        <f>G19*G11</f>
        <v>42678.571428571428</v>
      </c>
      <c r="H22" s="4">
        <f>H19*H11</f>
        <v>75701.754385964916</v>
      </c>
      <c r="I22" s="4">
        <f>I19*I11</f>
        <v>88112.745098039231</v>
      </c>
    </row>
    <row r="24" spans="1:9" x14ac:dyDescent="0.3">
      <c r="A24" t="s">
        <v>123</v>
      </c>
      <c r="B24" s="4">
        <f>B22+B4+B5</f>
        <v>58628.571428571428</v>
      </c>
      <c r="C24" s="4">
        <f t="shared" ref="C24:D24" si="4">C22+C4+C5</f>
        <v>109801.75438596492</v>
      </c>
      <c r="D24" s="4">
        <f t="shared" si="4"/>
        <v>167312.74509803922</v>
      </c>
      <c r="F24" t="s">
        <v>123</v>
      </c>
      <c r="G24" s="4">
        <f>G22+G4+G5</f>
        <v>64428.571428571428</v>
      </c>
      <c r="H24" s="4">
        <f t="shared" ref="H24:I24" si="5">H22+H4+H5</f>
        <v>122201.75438596492</v>
      </c>
      <c r="I24" s="4">
        <f t="shared" si="5"/>
        <v>196112.74509803922</v>
      </c>
    </row>
    <row r="25" spans="1:9" x14ac:dyDescent="0.3">
      <c r="A25" t="s">
        <v>125</v>
      </c>
      <c r="B25" s="4">
        <f>B24/B19</f>
        <v>7035.4285714285706</v>
      </c>
      <c r="C25" s="4">
        <f t="shared" ref="C25:D25" si="6">C24/C19</f>
        <v>13176.210526315788</v>
      </c>
      <c r="D25" s="4">
        <f t="shared" si="6"/>
        <v>20077.529411764706</v>
      </c>
      <c r="F25" t="s">
        <v>125</v>
      </c>
      <c r="G25" s="4">
        <f>G24/G19</f>
        <v>7731.4285714285706</v>
      </c>
      <c r="H25" s="4">
        <f t="shared" ref="H25" si="7">H24/H19</f>
        <v>14664.210526315788</v>
      </c>
      <c r="I25" s="4">
        <f t="shared" ref="I25" si="8">I24/I19</f>
        <v>23533.529411764703</v>
      </c>
    </row>
    <row r="43" spans="1:6" x14ac:dyDescent="0.3">
      <c r="F43" t="s">
        <v>126</v>
      </c>
    </row>
    <row r="44" spans="1:6" x14ac:dyDescent="0.3">
      <c r="A44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shopping list</vt:lpstr>
      <vt:lpstr>Cat or Dog</vt:lpstr>
      <vt:lpstr>Vacation</vt:lpstr>
      <vt:lpstr>printers</vt:lpstr>
      <vt:lpstr>Cell phone</vt:lpstr>
      <vt:lpstr>Car 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Gottapu, Srinivasa</dc:creator>
  <cp:lastModifiedBy>Gottapu, Srinivasa</cp:lastModifiedBy>
  <dcterms:created xsi:type="dcterms:W3CDTF">2024-05-15T23:39:03Z</dcterms:created>
  <dcterms:modified xsi:type="dcterms:W3CDTF">2024-05-16T23:40:36Z</dcterms:modified>
</cp:coreProperties>
</file>