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harity phonziah\Desktop\excel documents\"/>
    </mc:Choice>
  </mc:AlternateContent>
  <xr:revisionPtr revIDLastSave="0" documentId="13_ncr:1_{6CCA25FC-CAF2-45B2-8D49-26E66EB8E409}" xr6:coauthVersionLast="47" xr6:coauthVersionMax="47" xr10:uidLastSave="{00000000-0000-0000-0000-000000000000}"/>
  <bookViews>
    <workbookView xWindow="-110" yWindow="-110" windowWidth="19420" windowHeight="10420" firstSheet="6" activeTab="9" xr2:uid="{3CD740A7-E668-49E3-A8E1-BD84A1CE16EB}"/>
  </bookViews>
  <sheets>
    <sheet name="SALES BY REPT" sheetId="2" r:id="rId1"/>
    <sheet name="SALES BY PRODUCT (2)" sheetId="7" r:id="rId2"/>
    <sheet name="SALES BY PRODUCT (3)" sheetId="10" r:id="rId3"/>
    <sheet name="sales by region" sheetId="11" r:id="rId4"/>
    <sheet name="SALES BY QUANTITY" sheetId="8" r:id="rId5"/>
    <sheet name="SALES BY PRODUCT" sheetId="5" r:id="rId6"/>
    <sheet name="SALES BY PRODUCT (4)" sheetId="12" r:id="rId7"/>
    <sheet name="W" sheetId="6" r:id="rId8"/>
    <sheet name="Sheet2" sheetId="3" r:id="rId9"/>
    <sheet name="DASHBOARD" sheetId="4" r:id="rId10"/>
    <sheet name="DATA" sheetId="1" r:id="rId11"/>
  </sheets>
  <definedNames>
    <definedName name="Slicer_PRODUCT">#N/A</definedName>
    <definedName name="Slicer_REGION">#N/A</definedName>
    <definedName name="Slicer_SALES_REP">#N/A</definedName>
  </definedNames>
  <calcPr calcId="191029"/>
  <pivotCaches>
    <pivotCache cacheId="6"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3" i="1" l="1"/>
  <c r="I33" i="1"/>
  <c r="J33" i="1" s="1"/>
  <c r="M33" i="1" s="1"/>
  <c r="L32" i="1"/>
  <c r="N32" i="1" s="1"/>
  <c r="I32" i="1"/>
  <c r="J32" i="1" s="1"/>
  <c r="M32" i="1" s="1"/>
  <c r="L31" i="1"/>
  <c r="J31" i="1"/>
  <c r="M31" i="1" s="1"/>
  <c r="N31" i="1" s="1"/>
  <c r="I31" i="1"/>
  <c r="L30" i="1"/>
  <c r="N30" i="1" s="1"/>
  <c r="J30" i="1"/>
  <c r="M30" i="1" s="1"/>
  <c r="I30" i="1"/>
  <c r="L29" i="1"/>
  <c r="J29" i="1"/>
  <c r="M29" i="1" s="1"/>
  <c r="N29" i="1" s="1"/>
  <c r="I29" i="1"/>
  <c r="L28" i="1"/>
  <c r="I28" i="1"/>
  <c r="J28" i="1" s="1"/>
  <c r="M28" i="1" s="1"/>
  <c r="N28" i="1" s="1"/>
  <c r="L27" i="1"/>
  <c r="N27" i="1" s="1"/>
  <c r="I27" i="1"/>
  <c r="J27" i="1" s="1"/>
  <c r="M27" i="1" s="1"/>
  <c r="L26" i="1"/>
  <c r="I26" i="1"/>
  <c r="J26" i="1" s="1"/>
  <c r="M26" i="1" s="1"/>
  <c r="L25" i="1"/>
  <c r="I25" i="1"/>
  <c r="J25" i="1" s="1"/>
  <c r="M25" i="1" s="1"/>
  <c r="L24" i="1"/>
  <c r="N24" i="1" s="1"/>
  <c r="I24" i="1"/>
  <c r="J24" i="1" s="1"/>
  <c r="M24" i="1" s="1"/>
  <c r="L23" i="1"/>
  <c r="J23" i="1"/>
  <c r="M23" i="1" s="1"/>
  <c r="N23" i="1" s="1"/>
  <c r="I23" i="1"/>
  <c r="L22" i="1"/>
  <c r="N22" i="1" s="1"/>
  <c r="J22" i="1"/>
  <c r="M22" i="1" s="1"/>
  <c r="I22" i="1"/>
  <c r="L21" i="1"/>
  <c r="J21" i="1"/>
  <c r="M21" i="1" s="1"/>
  <c r="N21" i="1" s="1"/>
  <c r="I21" i="1"/>
  <c r="L20" i="1"/>
  <c r="I20" i="1"/>
  <c r="J20" i="1" s="1"/>
  <c r="M20" i="1" s="1"/>
  <c r="N20" i="1" s="1"/>
  <c r="L19" i="1"/>
  <c r="N19" i="1" s="1"/>
  <c r="I19" i="1"/>
  <c r="J19" i="1" s="1"/>
  <c r="M19" i="1" s="1"/>
  <c r="L18" i="1"/>
  <c r="I18" i="1"/>
  <c r="J18" i="1" s="1"/>
  <c r="M18" i="1" s="1"/>
  <c r="L17" i="1"/>
  <c r="I17" i="1"/>
  <c r="J17" i="1" s="1"/>
  <c r="M17" i="1" s="1"/>
  <c r="L16" i="1"/>
  <c r="I16" i="1"/>
  <c r="J16" i="1" s="1"/>
  <c r="M16" i="1" s="1"/>
  <c r="L15" i="1"/>
  <c r="J15" i="1"/>
  <c r="M15" i="1" s="1"/>
  <c r="N15" i="1" s="1"/>
  <c r="I15" i="1"/>
  <c r="L14" i="1"/>
  <c r="N14" i="1" s="1"/>
  <c r="J14" i="1"/>
  <c r="M14" i="1" s="1"/>
  <c r="I14" i="1"/>
  <c r="L13" i="1"/>
  <c r="J13" i="1"/>
  <c r="M13" i="1" s="1"/>
  <c r="N13" i="1" s="1"/>
  <c r="I13" i="1"/>
  <c r="L12" i="1"/>
  <c r="I12" i="1"/>
  <c r="J12" i="1" s="1"/>
  <c r="M12" i="1" s="1"/>
  <c r="N12" i="1" s="1"/>
  <c r="L11" i="1"/>
  <c r="N11" i="1" s="1"/>
  <c r="I11" i="1"/>
  <c r="J11" i="1" s="1"/>
  <c r="M11" i="1" s="1"/>
  <c r="L10" i="1"/>
  <c r="N10" i="1" s="1"/>
  <c r="I10" i="1"/>
  <c r="J10" i="1" s="1"/>
  <c r="M10" i="1" s="1"/>
  <c r="M9" i="1"/>
  <c r="L9" i="1"/>
  <c r="N9" i="1" s="1"/>
  <c r="J9" i="1"/>
  <c r="I9" i="1"/>
  <c r="L8" i="1"/>
  <c r="N8" i="1" s="1"/>
  <c r="I8" i="1"/>
  <c r="J8" i="1" s="1"/>
  <c r="M8" i="1" s="1"/>
  <c r="N7" i="1"/>
  <c r="M7" i="1"/>
  <c r="L7" i="1"/>
  <c r="J7" i="1"/>
  <c r="I7" i="1"/>
  <c r="L6" i="1"/>
  <c r="J6" i="1"/>
  <c r="M6" i="1" s="1"/>
  <c r="I6" i="1"/>
  <c r="L5" i="1"/>
  <c r="J5" i="1"/>
  <c r="M5" i="1" s="1"/>
  <c r="N5" i="1" s="1"/>
  <c r="I5" i="1"/>
  <c r="L4" i="1"/>
  <c r="I4" i="1"/>
  <c r="J4" i="1" s="1"/>
  <c r="M4" i="1" s="1"/>
  <c r="N4" i="1" s="1"/>
  <c r="M3" i="1"/>
  <c r="L3" i="1"/>
  <c r="N3" i="1" s="1"/>
  <c r="K3" i="1"/>
  <c r="K3" i="1" a="1"/>
  <c r="J3" i="1"/>
  <c r="I3" i="1"/>
  <c r="H3" i="1"/>
  <c r="H3" i="1" a="1"/>
  <c r="G3" i="1"/>
  <c r="G3" i="1" a="1"/>
  <c r="N17" i="1" l="1"/>
  <c r="N6" i="1"/>
  <c r="N18" i="1"/>
  <c r="N25" i="1"/>
  <c r="N26" i="1"/>
  <c r="N16" i="1"/>
  <c r="N3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<sst xmlns="http://schemas.openxmlformats.org/spreadsheetml/2006/main" count="239" uniqueCount="96">
  <si>
    <t>BARAKA AUTO SELECTION</t>
  </si>
  <si>
    <t>SALES_REP</t>
  </si>
  <si>
    <t>SALES_REP_CODE</t>
  </si>
  <si>
    <t>PRODUCT</t>
  </si>
  <si>
    <t>REGION</t>
  </si>
  <si>
    <t>CHECK-IN_DATE</t>
  </si>
  <si>
    <t>QUANTITY_SOLD</t>
  </si>
  <si>
    <t>UNIT_COST</t>
  </si>
  <si>
    <t>UNIT_PRICE</t>
  </si>
  <si>
    <t>TOTAL_COST</t>
  </si>
  <si>
    <t>TOTAL_REVENUE</t>
  </si>
  <si>
    <t>Monthly_SALARY</t>
  </si>
  <si>
    <t>Annual_Salary</t>
  </si>
  <si>
    <t>BONUS</t>
  </si>
  <si>
    <t>TOTAL_SALARY</t>
  </si>
  <si>
    <t>Charity Akoth</t>
  </si>
  <si>
    <t>SP001</t>
  </si>
  <si>
    <t>TESLA</t>
  </si>
  <si>
    <t>HOMA BAY</t>
  </si>
  <si>
    <t>Jacinta Wangara</t>
  </si>
  <si>
    <t>SP002</t>
  </si>
  <si>
    <t>RIVIAN</t>
  </si>
  <si>
    <t>SIAYA</t>
  </si>
  <si>
    <t>Gloria Ongati</t>
  </si>
  <si>
    <t>SP003</t>
  </si>
  <si>
    <t>LUCID</t>
  </si>
  <si>
    <t>KISUMU</t>
  </si>
  <si>
    <t>Maureen Amari</t>
  </si>
  <si>
    <t>SP004</t>
  </si>
  <si>
    <t>NYAMIRA</t>
  </si>
  <si>
    <t>Ann Linda</t>
  </si>
  <si>
    <t>SP005</t>
  </si>
  <si>
    <t>KISII</t>
  </si>
  <si>
    <t>Branis Omondi</t>
  </si>
  <si>
    <t>SP006</t>
  </si>
  <si>
    <t>MIGORI</t>
  </si>
  <si>
    <t>William Omundhe</t>
  </si>
  <si>
    <t>SP007</t>
  </si>
  <si>
    <t>BYD</t>
  </si>
  <si>
    <t>BUSIA</t>
  </si>
  <si>
    <t>Edwin Ntabo</t>
  </si>
  <si>
    <t>SP008</t>
  </si>
  <si>
    <t>VIHIGA</t>
  </si>
  <si>
    <t>Joshua Otieno</t>
  </si>
  <si>
    <t>SP009</t>
  </si>
  <si>
    <t>Judith Anyango</t>
  </si>
  <si>
    <t>SP010</t>
  </si>
  <si>
    <t>Daniel Habil</t>
  </si>
  <si>
    <t>SP011</t>
  </si>
  <si>
    <t>Bethsheba Kwamboka</t>
  </si>
  <si>
    <t>SP012</t>
  </si>
  <si>
    <t>Maxwel Otieno</t>
  </si>
  <si>
    <t>SP013</t>
  </si>
  <si>
    <t>Martin Ayoo</t>
  </si>
  <si>
    <t>SP014</t>
  </si>
  <si>
    <t>Beth Njuguna</t>
  </si>
  <si>
    <t>SP015</t>
  </si>
  <si>
    <t>Lilian Otieno</t>
  </si>
  <si>
    <t>SP016</t>
  </si>
  <si>
    <t>BMW</t>
  </si>
  <si>
    <t>Quinta Otieno</t>
  </si>
  <si>
    <t>SP017</t>
  </si>
  <si>
    <t>HUMMER</t>
  </si>
  <si>
    <t>Josephine Achieng</t>
  </si>
  <si>
    <t>SP018</t>
  </si>
  <si>
    <t>Judith Chepkemoi</t>
  </si>
  <si>
    <t>SP019</t>
  </si>
  <si>
    <t>Violete Mboya</t>
  </si>
  <si>
    <t>SP020</t>
  </si>
  <si>
    <t>Stacy Stella</t>
  </si>
  <si>
    <t>SP021</t>
  </si>
  <si>
    <t>John Otieno</t>
  </si>
  <si>
    <t>SP022</t>
  </si>
  <si>
    <t>Rhoda Kiige</t>
  </si>
  <si>
    <t>SP023</t>
  </si>
  <si>
    <t>Salome Kibagendi</t>
  </si>
  <si>
    <t>SP024</t>
  </si>
  <si>
    <t>Nelly Odhiambi</t>
  </si>
  <si>
    <t>SP025</t>
  </si>
  <si>
    <t>Derrick Onyango</t>
  </si>
  <si>
    <t>SP026</t>
  </si>
  <si>
    <t>Vannessa Atieno</t>
  </si>
  <si>
    <t>SP027</t>
  </si>
  <si>
    <t>Leah Okoth</t>
  </si>
  <si>
    <t>SP028</t>
  </si>
  <si>
    <t>Beryl Akoth</t>
  </si>
  <si>
    <t>SP029</t>
  </si>
  <si>
    <t>Alex Monyenye</t>
  </si>
  <si>
    <t>SP030</t>
  </si>
  <si>
    <t>Milane</t>
  </si>
  <si>
    <t>SP031</t>
  </si>
  <si>
    <t>Row Labels</t>
  </si>
  <si>
    <t>(blank)</t>
  </si>
  <si>
    <t>Grand Total</t>
  </si>
  <si>
    <t>Sum of TOTAL_REVENUE</t>
  </si>
  <si>
    <t>Sum of QUANTITY_SOLD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</si>
</sst>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Ksh&quot;#,##0"/>
  </numFmts>
  <fonts count="3" x14ac:knownFonts="1">
    <font>
      <sz val="11"/>
      <color theme="1"/>
      <name val="Calibri"/>
      <family val="2"/>
      <scheme val="minor"/>
    </font>
    <font>
      <b/>
      <sz val="11"/>
      <color theme="1"/>
      <name val="Calibri"/>
      <family val="2"/>
      <scheme val="minor"/>
    </font>
    <font>
      <sz val="16"/>
      <color theme="4" tint="-0.249977111117893"/>
      <name val="Calibri"/>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0">
    <xf numFmtId="0" fontId="0" fillId="0" borderId="0" xfId="0"/>
    <xf numFmtId="0" fontId="1" fillId="0" borderId="0" xfId="0" applyFont="1"/>
    <xf numFmtId="14" fontId="1" fillId="0" borderId="0" xfId="0" applyNumberFormat="1" applyFont="1"/>
    <xf numFmtId="164" fontId="1" fillId="0" borderId="0" xfId="0" applyNumberFormat="1" applyFont="1"/>
    <xf numFmtId="14" fontId="0" fillId="0" borderId="0" xfId="0" applyNumberFormat="1"/>
    <xf numFmtId="164" fontId="0" fillId="0" borderId="0" xfId="0" applyNumberFormat="1"/>
    <xf numFmtId="0" fontId="2" fillId="0" borderId="0" xfId="0" applyFont="1"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REPT!PivotTable1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REP</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REPT'!$B$3</c:f>
              <c:strCache>
                <c:ptCount val="1"/>
                <c:pt idx="0">
                  <c:v>Total</c:v>
                </c:pt>
              </c:strCache>
            </c:strRef>
          </c:tx>
          <c:spPr>
            <a:solidFill>
              <a:schemeClr val="accent1"/>
            </a:solidFill>
            <a:ln>
              <a:noFill/>
            </a:ln>
            <a:effectLst/>
          </c:spPr>
          <c:invertIfNegative val="0"/>
          <c:cat>
            <c:strRef>
              <c:f>'SALES BY REPT'!$A$4:$A$36</c:f>
              <c:strCache>
                <c:ptCount val="32"/>
                <c:pt idx="0">
                  <c:v>Alex Monyenye</c:v>
                </c:pt>
                <c:pt idx="1">
                  <c:v>Ann Linda</c:v>
                </c:pt>
                <c:pt idx="2">
                  <c:v>Beryl Akoth</c:v>
                </c:pt>
                <c:pt idx="3">
                  <c:v>Beth Njuguna</c:v>
                </c:pt>
                <c:pt idx="4">
                  <c:v>Bethsheba Kwamboka</c:v>
                </c:pt>
                <c:pt idx="5">
                  <c:v>Branis Omondi</c:v>
                </c:pt>
                <c:pt idx="6">
                  <c:v>Charity Akoth</c:v>
                </c:pt>
                <c:pt idx="7">
                  <c:v>Daniel Habil</c:v>
                </c:pt>
                <c:pt idx="8">
                  <c:v>Derrick Onyango</c:v>
                </c:pt>
                <c:pt idx="9">
                  <c:v>Edwin Ntabo</c:v>
                </c:pt>
                <c:pt idx="10">
                  <c:v>Gloria Ongati</c:v>
                </c:pt>
                <c:pt idx="11">
                  <c:v>Jacinta Wangara</c:v>
                </c:pt>
                <c:pt idx="12">
                  <c:v>John Otieno</c:v>
                </c:pt>
                <c:pt idx="13">
                  <c:v>Josephine Achieng</c:v>
                </c:pt>
                <c:pt idx="14">
                  <c:v>Joshua Otieno</c:v>
                </c:pt>
                <c:pt idx="15">
                  <c:v>Judith Anyango</c:v>
                </c:pt>
                <c:pt idx="16">
                  <c:v>Judith Chepkemoi</c:v>
                </c:pt>
                <c:pt idx="17">
                  <c:v>Leah Okoth</c:v>
                </c:pt>
                <c:pt idx="18">
                  <c:v>Lilian Otieno</c:v>
                </c:pt>
                <c:pt idx="19">
                  <c:v>Martin Ayoo</c:v>
                </c:pt>
                <c:pt idx="20">
                  <c:v>Maureen Amari</c:v>
                </c:pt>
                <c:pt idx="21">
                  <c:v>Maxwel Otieno</c:v>
                </c:pt>
                <c:pt idx="22">
                  <c:v>Milane</c:v>
                </c:pt>
                <c:pt idx="23">
                  <c:v>Nelly Odhiambi</c:v>
                </c:pt>
                <c:pt idx="24">
                  <c:v>Quinta Otieno</c:v>
                </c:pt>
                <c:pt idx="25">
                  <c:v>Rhoda Kiige</c:v>
                </c:pt>
                <c:pt idx="26">
                  <c:v>Salome Kibagendi</c:v>
                </c:pt>
                <c:pt idx="27">
                  <c:v>Stacy Stella</c:v>
                </c:pt>
                <c:pt idx="28">
                  <c:v>Vannessa Atieno</c:v>
                </c:pt>
                <c:pt idx="29">
                  <c:v>Violete Mboya</c:v>
                </c:pt>
                <c:pt idx="30">
                  <c:v>William Omundhe</c:v>
                </c:pt>
                <c:pt idx="31">
                  <c:v>(blank)</c:v>
                </c:pt>
              </c:strCache>
            </c:strRef>
          </c:cat>
          <c:val>
            <c:numRef>
              <c:f>'SALES BY REPT'!$B$4:$B$36</c:f>
              <c:numCache>
                <c:formatCode>General</c:formatCode>
                <c:ptCount val="32"/>
                <c:pt idx="0">
                  <c:v>95000000</c:v>
                </c:pt>
                <c:pt idx="1">
                  <c:v>90000000</c:v>
                </c:pt>
                <c:pt idx="2">
                  <c:v>80000000</c:v>
                </c:pt>
                <c:pt idx="3">
                  <c:v>70000000</c:v>
                </c:pt>
                <c:pt idx="4">
                  <c:v>75000000</c:v>
                </c:pt>
                <c:pt idx="5">
                  <c:v>65000000</c:v>
                </c:pt>
                <c:pt idx="6">
                  <c:v>95000000</c:v>
                </c:pt>
                <c:pt idx="7">
                  <c:v>80000000</c:v>
                </c:pt>
                <c:pt idx="8">
                  <c:v>60000000</c:v>
                </c:pt>
                <c:pt idx="9">
                  <c:v>60000000</c:v>
                </c:pt>
                <c:pt idx="10">
                  <c:v>90000000</c:v>
                </c:pt>
                <c:pt idx="11">
                  <c:v>80000000</c:v>
                </c:pt>
                <c:pt idx="12">
                  <c:v>95000000</c:v>
                </c:pt>
                <c:pt idx="13">
                  <c:v>75000000</c:v>
                </c:pt>
                <c:pt idx="14">
                  <c:v>55000000</c:v>
                </c:pt>
                <c:pt idx="15">
                  <c:v>100000000</c:v>
                </c:pt>
                <c:pt idx="16">
                  <c:v>60000000</c:v>
                </c:pt>
                <c:pt idx="17">
                  <c:v>70000000</c:v>
                </c:pt>
                <c:pt idx="18">
                  <c:v>38000000</c:v>
                </c:pt>
                <c:pt idx="19">
                  <c:v>90000000</c:v>
                </c:pt>
                <c:pt idx="20">
                  <c:v>90000000</c:v>
                </c:pt>
                <c:pt idx="21">
                  <c:v>65000000</c:v>
                </c:pt>
                <c:pt idx="22">
                  <c:v>60000000</c:v>
                </c:pt>
                <c:pt idx="23">
                  <c:v>80000000</c:v>
                </c:pt>
                <c:pt idx="24">
                  <c:v>60000000</c:v>
                </c:pt>
                <c:pt idx="25">
                  <c:v>28000000</c:v>
                </c:pt>
                <c:pt idx="26">
                  <c:v>72000000</c:v>
                </c:pt>
                <c:pt idx="27">
                  <c:v>56000000</c:v>
                </c:pt>
                <c:pt idx="28">
                  <c:v>85000000</c:v>
                </c:pt>
                <c:pt idx="29">
                  <c:v>38000000</c:v>
                </c:pt>
                <c:pt idx="30">
                  <c:v>68000000</c:v>
                </c:pt>
              </c:numCache>
            </c:numRef>
          </c:val>
          <c:extLst>
            <c:ext xmlns:c16="http://schemas.microsoft.com/office/drawing/2014/chart" uri="{C3380CC4-5D6E-409C-BE32-E72D297353CC}">
              <c16:uniqueId val="{00000000-5CFC-4348-AF75-81545DBA1043}"/>
            </c:ext>
          </c:extLst>
        </c:ser>
        <c:dLbls>
          <c:showLegendKey val="0"/>
          <c:showVal val="0"/>
          <c:showCatName val="0"/>
          <c:showSerName val="0"/>
          <c:showPercent val="0"/>
          <c:showBubbleSize val="0"/>
        </c:dLbls>
        <c:gapWidth val="219"/>
        <c:overlap val="-27"/>
        <c:axId val="1635693424"/>
        <c:axId val="1635688624"/>
      </c:barChart>
      <c:catAx>
        <c:axId val="163569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688624"/>
        <c:crosses val="autoZero"/>
        <c:auto val="1"/>
        <c:lblAlgn val="ctr"/>
        <c:lblOffset val="100"/>
        <c:noMultiLvlLbl val="0"/>
      </c:catAx>
      <c:valAx>
        <c:axId val="163568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69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PRODUCT (2)!PivotTable1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PRODUCT (2)'!$B$3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cat>
            <c:multiLvlStrRef>
              <c:f>'SALES BY PRODUCT (2)'!$A$4:$A$9</c:f>
              <c:multiLvlStrCache>
                <c:ptCount val="3"/>
                <c:lvl>
                  <c:pt idx="0">
                    <c:v>Stacy Stella</c:v>
                  </c:pt>
                  <c:pt idx="1">
                    <c:v>Ann Linda</c:v>
                  </c:pt>
                  <c:pt idx="2">
                    <c:v>Maxwel Otieno</c:v>
                  </c:pt>
                </c:lvl>
                <c:lvl>
                  <c:pt idx="0">
                    <c:v>HUMMER</c:v>
                  </c:pt>
                  <c:pt idx="1">
                    <c:v>RIVIAN</c:v>
                  </c:pt>
                </c:lvl>
              </c:multiLvlStrCache>
            </c:multiLvlStrRef>
          </c:cat>
          <c:val>
            <c:numRef>
              <c:f>'SALES BY PRODUCT (2)'!$B$4:$B$9</c:f>
              <c:numCache>
                <c:formatCode>General</c:formatCode>
                <c:ptCount val="3"/>
                <c:pt idx="0">
                  <c:v>56000000</c:v>
                </c:pt>
                <c:pt idx="1">
                  <c:v>90000000</c:v>
                </c:pt>
                <c:pt idx="2">
                  <c:v>65000000</c:v>
                </c:pt>
              </c:numCache>
            </c:numRef>
          </c:val>
          <c:extLst>
            <c:ext xmlns:c16="http://schemas.microsoft.com/office/drawing/2014/chart" uri="{C3380CC4-5D6E-409C-BE32-E72D297353CC}">
              <c16:uniqueId val="{00000000-67E3-4803-ABF8-2D50C799154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region!PivotTable1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region'!$B$3</c:f>
              <c:strCache>
                <c:ptCount val="1"/>
                <c:pt idx="0">
                  <c:v>Total</c:v>
                </c:pt>
              </c:strCache>
            </c:strRef>
          </c:tx>
          <c:spPr>
            <a:solidFill>
              <a:schemeClr val="accent1"/>
            </a:solidFill>
            <a:ln>
              <a:noFill/>
            </a:ln>
            <a:effectLst/>
          </c:spPr>
          <c:invertIfNegative val="0"/>
          <c:cat>
            <c:strRef>
              <c:f>'sales by region'!$A$4:$A$13</c:f>
              <c:strCache>
                <c:ptCount val="9"/>
                <c:pt idx="0">
                  <c:v>BUSIA</c:v>
                </c:pt>
                <c:pt idx="1">
                  <c:v>HOMA BAY</c:v>
                </c:pt>
                <c:pt idx="2">
                  <c:v>KISII</c:v>
                </c:pt>
                <c:pt idx="3">
                  <c:v>KISUMU</c:v>
                </c:pt>
                <c:pt idx="4">
                  <c:v>MIGORI</c:v>
                </c:pt>
                <c:pt idx="5">
                  <c:v>NYAMIRA</c:v>
                </c:pt>
                <c:pt idx="6">
                  <c:v>SIAYA</c:v>
                </c:pt>
                <c:pt idx="7">
                  <c:v>VIHIGA</c:v>
                </c:pt>
                <c:pt idx="8">
                  <c:v>(blank)</c:v>
                </c:pt>
              </c:strCache>
            </c:strRef>
          </c:cat>
          <c:val>
            <c:numRef>
              <c:f>'sales by region'!$B$4:$B$13</c:f>
              <c:numCache>
                <c:formatCode>General</c:formatCode>
                <c:ptCount val="9"/>
                <c:pt idx="0">
                  <c:v>226000000</c:v>
                </c:pt>
                <c:pt idx="1">
                  <c:v>290000000</c:v>
                </c:pt>
                <c:pt idx="2">
                  <c:v>291000000</c:v>
                </c:pt>
                <c:pt idx="3">
                  <c:v>315000000</c:v>
                </c:pt>
                <c:pt idx="4">
                  <c:v>345000000</c:v>
                </c:pt>
                <c:pt idx="5">
                  <c:v>273000000</c:v>
                </c:pt>
                <c:pt idx="6">
                  <c:v>315000000</c:v>
                </c:pt>
                <c:pt idx="7">
                  <c:v>170000000</c:v>
                </c:pt>
              </c:numCache>
            </c:numRef>
          </c:val>
          <c:extLst>
            <c:ext xmlns:c16="http://schemas.microsoft.com/office/drawing/2014/chart" uri="{C3380CC4-5D6E-409C-BE32-E72D297353CC}">
              <c16:uniqueId val="{00000000-FF2D-4887-86FD-76E960A4ACC3}"/>
            </c:ext>
          </c:extLst>
        </c:ser>
        <c:dLbls>
          <c:showLegendKey val="0"/>
          <c:showVal val="0"/>
          <c:showCatName val="0"/>
          <c:showSerName val="0"/>
          <c:showPercent val="0"/>
          <c:showBubbleSize val="0"/>
        </c:dLbls>
        <c:gapWidth val="182"/>
        <c:axId val="1875175424"/>
        <c:axId val="1875181664"/>
      </c:barChart>
      <c:catAx>
        <c:axId val="187517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181664"/>
        <c:crosses val="autoZero"/>
        <c:auto val="1"/>
        <c:lblAlgn val="ctr"/>
        <c:lblOffset val="100"/>
        <c:noMultiLvlLbl val="0"/>
      </c:catAx>
      <c:valAx>
        <c:axId val="1875181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17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PRODUCT (4)!PivotTable1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PRODUCT (4)'!$B$3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ED8-42AE-B621-E407199A5B19}"/>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ED8-42AE-B621-E407199A5B19}"/>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EED8-42AE-B621-E407199A5B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EED8-42AE-B621-E407199A5B19}"/>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EED8-42AE-B621-E407199A5B19}"/>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EED8-42AE-B621-E407199A5B19}"/>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EED8-42AE-B621-E407199A5B19}"/>
              </c:ext>
            </c:extLst>
          </c:dPt>
          <c:cat>
            <c:strRef>
              <c:f>'SALES BY PRODUCT (4)'!$A$4:$A$11</c:f>
              <c:strCache>
                <c:ptCount val="7"/>
                <c:pt idx="0">
                  <c:v>BMW</c:v>
                </c:pt>
                <c:pt idx="1">
                  <c:v>BYD</c:v>
                </c:pt>
                <c:pt idx="2">
                  <c:v>HUMMER</c:v>
                </c:pt>
                <c:pt idx="3">
                  <c:v>LUCID</c:v>
                </c:pt>
                <c:pt idx="4">
                  <c:v>RIVIAN</c:v>
                </c:pt>
                <c:pt idx="5">
                  <c:v>TESLA</c:v>
                </c:pt>
                <c:pt idx="6">
                  <c:v>(blank)</c:v>
                </c:pt>
              </c:strCache>
            </c:strRef>
          </c:cat>
          <c:val>
            <c:numRef>
              <c:f>'SALES BY PRODUCT (4)'!$B$4:$B$11</c:f>
              <c:numCache>
                <c:formatCode>General</c:formatCode>
                <c:ptCount val="7"/>
                <c:pt idx="0">
                  <c:v>104000000</c:v>
                </c:pt>
                <c:pt idx="1">
                  <c:v>188000000</c:v>
                </c:pt>
                <c:pt idx="2">
                  <c:v>188000000</c:v>
                </c:pt>
                <c:pt idx="3">
                  <c:v>640000000</c:v>
                </c:pt>
                <c:pt idx="4">
                  <c:v>435000000</c:v>
                </c:pt>
                <c:pt idx="5">
                  <c:v>670000000</c:v>
                </c:pt>
              </c:numCache>
            </c:numRef>
          </c:val>
          <c:extLst>
            <c:ext xmlns:c16="http://schemas.microsoft.com/office/drawing/2014/chart" uri="{C3380CC4-5D6E-409C-BE32-E72D297353CC}">
              <c16:uniqueId val="{0000000E-EED8-42AE-B621-E407199A5B19}"/>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REPT!PivotTable1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REP</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REPT'!$B$3</c:f>
              <c:strCache>
                <c:ptCount val="1"/>
                <c:pt idx="0">
                  <c:v>Total</c:v>
                </c:pt>
              </c:strCache>
            </c:strRef>
          </c:tx>
          <c:spPr>
            <a:solidFill>
              <a:schemeClr val="accent1"/>
            </a:solidFill>
            <a:ln>
              <a:noFill/>
            </a:ln>
            <a:effectLst/>
          </c:spPr>
          <c:invertIfNegative val="0"/>
          <c:cat>
            <c:strRef>
              <c:f>'SALES BY REPT'!$A$4:$A$36</c:f>
              <c:strCache>
                <c:ptCount val="32"/>
                <c:pt idx="0">
                  <c:v>Alex Monyenye</c:v>
                </c:pt>
                <c:pt idx="1">
                  <c:v>Ann Linda</c:v>
                </c:pt>
                <c:pt idx="2">
                  <c:v>Beryl Akoth</c:v>
                </c:pt>
                <c:pt idx="3">
                  <c:v>Beth Njuguna</c:v>
                </c:pt>
                <c:pt idx="4">
                  <c:v>Bethsheba Kwamboka</c:v>
                </c:pt>
                <c:pt idx="5">
                  <c:v>Branis Omondi</c:v>
                </c:pt>
                <c:pt idx="6">
                  <c:v>Charity Akoth</c:v>
                </c:pt>
                <c:pt idx="7">
                  <c:v>Daniel Habil</c:v>
                </c:pt>
                <c:pt idx="8">
                  <c:v>Derrick Onyango</c:v>
                </c:pt>
                <c:pt idx="9">
                  <c:v>Edwin Ntabo</c:v>
                </c:pt>
                <c:pt idx="10">
                  <c:v>Gloria Ongati</c:v>
                </c:pt>
                <c:pt idx="11">
                  <c:v>Jacinta Wangara</c:v>
                </c:pt>
                <c:pt idx="12">
                  <c:v>John Otieno</c:v>
                </c:pt>
                <c:pt idx="13">
                  <c:v>Josephine Achieng</c:v>
                </c:pt>
                <c:pt idx="14">
                  <c:v>Joshua Otieno</c:v>
                </c:pt>
                <c:pt idx="15">
                  <c:v>Judith Anyango</c:v>
                </c:pt>
                <c:pt idx="16">
                  <c:v>Judith Chepkemoi</c:v>
                </c:pt>
                <c:pt idx="17">
                  <c:v>Leah Okoth</c:v>
                </c:pt>
                <c:pt idx="18">
                  <c:v>Lilian Otieno</c:v>
                </c:pt>
                <c:pt idx="19">
                  <c:v>Martin Ayoo</c:v>
                </c:pt>
                <c:pt idx="20">
                  <c:v>Maureen Amari</c:v>
                </c:pt>
                <c:pt idx="21">
                  <c:v>Maxwel Otieno</c:v>
                </c:pt>
                <c:pt idx="22">
                  <c:v>Milane</c:v>
                </c:pt>
                <c:pt idx="23">
                  <c:v>Nelly Odhiambi</c:v>
                </c:pt>
                <c:pt idx="24">
                  <c:v>Quinta Otieno</c:v>
                </c:pt>
                <c:pt idx="25">
                  <c:v>Rhoda Kiige</c:v>
                </c:pt>
                <c:pt idx="26">
                  <c:v>Salome Kibagendi</c:v>
                </c:pt>
                <c:pt idx="27">
                  <c:v>Stacy Stella</c:v>
                </c:pt>
                <c:pt idx="28">
                  <c:v>Vannessa Atieno</c:v>
                </c:pt>
                <c:pt idx="29">
                  <c:v>Violete Mboya</c:v>
                </c:pt>
                <c:pt idx="30">
                  <c:v>William Omundhe</c:v>
                </c:pt>
                <c:pt idx="31">
                  <c:v>(blank)</c:v>
                </c:pt>
              </c:strCache>
            </c:strRef>
          </c:cat>
          <c:val>
            <c:numRef>
              <c:f>'SALES BY REPT'!$B$4:$B$36</c:f>
              <c:numCache>
                <c:formatCode>General</c:formatCode>
                <c:ptCount val="32"/>
                <c:pt idx="0">
                  <c:v>95000000</c:v>
                </c:pt>
                <c:pt idx="1">
                  <c:v>90000000</c:v>
                </c:pt>
                <c:pt idx="2">
                  <c:v>80000000</c:v>
                </c:pt>
                <c:pt idx="3">
                  <c:v>70000000</c:v>
                </c:pt>
                <c:pt idx="4">
                  <c:v>75000000</c:v>
                </c:pt>
                <c:pt idx="5">
                  <c:v>65000000</c:v>
                </c:pt>
                <c:pt idx="6">
                  <c:v>95000000</c:v>
                </c:pt>
                <c:pt idx="7">
                  <c:v>80000000</c:v>
                </c:pt>
                <c:pt idx="8">
                  <c:v>60000000</c:v>
                </c:pt>
                <c:pt idx="9">
                  <c:v>60000000</c:v>
                </c:pt>
                <c:pt idx="10">
                  <c:v>90000000</c:v>
                </c:pt>
                <c:pt idx="11">
                  <c:v>80000000</c:v>
                </c:pt>
                <c:pt idx="12">
                  <c:v>95000000</c:v>
                </c:pt>
                <c:pt idx="13">
                  <c:v>75000000</c:v>
                </c:pt>
                <c:pt idx="14">
                  <c:v>55000000</c:v>
                </c:pt>
                <c:pt idx="15">
                  <c:v>100000000</c:v>
                </c:pt>
                <c:pt idx="16">
                  <c:v>60000000</c:v>
                </c:pt>
                <c:pt idx="17">
                  <c:v>70000000</c:v>
                </c:pt>
                <c:pt idx="18">
                  <c:v>38000000</c:v>
                </c:pt>
                <c:pt idx="19">
                  <c:v>90000000</c:v>
                </c:pt>
                <c:pt idx="20">
                  <c:v>90000000</c:v>
                </c:pt>
                <c:pt idx="21">
                  <c:v>65000000</c:v>
                </c:pt>
                <c:pt idx="22">
                  <c:v>60000000</c:v>
                </c:pt>
                <c:pt idx="23">
                  <c:v>80000000</c:v>
                </c:pt>
                <c:pt idx="24">
                  <c:v>60000000</c:v>
                </c:pt>
                <c:pt idx="25">
                  <c:v>28000000</c:v>
                </c:pt>
                <c:pt idx="26">
                  <c:v>72000000</c:v>
                </c:pt>
                <c:pt idx="27">
                  <c:v>56000000</c:v>
                </c:pt>
                <c:pt idx="28">
                  <c:v>85000000</c:v>
                </c:pt>
                <c:pt idx="29">
                  <c:v>38000000</c:v>
                </c:pt>
                <c:pt idx="30">
                  <c:v>68000000</c:v>
                </c:pt>
              </c:numCache>
            </c:numRef>
          </c:val>
          <c:extLst>
            <c:ext xmlns:c16="http://schemas.microsoft.com/office/drawing/2014/chart" uri="{C3380CC4-5D6E-409C-BE32-E72D297353CC}">
              <c16:uniqueId val="{00000000-4EE1-4EA2-A2DE-EF637D2F0591}"/>
            </c:ext>
          </c:extLst>
        </c:ser>
        <c:dLbls>
          <c:showLegendKey val="0"/>
          <c:showVal val="0"/>
          <c:showCatName val="0"/>
          <c:showSerName val="0"/>
          <c:showPercent val="0"/>
          <c:showBubbleSize val="0"/>
        </c:dLbls>
        <c:gapWidth val="219"/>
        <c:overlap val="-27"/>
        <c:axId val="1635693424"/>
        <c:axId val="1635688624"/>
      </c:barChart>
      <c:catAx>
        <c:axId val="163569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688624"/>
        <c:crosses val="autoZero"/>
        <c:auto val="1"/>
        <c:lblAlgn val="ctr"/>
        <c:lblOffset val="100"/>
        <c:noMultiLvlLbl val="0"/>
      </c:catAx>
      <c:valAx>
        <c:axId val="163568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69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PRODUCT (2)!PivotTable1</c:name>
    <c:fmtId val="2"/>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BY PRODUCT (2)'!$B$3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F56-4065-B643-24C5F90A73D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F56-4065-B643-24C5F90A73D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F56-4065-B643-24C5F90A73D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F56-4065-B643-24C5F90A73D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F56-4065-B643-24C5F90A73D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F56-4065-B643-24C5F90A73D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F56-4065-B643-24C5F90A73DA}"/>
              </c:ext>
            </c:extLst>
          </c:dPt>
          <c:cat>
            <c:multiLvlStrRef>
              <c:f>'SALES BY PRODUCT (2)'!$A$4:$A$9</c:f>
              <c:multiLvlStrCache>
                <c:ptCount val="3"/>
                <c:lvl>
                  <c:pt idx="0">
                    <c:v>Stacy Stella</c:v>
                  </c:pt>
                  <c:pt idx="1">
                    <c:v>Ann Linda</c:v>
                  </c:pt>
                  <c:pt idx="2">
                    <c:v>Maxwel Otieno</c:v>
                  </c:pt>
                </c:lvl>
                <c:lvl>
                  <c:pt idx="0">
                    <c:v>HUMMER</c:v>
                  </c:pt>
                  <c:pt idx="1">
                    <c:v>RIVIAN</c:v>
                  </c:pt>
                </c:lvl>
              </c:multiLvlStrCache>
            </c:multiLvlStrRef>
          </c:cat>
          <c:val>
            <c:numRef>
              <c:f>'SALES BY PRODUCT (2)'!$B$4:$B$9</c:f>
              <c:numCache>
                <c:formatCode>General</c:formatCode>
                <c:ptCount val="3"/>
                <c:pt idx="0">
                  <c:v>56000000</c:v>
                </c:pt>
                <c:pt idx="1">
                  <c:v>90000000</c:v>
                </c:pt>
                <c:pt idx="2">
                  <c:v>65000000</c:v>
                </c:pt>
              </c:numCache>
            </c:numRef>
          </c:val>
          <c:extLst>
            <c:ext xmlns:c16="http://schemas.microsoft.com/office/drawing/2014/chart" uri="{C3380CC4-5D6E-409C-BE32-E72D297353CC}">
              <c16:uniqueId val="{0000000E-0F56-4065-B643-24C5F90A73DA}"/>
            </c:ext>
          </c:extLst>
        </c:ser>
        <c:dLbls>
          <c:showLegendKey val="0"/>
          <c:showVal val="0"/>
          <c:showCatName val="0"/>
          <c:showSerName val="0"/>
          <c:showPercent val="0"/>
          <c:showBubbleSize val="0"/>
          <c:showLeaderLines val="1"/>
        </c:dLbls>
      </c:pie3D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PRODUCT (2)!PivotTable1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'SALES BY PRODUCT (2)'!$B$3</c:f>
              <c:strCache>
                <c:ptCount val="1"/>
                <c:pt idx="0">
                  <c:v>Total</c:v>
                </c:pt>
              </c:strCache>
            </c:strRef>
          </c:tx>
          <c:spPr>
            <a:solidFill>
              <a:schemeClr val="accent1"/>
            </a:solidFill>
            <a:ln>
              <a:noFill/>
            </a:ln>
            <a:effectLst/>
          </c:spPr>
          <c:invertIfNegative val="0"/>
          <c:cat>
            <c:multiLvlStrRef>
              <c:f>'SALES BY PRODUCT (2)'!$A$4:$A$9</c:f>
              <c:multiLvlStrCache>
                <c:ptCount val="3"/>
                <c:lvl>
                  <c:pt idx="0">
                    <c:v>Stacy Stella</c:v>
                  </c:pt>
                  <c:pt idx="1">
                    <c:v>Ann Linda</c:v>
                  </c:pt>
                  <c:pt idx="2">
                    <c:v>Maxwel Otieno</c:v>
                  </c:pt>
                </c:lvl>
                <c:lvl>
                  <c:pt idx="0">
                    <c:v>HUMMER</c:v>
                  </c:pt>
                  <c:pt idx="1">
                    <c:v>RIVIAN</c:v>
                  </c:pt>
                </c:lvl>
              </c:multiLvlStrCache>
            </c:multiLvlStrRef>
          </c:cat>
          <c:val>
            <c:numRef>
              <c:f>'SALES BY PRODUCT (2)'!$B$4:$B$9</c:f>
              <c:numCache>
                <c:formatCode>General</c:formatCode>
                <c:ptCount val="3"/>
                <c:pt idx="0">
                  <c:v>56000000</c:v>
                </c:pt>
                <c:pt idx="1">
                  <c:v>90000000</c:v>
                </c:pt>
                <c:pt idx="2">
                  <c:v>65000000</c:v>
                </c:pt>
              </c:numCache>
            </c:numRef>
          </c:val>
          <c:extLst>
            <c:ext xmlns:c16="http://schemas.microsoft.com/office/drawing/2014/chart" uri="{C3380CC4-5D6E-409C-BE32-E72D297353CC}">
              <c16:uniqueId val="{00000010-E176-4334-BCCE-9D4370FF72CF}"/>
            </c:ext>
          </c:extLst>
        </c:ser>
        <c:dLbls>
          <c:showLegendKey val="0"/>
          <c:showVal val="0"/>
          <c:showCatName val="0"/>
          <c:showSerName val="0"/>
          <c:showPercent val="0"/>
          <c:showBubbleSize val="0"/>
        </c:dLbls>
        <c:gapWidth val="182"/>
        <c:axId val="1875175424"/>
        <c:axId val="1875181664"/>
      </c:barChart>
      <c:catAx>
        <c:axId val="187517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181664"/>
        <c:crosses val="autoZero"/>
        <c:auto val="1"/>
        <c:lblAlgn val="ctr"/>
        <c:lblOffset val="100"/>
        <c:noMultiLvlLbl val="0"/>
      </c:catAx>
      <c:valAx>
        <c:axId val="1875181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17542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[Baraka2.xlsx]sales by region!PivotTable1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region'!$B$3</c:f>
              <c:strCache>
                <c:ptCount val="1"/>
                <c:pt idx="0">
                  <c:v>Total</c:v>
                </c:pt>
              </c:strCache>
            </c:strRef>
          </c:tx>
          <c:spPr>
            <a:solidFill>
              <a:schemeClr val="accent1"/>
            </a:solidFill>
            <a:ln>
              <a:noFill/>
            </a:ln>
            <a:effectLst/>
          </c:spPr>
          <c:invertIfNegative val="0"/>
          <c:cat>
            <c:strRef>
              <c:f>'sales by region'!$A$4:$A$13</c:f>
              <c:strCache>
                <c:ptCount val="9"/>
                <c:pt idx="0">
                  <c:v>BUSIA</c:v>
                </c:pt>
                <c:pt idx="1">
                  <c:v>HOMA BAY</c:v>
                </c:pt>
                <c:pt idx="2">
                  <c:v>KISII</c:v>
                </c:pt>
                <c:pt idx="3">
                  <c:v>KISUMU</c:v>
                </c:pt>
                <c:pt idx="4">
                  <c:v>MIGORI</c:v>
                </c:pt>
                <c:pt idx="5">
                  <c:v>NYAMIRA</c:v>
                </c:pt>
                <c:pt idx="6">
                  <c:v>SIAYA</c:v>
                </c:pt>
                <c:pt idx="7">
                  <c:v>VIHIGA</c:v>
                </c:pt>
                <c:pt idx="8">
                  <c:v>(blank)</c:v>
                </c:pt>
              </c:strCache>
            </c:strRef>
          </c:cat>
          <c:val>
            <c:numRef>
              <c:f>'sales by region'!$B$4:$B$13</c:f>
              <c:numCache>
                <c:formatCode>General</c:formatCode>
                <c:ptCount val="9"/>
                <c:pt idx="0">
                  <c:v>226000000</c:v>
                </c:pt>
                <c:pt idx="1">
                  <c:v>290000000</c:v>
                </c:pt>
                <c:pt idx="2">
                  <c:v>291000000</c:v>
                </c:pt>
                <c:pt idx="3">
                  <c:v>315000000</c:v>
                </c:pt>
                <c:pt idx="4">
                  <c:v>345000000</c:v>
                </c:pt>
                <c:pt idx="5">
                  <c:v>273000000</c:v>
                </c:pt>
                <c:pt idx="6">
                  <c:v>315000000</c:v>
                </c:pt>
                <c:pt idx="7">
                  <c:v>170000000</c:v>
                </c:pt>
              </c:numCache>
            </c:numRef>
          </c:val>
          <c:extLst>
            <c:ext xmlns:c16="http://schemas.microsoft.com/office/drawing/2014/chart" uri="{C3380CC4-5D6E-409C-BE32-E72D297353CC}">
              <c16:uniqueId val="{00000000-F6D1-4D8D-A944-84DEA943A83F}"/>
            </c:ext>
          </c:extLst>
        </c:ser>
        <c:dLbls>
          <c:showLegendKey val="0"/>
          <c:showVal val="0"/>
          <c:showCatName val="0"/>
          <c:showSerName val="0"/>
          <c:showPercent val="0"/>
          <c:showBubbleSize val="0"/>
        </c:dLbls>
        <c:gapWidth val="182"/>
        <c:axId val="1875175424"/>
        <c:axId val="1875181664"/>
      </c:barChart>
      <c:catAx>
        <c:axId val="1875175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181664"/>
        <c:crosses val="autoZero"/>
        <c:auto val="1"/>
        <c:lblAlgn val="ctr"/>
        <c:lblOffset val="100"/>
        <c:noMultiLvlLbl val="0"/>
      </c:catAx>
      <c:valAx>
        <c:axId val="18751816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17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558800</xdr:colOff>
      <xdr:row>5</xdr:row>
      <xdr:rowOff>50800</xdr:rowOff>
    </xdr:from>
    <xdr:to>
      <xdr:col>7</xdr:col>
      <xdr:colOff>577850</xdr:colOff>
      <xdr:row>20</xdr:row>
      <xdr:rowOff>22225</xdr:rowOff>
    </xdr:to>
    <xdr:graphicFrame macro="">
      <xdr:nvGraphicFramePr>
        <xdr:cNvPr id="2" name="Chart 1">
          <a:extLst>
            <a:ext uri="{FF2B5EF4-FFF2-40B4-BE49-F238E27FC236}">
              <a16:creationId xmlns:a16="http://schemas.microsoft.com/office/drawing/2014/main" id="{488B534D-F9B6-5141-83A3-D04F50C43B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260350</xdr:colOff>
      <xdr:row>4</xdr:row>
      <xdr:rowOff>3175</xdr:rowOff>
    </xdr:from>
    <xdr:to>
      <xdr:col>10</xdr:col>
      <xdr:colOff>565150</xdr:colOff>
      <xdr:row>18</xdr:row>
      <xdr:rowOff>168275</xdr:rowOff>
    </xdr:to>
    <xdr:graphicFrame macro="">
      <xdr:nvGraphicFramePr>
        <xdr:cNvPr id="2" name="Chart 1">
          <a:extLst>
            <a:ext uri="{FF2B5EF4-FFF2-40B4-BE49-F238E27FC236}">
              <a16:creationId xmlns:a16="http://schemas.microsoft.com/office/drawing/2014/main" id="{D5876ED4-4425-C6F7-F86C-29C412CAA4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520700</xdr:colOff>
      <xdr:row>4</xdr:row>
      <xdr:rowOff>79375</xdr:rowOff>
    </xdr:from>
    <xdr:to>
      <xdr:col>11</xdr:col>
      <xdr:colOff>438150</xdr:colOff>
      <xdr:row>19</xdr:row>
      <xdr:rowOff>60325</xdr:rowOff>
    </xdr:to>
    <xdr:graphicFrame macro="">
      <xdr:nvGraphicFramePr>
        <xdr:cNvPr id="2" name="Chart 1">
          <a:extLst>
            <a:ext uri="{FF2B5EF4-FFF2-40B4-BE49-F238E27FC236}">
              <a16:creationId xmlns:a16="http://schemas.microsoft.com/office/drawing/2014/main" id="{81CAB613-3317-371A-68E3-A61AC7C498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260350</xdr:colOff>
      <xdr:row>4</xdr:row>
      <xdr:rowOff>3175</xdr:rowOff>
    </xdr:from>
    <xdr:to>
      <xdr:col>10</xdr:col>
      <xdr:colOff>565150</xdr:colOff>
      <xdr:row>18</xdr:row>
      <xdr:rowOff>168275</xdr:rowOff>
    </xdr:to>
    <xdr:graphicFrame macro="">
      <xdr:nvGraphicFramePr>
        <xdr:cNvPr id="2" name="Chart 1">
          <a:extLst>
            <a:ext uri="{FF2B5EF4-FFF2-40B4-BE49-F238E27FC236}">
              <a16:creationId xmlns:a16="http://schemas.microsoft.com/office/drawing/2014/main" id="{98D9E905-FCE2-499F-A571-CEA30419C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xdr:colOff>
      <xdr:row>0</xdr:row>
      <xdr:rowOff>12700</xdr:rowOff>
    </xdr:from>
    <xdr:to>
      <xdr:col>6</xdr:col>
      <xdr:colOff>107950</xdr:colOff>
      <xdr:row>18</xdr:row>
      <xdr:rowOff>38100</xdr:rowOff>
    </xdr:to>
    <xdr:graphicFrame macro="">
      <xdr:nvGraphicFramePr>
        <xdr:cNvPr id="3" name="Chart 2">
          <a:extLst>
            <a:ext uri="{FF2B5EF4-FFF2-40B4-BE49-F238E27FC236}">
              <a16:creationId xmlns:a16="http://schemas.microsoft.com/office/drawing/2014/main" id="{73397628-CEDF-45F5-BCB1-16B4EF338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3</xdr:row>
      <xdr:rowOff>0</xdr:rowOff>
    </xdr:from>
    <xdr:to>
      <xdr:col>14</xdr:col>
      <xdr:colOff>304800</xdr:colOff>
      <xdr:row>17</xdr:row>
      <xdr:rowOff>165100</xdr:rowOff>
    </xdr:to>
    <xdr:graphicFrame macro="">
      <xdr:nvGraphicFramePr>
        <xdr:cNvPr id="4" name="Chart 3">
          <a:extLst>
            <a:ext uri="{FF2B5EF4-FFF2-40B4-BE49-F238E27FC236}">
              <a16:creationId xmlns:a16="http://schemas.microsoft.com/office/drawing/2014/main" id="{7DC47256-6BB3-4DA9-95AC-E24DCE15A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546100</xdr:colOff>
      <xdr:row>18</xdr:row>
      <xdr:rowOff>101600</xdr:rowOff>
    </xdr:from>
    <xdr:to>
      <xdr:col>9</xdr:col>
      <xdr:colOff>387350</xdr:colOff>
      <xdr:row>33</xdr:row>
      <xdr:rowOff>82550</xdr:rowOff>
    </xdr:to>
    <xdr:graphicFrame macro="">
      <xdr:nvGraphicFramePr>
        <xdr:cNvPr id="5" name="Chart 4">
          <a:extLst>
            <a:ext uri="{FF2B5EF4-FFF2-40B4-BE49-F238E27FC236}">
              <a16:creationId xmlns:a16="http://schemas.microsoft.com/office/drawing/2014/main" id="{C39449C4-9212-4E0F-B711-6183AA1D5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19</xdr:row>
      <xdr:rowOff>107950</xdr:rowOff>
    </xdr:from>
    <xdr:to>
      <xdr:col>8</xdr:col>
      <xdr:colOff>304800</xdr:colOff>
      <xdr:row>34</xdr:row>
      <xdr:rowOff>88900</xdr:rowOff>
    </xdr:to>
    <xdr:graphicFrame macro="">
      <xdr:nvGraphicFramePr>
        <xdr:cNvPr id="6" name="Chart 5">
          <a:extLst>
            <a:ext uri="{FF2B5EF4-FFF2-40B4-BE49-F238E27FC236}">
              <a16:creationId xmlns:a16="http://schemas.microsoft.com/office/drawing/2014/main" id="{F75E6A7A-F2F8-4BB8-9B2A-220DBB80F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19050</xdr:colOff>
      <xdr:row>8</xdr:row>
      <xdr:rowOff>69851</xdr:rowOff>
    </xdr:from>
    <xdr:to>
      <xdr:col>18</xdr:col>
      <xdr:colOff>19050</xdr:colOff>
      <xdr:row>16</xdr:row>
      <xdr:rowOff>6351</xdr:rowOff>
    </xdr:to>
    <mc:AlternateContent xmlns:mc="http://schemas.openxmlformats.org/markup-compatibility/2006">
      <mc:Choice xmlns:a14="http://schemas.microsoft.com/office/drawing/2010/main" Requires="a14">
        <xdr:graphicFrame macro="">
          <xdr:nvGraphicFramePr>
            <xdr:cNvPr id="9" name="SALES_REP">
              <a:extLst>
                <a:ext uri="{FF2B5EF4-FFF2-40B4-BE49-F238E27FC236}">
                  <a16:creationId xmlns:a16="http://schemas.microsoft.com/office/drawing/2014/main" id="{B49C9E4F-6EA0-1E6F-C9BF-7BB6C9DCA6DE}"/>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dr:sp macro="" textlink="">
          <xdr:nvSpPr>
            <xdr:cNvPr id="0" name=""/>
            <xdr:cNvSpPr>
              <a:spLocks noTextEdit="1"/>
            </xdr:cNvSpPr>
          </xdr:nvSpPr>
          <xdr:spPr>
            <a:xfrm>
              <a:off x="9163050" y="1543051"/>
              <a:ext cx="1828800" cy="1409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552450</xdr:colOff>
      <xdr:row>0</xdr:row>
      <xdr:rowOff>146051</xdr:rowOff>
    </xdr:from>
    <xdr:to>
      <xdr:col>21</xdr:col>
      <xdr:colOff>552450</xdr:colOff>
      <xdr:row>6</xdr:row>
      <xdr:rowOff>6351</xdr:rowOff>
    </xdr:to>
    <mc:AlternateContent xmlns:mc="http://schemas.openxmlformats.org/markup-compatibility/2006">
      <mc:Choice xmlns:a14="http://schemas.microsoft.com/office/drawing/2010/main" Requires="a14">
        <xdr:graphicFrame macro="">
          <xdr:nvGraphicFramePr>
            <xdr:cNvPr id="10" name="PRODUCT 1">
              <a:extLst>
                <a:ext uri="{FF2B5EF4-FFF2-40B4-BE49-F238E27FC236}">
                  <a16:creationId xmlns:a16="http://schemas.microsoft.com/office/drawing/2014/main" id="{8C502989-77E0-2FFA-57D6-8E6310639EAF}"/>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1525250" y="146051"/>
              <a:ext cx="1828800" cy="96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431800</xdr:colOff>
      <xdr:row>0</xdr:row>
      <xdr:rowOff>1</xdr:rowOff>
    </xdr:from>
    <xdr:to>
      <xdr:col>18</xdr:col>
      <xdr:colOff>431800</xdr:colOff>
      <xdr:row>7</xdr:row>
      <xdr:rowOff>19051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E2C927D8-1BE6-5D0C-A387-8D4E50BE161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75800" y="1"/>
              <a:ext cx="1828800" cy="130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ity phonziah" refreshedDate="45532.672399189818" createdVersion="8" refreshedVersion="8" minRefreshableVersion="3" recordCount="32" xr:uid="{03E706E3-F5B5-4F6B-8163-1A7C26962B3C}">
  <cacheSource type="worksheet">
    <worksheetSource ref="A2:N1048576" sheet="DATA"/>
  </cacheSource>
  <cacheFields count="14">
    <cacheField name="SALES_REP" numFmtId="0">
      <sharedItems containsBlank="1" count="32">
        <s v="Charity Akoth"/>
        <s v="Jacinta Wangara"/>
        <s v="Gloria Ongati"/>
        <s v="Maureen Amari"/>
        <s v="Ann Linda"/>
        <s v="Branis Omondi"/>
        <s v="William Omundhe"/>
        <s v="Edwin Ntabo"/>
        <s v="Joshua Otieno"/>
        <s v="Judith Anyango"/>
        <s v="Daniel Habil"/>
        <s v="Bethsheba Kwamboka"/>
        <s v="Maxwel Otieno"/>
        <s v="Martin Ayoo"/>
        <s v="Beth Njuguna"/>
        <s v="Lilian Otieno"/>
        <s v="Quinta Otieno"/>
        <s v="Josephine Achieng"/>
        <s v="Judith Chepkemoi"/>
        <s v="Violete Mboya"/>
        <s v="Stacy Stella"/>
        <s v="John Otieno"/>
        <s v="Rhoda Kiige"/>
        <s v="Salome Kibagendi"/>
        <s v="Nelly Odhiambi"/>
        <s v="Derrick Onyango"/>
        <s v="Vannessa Atieno"/>
        <s v="Leah Okoth"/>
        <s v="Beryl Akoth"/>
        <s v="Alex Monyenye"/>
        <s v="Milane"/>
        <m/>
      </sharedItems>
    </cacheField>
    <cacheField name="SALES_REP_CODE" numFmtId="0">
      <sharedItems containsBlank="1"/>
    </cacheField>
    <cacheField name="PRODUCT" numFmtId="0">
      <sharedItems containsBlank="1" count="7">
        <s v="TESLA"/>
        <s v="RIVIAN"/>
        <s v="LUCID"/>
        <s v="BYD"/>
        <s v="BMW"/>
        <s v="HUMMER"/>
        <m/>
      </sharedItems>
    </cacheField>
    <cacheField name="REGION" numFmtId="0">
      <sharedItems containsBlank="1" count="9">
        <s v="HOMA BAY"/>
        <s v="SIAYA"/>
        <s v="KISUMU"/>
        <s v="NYAMIRA"/>
        <s v="KISII"/>
        <s v="MIGORI"/>
        <s v="BUSIA"/>
        <s v="VIHIGA"/>
        <m/>
      </sharedItems>
    </cacheField>
    <cacheField name="CHECK-IN_DATE" numFmtId="0">
      <sharedItems containsNonDate="0" containsDate="1" containsString="0" containsBlank="1" minDate="2023-01-07T00:00:00" maxDate="2023-12-29T00:00:00"/>
    </cacheField>
    <cacheField name="QUANTITY_SOLD" numFmtId="0">
      <sharedItems containsString="0" containsBlank="1" containsNumber="1" containsInteger="1" minValue="11" maxValue="20" count="11">
        <n v="19"/>
        <n v="16"/>
        <n v="18"/>
        <n v="13"/>
        <n v="17"/>
        <n v="12"/>
        <n v="11"/>
        <n v="20"/>
        <n v="15"/>
        <n v="14"/>
        <m/>
      </sharedItems>
    </cacheField>
    <cacheField name="UNIT_COST" numFmtId="0">
      <sharedItems containsString="0" containsBlank="1" containsNumber="1" containsInteger="1" minValue="8000000" maxValue="20000000"/>
    </cacheField>
    <cacheField name="UNIT_PRICE" numFmtId="0">
      <sharedItems containsString="0" containsBlank="1" containsNumber="1" containsInteger="1" minValue="12000000" maxValue="25000000"/>
    </cacheField>
    <cacheField name="TOTAL_COST" numFmtId="0">
      <sharedItems containsString="0" containsBlank="1" containsNumber="1" containsInteger="1" minValue="120000000" maxValue="380000000"/>
    </cacheField>
    <cacheField name="TOTAL_REVENUE" numFmtId="0">
      <sharedItems containsString="0" containsBlank="1" containsNumber="1" containsInteger="1" minValue="28000000" maxValue="100000000" count="16">
        <n v="95000000"/>
        <n v="80000000"/>
        <n v="90000000"/>
        <n v="65000000"/>
        <n v="68000000"/>
        <n v="60000000"/>
        <n v="55000000"/>
        <n v="100000000"/>
        <n v="75000000"/>
        <n v="70000000"/>
        <n v="38000000"/>
        <n v="56000000"/>
        <n v="28000000"/>
        <n v="72000000"/>
        <n v="85000000"/>
        <m/>
      </sharedItems>
    </cacheField>
    <cacheField name="Monthly_SALARY" numFmtId="0">
      <sharedItems containsString="0" containsBlank="1" containsNumber="1" containsInteger="1" minValue="100000" maxValue="200000"/>
    </cacheField>
    <cacheField name="Annual_Salary" numFmtId="0">
      <sharedItems containsString="0" containsBlank="1" containsNumber="1" containsInteger="1" minValue="1200000" maxValue="2400000"/>
    </cacheField>
    <cacheField name="BONUS" numFmtId="0">
      <sharedItems containsString="0" containsBlank="1" containsNumber="1" containsInteger="1" minValue="560000" maxValue="2000000"/>
    </cacheField>
    <cacheField name="TOTAL_SALARY" numFmtId="0">
      <sharedItems containsString="0" containsBlank="1" containsNumber="1" containsInteger="1" minValue="1960000" maxValue="4200000"/>
    </cacheField>
  </cacheFields>
  <extLst>
    <ext xmlns:x14="http://schemas.microsoft.com/office/spreadsheetml/2009/9/main" uri="{725AE2AE-9491-48be-B2B4-4EB974FC3084}">
      <x14:pivotCacheDefinition pivotCacheId="12752391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x v="0"/>
    <s v="SP001"/>
    <x v="0"/>
    <x v="0"/>
    <d v="2023-12-28T00:00:00"/>
    <x v="0"/>
    <n v="20000000"/>
    <n v="25000000"/>
    <n v="380000000"/>
    <x v="0"/>
    <n v="100000"/>
    <n v="1200000"/>
    <n v="1900000"/>
    <n v="3100000"/>
  </r>
  <r>
    <x v="1"/>
    <s v="SP002"/>
    <x v="1"/>
    <x v="1"/>
    <d v="2023-08-15T00:00:00"/>
    <x v="1"/>
    <n v="15000000"/>
    <n v="20000000"/>
    <n v="240000000"/>
    <x v="1"/>
    <n v="150000"/>
    <n v="1800000"/>
    <n v="1600000"/>
    <n v="3400000"/>
  </r>
  <r>
    <x v="2"/>
    <s v="SP003"/>
    <x v="2"/>
    <x v="2"/>
    <d v="2023-04-09T00:00:00"/>
    <x v="2"/>
    <n v="10000000"/>
    <n v="15000000"/>
    <n v="180000000"/>
    <x v="2"/>
    <n v="200000"/>
    <n v="2400000"/>
    <n v="1800000"/>
    <n v="4200000"/>
  </r>
  <r>
    <x v="3"/>
    <s v="SP004"/>
    <x v="0"/>
    <x v="3"/>
    <d v="2023-03-11T00:00:00"/>
    <x v="2"/>
    <n v="20000000"/>
    <n v="25000000"/>
    <n v="360000000"/>
    <x v="2"/>
    <n v="100000"/>
    <n v="1200000"/>
    <n v="1800000"/>
    <n v="3000000"/>
  </r>
  <r>
    <x v="4"/>
    <s v="SP005"/>
    <x v="1"/>
    <x v="4"/>
    <d v="2023-10-09T00:00:00"/>
    <x v="2"/>
    <n v="15000000"/>
    <n v="20000000"/>
    <n v="270000000"/>
    <x v="2"/>
    <n v="150000"/>
    <n v="1800000"/>
    <n v="1800000"/>
    <n v="3600000"/>
  </r>
  <r>
    <x v="5"/>
    <s v="SP006"/>
    <x v="2"/>
    <x v="5"/>
    <d v="2023-12-10T00:00:00"/>
    <x v="3"/>
    <n v="10000000"/>
    <n v="15000000"/>
    <n v="130000000"/>
    <x v="3"/>
    <n v="150000"/>
    <n v="1800000"/>
    <n v="1300000"/>
    <n v="3100000"/>
  </r>
  <r>
    <x v="6"/>
    <s v="SP007"/>
    <x v="3"/>
    <x v="6"/>
    <d v="2023-02-15T00:00:00"/>
    <x v="4"/>
    <n v="8000000"/>
    <n v="12000000"/>
    <n v="136000000"/>
    <x v="4"/>
    <n v="130000"/>
    <n v="1560000"/>
    <n v="1360000"/>
    <n v="2920000"/>
  </r>
  <r>
    <x v="7"/>
    <s v="SP008"/>
    <x v="0"/>
    <x v="7"/>
    <d v="2023-05-29T00:00:00"/>
    <x v="5"/>
    <n v="20000000"/>
    <n v="25000000"/>
    <n v="240000000"/>
    <x v="5"/>
    <n v="100000"/>
    <n v="1200000"/>
    <n v="1200000"/>
    <n v="2400000"/>
  </r>
  <r>
    <x v="8"/>
    <s v="SP009"/>
    <x v="1"/>
    <x v="0"/>
    <d v="2023-03-20T00:00:00"/>
    <x v="6"/>
    <n v="15000000"/>
    <n v="20000000"/>
    <n v="165000000"/>
    <x v="6"/>
    <n v="100000"/>
    <n v="1200000"/>
    <n v="1100000"/>
    <n v="2300000"/>
  </r>
  <r>
    <x v="9"/>
    <s v="SP010"/>
    <x v="2"/>
    <x v="1"/>
    <d v="2023-08-27T00:00:00"/>
    <x v="7"/>
    <n v="10000000"/>
    <n v="15000000"/>
    <n v="200000000"/>
    <x v="7"/>
    <n v="150000"/>
    <n v="1800000"/>
    <n v="2000000"/>
    <n v="3800000"/>
  </r>
  <r>
    <x v="10"/>
    <s v="SP011"/>
    <x v="0"/>
    <x v="2"/>
    <d v="2023-06-01T00:00:00"/>
    <x v="1"/>
    <n v="20000000"/>
    <n v="25000000"/>
    <n v="320000000"/>
    <x v="1"/>
    <n v="200000"/>
    <n v="2400000"/>
    <n v="1600000"/>
    <n v="4000000"/>
  </r>
  <r>
    <x v="11"/>
    <s v="SP012"/>
    <x v="1"/>
    <x v="3"/>
    <d v="2023-04-27T00:00:00"/>
    <x v="8"/>
    <n v="15000000"/>
    <n v="20000000"/>
    <n v="225000000"/>
    <x v="8"/>
    <n v="100000"/>
    <n v="1200000"/>
    <n v="1500000"/>
    <n v="2700000"/>
  </r>
  <r>
    <x v="12"/>
    <s v="SP013"/>
    <x v="1"/>
    <x v="4"/>
    <d v="2023-09-24T00:00:00"/>
    <x v="3"/>
    <n v="15000000"/>
    <n v="20000000"/>
    <n v="195000000"/>
    <x v="3"/>
    <n v="150000"/>
    <n v="1800000"/>
    <n v="1300000"/>
    <n v="3100000"/>
  </r>
  <r>
    <x v="13"/>
    <s v="SP014"/>
    <x v="2"/>
    <x v="5"/>
    <d v="2023-01-07T00:00:00"/>
    <x v="2"/>
    <n v="10000000"/>
    <n v="15000000"/>
    <n v="180000000"/>
    <x v="2"/>
    <n v="150000"/>
    <n v="1800000"/>
    <n v="1800000"/>
    <n v="3600000"/>
  </r>
  <r>
    <x v="14"/>
    <s v="SP015"/>
    <x v="0"/>
    <x v="6"/>
    <d v="2023-01-22T00:00:00"/>
    <x v="9"/>
    <n v="20000000"/>
    <n v="25000000"/>
    <n v="280000000"/>
    <x v="9"/>
    <n v="130000"/>
    <n v="1560000"/>
    <n v="1400000"/>
    <n v="2960000"/>
  </r>
  <r>
    <x v="15"/>
    <s v="SP016"/>
    <x v="4"/>
    <x v="7"/>
    <d v="2023-03-20T00:00:00"/>
    <x v="0"/>
    <n v="16000000"/>
    <n v="18000000"/>
    <n v="304000000"/>
    <x v="10"/>
    <n v="100000"/>
    <n v="1200000"/>
    <n v="760000"/>
    <n v="1960000"/>
  </r>
  <r>
    <x v="16"/>
    <s v="SP017"/>
    <x v="5"/>
    <x v="0"/>
    <d v="2023-12-26T00:00:00"/>
    <x v="8"/>
    <n v="18000000"/>
    <n v="22000000"/>
    <n v="270000000"/>
    <x v="5"/>
    <n v="100000"/>
    <n v="1200000"/>
    <n v="1200000"/>
    <n v="2400000"/>
  </r>
  <r>
    <x v="17"/>
    <s v="SP018"/>
    <x v="2"/>
    <x v="1"/>
    <d v="2023-01-22T00:00:00"/>
    <x v="8"/>
    <n v="10000000"/>
    <n v="15000000"/>
    <n v="150000000"/>
    <x v="8"/>
    <n v="150000"/>
    <n v="1800000"/>
    <n v="1500000"/>
    <n v="3300000"/>
  </r>
  <r>
    <x v="18"/>
    <s v="SP019"/>
    <x v="3"/>
    <x v="2"/>
    <d v="2023-02-24T00:00:00"/>
    <x v="8"/>
    <n v="8000000"/>
    <n v="12000000"/>
    <n v="120000000"/>
    <x v="5"/>
    <n v="200000"/>
    <n v="2400000"/>
    <n v="1200000"/>
    <n v="3600000"/>
  </r>
  <r>
    <x v="19"/>
    <s v="SP020"/>
    <x v="4"/>
    <x v="3"/>
    <d v="2023-05-12T00:00:00"/>
    <x v="0"/>
    <n v="16000000"/>
    <n v="18000000"/>
    <n v="304000000"/>
    <x v="10"/>
    <n v="100000"/>
    <n v="1200000"/>
    <n v="760000"/>
    <n v="1960000"/>
  </r>
  <r>
    <x v="20"/>
    <s v="SP021"/>
    <x v="5"/>
    <x v="4"/>
    <d v="2023-08-11T00:00:00"/>
    <x v="9"/>
    <n v="18000000"/>
    <n v="22000000"/>
    <n v="252000000"/>
    <x v="11"/>
    <n v="150000"/>
    <n v="1800000"/>
    <n v="1120000"/>
    <n v="2920000"/>
  </r>
  <r>
    <x v="21"/>
    <s v="SP022"/>
    <x v="0"/>
    <x v="5"/>
    <d v="2023-02-07T00:00:00"/>
    <x v="0"/>
    <n v="20000000"/>
    <n v="25000000"/>
    <n v="380000000"/>
    <x v="0"/>
    <n v="150000"/>
    <n v="1800000"/>
    <n v="1900000"/>
    <n v="3700000"/>
  </r>
  <r>
    <x v="22"/>
    <s v="SP023"/>
    <x v="4"/>
    <x v="6"/>
    <d v="2023-03-28T00:00:00"/>
    <x v="9"/>
    <n v="16000000"/>
    <n v="18000000"/>
    <n v="224000000"/>
    <x v="12"/>
    <n v="130000"/>
    <n v="1560000"/>
    <n v="560000"/>
    <n v="2120000"/>
  </r>
  <r>
    <x v="23"/>
    <s v="SP024"/>
    <x v="5"/>
    <x v="7"/>
    <d v="2023-11-05T00:00:00"/>
    <x v="2"/>
    <n v="18000000"/>
    <n v="22000000"/>
    <n v="324000000"/>
    <x v="13"/>
    <n v="100000"/>
    <n v="1200000"/>
    <n v="1440000"/>
    <n v="2640000"/>
  </r>
  <r>
    <x v="24"/>
    <s v="SP025"/>
    <x v="2"/>
    <x v="0"/>
    <d v="2023-05-14T00:00:00"/>
    <x v="1"/>
    <n v="10000000"/>
    <n v="15000000"/>
    <n v="160000000"/>
    <x v="1"/>
    <n v="100000"/>
    <n v="1200000"/>
    <n v="1600000"/>
    <n v="2800000"/>
  </r>
  <r>
    <x v="25"/>
    <s v="SP026"/>
    <x v="3"/>
    <x v="1"/>
    <d v="2023-06-25T00:00:00"/>
    <x v="8"/>
    <n v="8000000"/>
    <n v="12000000"/>
    <n v="120000000"/>
    <x v="5"/>
    <n v="150000"/>
    <n v="1800000"/>
    <n v="1200000"/>
    <n v="3000000"/>
  </r>
  <r>
    <x v="26"/>
    <s v="SP027"/>
    <x v="0"/>
    <x v="2"/>
    <d v="2023-11-27T00:00:00"/>
    <x v="4"/>
    <n v="20000000"/>
    <n v="25000000"/>
    <n v="340000000"/>
    <x v="14"/>
    <n v="200000"/>
    <n v="2400000"/>
    <n v="1700000"/>
    <n v="4100000"/>
  </r>
  <r>
    <x v="27"/>
    <s v="SP028"/>
    <x v="1"/>
    <x v="3"/>
    <d v="2023-06-15T00:00:00"/>
    <x v="9"/>
    <n v="15000000"/>
    <n v="20000000"/>
    <n v="210000000"/>
    <x v="9"/>
    <n v="100000"/>
    <n v="1200000"/>
    <n v="1400000"/>
    <n v="2600000"/>
  </r>
  <r>
    <x v="28"/>
    <s v="SP029"/>
    <x v="2"/>
    <x v="4"/>
    <d v="2023-03-02T00:00:00"/>
    <x v="1"/>
    <n v="10000000"/>
    <n v="15000000"/>
    <n v="160000000"/>
    <x v="1"/>
    <n v="150000"/>
    <n v="1800000"/>
    <n v="1600000"/>
    <n v="3400000"/>
  </r>
  <r>
    <x v="29"/>
    <s v="SP030"/>
    <x v="0"/>
    <x v="5"/>
    <d v="2023-08-25T00:00:00"/>
    <x v="0"/>
    <n v="20000000"/>
    <n v="25000000"/>
    <n v="380000000"/>
    <x v="0"/>
    <n v="150000"/>
    <n v="1800000"/>
    <n v="1900000"/>
    <n v="3700000"/>
  </r>
  <r>
    <x v="30"/>
    <s v="SP031"/>
    <x v="2"/>
    <x v="6"/>
    <d v="2023-02-13T00:00:00"/>
    <x v="5"/>
    <n v="10000000"/>
    <n v="15000000"/>
    <n v="120000000"/>
    <x v="5"/>
    <n v="130000"/>
    <n v="1560000"/>
    <n v="1200000"/>
    <n v="2760000"/>
  </r>
  <r>
    <x v="31"/>
    <m/>
    <x v="6"/>
    <x v="8"/>
    <m/>
    <x v="10"/>
    <m/>
    <m/>
    <m/>
    <x v="1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E86105-1095-4633-BA4F-7B46776E5D70}"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36" firstHeaderRow="1" firstDataRow="1" firstDataCol="1"/>
  <pivotFields count="14">
    <pivotField axis="axisRow" showAll="0">
      <items count="33">
        <item x="29"/>
        <item x="4"/>
        <item x="28"/>
        <item x="14"/>
        <item x="11"/>
        <item x="5"/>
        <item x="0"/>
        <item x="10"/>
        <item x="25"/>
        <item x="7"/>
        <item x="2"/>
        <item x="1"/>
        <item x="21"/>
        <item x="17"/>
        <item x="8"/>
        <item x="9"/>
        <item x="18"/>
        <item x="27"/>
        <item x="15"/>
        <item x="13"/>
        <item x="3"/>
        <item x="12"/>
        <item x="30"/>
        <item x="24"/>
        <item x="16"/>
        <item x="22"/>
        <item x="23"/>
        <item x="20"/>
        <item x="26"/>
        <item x="19"/>
        <item x="6"/>
        <item x="31"/>
        <item t="default"/>
      </items>
    </pivotField>
    <pivotField showAll="0"/>
    <pivotField showAll="0"/>
    <pivotField showAll="0">
      <items count="10">
        <item x="6"/>
        <item x="0"/>
        <item x="4"/>
        <item x="2"/>
        <item x="5"/>
        <item x="3"/>
        <item x="1"/>
        <item x="7"/>
        <item x="8"/>
        <item t="default"/>
      </items>
    </pivotField>
    <pivotField showAll="0"/>
    <pivotField showAll="0"/>
    <pivotField showAll="0"/>
    <pivotField showAll="0"/>
    <pivotField showAll="0"/>
    <pivotField dataField="1" showAll="0"/>
    <pivotField showAll="0"/>
    <pivotField showAll="0"/>
    <pivotField showAll="0"/>
    <pivotField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Sum of TOTAL_REVENUE" fld="9"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59209B-B9D8-401E-9456-20F9BC07615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14">
    <pivotField axis="axisRow" showAll="0">
      <items count="33">
        <item x="29"/>
        <item x="4"/>
        <item h="1" x="28"/>
        <item x="14"/>
        <item x="11"/>
        <item x="5"/>
        <item x="0"/>
        <item x="10"/>
        <item x="25"/>
        <item x="7"/>
        <item x="2"/>
        <item x="1"/>
        <item x="21"/>
        <item x="17"/>
        <item x="8"/>
        <item x="9"/>
        <item x="18"/>
        <item x="27"/>
        <item x="15"/>
        <item x="13"/>
        <item x="3"/>
        <item x="12"/>
        <item x="30"/>
        <item x="24"/>
        <item x="16"/>
        <item x="22"/>
        <item x="23"/>
        <item x="20"/>
        <item x="26"/>
        <item x="19"/>
        <item x="6"/>
        <item x="31"/>
        <item t="default"/>
      </items>
    </pivotField>
    <pivotField showAll="0"/>
    <pivotField axis="axisRow" showAll="0">
      <items count="8">
        <item x="4"/>
        <item x="3"/>
        <item x="5"/>
        <item x="2"/>
        <item x="1"/>
        <item x="0"/>
        <item x="6"/>
        <item t="default"/>
      </items>
    </pivotField>
    <pivotField showAll="0">
      <items count="10">
        <item h="1" x="6"/>
        <item h="1" x="0"/>
        <item x="4"/>
        <item h="1" x="2"/>
        <item h="1" x="5"/>
        <item h="1" x="3"/>
        <item h="1" x="1"/>
        <item h="1" x="7"/>
        <item h="1" x="8"/>
        <item t="default"/>
      </items>
    </pivotField>
    <pivotField showAll="0"/>
    <pivotField showAll="0"/>
    <pivotField showAll="0"/>
    <pivotField showAll="0"/>
    <pivotField showAll="0"/>
    <pivotField dataField="1" showAll="0">
      <items count="17">
        <item x="12"/>
        <item x="10"/>
        <item x="6"/>
        <item x="11"/>
        <item x="5"/>
        <item x="3"/>
        <item x="4"/>
        <item x="9"/>
        <item x="13"/>
        <item x="8"/>
        <item x="1"/>
        <item x="14"/>
        <item x="2"/>
        <item x="0"/>
        <item x="7"/>
        <item x="15"/>
        <item t="default"/>
      </items>
    </pivotField>
    <pivotField showAll="0"/>
    <pivotField showAll="0"/>
    <pivotField showAll="0"/>
    <pivotField showAll="0"/>
  </pivotFields>
  <rowFields count="2">
    <field x="2"/>
    <field x="0"/>
  </rowFields>
  <rowItems count="6">
    <i>
      <x v="2"/>
    </i>
    <i r="1">
      <x v="27"/>
    </i>
    <i>
      <x v="4"/>
    </i>
    <i r="1">
      <x v="1"/>
    </i>
    <i r="1">
      <x v="21"/>
    </i>
    <i t="grand">
      <x/>
    </i>
  </rowItems>
  <colItems count="1">
    <i/>
  </colItems>
  <dataFields count="1">
    <dataField name="Sum of TOTAL_REVENUE" fld="9" baseField="0" baseItem="0"/>
  </dataFields>
  <chartFormats count="10">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2" count="1" selected="0">
            <x v="0"/>
          </reference>
        </references>
      </pivotArea>
    </chartFormat>
    <chartFormat chart="2" format="11">
      <pivotArea type="data" outline="0" fieldPosition="0">
        <references count="2">
          <reference field="4294967294" count="1" selected="0">
            <x v="0"/>
          </reference>
          <reference field="2" count="1" selected="0">
            <x v="1"/>
          </reference>
        </references>
      </pivotArea>
    </chartFormat>
    <chartFormat chart="2" format="12">
      <pivotArea type="data" outline="0" fieldPosition="0">
        <references count="2">
          <reference field="4294967294" count="1" selected="0">
            <x v="0"/>
          </reference>
          <reference field="2" count="1" selected="0">
            <x v="2"/>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4"/>
          </reference>
        </references>
      </pivotArea>
    </chartFormat>
    <chartFormat chart="2" format="15">
      <pivotArea type="data" outline="0" fieldPosition="0">
        <references count="2">
          <reference field="4294967294" count="1" selected="0">
            <x v="0"/>
          </reference>
          <reference field="2" count="1" selected="0">
            <x v="5"/>
          </reference>
        </references>
      </pivotArea>
    </chartFormat>
    <chartFormat chart="2" format="16">
      <pivotArea type="data" outline="0" fieldPosition="0">
        <references count="2">
          <reference field="4294967294" count="1" selected="0">
            <x v="0"/>
          </reference>
          <reference field="2" count="1" selected="0">
            <x v="6"/>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07B395-B725-4CFB-8FA6-97206F73EFE1}"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pivotField showAll="0">
      <items count="10">
        <item h="1" x="6"/>
        <item h="1" x="0"/>
        <item x="4"/>
        <item h="1" x="2"/>
        <item h="1" x="5"/>
        <item h="1" x="3"/>
        <item h="1" x="1"/>
        <item h="1" x="7"/>
        <item h="1" x="8"/>
        <item t="default"/>
      </items>
    </pivotField>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A6DEDD-8598-4DD6-8C07-0968E0FBA09A}"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3" firstHeaderRow="1" firstDataRow="1" firstDataCol="1"/>
  <pivotFields count="14">
    <pivotField showAll="0"/>
    <pivotField showAll="0"/>
    <pivotField showAll="0">
      <items count="8">
        <item x="4"/>
        <item x="3"/>
        <item x="5"/>
        <item x="2"/>
        <item x="1"/>
        <item x="0"/>
        <item x="6"/>
        <item t="default"/>
      </items>
    </pivotField>
    <pivotField axis="axisRow" showAll="0">
      <items count="10">
        <item x="6"/>
        <item x="0"/>
        <item x="4"/>
        <item x="2"/>
        <item x="5"/>
        <item x="3"/>
        <item x="1"/>
        <item x="7"/>
        <item x="8"/>
        <item t="default"/>
      </items>
    </pivotField>
    <pivotField showAll="0"/>
    <pivotField showAll="0"/>
    <pivotField showAll="0"/>
    <pivotField showAll="0"/>
    <pivotField showAll="0"/>
    <pivotField dataField="1" showAll="0"/>
    <pivotField showAll="0"/>
    <pivotField showAll="0"/>
    <pivotField showAll="0"/>
    <pivotField showAll="0"/>
  </pivotFields>
  <rowFields count="1">
    <field x="3"/>
  </rowFields>
  <rowItems count="10">
    <i>
      <x/>
    </i>
    <i>
      <x v="1"/>
    </i>
    <i>
      <x v="2"/>
    </i>
    <i>
      <x v="3"/>
    </i>
    <i>
      <x v="4"/>
    </i>
    <i>
      <x v="5"/>
    </i>
    <i>
      <x v="6"/>
    </i>
    <i>
      <x v="7"/>
    </i>
    <i>
      <x v="8"/>
    </i>
    <i t="grand">
      <x/>
    </i>
  </rowItems>
  <colItems count="1">
    <i/>
  </colItems>
  <dataFields count="1">
    <dataField name="Sum of TOTAL_REVENUE" fld="9" baseField="0" baseItem="0"/>
  </dataFields>
  <chartFormats count="3">
    <chartFormat chart="0"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E76B239-A3DF-41B5-B933-98D5DF012731}"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dataField="1" showAll="0">
      <items count="12">
        <item x="6"/>
        <item x="5"/>
        <item x="3"/>
        <item x="9"/>
        <item x="8"/>
        <item x="1"/>
        <item x="4"/>
        <item x="2"/>
        <item x="0"/>
        <item x="7"/>
        <item x="10"/>
        <item t="default"/>
      </items>
    </pivotField>
    <pivotField showAll="0"/>
    <pivotField showAll="0"/>
    <pivotField showAll="0"/>
    <pivotField showAll="0"/>
    <pivotField showAll="0"/>
    <pivotField showAll="0"/>
    <pivotField showAll="0"/>
    <pivotField showAll="0"/>
  </pivotFields>
  <rowItems count="1">
    <i/>
  </rowItems>
  <colItems count="1">
    <i/>
  </colItems>
  <dataFields count="1">
    <dataField name="Sum of QUANTITY_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62562D8-F868-4092-82BE-76C81AFC4698}"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4">
    <pivotField showAll="0"/>
    <pivotField showAll="0"/>
    <pivotField showAll="0"/>
    <pivotField showAll="0">
      <items count="10">
        <item h="1" x="6"/>
        <item h="1" x="0"/>
        <item x="4"/>
        <item h="1" x="2"/>
        <item h="1" x="5"/>
        <item h="1" x="3"/>
        <item h="1" x="1"/>
        <item h="1" x="7"/>
        <item h="1" x="8"/>
        <item t="default"/>
      </items>
    </pivotField>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FB5446-145C-49FC-AC96-2226A4F45E8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1" firstHeaderRow="1" firstDataRow="1" firstDataCol="1"/>
  <pivotFields count="14">
    <pivotField showAll="0"/>
    <pivotField showAll="0"/>
    <pivotField axis="axisRow" showAll="0">
      <items count="8">
        <item x="4"/>
        <item x="3"/>
        <item x="5"/>
        <item x="2"/>
        <item x="1"/>
        <item x="0"/>
        <item x="6"/>
        <item t="default"/>
      </items>
    </pivotField>
    <pivotField showAll="0"/>
    <pivotField showAll="0"/>
    <pivotField showAll="0"/>
    <pivotField showAll="0"/>
    <pivotField showAll="0"/>
    <pivotField showAll="0"/>
    <pivotField dataField="1" showAll="0"/>
    <pivotField showAll="0"/>
    <pivotField showAll="0"/>
    <pivotField showAll="0"/>
    <pivotField showAll="0"/>
  </pivotFields>
  <rowFields count="1">
    <field x="2"/>
  </rowFields>
  <rowItems count="8">
    <i>
      <x/>
    </i>
    <i>
      <x v="1"/>
    </i>
    <i>
      <x v="2"/>
    </i>
    <i>
      <x v="3"/>
    </i>
    <i>
      <x v="4"/>
    </i>
    <i>
      <x v="5"/>
    </i>
    <i>
      <x v="6"/>
    </i>
    <i t="grand">
      <x/>
    </i>
  </rowItems>
  <colItems count="1">
    <i/>
  </colItems>
  <dataFields count="1">
    <dataField name="Sum of TOTAL_REVENUE" fld="9" baseField="0" baseItem="0"/>
  </dataFields>
  <chartFormats count="33">
    <chartFormat chart="0" format="0"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0">
      <pivotArea type="data" outline="0" fieldPosition="0">
        <references count="2">
          <reference field="4294967294" count="1" selected="0">
            <x v="0"/>
          </reference>
          <reference field="2" count="1" selected="0">
            <x v="0"/>
          </reference>
        </references>
      </pivotArea>
    </chartFormat>
    <chartFormat chart="2" format="11">
      <pivotArea type="data" outline="0" fieldPosition="0">
        <references count="2">
          <reference field="4294967294" count="1" selected="0">
            <x v="0"/>
          </reference>
          <reference field="2" count="1" selected="0">
            <x v="1"/>
          </reference>
        </references>
      </pivotArea>
    </chartFormat>
    <chartFormat chart="2" format="12">
      <pivotArea type="data" outline="0" fieldPosition="0">
        <references count="2">
          <reference field="4294967294" count="1" selected="0">
            <x v="0"/>
          </reference>
          <reference field="2" count="1" selected="0">
            <x v="2"/>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4"/>
          </reference>
        </references>
      </pivotArea>
    </chartFormat>
    <chartFormat chart="2" format="15">
      <pivotArea type="data" outline="0" fieldPosition="0">
        <references count="2">
          <reference field="4294967294" count="1" selected="0">
            <x v="0"/>
          </reference>
          <reference field="2" count="1" selected="0">
            <x v="5"/>
          </reference>
        </references>
      </pivotArea>
    </chartFormat>
    <chartFormat chart="2" format="16">
      <pivotArea type="data" outline="0" fieldPosition="0">
        <references count="2">
          <reference field="4294967294" count="1" selected="0">
            <x v="0"/>
          </reference>
          <reference field="2" count="1" selected="0">
            <x v="6"/>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2" count="1" selected="0">
            <x v="0"/>
          </reference>
        </references>
      </pivotArea>
    </chartFormat>
    <chartFormat chart="3" format="3">
      <pivotArea type="data" outline="0" fieldPosition="0">
        <references count="2">
          <reference field="4294967294" count="1" selected="0">
            <x v="0"/>
          </reference>
          <reference field="2" count="1" selected="0">
            <x v="1"/>
          </reference>
        </references>
      </pivotArea>
    </chartFormat>
    <chartFormat chart="3" format="4">
      <pivotArea type="data" outline="0" fieldPosition="0">
        <references count="2">
          <reference field="4294967294" count="1" selected="0">
            <x v="0"/>
          </reference>
          <reference field="2" count="1" selected="0">
            <x v="2"/>
          </reference>
        </references>
      </pivotArea>
    </chartFormat>
    <chartFormat chart="3" format="5">
      <pivotArea type="data" outline="0" fieldPosition="0">
        <references count="2">
          <reference field="4294967294" count="1" selected="0">
            <x v="0"/>
          </reference>
          <reference field="2" count="1" selected="0">
            <x v="3"/>
          </reference>
        </references>
      </pivotArea>
    </chartFormat>
    <chartFormat chart="3" format="6">
      <pivotArea type="data" outline="0" fieldPosition="0">
        <references count="2">
          <reference field="4294967294" count="1" selected="0">
            <x v="0"/>
          </reference>
          <reference field="2" count="1" selected="0">
            <x v="4"/>
          </reference>
        </references>
      </pivotArea>
    </chartFormat>
    <chartFormat chart="3" format="7">
      <pivotArea type="data" outline="0" fieldPosition="0">
        <references count="2">
          <reference field="4294967294" count="1" selected="0">
            <x v="0"/>
          </reference>
          <reference field="2" count="1" selected="0">
            <x v="5"/>
          </reference>
        </references>
      </pivotArea>
    </chartFormat>
    <chartFormat chart="3" format="8">
      <pivotArea type="data" outline="0" fieldPosition="0">
        <references count="2">
          <reference field="4294967294" count="1" selected="0">
            <x v="0"/>
          </reference>
          <reference field="2" count="1" selected="0">
            <x v="6"/>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2" count="1" selected="0">
            <x v="0"/>
          </reference>
        </references>
      </pivotArea>
    </chartFormat>
    <chartFormat chart="4" format="11">
      <pivotArea type="data" outline="0" fieldPosition="0">
        <references count="2">
          <reference field="4294967294" count="1" selected="0">
            <x v="0"/>
          </reference>
          <reference field="2" count="1" selected="0">
            <x v="1"/>
          </reference>
        </references>
      </pivotArea>
    </chartFormat>
    <chartFormat chart="4" format="12">
      <pivotArea type="data" outline="0" fieldPosition="0">
        <references count="2">
          <reference field="4294967294" count="1" selected="0">
            <x v="0"/>
          </reference>
          <reference field="2" count="1" selected="0">
            <x v="2"/>
          </reference>
        </references>
      </pivotArea>
    </chartFormat>
    <chartFormat chart="4" format="13">
      <pivotArea type="data" outline="0" fieldPosition="0">
        <references count="2">
          <reference field="4294967294" count="1" selected="0">
            <x v="0"/>
          </reference>
          <reference field="2" count="1" selected="0">
            <x v="3"/>
          </reference>
        </references>
      </pivotArea>
    </chartFormat>
    <chartFormat chart="4" format="14">
      <pivotArea type="data" outline="0" fieldPosition="0">
        <references count="2">
          <reference field="4294967294" count="1" selected="0">
            <x v="0"/>
          </reference>
          <reference field="2" count="1" selected="0">
            <x v="4"/>
          </reference>
        </references>
      </pivotArea>
    </chartFormat>
    <chartFormat chart="4" format="15">
      <pivotArea type="data" outline="0" fieldPosition="0">
        <references count="2">
          <reference field="4294967294" count="1" selected="0">
            <x v="0"/>
          </reference>
          <reference field="2" count="1" selected="0">
            <x v="5"/>
          </reference>
        </references>
      </pivotArea>
    </chartFormat>
    <chartFormat chart="4" format="16">
      <pivotArea type="data" outline="0" fieldPosition="0">
        <references count="2">
          <reference field="4294967294" count="1" selected="0">
            <x v="0"/>
          </reference>
          <reference field="2" count="1" selected="0">
            <x v="6"/>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2" count="1" selected="0">
            <x v="0"/>
          </reference>
        </references>
      </pivotArea>
    </chartFormat>
    <chartFormat chart="5" format="3">
      <pivotArea type="data" outline="0" fieldPosition="0">
        <references count="2">
          <reference field="4294967294" count="1" selected="0">
            <x v="0"/>
          </reference>
          <reference field="2" count="1" selected="0">
            <x v="1"/>
          </reference>
        </references>
      </pivotArea>
    </chartFormat>
    <chartFormat chart="5" format="4">
      <pivotArea type="data" outline="0" fieldPosition="0">
        <references count="2">
          <reference field="4294967294" count="1" selected="0">
            <x v="0"/>
          </reference>
          <reference field="2" count="1" selected="0">
            <x v="2"/>
          </reference>
        </references>
      </pivotArea>
    </chartFormat>
    <chartFormat chart="5" format="5">
      <pivotArea type="data" outline="0" fieldPosition="0">
        <references count="2">
          <reference field="4294967294" count="1" selected="0">
            <x v="0"/>
          </reference>
          <reference field="2" count="1" selected="0">
            <x v="3"/>
          </reference>
        </references>
      </pivotArea>
    </chartFormat>
    <chartFormat chart="5" format="6">
      <pivotArea type="data" outline="0" fieldPosition="0">
        <references count="2">
          <reference field="4294967294" count="1" selected="0">
            <x v="0"/>
          </reference>
          <reference field="2" count="1" selected="0">
            <x v="4"/>
          </reference>
        </references>
      </pivotArea>
    </chartFormat>
    <chartFormat chart="5" format="7">
      <pivotArea type="data" outline="0" fieldPosition="0">
        <references count="2">
          <reference field="4294967294" count="1" selected="0">
            <x v="0"/>
          </reference>
          <reference field="2" count="1" selected="0">
            <x v="5"/>
          </reference>
        </references>
      </pivotArea>
    </chartFormat>
    <chartFormat chart="5" format="8">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C7C895-6D86-4810-A491-92582265719F}"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36" firstHeaderRow="1" firstDataRow="1" firstDataCol="1"/>
  <pivotFields count="14">
    <pivotField axis="axisRow" showAll="0">
      <items count="33">
        <item x="29"/>
        <item x="4"/>
        <item x="28"/>
        <item x="14"/>
        <item x="11"/>
        <item x="5"/>
        <item x="0"/>
        <item x="10"/>
        <item x="25"/>
        <item x="7"/>
        <item x="2"/>
        <item x="1"/>
        <item x="21"/>
        <item x="17"/>
        <item x="8"/>
        <item x="9"/>
        <item x="18"/>
        <item x="27"/>
        <item x="15"/>
        <item x="13"/>
        <item x="3"/>
        <item x="12"/>
        <item x="30"/>
        <item x="24"/>
        <item x="16"/>
        <item x="22"/>
        <item x="23"/>
        <item x="20"/>
        <item x="26"/>
        <item x="19"/>
        <item x="6"/>
        <item x="3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BD7A49C-1EE9-43A6-976C-889005900D2E}" sourceName="PRODUCT">
  <pivotTables>
    <pivotTable tabId="7" name="PivotTable1"/>
  </pivotTables>
  <data>
    <tabular pivotCacheId="1275239127">
      <items count="7">
        <i x="5" s="1"/>
        <i x="1" s="1"/>
        <i x="4" s="1" nd="1"/>
        <i x="3" s="1" nd="1"/>
        <i x="2" s="1" nd="1"/>
        <i x="0" s="1" nd="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4D05D918-B66A-4193-92D6-CD65D3E96EA9}" sourceName="SALES_REP">
  <pivotTables>
    <pivotTable tabId="7" name="PivotTable1"/>
  </pivotTables>
  <data>
    <tabular pivotCacheId="1275239127">
      <items count="32">
        <i x="4" s="1"/>
        <i x="28"/>
        <i x="12" s="1"/>
        <i x="20" s="1"/>
        <i x="29" s="1" nd="1"/>
        <i x="14" s="1" nd="1"/>
        <i x="11" s="1" nd="1"/>
        <i x="5" s="1" nd="1"/>
        <i x="0" s="1" nd="1"/>
        <i x="10" s="1" nd="1"/>
        <i x="25" s="1" nd="1"/>
        <i x="7" s="1" nd="1"/>
        <i x="2" s="1" nd="1"/>
        <i x="1" s="1" nd="1"/>
        <i x="21" s="1" nd="1"/>
        <i x="17" s="1" nd="1"/>
        <i x="8" s="1" nd="1"/>
        <i x="9" s="1" nd="1"/>
        <i x="18" s="1" nd="1"/>
        <i x="27" s="1" nd="1"/>
        <i x="15" s="1" nd="1"/>
        <i x="13" s="1" nd="1"/>
        <i x="3" s="1" nd="1"/>
        <i x="30" s="1" nd="1"/>
        <i x="24" s="1" nd="1"/>
        <i x="16" s="1" nd="1"/>
        <i x="22" s="1" nd="1"/>
        <i x="23" s="1" nd="1"/>
        <i x="26" s="1" nd="1"/>
        <i x="19" s="1" nd="1"/>
        <i x="6" s="1" nd="1"/>
        <i x="3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9E82B85-3C5E-4369-9AD5-27ACF25EF07C}" sourceName="REGION">
  <pivotTables>
    <pivotTable tabId="7" name="PivotTable1"/>
    <pivotTable tabId="5" name="PivotTable1"/>
    <pivotTable tabId="10" name="PivotTable1"/>
  </pivotTables>
  <data>
    <tabular pivotCacheId="1275239127">
      <items count="9">
        <i x="6"/>
        <i x="0"/>
        <i x="4" s="1"/>
        <i x="2"/>
        <i x="5"/>
        <i x="3"/>
        <i x="1"/>
        <i x="7"/>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47E7FBAE-7D64-486A-A8D2-393D3988C94D}" cache="Slicer_PRODUCT" caption="PRODUCT" rowHeight="241300"/>
  <slicer name="SALES_REP" xr10:uid="{C017C128-B5C5-4F92-9465-C90FFDE2DF01}" cache="Slicer_SALES_REP" caption="SALES_REP" rowHeight="241300"/>
  <slicer name="REGION" xr10:uid="{00322630-A57A-4ECF-9FDD-2980DAA603E0}"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144C3-E008-4FB5-915C-A542CD8A1004}">
  <dimension ref="A3:B36"/>
  <sheetViews>
    <sheetView topLeftCell="A3" workbookViewId="0">
      <selection activeCell="J12" sqref="J12"/>
    </sheetView>
  </sheetViews>
  <sheetFormatPr defaultRowHeight="14.5" x14ac:dyDescent="0.35"/>
  <cols>
    <col min="1" max="1" width="19.453125" bestFit="1" customWidth="1"/>
    <col min="2" max="2" width="21.54296875" bestFit="1" customWidth="1"/>
  </cols>
  <sheetData>
    <row r="3" spans="1:2" x14ac:dyDescent="0.35">
      <c r="A3" s="16" t="s">
        <v>91</v>
      </c>
      <c r="B3" t="s">
        <v>94</v>
      </c>
    </row>
    <row r="4" spans="1:2" x14ac:dyDescent="0.35">
      <c r="A4" s="17" t="s">
        <v>87</v>
      </c>
      <c r="B4" s="19">
        <v>95000000</v>
      </c>
    </row>
    <row r="5" spans="1:2" x14ac:dyDescent="0.35">
      <c r="A5" s="17" t="s">
        <v>30</v>
      </c>
      <c r="B5" s="19">
        <v>90000000</v>
      </c>
    </row>
    <row r="6" spans="1:2" x14ac:dyDescent="0.35">
      <c r="A6" s="17" t="s">
        <v>85</v>
      </c>
      <c r="B6" s="19">
        <v>80000000</v>
      </c>
    </row>
    <row r="7" spans="1:2" x14ac:dyDescent="0.35">
      <c r="A7" s="17" t="s">
        <v>55</v>
      </c>
      <c r="B7" s="19">
        <v>70000000</v>
      </c>
    </row>
    <row r="8" spans="1:2" x14ac:dyDescent="0.35">
      <c r="A8" s="17" t="s">
        <v>49</v>
      </c>
      <c r="B8" s="19">
        <v>75000000</v>
      </c>
    </row>
    <row r="9" spans="1:2" x14ac:dyDescent="0.35">
      <c r="A9" s="17" t="s">
        <v>33</v>
      </c>
      <c r="B9" s="19">
        <v>65000000</v>
      </c>
    </row>
    <row r="10" spans="1:2" x14ac:dyDescent="0.35">
      <c r="A10" s="17" t="s">
        <v>15</v>
      </c>
      <c r="B10" s="19">
        <v>95000000</v>
      </c>
    </row>
    <row r="11" spans="1:2" x14ac:dyDescent="0.35">
      <c r="A11" s="17" t="s">
        <v>47</v>
      </c>
      <c r="B11" s="19">
        <v>80000000</v>
      </c>
    </row>
    <row r="12" spans="1:2" x14ac:dyDescent="0.35">
      <c r="A12" s="17" t="s">
        <v>79</v>
      </c>
      <c r="B12" s="19">
        <v>60000000</v>
      </c>
    </row>
    <row r="13" spans="1:2" x14ac:dyDescent="0.35">
      <c r="A13" s="17" t="s">
        <v>40</v>
      </c>
      <c r="B13" s="19">
        <v>60000000</v>
      </c>
    </row>
    <row r="14" spans="1:2" x14ac:dyDescent="0.35">
      <c r="A14" s="17" t="s">
        <v>23</v>
      </c>
      <c r="B14" s="19">
        <v>90000000</v>
      </c>
    </row>
    <row r="15" spans="1:2" x14ac:dyDescent="0.35">
      <c r="A15" s="17" t="s">
        <v>19</v>
      </c>
      <c r="B15" s="19">
        <v>80000000</v>
      </c>
    </row>
    <row r="16" spans="1:2" x14ac:dyDescent="0.35">
      <c r="A16" s="17" t="s">
        <v>71</v>
      </c>
      <c r="B16" s="19">
        <v>95000000</v>
      </c>
    </row>
    <row r="17" spans="1:2" x14ac:dyDescent="0.35">
      <c r="A17" s="17" t="s">
        <v>63</v>
      </c>
      <c r="B17" s="19">
        <v>75000000</v>
      </c>
    </row>
    <row r="18" spans="1:2" x14ac:dyDescent="0.35">
      <c r="A18" s="17" t="s">
        <v>43</v>
      </c>
      <c r="B18" s="19">
        <v>55000000</v>
      </c>
    </row>
    <row r="19" spans="1:2" x14ac:dyDescent="0.35">
      <c r="A19" s="17" t="s">
        <v>45</v>
      </c>
      <c r="B19" s="19">
        <v>100000000</v>
      </c>
    </row>
    <row r="20" spans="1:2" x14ac:dyDescent="0.35">
      <c r="A20" s="17" t="s">
        <v>65</v>
      </c>
      <c r="B20" s="19">
        <v>60000000</v>
      </c>
    </row>
    <row r="21" spans="1:2" x14ac:dyDescent="0.35">
      <c r="A21" s="17" t="s">
        <v>83</v>
      </c>
      <c r="B21" s="19">
        <v>70000000</v>
      </c>
    </row>
    <row r="22" spans="1:2" x14ac:dyDescent="0.35">
      <c r="A22" s="17" t="s">
        <v>57</v>
      </c>
      <c r="B22" s="19">
        <v>38000000</v>
      </c>
    </row>
    <row r="23" spans="1:2" x14ac:dyDescent="0.35">
      <c r="A23" s="17" t="s">
        <v>53</v>
      </c>
      <c r="B23" s="19">
        <v>90000000</v>
      </c>
    </row>
    <row r="24" spans="1:2" x14ac:dyDescent="0.35">
      <c r="A24" s="17" t="s">
        <v>27</v>
      </c>
      <c r="B24" s="19">
        <v>90000000</v>
      </c>
    </row>
    <row r="25" spans="1:2" x14ac:dyDescent="0.35">
      <c r="A25" s="17" t="s">
        <v>51</v>
      </c>
      <c r="B25" s="19">
        <v>65000000</v>
      </c>
    </row>
    <row r="26" spans="1:2" x14ac:dyDescent="0.35">
      <c r="A26" s="17" t="s">
        <v>89</v>
      </c>
      <c r="B26" s="19">
        <v>60000000</v>
      </c>
    </row>
    <row r="27" spans="1:2" x14ac:dyDescent="0.35">
      <c r="A27" s="17" t="s">
        <v>77</v>
      </c>
      <c r="B27" s="19">
        <v>80000000</v>
      </c>
    </row>
    <row r="28" spans="1:2" x14ac:dyDescent="0.35">
      <c r="A28" s="17" t="s">
        <v>60</v>
      </c>
      <c r="B28" s="19">
        <v>60000000</v>
      </c>
    </row>
    <row r="29" spans="1:2" x14ac:dyDescent="0.35">
      <c r="A29" s="17" t="s">
        <v>73</v>
      </c>
      <c r="B29" s="19">
        <v>28000000</v>
      </c>
    </row>
    <row r="30" spans="1:2" x14ac:dyDescent="0.35">
      <c r="A30" s="17" t="s">
        <v>75</v>
      </c>
      <c r="B30" s="19">
        <v>72000000</v>
      </c>
    </row>
    <row r="31" spans="1:2" x14ac:dyDescent="0.35">
      <c r="A31" s="17" t="s">
        <v>69</v>
      </c>
      <c r="B31" s="19">
        <v>56000000</v>
      </c>
    </row>
    <row r="32" spans="1:2" x14ac:dyDescent="0.35">
      <c r="A32" s="17" t="s">
        <v>81</v>
      </c>
      <c r="B32" s="19">
        <v>85000000</v>
      </c>
    </row>
    <row r="33" spans="1:2" x14ac:dyDescent="0.35">
      <c r="A33" s="17" t="s">
        <v>67</v>
      </c>
      <c r="B33" s="19">
        <v>38000000</v>
      </c>
    </row>
    <row r="34" spans="1:2" x14ac:dyDescent="0.35">
      <c r="A34" s="17" t="s">
        <v>36</v>
      </c>
      <c r="B34" s="19">
        <v>68000000</v>
      </c>
    </row>
    <row r="35" spans="1:2" x14ac:dyDescent="0.35">
      <c r="A35" s="17" t="s">
        <v>92</v>
      </c>
      <c r="B35" s="19"/>
    </row>
    <row r="36" spans="1:2" x14ac:dyDescent="0.35">
      <c r="A36" s="17" t="s">
        <v>93</v>
      </c>
      <c r="B36" s="19">
        <v>2225000000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3AB89-4A9C-4A67-B5D5-3F95572F2E82}">
  <dimension ref="A3:B9"/>
  <sheetViews>
    <sheetView workbookViewId="0">
      <selection activeCell="A3" sqref="A3"/>
    </sheetView>
  </sheetViews>
  <sheetFormatPr defaultRowHeight="14.5" x14ac:dyDescent="0.35"/>
  <cols>
    <col min="1" max="1" width="17.36328125" bestFit="1" customWidth="1"/>
    <col min="2" max="2" width="21.54296875" bestFit="1" customWidth="1"/>
  </cols>
  <sheetData>
    <row r="3" spans="1:2" x14ac:dyDescent="0.35">
      <c r="A3" s="16" t="s">
        <v>91</v>
      </c>
      <c r="B3" t="s">
        <v>94</v>
      </c>
    </row>
    <row r="4" spans="1:2" x14ac:dyDescent="0.35">
      <c r="A4" s="17" t="s">
        <v>62</v>
      </c>
      <c r="B4" s="19">
        <v>56000000</v>
      </c>
    </row>
    <row r="5" spans="1:2" x14ac:dyDescent="0.35">
      <c r="A5" s="18" t="s">
        <v>69</v>
      </c>
      <c r="B5" s="19">
        <v>56000000</v>
      </c>
    </row>
    <row r="6" spans="1:2" x14ac:dyDescent="0.35">
      <c r="A6" s="17" t="s">
        <v>21</v>
      </c>
      <c r="B6" s="19">
        <v>155000000</v>
      </c>
    </row>
    <row r="7" spans="1:2" x14ac:dyDescent="0.35">
      <c r="A7" s="18" t="s">
        <v>30</v>
      </c>
      <c r="B7" s="19">
        <v>90000000</v>
      </c>
    </row>
    <row r="8" spans="1:2" x14ac:dyDescent="0.35">
      <c r="A8" s="18" t="s">
        <v>51</v>
      </c>
      <c r="B8" s="19">
        <v>65000000</v>
      </c>
    </row>
    <row r="9" spans="1:2" x14ac:dyDescent="0.35">
      <c r="A9" s="17" t="s">
        <v>93</v>
      </c>
      <c r="B9" s="19">
        <v>211000000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C459A-66B7-4C57-8E45-98B2327776AF}">
  <dimension ref="A3:C20"/>
  <sheetViews>
    <sheetView workbookViewId="0">
      <selection activeCell="A3" sqref="A3"/>
    </sheetView>
  </sheetViews>
  <sheetFormatPr defaultRowHeight="14.5" x14ac:dyDescent="0.35"/>
  <sheetData>
    <row r="3" spans="1:3" x14ac:dyDescent="0.35">
      <c r="A3" s="7"/>
      <c r="B3" s="8"/>
      <c r="C3" s="9"/>
    </row>
    <row r="4" spans="1:3" x14ac:dyDescent="0.35">
      <c r="A4" s="10"/>
      <c r="B4" s="11"/>
      <c r="C4" s="12"/>
    </row>
    <row r="5" spans="1:3" x14ac:dyDescent="0.35">
      <c r="A5" s="10"/>
      <c r="B5" s="11"/>
      <c r="C5" s="12"/>
    </row>
    <row r="6" spans="1:3" x14ac:dyDescent="0.35">
      <c r="A6" s="10"/>
      <c r="B6" s="11"/>
      <c r="C6" s="12"/>
    </row>
    <row r="7" spans="1:3" x14ac:dyDescent="0.35">
      <c r="A7" s="10"/>
      <c r="B7" s="11"/>
      <c r="C7" s="12"/>
    </row>
    <row r="8" spans="1:3" x14ac:dyDescent="0.35">
      <c r="A8" s="10"/>
      <c r="B8" s="11"/>
      <c r="C8" s="12"/>
    </row>
    <row r="9" spans="1:3" x14ac:dyDescent="0.35">
      <c r="A9" s="10"/>
      <c r="B9" s="11"/>
      <c r="C9" s="12"/>
    </row>
    <row r="10" spans="1:3" x14ac:dyDescent="0.35">
      <c r="A10" s="10"/>
      <c r="B10" s="11"/>
      <c r="C10" s="12"/>
    </row>
    <row r="11" spans="1:3" x14ac:dyDescent="0.35">
      <c r="A11" s="10"/>
      <c r="B11" s="11"/>
      <c r="C11" s="12"/>
    </row>
    <row r="12" spans="1:3" x14ac:dyDescent="0.35">
      <c r="A12" s="10"/>
      <c r="B12" s="11"/>
      <c r="C12" s="12"/>
    </row>
    <row r="13" spans="1:3" x14ac:dyDescent="0.35">
      <c r="A13" s="10"/>
      <c r="B13" s="11"/>
      <c r="C13" s="12"/>
    </row>
    <row r="14" spans="1:3" x14ac:dyDescent="0.35">
      <c r="A14" s="10"/>
      <c r="B14" s="11"/>
      <c r="C14" s="12"/>
    </row>
    <row r="15" spans="1:3" x14ac:dyDescent="0.35">
      <c r="A15" s="10"/>
      <c r="B15" s="11"/>
      <c r="C15" s="12"/>
    </row>
    <row r="16" spans="1:3" x14ac:dyDescent="0.35">
      <c r="A16" s="10"/>
      <c r="B16" s="11"/>
      <c r="C16" s="12"/>
    </row>
    <row r="17" spans="1:3" x14ac:dyDescent="0.35">
      <c r="A17" s="10"/>
      <c r="B17" s="11"/>
      <c r="C17" s="12"/>
    </row>
    <row r="18" spans="1:3" x14ac:dyDescent="0.35">
      <c r="A18" s="10"/>
      <c r="B18" s="11"/>
      <c r="C18" s="12"/>
    </row>
    <row r="19" spans="1:3" x14ac:dyDescent="0.35">
      <c r="A19" s="10"/>
      <c r="B19" s="11"/>
      <c r="C19" s="12"/>
    </row>
    <row r="20" spans="1:3" x14ac:dyDescent="0.35">
      <c r="A20" s="13"/>
      <c r="B20" s="14"/>
      <c r="C20" s="1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89D7-0979-4732-BCF1-80E816704AE6}">
  <dimension ref="A3:B13"/>
  <sheetViews>
    <sheetView topLeftCell="D3" workbookViewId="0">
      <selection activeCell="A3" sqref="A3"/>
    </sheetView>
  </sheetViews>
  <sheetFormatPr defaultRowHeight="14.5" x14ac:dyDescent="0.35"/>
  <cols>
    <col min="1" max="1" width="12.36328125" bestFit="1" customWidth="1"/>
    <col min="2" max="2" width="21.54296875" bestFit="1" customWidth="1"/>
    <col min="3" max="3" width="10.08984375" bestFit="1" customWidth="1"/>
    <col min="4" max="9" width="9.81640625" bestFit="1" customWidth="1"/>
    <col min="10" max="10" width="6.7265625" bestFit="1" customWidth="1"/>
    <col min="11" max="11" width="10.81640625" bestFit="1" customWidth="1"/>
  </cols>
  <sheetData>
    <row r="3" spans="1:2" x14ac:dyDescent="0.35">
      <c r="A3" s="16" t="s">
        <v>91</v>
      </c>
      <c r="B3" t="s">
        <v>94</v>
      </c>
    </row>
    <row r="4" spans="1:2" x14ac:dyDescent="0.35">
      <c r="A4" s="17" t="s">
        <v>39</v>
      </c>
      <c r="B4" s="19">
        <v>226000000</v>
      </c>
    </row>
    <row r="5" spans="1:2" x14ac:dyDescent="0.35">
      <c r="A5" s="17" t="s">
        <v>18</v>
      </c>
      <c r="B5" s="19">
        <v>290000000</v>
      </c>
    </row>
    <row r="6" spans="1:2" x14ac:dyDescent="0.35">
      <c r="A6" s="17" t="s">
        <v>32</v>
      </c>
      <c r="B6" s="19">
        <v>291000000</v>
      </c>
    </row>
    <row r="7" spans="1:2" x14ac:dyDescent="0.35">
      <c r="A7" s="17" t="s">
        <v>26</v>
      </c>
      <c r="B7" s="19">
        <v>315000000</v>
      </c>
    </row>
    <row r="8" spans="1:2" x14ac:dyDescent="0.35">
      <c r="A8" s="17" t="s">
        <v>35</v>
      </c>
      <c r="B8" s="19">
        <v>345000000</v>
      </c>
    </row>
    <row r="9" spans="1:2" x14ac:dyDescent="0.35">
      <c r="A9" s="17" t="s">
        <v>29</v>
      </c>
      <c r="B9" s="19">
        <v>273000000</v>
      </c>
    </row>
    <row r="10" spans="1:2" x14ac:dyDescent="0.35">
      <c r="A10" s="17" t="s">
        <v>22</v>
      </c>
      <c r="B10" s="19">
        <v>315000000</v>
      </c>
    </row>
    <row r="11" spans="1:2" x14ac:dyDescent="0.35">
      <c r="A11" s="17" t="s">
        <v>42</v>
      </c>
      <c r="B11" s="19">
        <v>170000000</v>
      </c>
    </row>
    <row r="12" spans="1:2" x14ac:dyDescent="0.35">
      <c r="A12" s="17" t="s">
        <v>92</v>
      </c>
      <c r="B12" s="19"/>
    </row>
    <row r="13" spans="1:2" x14ac:dyDescent="0.35">
      <c r="A13" s="17" t="s">
        <v>93</v>
      </c>
      <c r="B13" s="19">
        <v>2225000000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EFADD-C96E-4CBB-9669-976AC944F31D}">
  <dimension ref="A3:A4"/>
  <sheetViews>
    <sheetView topLeftCell="B1" workbookViewId="0">
      <selection activeCell="A3" sqref="A3"/>
    </sheetView>
  </sheetViews>
  <sheetFormatPr defaultRowHeight="14.5" x14ac:dyDescent="0.35"/>
  <cols>
    <col min="1" max="1" width="21.36328125" bestFit="1" customWidth="1"/>
  </cols>
  <sheetData>
    <row r="3" spans="1:1" x14ac:dyDescent="0.35">
      <c r="A3" t="s">
        <v>95</v>
      </c>
    </row>
    <row r="4" spans="1:1" x14ac:dyDescent="0.35">
      <c r="A4" s="19">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4B8A5-7DA7-4988-AA45-3C155B05513A}">
  <dimension ref="A3:C20"/>
  <sheetViews>
    <sheetView workbookViewId="0">
      <selection activeCell="C22" sqref="C22"/>
    </sheetView>
  </sheetViews>
  <sheetFormatPr defaultRowHeight="14.5" x14ac:dyDescent="0.35"/>
  <sheetData>
    <row r="3" spans="1:3" x14ac:dyDescent="0.35">
      <c r="A3" s="7"/>
      <c r="B3" s="8"/>
      <c r="C3" s="9"/>
    </row>
    <row r="4" spans="1:3" x14ac:dyDescent="0.35">
      <c r="A4" s="10"/>
      <c r="B4" s="11"/>
      <c r="C4" s="12"/>
    </row>
    <row r="5" spans="1:3" x14ac:dyDescent="0.35">
      <c r="A5" s="10"/>
      <c r="B5" s="11"/>
      <c r="C5" s="12"/>
    </row>
    <row r="6" spans="1:3" x14ac:dyDescent="0.35">
      <c r="A6" s="10"/>
      <c r="B6" s="11"/>
      <c r="C6" s="12"/>
    </row>
    <row r="7" spans="1:3" x14ac:dyDescent="0.35">
      <c r="A7" s="10"/>
      <c r="B7" s="11"/>
      <c r="C7" s="12"/>
    </row>
    <row r="8" spans="1:3" x14ac:dyDescent="0.35">
      <c r="A8" s="10"/>
      <c r="B8" s="11"/>
      <c r="C8" s="12"/>
    </row>
    <row r="9" spans="1:3" x14ac:dyDescent="0.35">
      <c r="A9" s="10"/>
      <c r="B9" s="11"/>
      <c r="C9" s="12"/>
    </row>
    <row r="10" spans="1:3" x14ac:dyDescent="0.35">
      <c r="A10" s="10"/>
      <c r="B10" s="11"/>
      <c r="C10" s="12"/>
    </row>
    <row r="11" spans="1:3" x14ac:dyDescent="0.35">
      <c r="A11" s="10"/>
      <c r="B11" s="11"/>
      <c r="C11" s="12"/>
    </row>
    <row r="12" spans="1:3" x14ac:dyDescent="0.35">
      <c r="A12" s="10"/>
      <c r="B12" s="11"/>
      <c r="C12" s="12"/>
    </row>
    <row r="13" spans="1:3" x14ac:dyDescent="0.35">
      <c r="A13" s="10"/>
      <c r="B13" s="11"/>
      <c r="C13" s="12"/>
    </row>
    <row r="14" spans="1:3" x14ac:dyDescent="0.35">
      <c r="A14" s="10"/>
      <c r="B14" s="11"/>
      <c r="C14" s="12"/>
    </row>
    <row r="15" spans="1:3" x14ac:dyDescent="0.35">
      <c r="A15" s="10"/>
      <c r="B15" s="11"/>
      <c r="C15" s="12"/>
    </row>
    <row r="16" spans="1:3" x14ac:dyDescent="0.35">
      <c r="A16" s="10"/>
      <c r="B16" s="11"/>
      <c r="C16" s="12"/>
    </row>
    <row r="17" spans="1:3" x14ac:dyDescent="0.35">
      <c r="A17" s="10"/>
      <c r="B17" s="11"/>
      <c r="C17" s="12"/>
    </row>
    <row r="18" spans="1:3" x14ac:dyDescent="0.35">
      <c r="A18" s="10"/>
      <c r="B18" s="11"/>
      <c r="C18" s="12"/>
    </row>
    <row r="19" spans="1:3" x14ac:dyDescent="0.35">
      <c r="A19" s="10"/>
      <c r="B19" s="11"/>
      <c r="C19" s="12"/>
    </row>
    <row r="20" spans="1:3" x14ac:dyDescent="0.35">
      <c r="A20" s="13"/>
      <c r="B20" s="14"/>
      <c r="C20" s="1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E80C2-F856-441C-8870-C95137B74B0C}">
  <dimension ref="A3:B11"/>
  <sheetViews>
    <sheetView workbookViewId="0">
      <selection activeCell="A3" sqref="A3"/>
    </sheetView>
  </sheetViews>
  <sheetFormatPr defaultRowHeight="14.5" x14ac:dyDescent="0.35"/>
  <cols>
    <col min="1" max="1" width="12.36328125" bestFit="1" customWidth="1"/>
    <col min="2" max="2" width="21.54296875" bestFit="1" customWidth="1"/>
  </cols>
  <sheetData>
    <row r="3" spans="1:2" x14ac:dyDescent="0.35">
      <c r="A3" t="s">
        <v>91</v>
      </c>
      <c r="B3" t="s">
        <v>94</v>
      </c>
    </row>
    <row r="4" spans="1:2" x14ac:dyDescent="0.35">
      <c r="A4" s="17" t="s">
        <v>59</v>
      </c>
      <c r="B4" s="19">
        <v>104000000</v>
      </c>
    </row>
    <row r="5" spans="1:2" x14ac:dyDescent="0.35">
      <c r="A5" s="17" t="s">
        <v>38</v>
      </c>
      <c r="B5" s="19">
        <v>188000000</v>
      </c>
    </row>
    <row r="6" spans="1:2" x14ac:dyDescent="0.35">
      <c r="A6" s="17" t="s">
        <v>62</v>
      </c>
      <c r="B6" s="19">
        <v>188000000</v>
      </c>
    </row>
    <row r="7" spans="1:2" x14ac:dyDescent="0.35">
      <c r="A7" s="17" t="s">
        <v>25</v>
      </c>
      <c r="B7" s="19">
        <v>640000000</v>
      </c>
    </row>
    <row r="8" spans="1:2" x14ac:dyDescent="0.35">
      <c r="A8" s="17" t="s">
        <v>21</v>
      </c>
      <c r="B8" s="19">
        <v>435000000</v>
      </c>
    </row>
    <row r="9" spans="1:2" x14ac:dyDescent="0.35">
      <c r="A9" s="17" t="s">
        <v>17</v>
      </c>
      <c r="B9" s="19">
        <v>670000000</v>
      </c>
    </row>
    <row r="10" spans="1:2" x14ac:dyDescent="0.35">
      <c r="A10" s="17" t="s">
        <v>92</v>
      </c>
      <c r="B10" s="19"/>
    </row>
    <row r="11" spans="1:2" x14ac:dyDescent="0.35">
      <c r="A11" s="17" t="s">
        <v>93</v>
      </c>
      <c r="B11" s="19">
        <v>2225000000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52C7-6AF3-4AAC-B807-31E4BC5544A1}">
  <dimension ref="A3:A36"/>
  <sheetViews>
    <sheetView topLeftCell="B1" workbookViewId="0">
      <selection activeCell="P5" sqref="P5"/>
    </sheetView>
  </sheetViews>
  <sheetFormatPr defaultRowHeight="14.5" x14ac:dyDescent="0.35"/>
  <cols>
    <col min="1" max="1" width="19.453125" bestFit="1" customWidth="1"/>
  </cols>
  <sheetData>
    <row r="3" spans="1:1" x14ac:dyDescent="0.35">
      <c r="A3" s="16" t="s">
        <v>91</v>
      </c>
    </row>
    <row r="4" spans="1:1" x14ac:dyDescent="0.35">
      <c r="A4" s="17" t="s">
        <v>87</v>
      </c>
    </row>
    <row r="5" spans="1:1" x14ac:dyDescent="0.35">
      <c r="A5" s="17" t="s">
        <v>30</v>
      </c>
    </row>
    <row r="6" spans="1:1" x14ac:dyDescent="0.35">
      <c r="A6" s="17" t="s">
        <v>85</v>
      </c>
    </row>
    <row r="7" spans="1:1" x14ac:dyDescent="0.35">
      <c r="A7" s="17" t="s">
        <v>55</v>
      </c>
    </row>
    <row r="8" spans="1:1" x14ac:dyDescent="0.35">
      <c r="A8" s="17" t="s">
        <v>49</v>
      </c>
    </row>
    <row r="9" spans="1:1" x14ac:dyDescent="0.35">
      <c r="A9" s="17" t="s">
        <v>33</v>
      </c>
    </row>
    <row r="10" spans="1:1" x14ac:dyDescent="0.35">
      <c r="A10" s="17" t="s">
        <v>15</v>
      </c>
    </row>
    <row r="11" spans="1:1" x14ac:dyDescent="0.35">
      <c r="A11" s="17" t="s">
        <v>47</v>
      </c>
    </row>
    <row r="12" spans="1:1" x14ac:dyDescent="0.35">
      <c r="A12" s="17" t="s">
        <v>79</v>
      </c>
    </row>
    <row r="13" spans="1:1" x14ac:dyDescent="0.35">
      <c r="A13" s="17" t="s">
        <v>40</v>
      </c>
    </row>
    <row r="14" spans="1:1" x14ac:dyDescent="0.35">
      <c r="A14" s="17" t="s">
        <v>23</v>
      </c>
    </row>
    <row r="15" spans="1:1" x14ac:dyDescent="0.35">
      <c r="A15" s="17" t="s">
        <v>19</v>
      </c>
    </row>
    <row r="16" spans="1:1" x14ac:dyDescent="0.35">
      <c r="A16" s="17" t="s">
        <v>71</v>
      </c>
    </row>
    <row r="17" spans="1:1" x14ac:dyDescent="0.35">
      <c r="A17" s="17" t="s">
        <v>63</v>
      </c>
    </row>
    <row r="18" spans="1:1" x14ac:dyDescent="0.35">
      <c r="A18" s="17" t="s">
        <v>43</v>
      </c>
    </row>
    <row r="19" spans="1:1" x14ac:dyDescent="0.35">
      <c r="A19" s="17" t="s">
        <v>45</v>
      </c>
    </row>
    <row r="20" spans="1:1" x14ac:dyDescent="0.35">
      <c r="A20" s="17" t="s">
        <v>65</v>
      </c>
    </row>
    <row r="21" spans="1:1" x14ac:dyDescent="0.35">
      <c r="A21" s="17" t="s">
        <v>83</v>
      </c>
    </row>
    <row r="22" spans="1:1" x14ac:dyDescent="0.35">
      <c r="A22" s="17" t="s">
        <v>57</v>
      </c>
    </row>
    <row r="23" spans="1:1" x14ac:dyDescent="0.35">
      <c r="A23" s="17" t="s">
        <v>53</v>
      </c>
    </row>
    <row r="24" spans="1:1" x14ac:dyDescent="0.35">
      <c r="A24" s="17" t="s">
        <v>27</v>
      </c>
    </row>
    <row r="25" spans="1:1" x14ac:dyDescent="0.35">
      <c r="A25" s="17" t="s">
        <v>51</v>
      </c>
    </row>
    <row r="26" spans="1:1" x14ac:dyDescent="0.35">
      <c r="A26" s="17" t="s">
        <v>89</v>
      </c>
    </row>
    <row r="27" spans="1:1" x14ac:dyDescent="0.35">
      <c r="A27" s="17" t="s">
        <v>77</v>
      </c>
    </row>
    <row r="28" spans="1:1" x14ac:dyDescent="0.35">
      <c r="A28" s="17" t="s">
        <v>60</v>
      </c>
    </row>
    <row r="29" spans="1:1" x14ac:dyDescent="0.35">
      <c r="A29" s="17" t="s">
        <v>73</v>
      </c>
    </row>
    <row r="30" spans="1:1" x14ac:dyDescent="0.35">
      <c r="A30" s="17" t="s">
        <v>75</v>
      </c>
    </row>
    <row r="31" spans="1:1" x14ac:dyDescent="0.35">
      <c r="A31" s="17" t="s">
        <v>69</v>
      </c>
    </row>
    <row r="32" spans="1:1" x14ac:dyDescent="0.35">
      <c r="A32" s="17" t="s">
        <v>81</v>
      </c>
    </row>
    <row r="33" spans="1:1" x14ac:dyDescent="0.35">
      <c r="A33" s="17" t="s">
        <v>67</v>
      </c>
    </row>
    <row r="34" spans="1:1" x14ac:dyDescent="0.35">
      <c r="A34" s="17" t="s">
        <v>36</v>
      </c>
    </row>
    <row r="35" spans="1:1" x14ac:dyDescent="0.35">
      <c r="A35" s="17" t="s">
        <v>92</v>
      </c>
    </row>
    <row r="36" spans="1:1" x14ac:dyDescent="0.35">
      <c r="A36" s="17" t="s">
        <v>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7F919-7E51-4341-A124-4963413D50B5}">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0F42C-E3C2-49BC-B66F-7064F466D558}">
  <dimension ref="A1"/>
  <sheetViews>
    <sheetView tabSelected="1" workbookViewId="0">
      <selection activeCell="S11" sqref="S1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8FC29-AB70-45AD-B61A-05EC166D78E7}">
  <dimension ref="A1:N33"/>
  <sheetViews>
    <sheetView topLeftCell="B2" workbookViewId="0">
      <selection activeCell="B7" sqref="B7"/>
    </sheetView>
  </sheetViews>
  <sheetFormatPr defaultRowHeight="14.5" x14ac:dyDescent="0.35"/>
  <cols>
    <col min="1" max="1" width="19.453125" bestFit="1" customWidth="1"/>
    <col min="2" max="2" width="15.6328125" bestFit="1" customWidth="1"/>
    <col min="3" max="3" width="9" bestFit="1" customWidth="1"/>
    <col min="4" max="4" width="10.08984375" bestFit="1" customWidth="1"/>
    <col min="5" max="5" width="14.36328125" bestFit="1" customWidth="1"/>
    <col min="6" max="6" width="14.90625" bestFit="1" customWidth="1"/>
    <col min="7" max="8" width="12.6328125" bestFit="1" customWidth="1"/>
    <col min="9" max="9" width="13.7265625" bestFit="1" customWidth="1"/>
    <col min="10" max="10" width="15.08984375" bestFit="1" customWidth="1"/>
    <col min="11" max="11" width="15.1796875" bestFit="1" customWidth="1"/>
    <col min="12" max="12" width="12.7265625" bestFit="1" customWidth="1"/>
    <col min="13" max="13" width="11.6328125" bestFit="1" customWidth="1"/>
    <col min="14" max="14" width="13.453125" bestFit="1" customWidth="1"/>
  </cols>
  <sheetData>
    <row r="1" spans="1:14" ht="21" x14ac:dyDescent="0.5">
      <c r="A1" s="6" t="s">
        <v>0</v>
      </c>
      <c r="B1" s="6"/>
      <c r="C1" s="6"/>
      <c r="D1" s="6"/>
      <c r="E1" s="6"/>
      <c r="F1" s="6"/>
      <c r="G1" s="6"/>
      <c r="H1" s="6"/>
      <c r="I1" s="6"/>
      <c r="J1" s="6"/>
      <c r="K1" s="6"/>
      <c r="L1" s="6"/>
      <c r="M1" s="6"/>
      <c r="N1" s="6"/>
    </row>
    <row r="2" spans="1:14" x14ac:dyDescent="0.35">
      <c r="A2" s="1" t="s">
        <v>1</v>
      </c>
      <c r="B2" s="1" t="s">
        <v>2</v>
      </c>
      <c r="C2" s="1" t="s">
        <v>3</v>
      </c>
      <c r="D2" s="1" t="s">
        <v>4</v>
      </c>
      <c r="E2" s="2" t="s">
        <v>5</v>
      </c>
      <c r="F2" s="1" t="s">
        <v>6</v>
      </c>
      <c r="G2" s="3" t="s">
        <v>7</v>
      </c>
      <c r="H2" s="3" t="s">
        <v>8</v>
      </c>
      <c r="I2" s="3" t="s">
        <v>9</v>
      </c>
      <c r="J2" s="3" t="s">
        <v>10</v>
      </c>
      <c r="K2" s="3" t="s">
        <v>11</v>
      </c>
      <c r="L2" s="3" t="s">
        <v>12</v>
      </c>
      <c r="M2" s="3" t="s">
        <v>13</v>
      </c>
      <c r="N2" s="3" t="s">
        <v>14</v>
      </c>
    </row>
    <row r="3" spans="1:14" x14ac:dyDescent="0.35">
      <c r="A3" t="s">
        <v>15</v>
      </c>
      <c r="B3" t="s">
        <v>16</v>
      </c>
      <c r="C3" t="s">
        <v>17</v>
      </c>
      <c r="D3" t="s">
        <v>18</v>
      </c>
      <c r="E3" s="4">
        <v>45288</v>
      </c>
      <c r="F3">
        <v>19</v>
      </c>
      <c r="G3" s="5" cm="1">
        <f t="array" ref="G3:G33">_xlfn.IFS(C3:C33=C3,20000000,C3:C33=C4,15000000,C3:C33=C5,10000000,C3:C33=C9,8000000,C3:C33=C18,16000000,C3:C33=C19,18000000)</f>
        <v>20000000</v>
      </c>
      <c r="H3" s="5" cm="1">
        <f t="array" ref="H3:H33">_xlfn.IFS(C3:C33=C3,25000000,C3:C33=C4,20000000,C3:C33=C5,15000000,C3:C33=C9,12000000,C3:C33=C18,18000000,C3:C33=C23,22000000)</f>
        <v>25000000</v>
      </c>
      <c r="I3" s="5">
        <f>F3*G3</f>
        <v>380000000</v>
      </c>
      <c r="J3" s="5">
        <f>(H3*F3)-I3</f>
        <v>95000000</v>
      </c>
      <c r="K3" s="5" cm="1">
        <f t="array" ref="K3:K33">_xlfn.IFS(D3:D33=D3,100000,D3:D33=D4,150000,D3:D33=D5,200000,D3:D33=D6,100000,D3:D33=D7,150000,D3:D33=D16,150000,D3:D33=D9,130000,D3:D33=D10,100000)</f>
        <v>100000</v>
      </c>
      <c r="L3" s="5">
        <f>K3*12</f>
        <v>1200000</v>
      </c>
      <c r="M3" s="5">
        <f>J3*2%</f>
        <v>1900000</v>
      </c>
      <c r="N3" s="5">
        <f>L3+M3</f>
        <v>3100000</v>
      </c>
    </row>
    <row r="4" spans="1:14" x14ac:dyDescent="0.35">
      <c r="A4" t="s">
        <v>19</v>
      </c>
      <c r="B4" t="s">
        <v>20</v>
      </c>
      <c r="C4" t="s">
        <v>21</v>
      </c>
      <c r="D4" t="s">
        <v>22</v>
      </c>
      <c r="E4" s="4">
        <v>45153</v>
      </c>
      <c r="F4">
        <v>16</v>
      </c>
      <c r="G4" s="5">
        <v>15000000</v>
      </c>
      <c r="H4" s="5">
        <v>20000000</v>
      </c>
      <c r="I4" s="5">
        <f t="shared" ref="I4:I33" si="0">F4*G4</f>
        <v>240000000</v>
      </c>
      <c r="J4" s="5">
        <f t="shared" ref="J4:J33" si="1">(H4*F4)-I4</f>
        <v>80000000</v>
      </c>
      <c r="K4" s="5">
        <v>150000</v>
      </c>
      <c r="L4" s="5">
        <f t="shared" ref="L4:L33" si="2">K4*12</f>
        <v>1800000</v>
      </c>
      <c r="M4" s="5">
        <f t="shared" ref="M4:M33" si="3">J4*2%</f>
        <v>1600000</v>
      </c>
      <c r="N4" s="5">
        <f t="shared" ref="N4:N33" si="4">L4+M4</f>
        <v>3400000</v>
      </c>
    </row>
    <row r="5" spans="1:14" x14ac:dyDescent="0.35">
      <c r="A5" t="s">
        <v>23</v>
      </c>
      <c r="B5" t="s">
        <v>24</v>
      </c>
      <c r="C5" t="s">
        <v>25</v>
      </c>
      <c r="D5" t="s">
        <v>26</v>
      </c>
      <c r="E5" s="4">
        <v>45025</v>
      </c>
      <c r="F5">
        <v>18</v>
      </c>
      <c r="G5" s="5">
        <v>10000000</v>
      </c>
      <c r="H5" s="5">
        <v>15000000</v>
      </c>
      <c r="I5" s="5">
        <f t="shared" si="0"/>
        <v>180000000</v>
      </c>
      <c r="J5" s="5">
        <f t="shared" si="1"/>
        <v>90000000</v>
      </c>
      <c r="K5" s="5">
        <v>200000</v>
      </c>
      <c r="L5" s="5">
        <f t="shared" si="2"/>
        <v>2400000</v>
      </c>
      <c r="M5" s="5">
        <f t="shared" si="3"/>
        <v>1800000</v>
      </c>
      <c r="N5" s="5">
        <f t="shared" si="4"/>
        <v>4200000</v>
      </c>
    </row>
    <row r="6" spans="1:14" x14ac:dyDescent="0.35">
      <c r="A6" t="s">
        <v>27</v>
      </c>
      <c r="B6" t="s">
        <v>28</v>
      </c>
      <c r="C6" t="s">
        <v>17</v>
      </c>
      <c r="D6" t="s">
        <v>29</v>
      </c>
      <c r="E6" s="4">
        <v>44996</v>
      </c>
      <c r="F6">
        <v>18</v>
      </c>
      <c r="G6" s="5">
        <v>20000000</v>
      </c>
      <c r="H6" s="5">
        <v>25000000</v>
      </c>
      <c r="I6" s="5">
        <f t="shared" si="0"/>
        <v>360000000</v>
      </c>
      <c r="J6" s="5">
        <f t="shared" si="1"/>
        <v>90000000</v>
      </c>
      <c r="K6" s="5">
        <v>100000</v>
      </c>
      <c r="L6" s="5">
        <f t="shared" si="2"/>
        <v>1200000</v>
      </c>
      <c r="M6" s="5">
        <f t="shared" si="3"/>
        <v>1800000</v>
      </c>
      <c r="N6" s="5">
        <f t="shared" si="4"/>
        <v>3000000</v>
      </c>
    </row>
    <row r="7" spans="1:14" x14ac:dyDescent="0.35">
      <c r="A7" t="s">
        <v>30</v>
      </c>
      <c r="B7" t="s">
        <v>31</v>
      </c>
      <c r="C7" t="s">
        <v>21</v>
      </c>
      <c r="D7" t="s">
        <v>32</v>
      </c>
      <c r="E7" s="4">
        <v>45208</v>
      </c>
      <c r="F7">
        <v>18</v>
      </c>
      <c r="G7" s="5">
        <v>15000000</v>
      </c>
      <c r="H7" s="5">
        <v>20000000</v>
      </c>
      <c r="I7" s="5">
        <f t="shared" si="0"/>
        <v>270000000</v>
      </c>
      <c r="J7" s="5">
        <f t="shared" si="1"/>
        <v>90000000</v>
      </c>
      <c r="K7" s="5">
        <v>150000</v>
      </c>
      <c r="L7" s="5">
        <f t="shared" si="2"/>
        <v>1800000</v>
      </c>
      <c r="M7" s="5">
        <f t="shared" si="3"/>
        <v>1800000</v>
      </c>
      <c r="N7" s="5">
        <f t="shared" si="4"/>
        <v>3600000</v>
      </c>
    </row>
    <row r="8" spans="1:14" x14ac:dyDescent="0.35">
      <c r="A8" t="s">
        <v>33</v>
      </c>
      <c r="B8" t="s">
        <v>34</v>
      </c>
      <c r="C8" t="s">
        <v>25</v>
      </c>
      <c r="D8" t="s">
        <v>35</v>
      </c>
      <c r="E8" s="4">
        <v>45270</v>
      </c>
      <c r="F8">
        <v>13</v>
      </c>
      <c r="G8" s="5">
        <v>10000000</v>
      </c>
      <c r="H8" s="5">
        <v>15000000</v>
      </c>
      <c r="I8" s="5">
        <f t="shared" si="0"/>
        <v>130000000</v>
      </c>
      <c r="J8" s="5">
        <f t="shared" si="1"/>
        <v>65000000</v>
      </c>
      <c r="K8" s="5">
        <v>150000</v>
      </c>
      <c r="L8" s="5">
        <f t="shared" si="2"/>
        <v>1800000</v>
      </c>
      <c r="M8" s="5">
        <f t="shared" si="3"/>
        <v>1300000</v>
      </c>
      <c r="N8" s="5">
        <f t="shared" si="4"/>
        <v>3100000</v>
      </c>
    </row>
    <row r="9" spans="1:14" x14ac:dyDescent="0.35">
      <c r="A9" t="s">
        <v>36</v>
      </c>
      <c r="B9" t="s">
        <v>37</v>
      </c>
      <c r="C9" t="s">
        <v>38</v>
      </c>
      <c r="D9" t="s">
        <v>39</v>
      </c>
      <c r="E9" s="4">
        <v>44972</v>
      </c>
      <c r="F9">
        <v>17</v>
      </c>
      <c r="G9" s="5">
        <v>8000000</v>
      </c>
      <c r="H9" s="5">
        <v>12000000</v>
      </c>
      <c r="I9" s="5">
        <f t="shared" si="0"/>
        <v>136000000</v>
      </c>
      <c r="J9" s="5">
        <f t="shared" si="1"/>
        <v>68000000</v>
      </c>
      <c r="K9" s="5">
        <v>130000</v>
      </c>
      <c r="L9" s="5">
        <f t="shared" si="2"/>
        <v>1560000</v>
      </c>
      <c r="M9" s="5">
        <f t="shared" si="3"/>
        <v>1360000</v>
      </c>
      <c r="N9" s="5">
        <f t="shared" si="4"/>
        <v>2920000</v>
      </c>
    </row>
    <row r="10" spans="1:14" x14ac:dyDescent="0.35">
      <c r="A10" t="s">
        <v>40</v>
      </c>
      <c r="B10" t="s">
        <v>41</v>
      </c>
      <c r="C10" t="s">
        <v>17</v>
      </c>
      <c r="D10" t="s">
        <v>42</v>
      </c>
      <c r="E10" s="4">
        <v>45075</v>
      </c>
      <c r="F10">
        <v>12</v>
      </c>
      <c r="G10" s="5">
        <v>20000000</v>
      </c>
      <c r="H10" s="5">
        <v>25000000</v>
      </c>
      <c r="I10" s="5">
        <f t="shared" si="0"/>
        <v>240000000</v>
      </c>
      <c r="J10" s="5">
        <f t="shared" si="1"/>
        <v>60000000</v>
      </c>
      <c r="K10" s="5">
        <v>100000</v>
      </c>
      <c r="L10" s="5">
        <f t="shared" si="2"/>
        <v>1200000</v>
      </c>
      <c r="M10" s="5">
        <f t="shared" si="3"/>
        <v>1200000</v>
      </c>
      <c r="N10" s="5">
        <f t="shared" si="4"/>
        <v>2400000</v>
      </c>
    </row>
    <row r="11" spans="1:14" x14ac:dyDescent="0.35">
      <c r="A11" t="s">
        <v>43</v>
      </c>
      <c r="B11" t="s">
        <v>44</v>
      </c>
      <c r="C11" t="s">
        <v>21</v>
      </c>
      <c r="D11" t="s">
        <v>18</v>
      </c>
      <c r="E11" s="4">
        <v>45005</v>
      </c>
      <c r="F11">
        <v>11</v>
      </c>
      <c r="G11" s="5">
        <v>15000000</v>
      </c>
      <c r="H11" s="5">
        <v>20000000</v>
      </c>
      <c r="I11" s="5">
        <f t="shared" si="0"/>
        <v>165000000</v>
      </c>
      <c r="J11" s="5">
        <f t="shared" si="1"/>
        <v>55000000</v>
      </c>
      <c r="K11" s="5">
        <v>100000</v>
      </c>
      <c r="L11" s="5">
        <f t="shared" si="2"/>
        <v>1200000</v>
      </c>
      <c r="M11" s="5">
        <f t="shared" si="3"/>
        <v>1100000</v>
      </c>
      <c r="N11" s="5">
        <f t="shared" si="4"/>
        <v>2300000</v>
      </c>
    </row>
    <row r="12" spans="1:14" x14ac:dyDescent="0.35">
      <c r="A12" t="s">
        <v>45</v>
      </c>
      <c r="B12" t="s">
        <v>46</v>
      </c>
      <c r="C12" t="s">
        <v>25</v>
      </c>
      <c r="D12" t="s">
        <v>22</v>
      </c>
      <c r="E12" s="4">
        <v>45165</v>
      </c>
      <c r="F12">
        <v>20</v>
      </c>
      <c r="G12" s="5">
        <v>10000000</v>
      </c>
      <c r="H12" s="5">
        <v>15000000</v>
      </c>
      <c r="I12" s="5">
        <f t="shared" si="0"/>
        <v>200000000</v>
      </c>
      <c r="J12" s="5">
        <f t="shared" si="1"/>
        <v>100000000</v>
      </c>
      <c r="K12" s="5">
        <v>150000</v>
      </c>
      <c r="L12" s="5">
        <f t="shared" si="2"/>
        <v>1800000</v>
      </c>
      <c r="M12" s="5">
        <f t="shared" si="3"/>
        <v>2000000</v>
      </c>
      <c r="N12" s="5">
        <f t="shared" si="4"/>
        <v>3800000</v>
      </c>
    </row>
    <row r="13" spans="1:14" x14ac:dyDescent="0.35">
      <c r="A13" t="s">
        <v>47</v>
      </c>
      <c r="B13" t="s">
        <v>48</v>
      </c>
      <c r="C13" t="s">
        <v>17</v>
      </c>
      <c r="D13" t="s">
        <v>26</v>
      </c>
      <c r="E13" s="4">
        <v>45078</v>
      </c>
      <c r="F13">
        <v>16</v>
      </c>
      <c r="G13" s="5">
        <v>20000000</v>
      </c>
      <c r="H13" s="5">
        <v>25000000</v>
      </c>
      <c r="I13" s="5">
        <f t="shared" si="0"/>
        <v>320000000</v>
      </c>
      <c r="J13" s="5">
        <f t="shared" si="1"/>
        <v>80000000</v>
      </c>
      <c r="K13" s="5">
        <v>200000</v>
      </c>
      <c r="L13" s="5">
        <f t="shared" si="2"/>
        <v>2400000</v>
      </c>
      <c r="M13" s="5">
        <f t="shared" si="3"/>
        <v>1600000</v>
      </c>
      <c r="N13" s="5">
        <f t="shared" si="4"/>
        <v>4000000</v>
      </c>
    </row>
    <row r="14" spans="1:14" x14ac:dyDescent="0.35">
      <c r="A14" t="s">
        <v>49</v>
      </c>
      <c r="B14" t="s">
        <v>50</v>
      </c>
      <c r="C14" t="s">
        <v>21</v>
      </c>
      <c r="D14" t="s">
        <v>29</v>
      </c>
      <c r="E14" s="4">
        <v>45043</v>
      </c>
      <c r="F14">
        <v>15</v>
      </c>
      <c r="G14" s="5">
        <v>15000000</v>
      </c>
      <c r="H14" s="5">
        <v>20000000</v>
      </c>
      <c r="I14" s="5">
        <f t="shared" si="0"/>
        <v>225000000</v>
      </c>
      <c r="J14" s="5">
        <f t="shared" si="1"/>
        <v>75000000</v>
      </c>
      <c r="K14" s="5">
        <v>100000</v>
      </c>
      <c r="L14" s="5">
        <f t="shared" si="2"/>
        <v>1200000</v>
      </c>
      <c r="M14" s="5">
        <f t="shared" si="3"/>
        <v>1500000</v>
      </c>
      <c r="N14" s="5">
        <f t="shared" si="4"/>
        <v>2700000</v>
      </c>
    </row>
    <row r="15" spans="1:14" x14ac:dyDescent="0.35">
      <c r="A15" t="s">
        <v>51</v>
      </c>
      <c r="B15" t="s">
        <v>52</v>
      </c>
      <c r="C15" t="s">
        <v>21</v>
      </c>
      <c r="D15" t="s">
        <v>32</v>
      </c>
      <c r="E15" s="4">
        <v>45193</v>
      </c>
      <c r="F15">
        <v>13</v>
      </c>
      <c r="G15" s="5">
        <v>15000000</v>
      </c>
      <c r="H15" s="5">
        <v>20000000</v>
      </c>
      <c r="I15" s="5">
        <f t="shared" si="0"/>
        <v>195000000</v>
      </c>
      <c r="J15" s="5">
        <f t="shared" si="1"/>
        <v>65000000</v>
      </c>
      <c r="K15" s="5">
        <v>150000</v>
      </c>
      <c r="L15" s="5">
        <f t="shared" si="2"/>
        <v>1800000</v>
      </c>
      <c r="M15" s="5">
        <f t="shared" si="3"/>
        <v>1300000</v>
      </c>
      <c r="N15" s="5">
        <f t="shared" si="4"/>
        <v>3100000</v>
      </c>
    </row>
    <row r="16" spans="1:14" x14ac:dyDescent="0.35">
      <c r="A16" t="s">
        <v>53</v>
      </c>
      <c r="B16" t="s">
        <v>54</v>
      </c>
      <c r="C16" t="s">
        <v>25</v>
      </c>
      <c r="D16" t="s">
        <v>35</v>
      </c>
      <c r="E16" s="4">
        <v>44933</v>
      </c>
      <c r="F16">
        <v>18</v>
      </c>
      <c r="G16" s="5">
        <v>10000000</v>
      </c>
      <c r="H16" s="5">
        <v>15000000</v>
      </c>
      <c r="I16" s="5">
        <f t="shared" si="0"/>
        <v>180000000</v>
      </c>
      <c r="J16" s="5">
        <f t="shared" si="1"/>
        <v>90000000</v>
      </c>
      <c r="K16" s="5">
        <v>150000</v>
      </c>
      <c r="L16" s="5">
        <f t="shared" si="2"/>
        <v>1800000</v>
      </c>
      <c r="M16" s="5">
        <f t="shared" si="3"/>
        <v>1800000</v>
      </c>
      <c r="N16" s="5">
        <f t="shared" si="4"/>
        <v>3600000</v>
      </c>
    </row>
    <row r="17" spans="1:14" x14ac:dyDescent="0.35">
      <c r="A17" t="s">
        <v>55</v>
      </c>
      <c r="B17" t="s">
        <v>56</v>
      </c>
      <c r="C17" t="s">
        <v>17</v>
      </c>
      <c r="D17" t="s">
        <v>39</v>
      </c>
      <c r="E17" s="4">
        <v>44948</v>
      </c>
      <c r="F17">
        <v>14</v>
      </c>
      <c r="G17" s="5">
        <v>20000000</v>
      </c>
      <c r="H17" s="5">
        <v>25000000</v>
      </c>
      <c r="I17" s="5">
        <f t="shared" si="0"/>
        <v>280000000</v>
      </c>
      <c r="J17" s="5">
        <f t="shared" si="1"/>
        <v>70000000</v>
      </c>
      <c r="K17" s="5">
        <v>130000</v>
      </c>
      <c r="L17" s="5">
        <f t="shared" si="2"/>
        <v>1560000</v>
      </c>
      <c r="M17" s="5">
        <f t="shared" si="3"/>
        <v>1400000</v>
      </c>
      <c r="N17" s="5">
        <f t="shared" si="4"/>
        <v>2960000</v>
      </c>
    </row>
    <row r="18" spans="1:14" x14ac:dyDescent="0.35">
      <c r="A18" t="s">
        <v>57</v>
      </c>
      <c r="B18" t="s">
        <v>58</v>
      </c>
      <c r="C18" t="s">
        <v>59</v>
      </c>
      <c r="D18" t="s">
        <v>42</v>
      </c>
      <c r="E18" s="4">
        <v>45005</v>
      </c>
      <c r="F18">
        <v>19</v>
      </c>
      <c r="G18" s="5">
        <v>16000000</v>
      </c>
      <c r="H18" s="5">
        <v>18000000</v>
      </c>
      <c r="I18" s="5">
        <f t="shared" si="0"/>
        <v>304000000</v>
      </c>
      <c r="J18" s="5">
        <f t="shared" si="1"/>
        <v>38000000</v>
      </c>
      <c r="K18" s="5">
        <v>100000</v>
      </c>
      <c r="L18" s="5">
        <f t="shared" si="2"/>
        <v>1200000</v>
      </c>
      <c r="M18" s="5">
        <f t="shared" si="3"/>
        <v>760000</v>
      </c>
      <c r="N18" s="5">
        <f t="shared" si="4"/>
        <v>1960000</v>
      </c>
    </row>
    <row r="19" spans="1:14" x14ac:dyDescent="0.35">
      <c r="A19" t="s">
        <v>60</v>
      </c>
      <c r="B19" t="s">
        <v>61</v>
      </c>
      <c r="C19" t="s">
        <v>62</v>
      </c>
      <c r="D19" t="s">
        <v>18</v>
      </c>
      <c r="E19" s="4">
        <v>45286</v>
      </c>
      <c r="F19">
        <v>15</v>
      </c>
      <c r="G19" s="5">
        <v>18000000</v>
      </c>
      <c r="H19" s="5">
        <v>22000000</v>
      </c>
      <c r="I19" s="5">
        <f t="shared" si="0"/>
        <v>270000000</v>
      </c>
      <c r="J19" s="5">
        <f t="shared" si="1"/>
        <v>60000000</v>
      </c>
      <c r="K19" s="5">
        <v>100000</v>
      </c>
      <c r="L19" s="5">
        <f t="shared" si="2"/>
        <v>1200000</v>
      </c>
      <c r="M19" s="5">
        <f t="shared" si="3"/>
        <v>1200000</v>
      </c>
      <c r="N19" s="5">
        <f t="shared" si="4"/>
        <v>2400000</v>
      </c>
    </row>
    <row r="20" spans="1:14" x14ac:dyDescent="0.35">
      <c r="A20" t="s">
        <v>63</v>
      </c>
      <c r="B20" t="s">
        <v>64</v>
      </c>
      <c r="C20" t="s">
        <v>25</v>
      </c>
      <c r="D20" t="s">
        <v>22</v>
      </c>
      <c r="E20" s="4">
        <v>44948</v>
      </c>
      <c r="F20">
        <v>15</v>
      </c>
      <c r="G20" s="5">
        <v>10000000</v>
      </c>
      <c r="H20" s="5">
        <v>15000000</v>
      </c>
      <c r="I20" s="5">
        <f t="shared" si="0"/>
        <v>150000000</v>
      </c>
      <c r="J20" s="5">
        <f t="shared" si="1"/>
        <v>75000000</v>
      </c>
      <c r="K20" s="5">
        <v>150000</v>
      </c>
      <c r="L20" s="5">
        <f t="shared" si="2"/>
        <v>1800000</v>
      </c>
      <c r="M20" s="5">
        <f t="shared" si="3"/>
        <v>1500000</v>
      </c>
      <c r="N20" s="5">
        <f t="shared" si="4"/>
        <v>3300000</v>
      </c>
    </row>
    <row r="21" spans="1:14" x14ac:dyDescent="0.35">
      <c r="A21" t="s">
        <v>65</v>
      </c>
      <c r="B21" t="s">
        <v>66</v>
      </c>
      <c r="C21" t="s">
        <v>38</v>
      </c>
      <c r="D21" t="s">
        <v>26</v>
      </c>
      <c r="E21" s="4">
        <v>44981</v>
      </c>
      <c r="F21">
        <v>15</v>
      </c>
      <c r="G21" s="5">
        <v>8000000</v>
      </c>
      <c r="H21" s="5">
        <v>12000000</v>
      </c>
      <c r="I21" s="5">
        <f t="shared" si="0"/>
        <v>120000000</v>
      </c>
      <c r="J21" s="5">
        <f t="shared" si="1"/>
        <v>60000000</v>
      </c>
      <c r="K21" s="5">
        <v>200000</v>
      </c>
      <c r="L21" s="5">
        <f t="shared" si="2"/>
        <v>2400000</v>
      </c>
      <c r="M21" s="5">
        <f t="shared" si="3"/>
        <v>1200000</v>
      </c>
      <c r="N21" s="5">
        <f t="shared" si="4"/>
        <v>3600000</v>
      </c>
    </row>
    <row r="22" spans="1:14" x14ac:dyDescent="0.35">
      <c r="A22" t="s">
        <v>67</v>
      </c>
      <c r="B22" t="s">
        <v>68</v>
      </c>
      <c r="C22" t="s">
        <v>59</v>
      </c>
      <c r="D22" t="s">
        <v>29</v>
      </c>
      <c r="E22" s="4">
        <v>45058</v>
      </c>
      <c r="F22">
        <v>19</v>
      </c>
      <c r="G22" s="5">
        <v>16000000</v>
      </c>
      <c r="H22" s="5">
        <v>18000000</v>
      </c>
      <c r="I22" s="5">
        <f t="shared" si="0"/>
        <v>304000000</v>
      </c>
      <c r="J22" s="5">
        <f t="shared" si="1"/>
        <v>38000000</v>
      </c>
      <c r="K22" s="5">
        <v>100000</v>
      </c>
      <c r="L22" s="5">
        <f t="shared" si="2"/>
        <v>1200000</v>
      </c>
      <c r="M22" s="5">
        <f t="shared" si="3"/>
        <v>760000</v>
      </c>
      <c r="N22" s="5">
        <f t="shared" si="4"/>
        <v>1960000</v>
      </c>
    </row>
    <row r="23" spans="1:14" x14ac:dyDescent="0.35">
      <c r="A23" t="s">
        <v>69</v>
      </c>
      <c r="B23" t="s">
        <v>70</v>
      </c>
      <c r="C23" t="s">
        <v>62</v>
      </c>
      <c r="D23" t="s">
        <v>32</v>
      </c>
      <c r="E23" s="4">
        <v>45149</v>
      </c>
      <c r="F23">
        <v>14</v>
      </c>
      <c r="G23" s="5">
        <v>18000000</v>
      </c>
      <c r="H23" s="5">
        <v>22000000</v>
      </c>
      <c r="I23" s="5">
        <f t="shared" si="0"/>
        <v>252000000</v>
      </c>
      <c r="J23" s="5">
        <f t="shared" si="1"/>
        <v>56000000</v>
      </c>
      <c r="K23" s="5">
        <v>150000</v>
      </c>
      <c r="L23" s="5">
        <f t="shared" si="2"/>
        <v>1800000</v>
      </c>
      <c r="M23" s="5">
        <f t="shared" si="3"/>
        <v>1120000</v>
      </c>
      <c r="N23" s="5">
        <f t="shared" si="4"/>
        <v>2920000</v>
      </c>
    </row>
    <row r="24" spans="1:14" x14ac:dyDescent="0.35">
      <c r="A24" t="s">
        <v>71</v>
      </c>
      <c r="B24" t="s">
        <v>72</v>
      </c>
      <c r="C24" t="s">
        <v>17</v>
      </c>
      <c r="D24" t="s">
        <v>35</v>
      </c>
      <c r="E24" s="4">
        <v>44964</v>
      </c>
      <c r="F24">
        <v>19</v>
      </c>
      <c r="G24" s="5">
        <v>20000000</v>
      </c>
      <c r="H24" s="5">
        <v>25000000</v>
      </c>
      <c r="I24" s="5">
        <f t="shared" si="0"/>
        <v>380000000</v>
      </c>
      <c r="J24" s="5">
        <f t="shared" si="1"/>
        <v>95000000</v>
      </c>
      <c r="K24" s="5">
        <v>150000</v>
      </c>
      <c r="L24" s="5">
        <f t="shared" si="2"/>
        <v>1800000</v>
      </c>
      <c r="M24" s="5">
        <f t="shared" si="3"/>
        <v>1900000</v>
      </c>
      <c r="N24" s="5">
        <f t="shared" si="4"/>
        <v>3700000</v>
      </c>
    </row>
    <row r="25" spans="1:14" x14ac:dyDescent="0.35">
      <c r="A25" t="s">
        <v>73</v>
      </c>
      <c r="B25" t="s">
        <v>74</v>
      </c>
      <c r="C25" t="s">
        <v>59</v>
      </c>
      <c r="D25" t="s">
        <v>39</v>
      </c>
      <c r="E25" s="4">
        <v>45013</v>
      </c>
      <c r="F25">
        <v>14</v>
      </c>
      <c r="G25" s="5">
        <v>16000000</v>
      </c>
      <c r="H25" s="5">
        <v>18000000</v>
      </c>
      <c r="I25" s="5">
        <f t="shared" si="0"/>
        <v>224000000</v>
      </c>
      <c r="J25" s="5">
        <f t="shared" si="1"/>
        <v>28000000</v>
      </c>
      <c r="K25" s="5">
        <v>130000</v>
      </c>
      <c r="L25" s="5">
        <f t="shared" si="2"/>
        <v>1560000</v>
      </c>
      <c r="M25" s="5">
        <f t="shared" si="3"/>
        <v>560000</v>
      </c>
      <c r="N25" s="5">
        <f t="shared" si="4"/>
        <v>2120000</v>
      </c>
    </row>
    <row r="26" spans="1:14" x14ac:dyDescent="0.35">
      <c r="A26" t="s">
        <v>75</v>
      </c>
      <c r="B26" t="s">
        <v>76</v>
      </c>
      <c r="C26" t="s">
        <v>62</v>
      </c>
      <c r="D26" t="s">
        <v>42</v>
      </c>
      <c r="E26" s="4">
        <v>45235</v>
      </c>
      <c r="F26">
        <v>18</v>
      </c>
      <c r="G26" s="5">
        <v>18000000</v>
      </c>
      <c r="H26" s="5">
        <v>22000000</v>
      </c>
      <c r="I26" s="5">
        <f t="shared" si="0"/>
        <v>324000000</v>
      </c>
      <c r="J26" s="5">
        <f t="shared" si="1"/>
        <v>72000000</v>
      </c>
      <c r="K26" s="5">
        <v>100000</v>
      </c>
      <c r="L26" s="5">
        <f t="shared" si="2"/>
        <v>1200000</v>
      </c>
      <c r="M26" s="5">
        <f t="shared" si="3"/>
        <v>1440000</v>
      </c>
      <c r="N26" s="5">
        <f t="shared" si="4"/>
        <v>2640000</v>
      </c>
    </row>
    <row r="27" spans="1:14" x14ac:dyDescent="0.35">
      <c r="A27" t="s">
        <v>77</v>
      </c>
      <c r="B27" t="s">
        <v>78</v>
      </c>
      <c r="C27" t="s">
        <v>25</v>
      </c>
      <c r="D27" t="s">
        <v>18</v>
      </c>
      <c r="E27" s="4">
        <v>45060</v>
      </c>
      <c r="F27">
        <v>16</v>
      </c>
      <c r="G27" s="5">
        <v>10000000</v>
      </c>
      <c r="H27" s="5">
        <v>15000000</v>
      </c>
      <c r="I27" s="5">
        <f t="shared" si="0"/>
        <v>160000000</v>
      </c>
      <c r="J27" s="5">
        <f t="shared" si="1"/>
        <v>80000000</v>
      </c>
      <c r="K27" s="5">
        <v>100000</v>
      </c>
      <c r="L27" s="5">
        <f t="shared" si="2"/>
        <v>1200000</v>
      </c>
      <c r="M27" s="5">
        <f t="shared" si="3"/>
        <v>1600000</v>
      </c>
      <c r="N27" s="5">
        <f t="shared" si="4"/>
        <v>2800000</v>
      </c>
    </row>
    <row r="28" spans="1:14" x14ac:dyDescent="0.35">
      <c r="A28" t="s">
        <v>79</v>
      </c>
      <c r="B28" t="s">
        <v>80</v>
      </c>
      <c r="C28" t="s">
        <v>38</v>
      </c>
      <c r="D28" t="s">
        <v>22</v>
      </c>
      <c r="E28" s="4">
        <v>45102</v>
      </c>
      <c r="F28">
        <v>15</v>
      </c>
      <c r="G28" s="5">
        <v>8000000</v>
      </c>
      <c r="H28" s="5">
        <v>12000000</v>
      </c>
      <c r="I28" s="5">
        <f t="shared" si="0"/>
        <v>120000000</v>
      </c>
      <c r="J28" s="5">
        <f t="shared" si="1"/>
        <v>60000000</v>
      </c>
      <c r="K28" s="5">
        <v>150000</v>
      </c>
      <c r="L28" s="5">
        <f t="shared" si="2"/>
        <v>1800000</v>
      </c>
      <c r="M28" s="5">
        <f t="shared" si="3"/>
        <v>1200000</v>
      </c>
      <c r="N28" s="5">
        <f t="shared" si="4"/>
        <v>3000000</v>
      </c>
    </row>
    <row r="29" spans="1:14" x14ac:dyDescent="0.35">
      <c r="A29" t="s">
        <v>81</v>
      </c>
      <c r="B29" t="s">
        <v>82</v>
      </c>
      <c r="C29" t="s">
        <v>17</v>
      </c>
      <c r="D29" t="s">
        <v>26</v>
      </c>
      <c r="E29" s="4">
        <v>45257</v>
      </c>
      <c r="F29">
        <v>17</v>
      </c>
      <c r="G29" s="5">
        <v>20000000</v>
      </c>
      <c r="H29" s="5">
        <v>25000000</v>
      </c>
      <c r="I29" s="5">
        <f t="shared" si="0"/>
        <v>340000000</v>
      </c>
      <c r="J29" s="5">
        <f t="shared" si="1"/>
        <v>85000000</v>
      </c>
      <c r="K29" s="5">
        <v>200000</v>
      </c>
      <c r="L29" s="5">
        <f t="shared" si="2"/>
        <v>2400000</v>
      </c>
      <c r="M29" s="5">
        <f t="shared" si="3"/>
        <v>1700000</v>
      </c>
      <c r="N29" s="5">
        <f t="shared" si="4"/>
        <v>4100000</v>
      </c>
    </row>
    <row r="30" spans="1:14" x14ac:dyDescent="0.35">
      <c r="A30" t="s">
        <v>83</v>
      </c>
      <c r="B30" t="s">
        <v>84</v>
      </c>
      <c r="C30" t="s">
        <v>21</v>
      </c>
      <c r="D30" t="s">
        <v>29</v>
      </c>
      <c r="E30" s="4">
        <v>45092</v>
      </c>
      <c r="F30">
        <v>14</v>
      </c>
      <c r="G30" s="5">
        <v>15000000</v>
      </c>
      <c r="H30" s="5">
        <v>20000000</v>
      </c>
      <c r="I30" s="5">
        <f t="shared" si="0"/>
        <v>210000000</v>
      </c>
      <c r="J30" s="5">
        <f t="shared" si="1"/>
        <v>70000000</v>
      </c>
      <c r="K30" s="5">
        <v>100000</v>
      </c>
      <c r="L30" s="5">
        <f t="shared" si="2"/>
        <v>1200000</v>
      </c>
      <c r="M30" s="5">
        <f t="shared" si="3"/>
        <v>1400000</v>
      </c>
      <c r="N30" s="5">
        <f t="shared" si="4"/>
        <v>2600000</v>
      </c>
    </row>
    <row r="31" spans="1:14" x14ac:dyDescent="0.35">
      <c r="A31" t="s">
        <v>85</v>
      </c>
      <c r="B31" t="s">
        <v>86</v>
      </c>
      <c r="C31" t="s">
        <v>25</v>
      </c>
      <c r="D31" t="s">
        <v>32</v>
      </c>
      <c r="E31" s="4">
        <v>44987</v>
      </c>
      <c r="F31">
        <v>16</v>
      </c>
      <c r="G31" s="5">
        <v>10000000</v>
      </c>
      <c r="H31" s="5">
        <v>15000000</v>
      </c>
      <c r="I31" s="5">
        <f t="shared" si="0"/>
        <v>160000000</v>
      </c>
      <c r="J31" s="5">
        <f t="shared" si="1"/>
        <v>80000000</v>
      </c>
      <c r="K31" s="5">
        <v>150000</v>
      </c>
      <c r="L31" s="5">
        <f t="shared" si="2"/>
        <v>1800000</v>
      </c>
      <c r="M31" s="5">
        <f t="shared" si="3"/>
        <v>1600000</v>
      </c>
      <c r="N31" s="5">
        <f t="shared" si="4"/>
        <v>3400000</v>
      </c>
    </row>
    <row r="32" spans="1:14" x14ac:dyDescent="0.35">
      <c r="A32" t="s">
        <v>87</v>
      </c>
      <c r="B32" t="s">
        <v>88</v>
      </c>
      <c r="C32" t="s">
        <v>17</v>
      </c>
      <c r="D32" t="s">
        <v>35</v>
      </c>
      <c r="E32" s="4">
        <v>45163</v>
      </c>
      <c r="F32">
        <v>19</v>
      </c>
      <c r="G32" s="5">
        <v>20000000</v>
      </c>
      <c r="H32" s="5">
        <v>25000000</v>
      </c>
      <c r="I32" s="5">
        <f t="shared" si="0"/>
        <v>380000000</v>
      </c>
      <c r="J32" s="5">
        <f t="shared" si="1"/>
        <v>95000000</v>
      </c>
      <c r="K32" s="5">
        <v>150000</v>
      </c>
      <c r="L32" s="5">
        <f t="shared" si="2"/>
        <v>1800000</v>
      </c>
      <c r="M32" s="5">
        <f t="shared" si="3"/>
        <v>1900000</v>
      </c>
      <c r="N32" s="5">
        <f t="shared" si="4"/>
        <v>3700000</v>
      </c>
    </row>
    <row r="33" spans="1:14" x14ac:dyDescent="0.35">
      <c r="A33" t="s">
        <v>89</v>
      </c>
      <c r="B33" t="s">
        <v>90</v>
      </c>
      <c r="C33" t="s">
        <v>25</v>
      </c>
      <c r="D33" t="s">
        <v>39</v>
      </c>
      <c r="E33" s="4">
        <v>44970</v>
      </c>
      <c r="F33">
        <v>12</v>
      </c>
      <c r="G33" s="5">
        <v>10000000</v>
      </c>
      <c r="H33" s="5">
        <v>15000000</v>
      </c>
      <c r="I33" s="5">
        <f t="shared" si="0"/>
        <v>120000000</v>
      </c>
      <c r="J33" s="5">
        <f t="shared" si="1"/>
        <v>60000000</v>
      </c>
      <c r="K33" s="5">
        <v>130000</v>
      </c>
      <c r="L33" s="5">
        <f t="shared" si="2"/>
        <v>1560000</v>
      </c>
      <c r="M33" s="5">
        <f t="shared" si="3"/>
        <v>1200000</v>
      </c>
      <c r="N33" s="5">
        <f t="shared" si="4"/>
        <v>2760000</v>
      </c>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SALES BY REPT</vt:lpstr>
      <vt:lpstr>SALES BY PRODUCT (2)</vt:lpstr>
      <vt:lpstr>SALES BY PRODUCT (3)</vt:lpstr>
      <vt:lpstr>sales by region</vt:lpstr>
      <vt:lpstr>SALES BY QUANTITY</vt:lpstr>
      <vt:lpstr>SALES BY PRODUCT</vt:lpstr>
      <vt:lpstr>SALES BY PRODUCT (4)</vt:lpstr>
      <vt:lpstr>W</vt:lpstr>
      <vt:lpstr>Sheet2</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Otieno</dc:creator>
  <cp:lastModifiedBy>charity phonziah</cp:lastModifiedBy>
  <dcterms:created xsi:type="dcterms:W3CDTF">2024-08-28T09:54:38Z</dcterms:created>
  <dcterms:modified xsi:type="dcterms:W3CDTF">2024-08-28T14:14:57Z</dcterms:modified>
</cp:coreProperties>
</file>