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Code\CharityWater\india-mark-ii\am\"/>
    </mc:Choice>
  </mc:AlternateContent>
  <xr:revisionPtr revIDLastSave="0" documentId="13_ncr:1_{46E90C78-5B75-4CC5-AD3A-3202E594AE4E}" xr6:coauthVersionLast="45" xr6:coauthVersionMax="45" xr10:uidLastSave="{00000000-0000-0000-0000-000000000000}"/>
  <bookViews>
    <workbookView xWindow="30030" yWindow="960" windowWidth="21600" windowHeight="11385" xr2:uid="{00000000-000D-0000-FFFF-FFFF00000000}"/>
  </bookViews>
  <sheets>
    <sheet name="External Flash" sheetId="1" r:id="rId1"/>
  </sheets>
  <definedNames>
    <definedName name="Z_3BF4C73A_0F84_40AF_9E88_56B193CCF7B3_.wvu.Cols" localSheetId="0" hidden="1">'External Flash'!$F:$H</definedName>
  </definedNames>
  <calcPr calcId="191029"/>
  <customWorkbookViews>
    <customWorkbookView name="Billy Neuson - Personal View" guid="{3BF4C73A-0F84-40AF-9E88-56B193CCF7B3}" mergeInterval="0" personalView="1" maximized="1" xWindow="1" yWindow="1" windowWidth="1920" windowHeight="100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1" l="1"/>
  <c r="I37" i="1" l="1"/>
  <c r="H39" i="1"/>
  <c r="E39" i="1" s="1"/>
  <c r="C39" i="1"/>
  <c r="H38" i="1"/>
  <c r="E38" i="1" s="1"/>
  <c r="C38" i="1"/>
  <c r="S17" i="1" l="1"/>
  <c r="S18" i="1" a="1"/>
  <c r="S18" i="1" s="1"/>
  <c r="H15" i="1" l="1"/>
  <c r="E15" i="1" s="1"/>
  <c r="C15" i="1"/>
  <c r="F16" i="1" l="1"/>
  <c r="H16" i="1" s="1"/>
  <c r="F17" i="1" s="1"/>
  <c r="H17" i="1" s="1"/>
  <c r="F18" i="1" s="1"/>
  <c r="H18" i="1" s="1"/>
  <c r="E16" i="1" l="1"/>
  <c r="C16" i="1"/>
  <c r="E17" i="1"/>
  <c r="C18" i="1"/>
  <c r="C17" i="1"/>
  <c r="F19" i="1"/>
  <c r="E18" i="1"/>
  <c r="H19" i="1" l="1"/>
  <c r="F20" i="1" s="1"/>
  <c r="C19" i="1"/>
  <c r="H20" i="1" l="1"/>
  <c r="C20" i="1"/>
  <c r="E19" i="1"/>
  <c r="E20" i="1" l="1"/>
  <c r="F21" i="1"/>
  <c r="H21" i="1" l="1"/>
  <c r="C21" i="1"/>
  <c r="F22" i="1" l="1"/>
  <c r="E21" i="1"/>
  <c r="C22" i="1" l="1"/>
  <c r="H22" i="1"/>
  <c r="E22" i="1" l="1"/>
  <c r="F23" i="1"/>
  <c r="C23" i="1" l="1"/>
  <c r="H23" i="1"/>
  <c r="F24" i="1" l="1"/>
  <c r="E23" i="1"/>
  <c r="H24" i="1" l="1"/>
  <c r="C24" i="1"/>
  <c r="F25" i="1" l="1"/>
  <c r="E24" i="1"/>
  <c r="C25" i="1" l="1"/>
  <c r="H25" i="1"/>
  <c r="F26" i="1" l="1"/>
  <c r="E25" i="1"/>
  <c r="H26" i="1" l="1"/>
  <c r="C26" i="1"/>
  <c r="F27" i="1" l="1"/>
  <c r="E26" i="1"/>
  <c r="H27" i="1" l="1"/>
  <c r="F28" i="1" s="1"/>
  <c r="C27" i="1"/>
  <c r="C28" i="1" l="1"/>
  <c r="H28" i="1"/>
  <c r="F29" i="1" s="1"/>
  <c r="E27" i="1"/>
  <c r="H29" i="1" l="1"/>
  <c r="C29" i="1"/>
  <c r="E28" i="1"/>
  <c r="F30" i="1" l="1"/>
  <c r="E29" i="1"/>
  <c r="H30" i="1" l="1"/>
  <c r="C30" i="1"/>
  <c r="E30" i="1" l="1"/>
  <c r="F31" i="1"/>
  <c r="H31" i="1" l="1"/>
  <c r="C31" i="1"/>
  <c r="E31" i="1" l="1"/>
  <c r="C32" i="1" l="1"/>
  <c r="H32" i="1"/>
  <c r="F33" i="1" l="1"/>
  <c r="E32" i="1"/>
  <c r="H33" i="1" l="1"/>
  <c r="C33" i="1"/>
  <c r="F34" i="1" l="1"/>
  <c r="E33" i="1"/>
  <c r="H34" i="1" l="1"/>
  <c r="C34" i="1"/>
  <c r="F35" i="1" l="1"/>
  <c r="E34" i="1"/>
  <c r="H35" i="1" l="1"/>
  <c r="C35" i="1"/>
  <c r="F36" i="1" l="1"/>
  <c r="E35" i="1"/>
  <c r="H36" i="1" l="1"/>
  <c r="C36" i="1"/>
  <c r="F37" i="1" l="1"/>
  <c r="E36" i="1"/>
  <c r="H37" i="1" l="1"/>
  <c r="C37" i="1"/>
  <c r="E37" i="1" l="1"/>
  <c r="R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<sst xmlns="http://schemas.openxmlformats.org/spreadsheetml/2006/main" count="225" uniqueCount="64">
  <si>
    <t>Address</t>
  </si>
  <si>
    <t>(HEX)</t>
  </si>
  <si>
    <t>Length</t>
  </si>
  <si>
    <t>(DEC)</t>
  </si>
  <si>
    <t>Storage Format</t>
  </si>
  <si>
    <t>Byte Order</t>
  </si>
  <si>
    <t>R/W</t>
  </si>
  <si>
    <t>-</t>
  </si>
  <si>
    <r>
      <rPr>
        <b/>
        <sz val="11"/>
        <color rgb="FFFF0000"/>
        <rFont val="Calibri"/>
        <family val="2"/>
        <scheme val="minor"/>
      </rPr>
      <t xml:space="preserve">Red and Bold </t>
    </r>
    <r>
      <rPr>
        <sz val="11"/>
        <color theme="1"/>
        <rFont val="Calibri"/>
        <family val="2"/>
        <scheme val="minor"/>
      </rPr>
      <t>addresses are fixed to force sections to align with sector boundaries. The rest are computed based on field length.</t>
    </r>
  </si>
  <si>
    <t>Section Names</t>
  </si>
  <si>
    <t>UNSIGNED</t>
  </si>
  <si>
    <t>LSB-MSB</t>
  </si>
  <si>
    <t>Minimum</t>
  </si>
  <si>
    <t>Maximum</t>
  </si>
  <si>
    <t>Default</t>
  </si>
  <si>
    <t>Look up table values</t>
  </si>
  <si>
    <t>Scaling Units</t>
  </si>
  <si>
    <t>Offset</t>
  </si>
  <si>
    <t>Scaling Multiplier</t>
  </si>
  <si>
    <t>NA</t>
  </si>
  <si>
    <t>Configuration/Device Info</t>
  </si>
  <si>
    <t>reserved configs</t>
  </si>
  <si>
    <t>NVM version:</t>
  </si>
  <si>
    <t>Most recent activation date:</t>
  </si>
  <si>
    <t>First activation date:</t>
  </si>
  <si>
    <r>
      <t>Most recent deactivation date:</t>
    </r>
    <r>
      <rPr>
        <sz val="10"/>
        <color theme="1"/>
        <rFont val="Times New Roman"/>
        <family val="1"/>
      </rPr>
      <t xml:space="preserve"> </t>
    </r>
  </si>
  <si>
    <t>Number of activatons:</t>
  </si>
  <si>
    <t>Number of deactivations:</t>
  </si>
  <si>
    <t>Reset state:</t>
  </si>
  <si>
    <t>32 bit Unix EPOCH</t>
  </si>
  <si>
    <t>33 bit Unix EPOCH</t>
  </si>
  <si>
    <t>34 bit Unix EPOCH</t>
  </si>
  <si>
    <t>Checksum:</t>
  </si>
  <si>
    <t>Section type:</t>
  </si>
  <si>
    <t>Number of entries</t>
  </si>
  <si>
    <t>Entry length:</t>
  </si>
  <si>
    <t>Current Address:</t>
  </si>
  <si>
    <t>APP_NVM_SECT_TYPE_DEVICE_INFO</t>
  </si>
  <si>
    <t>Current state:</t>
  </si>
  <si>
    <t>=Entry Length * Number Entries + header offset</t>
  </si>
  <si>
    <t>65,535‬</t>
  </si>
  <si>
    <t>Name/Description</t>
  </si>
  <si>
    <t>R</t>
  </si>
  <si>
    <t>AM FLASH Memory Map</t>
  </si>
  <si>
    <r>
      <t>Part Number: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MT29F1G01</t>
    </r>
  </si>
  <si>
    <t>FLASH page size is 2048 usable bytes + 128 byte header</t>
  </si>
  <si>
    <t>HEX</t>
  </si>
  <si>
    <t>FW Image A</t>
  </si>
  <si>
    <t>FW Image B</t>
  </si>
  <si>
    <t>Firmware Image A:</t>
  </si>
  <si>
    <t>Firmware Image B:</t>
  </si>
  <si>
    <t>Number bytes: 2^30 / 8 = 134,217,728‬
Last usable address: 0x7FF FFFF</t>
  </si>
  <si>
    <t>FLASH block size is 64 pages</t>
  </si>
  <si>
    <t>NOT_VALID</t>
  </si>
  <si>
    <t>Sensot Data Log Entries:</t>
  </si>
  <si>
    <t>Magnet present:</t>
  </si>
  <si>
    <t>BOOL</t>
  </si>
  <si>
    <t>TRUE/FALSE</t>
  </si>
  <si>
    <t>FW Version Copy On Device</t>
  </si>
  <si>
    <t>0 = UNKNOWN</t>
  </si>
  <si>
    <t>Sensor Data Daily Logs With Header</t>
  </si>
  <si>
    <t>APP_NVM_SECT_TYPE_DAILY_REPORTS_WITH_HEADER</t>
  </si>
  <si>
    <t>32768/Entry len</t>
  </si>
  <si>
    <t>MIN erase size is 1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</si>
</sst>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ourier"/>
      <family val="3"/>
    </font>
    <font>
      <b/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4" xfId="0" applyBorder="1"/>
    <xf numFmtId="0" fontId="1" fillId="0" borderId="13" xfId="0" applyFont="1" applyBorder="1" applyAlignment="1">
      <alignment horizontal="right" vertical="center" wrapText="1"/>
    </xf>
    <xf numFmtId="0" fontId="4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ont="1" applyAlignment="1">
      <alignment horizontal="left"/>
    </xf>
    <xf numFmtId="1" fontId="8" fillId="0" borderId="13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4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5" borderId="1" xfId="0" applyFill="1" applyBorder="1"/>
    <xf numFmtId="0" fontId="6" fillId="5" borderId="10" xfId="0" applyFont="1" applyFill="1" applyBorder="1" applyAlignment="1">
      <alignment horizontal="center"/>
    </xf>
    <xf numFmtId="0" fontId="0" fillId="5" borderId="10" xfId="0" applyFill="1" applyBorder="1"/>
    <xf numFmtId="0" fontId="0" fillId="5" borderId="2" xfId="0" applyFill="1" applyBorder="1"/>
    <xf numFmtId="0" fontId="0" fillId="5" borderId="3" xfId="0" applyFill="1" applyBorder="1"/>
    <xf numFmtId="0" fontId="6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0" fillId="5" borderId="10" xfId="0" applyNumberFormat="1" applyFill="1" applyBorder="1"/>
    <xf numFmtId="0" fontId="0" fillId="5" borderId="0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textRotation="90" wrapText="1"/>
    </xf>
    <xf numFmtId="0" fontId="0" fillId="5" borderId="0" xfId="0" applyFill="1" applyBorder="1"/>
    <xf numFmtId="49" fontId="0" fillId="5" borderId="0" xfId="0" applyNumberFormat="1" applyFill="1" applyBorder="1"/>
    <xf numFmtId="0" fontId="0" fillId="5" borderId="4" xfId="0" applyFill="1" applyBorder="1"/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 textRotation="90" wrapText="1"/>
    </xf>
    <xf numFmtId="0" fontId="2" fillId="8" borderId="14" xfId="0" applyFont="1" applyFill="1" applyBorder="1" applyAlignment="1">
      <alignment horizontal="center" vertical="center" textRotation="90" wrapText="1"/>
    </xf>
    <xf numFmtId="0" fontId="0" fillId="5" borderId="5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1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13" fillId="0" borderId="1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3"/>
  <sheetViews>
    <sheetView tabSelected="1" zoomScale="60" zoomScaleNormal="60" workbookViewId="0">
      <selection activeCell="L3" sqref="L3"/>
    </sheetView>
  </sheetViews>
  <sheetFormatPr defaultRowHeight="15" x14ac:dyDescent="0.25"/>
  <cols>
    <col min="3" max="3" width="13" style="13" customWidth="1"/>
    <col min="4" max="4" width="1.5703125" style="15" bestFit="1" customWidth="1"/>
    <col min="5" max="5" width="13" style="13" bestFit="1" customWidth="1"/>
    <col min="6" max="6" width="16.140625" style="4" customWidth="1"/>
    <col min="7" max="7" width="1.5703125" style="4" customWidth="1"/>
    <col min="8" max="8" width="10.140625" style="4" customWidth="1"/>
    <col min="9" max="9" width="10.5703125" bestFit="1" customWidth="1"/>
    <col min="10" max="10" width="11" customWidth="1"/>
    <col min="11" max="11" width="6.7109375" customWidth="1"/>
    <col min="12" max="12" width="51.140625" customWidth="1"/>
    <col min="13" max="16" width="32.28515625" customWidth="1"/>
    <col min="17" max="17" width="13.28515625" customWidth="1"/>
    <col min="18" max="18" width="18" customWidth="1"/>
    <col min="19" max="19" width="65.28515625" customWidth="1"/>
  </cols>
  <sheetData>
    <row r="1" spans="1:20" ht="15.75" thickBot="1" x14ac:dyDescent="0.3"/>
    <row r="2" spans="1:20" x14ac:dyDescent="0.25">
      <c r="B2" s="44" t="s">
        <v>44</v>
      </c>
      <c r="C2" s="45"/>
      <c r="D2" s="46"/>
      <c r="E2" s="46"/>
      <c r="F2" s="53"/>
      <c r="G2" s="45"/>
      <c r="H2" s="47"/>
      <c r="J2" s="17"/>
      <c r="K2" s="13"/>
      <c r="P2" s="17"/>
      <c r="Q2" s="13"/>
    </row>
    <row r="3" spans="1:20" x14ac:dyDescent="0.25">
      <c r="B3" s="48" t="s">
        <v>52</v>
      </c>
      <c r="C3" s="49"/>
      <c r="D3" s="59"/>
      <c r="E3" s="59"/>
      <c r="F3" s="60"/>
      <c r="G3" s="49"/>
      <c r="H3" s="61"/>
      <c r="J3" s="17"/>
      <c r="K3" s="13"/>
      <c r="P3" s="17"/>
      <c r="Q3" s="13"/>
    </row>
    <row r="4" spans="1:20" x14ac:dyDescent="0.25">
      <c r="B4" s="48" t="s">
        <v>63</v>
      </c>
      <c r="C4" s="49"/>
      <c r="D4" s="59"/>
      <c r="E4" s="59"/>
      <c r="F4" s="60"/>
      <c r="G4" s="49"/>
      <c r="H4" s="61"/>
      <c r="J4" s="17"/>
      <c r="K4" s="13"/>
      <c r="P4" s="17"/>
      <c r="Q4" s="13"/>
    </row>
    <row r="5" spans="1:20" x14ac:dyDescent="0.25">
      <c r="B5" s="48" t="s">
        <v>45</v>
      </c>
      <c r="C5" s="49"/>
      <c r="D5" s="50"/>
      <c r="E5" s="49"/>
      <c r="F5" s="54"/>
      <c r="G5" s="54"/>
      <c r="H5" s="55"/>
    </row>
    <row r="6" spans="1:20" ht="30" customHeight="1" thickBot="1" x14ac:dyDescent="0.3">
      <c r="B6" s="69" t="s">
        <v>51</v>
      </c>
      <c r="C6" s="70"/>
      <c r="D6" s="70"/>
      <c r="E6" s="70"/>
      <c r="F6" s="70"/>
      <c r="G6" s="70"/>
      <c r="H6" s="71"/>
      <c r="L6" s="4"/>
    </row>
    <row r="7" spans="1:20" x14ac:dyDescent="0.25">
      <c r="E7" s="18"/>
    </row>
    <row r="8" spans="1:20" x14ac:dyDescent="0.25">
      <c r="E8" s="18"/>
    </row>
    <row r="9" spans="1:20" x14ac:dyDescent="0.25">
      <c r="B9" t="s">
        <v>8</v>
      </c>
    </row>
    <row r="10" spans="1:20" ht="38.25" customHeight="1" thickBot="1" x14ac:dyDescent="0.45">
      <c r="B10" s="72" t="s">
        <v>43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</row>
    <row r="11" spans="1:20" x14ac:dyDescent="0.25">
      <c r="B11" s="85" t="s">
        <v>9</v>
      </c>
      <c r="C11" s="87"/>
      <c r="D11" s="87"/>
      <c r="E11" s="88"/>
      <c r="F11" s="82"/>
      <c r="G11" s="83"/>
      <c r="H11" s="84"/>
      <c r="I11" s="9"/>
      <c r="J11" s="9"/>
      <c r="K11" s="10"/>
      <c r="L11" s="1"/>
      <c r="M11" s="21"/>
      <c r="N11" s="79" t="s">
        <v>15</v>
      </c>
      <c r="O11" s="80"/>
      <c r="P11" s="80"/>
      <c r="Q11" s="80"/>
      <c r="R11" s="80"/>
      <c r="S11" s="81"/>
    </row>
    <row r="12" spans="1:20" ht="25.5" x14ac:dyDescent="0.25">
      <c r="A12" s="5"/>
      <c r="B12" s="86"/>
      <c r="C12" s="89" t="s">
        <v>0</v>
      </c>
      <c r="D12" s="89"/>
      <c r="E12" s="90"/>
      <c r="F12" s="73" t="s">
        <v>0</v>
      </c>
      <c r="G12" s="74"/>
      <c r="H12" s="75"/>
      <c r="I12" s="8" t="s">
        <v>2</v>
      </c>
      <c r="J12" s="8" t="s">
        <v>4</v>
      </c>
      <c r="K12" s="8" t="s">
        <v>5</v>
      </c>
      <c r="L12" s="36" t="s">
        <v>6</v>
      </c>
      <c r="M12" s="43" t="s">
        <v>41</v>
      </c>
      <c r="N12" s="42" t="s">
        <v>17</v>
      </c>
      <c r="O12" s="25" t="s">
        <v>16</v>
      </c>
      <c r="P12" s="25" t="s">
        <v>18</v>
      </c>
      <c r="Q12" s="25" t="s">
        <v>12</v>
      </c>
      <c r="R12" s="26" t="s">
        <v>13</v>
      </c>
      <c r="S12" s="22" t="s">
        <v>14</v>
      </c>
      <c r="T12" s="7"/>
    </row>
    <row r="13" spans="1:20" x14ac:dyDescent="0.25">
      <c r="A13" s="5"/>
      <c r="B13" s="86"/>
      <c r="C13" s="89" t="s">
        <v>1</v>
      </c>
      <c r="D13" s="89"/>
      <c r="E13" s="90"/>
      <c r="F13" s="73" t="s">
        <v>3</v>
      </c>
      <c r="G13" s="74"/>
      <c r="H13" s="75"/>
      <c r="I13" s="8" t="s">
        <v>3</v>
      </c>
      <c r="J13" s="11"/>
      <c r="K13" s="11"/>
      <c r="L13" s="11"/>
      <c r="M13" s="20"/>
      <c r="N13" s="27" t="s">
        <v>3</v>
      </c>
      <c r="O13" s="27"/>
      <c r="P13" s="27" t="s">
        <v>3</v>
      </c>
      <c r="Q13" s="27" t="s">
        <v>3</v>
      </c>
      <c r="R13" s="28" t="s">
        <v>3</v>
      </c>
      <c r="S13" s="29"/>
    </row>
    <row r="14" spans="1:20" ht="15.75" thickBot="1" x14ac:dyDescent="0.3">
      <c r="B14" s="86"/>
      <c r="C14" s="91"/>
      <c r="D14" s="91"/>
      <c r="E14" s="92"/>
      <c r="F14" s="76"/>
      <c r="G14" s="77"/>
      <c r="H14" s="78"/>
      <c r="I14" s="12"/>
      <c r="J14" s="12"/>
      <c r="K14" s="12"/>
      <c r="L14" s="12"/>
      <c r="M14" s="23"/>
      <c r="N14" s="30"/>
      <c r="O14" s="30"/>
      <c r="P14" s="30"/>
      <c r="Q14" s="30"/>
      <c r="R14" s="31"/>
      <c r="S14" s="32"/>
    </row>
    <row r="15" spans="1:20" ht="26.25" customHeight="1" thickBot="1" x14ac:dyDescent="0.3">
      <c r="B15" s="93" t="s">
        <v>20</v>
      </c>
      <c r="C15" s="41" t="str">
        <f>DEC2HEX(F15,8)</f>
        <v>00042000</v>
      </c>
      <c r="D15" s="16" t="s">
        <v>7</v>
      </c>
      <c r="E15" s="14" t="str">
        <f>DEC2HEX(H15,8)</f>
        <v>00042000</v>
      </c>
      <c r="F15" s="19">
        <v>270336</v>
      </c>
      <c r="G15" s="16" t="s">
        <v>7</v>
      </c>
      <c r="H15" s="3">
        <f>F15+I15-1</f>
        <v>270336</v>
      </c>
      <c r="I15" s="2">
        <v>1</v>
      </c>
      <c r="J15" s="2" t="s">
        <v>10</v>
      </c>
      <c r="K15" s="35" t="s">
        <v>7</v>
      </c>
      <c r="L15" s="35" t="s">
        <v>42</v>
      </c>
      <c r="M15" s="24" t="s">
        <v>33</v>
      </c>
      <c r="N15" s="33">
        <v>0</v>
      </c>
      <c r="O15" s="33" t="s">
        <v>19</v>
      </c>
      <c r="P15" s="33">
        <v>1</v>
      </c>
      <c r="Q15" s="33">
        <v>0</v>
      </c>
      <c r="R15" s="33">
        <v>255</v>
      </c>
      <c r="S15" s="33" t="s">
        <v>37</v>
      </c>
    </row>
    <row r="16" spans="1:20" ht="26.25" thickBot="1" x14ac:dyDescent="0.3">
      <c r="B16" s="94"/>
      <c r="C16" s="41" t="str">
        <f>DEC2HEX(F16,8)</f>
        <v>00042001</v>
      </c>
      <c r="D16" s="16" t="s">
        <v>7</v>
      </c>
      <c r="E16" s="14" t="str">
        <f>DEC2HEX(H16,8)</f>
        <v>00042002</v>
      </c>
      <c r="F16" s="6">
        <f>H15+1</f>
        <v>270337</v>
      </c>
      <c r="G16" s="16" t="s">
        <v>7</v>
      </c>
      <c r="H16" s="3">
        <f>F16+I16-1</f>
        <v>270338</v>
      </c>
      <c r="I16" s="35">
        <v>2</v>
      </c>
      <c r="J16" s="2" t="s">
        <v>10</v>
      </c>
      <c r="K16" s="35" t="s">
        <v>11</v>
      </c>
      <c r="L16" s="35" t="s">
        <v>6</v>
      </c>
      <c r="M16" s="24" t="s">
        <v>34</v>
      </c>
      <c r="N16" s="33">
        <v>0</v>
      </c>
      <c r="O16" s="33" t="s">
        <v>19</v>
      </c>
      <c r="P16" s="33">
        <v>1</v>
      </c>
      <c r="Q16" s="33">
        <v>0</v>
      </c>
      <c r="R16" s="33" t="s">
        <v>40</v>
      </c>
      <c r="S16" s="37">
        <v>1</v>
      </c>
    </row>
    <row r="17" spans="2:19" ht="26.25" thickBot="1" x14ac:dyDescent="0.3">
      <c r="B17" s="94"/>
      <c r="C17" s="41" t="str">
        <f>DEC2HEX(F17,8)</f>
        <v>00042003</v>
      </c>
      <c r="D17" s="16" t="s">
        <v>7</v>
      </c>
      <c r="E17" s="14" t="str">
        <f>DEC2HEX(H17,8)</f>
        <v>00042006</v>
      </c>
      <c r="F17" s="6">
        <f t="shared" ref="F17:F19" si="0">H16+1</f>
        <v>270339</v>
      </c>
      <c r="G17" s="16" t="s">
        <v>7</v>
      </c>
      <c r="H17" s="3">
        <f>F17+I17-1</f>
        <v>270342</v>
      </c>
      <c r="I17" s="35">
        <v>4</v>
      </c>
      <c r="J17" s="2" t="s">
        <v>10</v>
      </c>
      <c r="K17" s="35" t="s">
        <v>11</v>
      </c>
      <c r="L17" s="35" t="s">
        <v>6</v>
      </c>
      <c r="M17" s="24" t="s">
        <v>35</v>
      </c>
      <c r="N17" s="33">
        <v>0</v>
      </c>
      <c r="O17" s="33" t="s">
        <v>19</v>
      </c>
      <c r="P17" s="33">
        <v>1</v>
      </c>
      <c r="Q17" s="33">
        <v>0</v>
      </c>
      <c r="R17" s="33">
        <v>2147483647</v>
      </c>
      <c r="S17" s="33">
        <f>SUM(I20:I30)</f>
        <v>27</v>
      </c>
    </row>
    <row r="18" spans="2:19" ht="26.25" thickBot="1" x14ac:dyDescent="0.3">
      <c r="B18" s="94"/>
      <c r="C18" s="41" t="str">
        <f>DEC2HEX(F18,8)</f>
        <v>00042007</v>
      </c>
      <c r="D18" s="16" t="s">
        <v>7</v>
      </c>
      <c r="E18" s="14" t="str">
        <f>DEC2HEX(H18,8)</f>
        <v>00042008</v>
      </c>
      <c r="F18" s="6">
        <f t="shared" si="0"/>
        <v>270343</v>
      </c>
      <c r="G18" s="16" t="s">
        <v>7</v>
      </c>
      <c r="H18" s="3">
        <f t="shared" ref="H18:H19" si="1">F18+I18-1</f>
        <v>270344</v>
      </c>
      <c r="I18" s="35">
        <v>2</v>
      </c>
      <c r="J18" s="2" t="s">
        <v>10</v>
      </c>
      <c r="K18" s="35" t="s">
        <v>11</v>
      </c>
      <c r="L18" s="35" t="s">
        <v>6</v>
      </c>
      <c r="M18" s="24" t="s">
        <v>36</v>
      </c>
      <c r="N18" s="33">
        <v>0</v>
      </c>
      <c r="O18" s="33" t="s">
        <v>19</v>
      </c>
      <c r="P18" s="33">
        <v>1</v>
      </c>
      <c r="Q18" s="33">
        <v>0</v>
      </c>
      <c r="R18" s="33" t="s">
        <v>40</v>
      </c>
      <c r="S18" s="38" cm="1">
        <f t="array" ref="S18">SUM(I15:I19+F15)</f>
        <v>1351690</v>
      </c>
    </row>
    <row r="19" spans="2:19" ht="15.75" thickBot="1" x14ac:dyDescent="0.3">
      <c r="B19" s="94"/>
      <c r="C19" s="41" t="str">
        <f>DEC2HEX(F19,8)</f>
        <v>00042009</v>
      </c>
      <c r="D19" s="16" t="s">
        <v>7</v>
      </c>
      <c r="E19" s="14" t="str">
        <f>DEC2HEX(H19,8)</f>
        <v>00042009</v>
      </c>
      <c r="F19" s="6">
        <f t="shared" si="0"/>
        <v>270345</v>
      </c>
      <c r="G19" s="16" t="s">
        <v>7</v>
      </c>
      <c r="H19" s="3">
        <f t="shared" si="1"/>
        <v>270345</v>
      </c>
      <c r="I19" s="35">
        <v>1</v>
      </c>
      <c r="J19" s="2" t="s">
        <v>10</v>
      </c>
      <c r="K19" s="35" t="s">
        <v>7</v>
      </c>
      <c r="L19" s="35" t="s">
        <v>6</v>
      </c>
      <c r="M19" s="24" t="s">
        <v>32</v>
      </c>
      <c r="N19" s="33">
        <v>0</v>
      </c>
      <c r="O19" s="33" t="s">
        <v>19</v>
      </c>
      <c r="P19" s="33">
        <v>1</v>
      </c>
      <c r="Q19" s="33">
        <v>0</v>
      </c>
      <c r="R19" s="33">
        <v>255</v>
      </c>
      <c r="S19" s="33">
        <v>0</v>
      </c>
    </row>
    <row r="20" spans="2:19" ht="26.25" thickBot="1" x14ac:dyDescent="0.3">
      <c r="B20" s="94"/>
      <c r="C20" s="41" t="str">
        <f t="shared" ref="C20:C37" si="2">DEC2HEX(F20,8)</f>
        <v>0004200A</v>
      </c>
      <c r="D20" s="16" t="s">
        <v>7</v>
      </c>
      <c r="E20" s="14" t="str">
        <f t="shared" ref="E20:E37" si="3">DEC2HEX(H20,8)</f>
        <v>0004200B</v>
      </c>
      <c r="F20" s="6">
        <f t="shared" ref="F20:F37" si="4">H19+1</f>
        <v>270346</v>
      </c>
      <c r="G20" s="16" t="s">
        <v>7</v>
      </c>
      <c r="H20" s="3">
        <f t="shared" ref="H20:H37" si="5">F20+I20-1</f>
        <v>270347</v>
      </c>
      <c r="I20" s="2">
        <v>2</v>
      </c>
      <c r="J20" s="2" t="s">
        <v>10</v>
      </c>
      <c r="K20" s="35" t="s">
        <v>11</v>
      </c>
      <c r="L20" s="35" t="s">
        <v>6</v>
      </c>
      <c r="M20" s="24" t="s">
        <v>22</v>
      </c>
      <c r="N20" s="33">
        <v>0</v>
      </c>
      <c r="O20" s="33" t="s">
        <v>19</v>
      </c>
      <c r="P20" s="33">
        <v>1</v>
      </c>
      <c r="Q20" s="33">
        <v>0</v>
      </c>
      <c r="R20" s="33" t="s">
        <v>40</v>
      </c>
      <c r="S20" s="33">
        <v>0</v>
      </c>
    </row>
    <row r="21" spans="2:19" ht="15.75" thickBot="1" x14ac:dyDescent="0.3">
      <c r="B21" s="94"/>
      <c r="C21" s="41" t="str">
        <f t="shared" si="2"/>
        <v>0004200C</v>
      </c>
      <c r="D21" s="16" t="s">
        <v>7</v>
      </c>
      <c r="E21" s="14" t="str">
        <f t="shared" si="3"/>
        <v>0004200C</v>
      </c>
      <c r="F21" s="6">
        <f t="shared" si="4"/>
        <v>270348</v>
      </c>
      <c r="G21" s="16" t="s">
        <v>7</v>
      </c>
      <c r="H21" s="3">
        <f t="shared" si="5"/>
        <v>270348</v>
      </c>
      <c r="I21" s="35">
        <v>1</v>
      </c>
      <c r="J21" s="2" t="s">
        <v>10</v>
      </c>
      <c r="K21" s="35" t="s">
        <v>7</v>
      </c>
      <c r="L21" s="35" t="s">
        <v>6</v>
      </c>
      <c r="M21" s="24" t="s">
        <v>38</v>
      </c>
      <c r="N21" s="33">
        <v>0</v>
      </c>
      <c r="O21" s="33" t="s">
        <v>19</v>
      </c>
      <c r="P21" s="33">
        <v>1</v>
      </c>
      <c r="Q21" s="33">
        <v>0</v>
      </c>
      <c r="R21" s="33">
        <v>255</v>
      </c>
      <c r="S21" s="37" t="s">
        <v>59</v>
      </c>
    </row>
    <row r="22" spans="2:19" ht="26.25" thickBot="1" x14ac:dyDescent="0.3">
      <c r="B22" s="94"/>
      <c r="C22" s="41" t="str">
        <f t="shared" si="2"/>
        <v>0004200D</v>
      </c>
      <c r="D22" s="16" t="s">
        <v>7</v>
      </c>
      <c r="E22" s="14" t="str">
        <f t="shared" si="3"/>
        <v>00042010</v>
      </c>
      <c r="F22" s="6">
        <f t="shared" si="4"/>
        <v>270349</v>
      </c>
      <c r="G22" s="16" t="s">
        <v>7</v>
      </c>
      <c r="H22" s="3">
        <f t="shared" si="5"/>
        <v>270352</v>
      </c>
      <c r="I22" s="35">
        <v>4</v>
      </c>
      <c r="J22" s="2" t="s">
        <v>10</v>
      </c>
      <c r="K22" s="35" t="s">
        <v>11</v>
      </c>
      <c r="L22" s="35" t="s">
        <v>6</v>
      </c>
      <c r="M22" s="24" t="s">
        <v>24</v>
      </c>
      <c r="N22" s="33">
        <v>0</v>
      </c>
      <c r="O22" s="33" t="s">
        <v>29</v>
      </c>
      <c r="P22" s="33">
        <v>1</v>
      </c>
      <c r="Q22" s="33">
        <v>0</v>
      </c>
      <c r="R22" s="33">
        <v>2147483647</v>
      </c>
      <c r="S22" s="33">
        <v>0</v>
      </c>
    </row>
    <row r="23" spans="2:19" ht="26.25" thickBot="1" x14ac:dyDescent="0.3">
      <c r="B23" s="94"/>
      <c r="C23" s="41" t="str">
        <f t="shared" si="2"/>
        <v>00042011</v>
      </c>
      <c r="D23" s="16" t="s">
        <v>7</v>
      </c>
      <c r="E23" s="14" t="str">
        <f t="shared" si="3"/>
        <v>00042014</v>
      </c>
      <c r="F23" s="6">
        <f t="shared" si="4"/>
        <v>270353</v>
      </c>
      <c r="G23" s="16" t="s">
        <v>7</v>
      </c>
      <c r="H23" s="3">
        <f t="shared" si="5"/>
        <v>270356</v>
      </c>
      <c r="I23" s="35">
        <v>4</v>
      </c>
      <c r="J23" s="2" t="s">
        <v>10</v>
      </c>
      <c r="K23" s="35" t="s">
        <v>11</v>
      </c>
      <c r="L23" s="35" t="s">
        <v>6</v>
      </c>
      <c r="M23" s="24" t="s">
        <v>23</v>
      </c>
      <c r="N23" s="33">
        <v>0</v>
      </c>
      <c r="O23" s="33" t="s">
        <v>30</v>
      </c>
      <c r="P23" s="33">
        <v>1</v>
      </c>
      <c r="Q23" s="33">
        <v>0</v>
      </c>
      <c r="R23" s="33">
        <v>2147483647</v>
      </c>
      <c r="S23" s="33">
        <v>0</v>
      </c>
    </row>
    <row r="24" spans="2:19" ht="26.25" thickBot="1" x14ac:dyDescent="0.3">
      <c r="B24" s="94"/>
      <c r="C24" s="41" t="str">
        <f t="shared" si="2"/>
        <v>00042015</v>
      </c>
      <c r="D24" s="16" t="s">
        <v>7</v>
      </c>
      <c r="E24" s="14" t="str">
        <f t="shared" si="3"/>
        <v>00042018</v>
      </c>
      <c r="F24" s="6">
        <f t="shared" si="4"/>
        <v>270357</v>
      </c>
      <c r="G24" s="16" t="s">
        <v>7</v>
      </c>
      <c r="H24" s="3">
        <f t="shared" si="5"/>
        <v>270360</v>
      </c>
      <c r="I24" s="35">
        <v>4</v>
      </c>
      <c r="J24" s="2" t="s">
        <v>10</v>
      </c>
      <c r="K24" s="35" t="s">
        <v>11</v>
      </c>
      <c r="L24" s="35" t="s">
        <v>6</v>
      </c>
      <c r="M24" s="24" t="s">
        <v>25</v>
      </c>
      <c r="N24" s="33">
        <v>0</v>
      </c>
      <c r="O24" s="33" t="s">
        <v>31</v>
      </c>
      <c r="P24" s="33">
        <v>1</v>
      </c>
      <c r="Q24" s="33">
        <v>0</v>
      </c>
      <c r="R24" s="33">
        <v>2147483647</v>
      </c>
      <c r="S24" s="33">
        <v>0</v>
      </c>
    </row>
    <row r="25" spans="2:19" ht="26.25" thickBot="1" x14ac:dyDescent="0.3">
      <c r="B25" s="94"/>
      <c r="C25" s="41" t="str">
        <f t="shared" si="2"/>
        <v>00042019</v>
      </c>
      <c r="D25" s="16" t="s">
        <v>7</v>
      </c>
      <c r="E25" s="14" t="str">
        <f t="shared" si="3"/>
        <v>0004201C</v>
      </c>
      <c r="F25" s="6">
        <f t="shared" si="4"/>
        <v>270361</v>
      </c>
      <c r="G25" s="16" t="s">
        <v>7</v>
      </c>
      <c r="H25" s="3">
        <f t="shared" si="5"/>
        <v>270364</v>
      </c>
      <c r="I25" s="35">
        <v>4</v>
      </c>
      <c r="J25" s="2" t="s">
        <v>10</v>
      </c>
      <c r="K25" s="35" t="s">
        <v>11</v>
      </c>
      <c r="L25" s="35" t="s">
        <v>6</v>
      </c>
      <c r="M25" s="24" t="s">
        <v>26</v>
      </c>
      <c r="N25" s="33">
        <v>0</v>
      </c>
      <c r="O25" s="33" t="s">
        <v>19</v>
      </c>
      <c r="P25" s="33">
        <v>1</v>
      </c>
      <c r="Q25" s="33">
        <v>0</v>
      </c>
      <c r="R25" s="33">
        <v>2147483647</v>
      </c>
      <c r="S25" s="33">
        <v>0</v>
      </c>
    </row>
    <row r="26" spans="2:19" ht="26.25" thickBot="1" x14ac:dyDescent="0.3">
      <c r="B26" s="94"/>
      <c r="C26" s="41" t="str">
        <f t="shared" si="2"/>
        <v>0004201D</v>
      </c>
      <c r="D26" s="16" t="s">
        <v>7</v>
      </c>
      <c r="E26" s="14" t="str">
        <f t="shared" si="3"/>
        <v>00042020</v>
      </c>
      <c r="F26" s="6">
        <f t="shared" si="4"/>
        <v>270365</v>
      </c>
      <c r="G26" s="16" t="s">
        <v>7</v>
      </c>
      <c r="H26" s="3">
        <f t="shared" si="5"/>
        <v>270368</v>
      </c>
      <c r="I26" s="35">
        <v>4</v>
      </c>
      <c r="J26" s="2" t="s">
        <v>10</v>
      </c>
      <c r="K26" s="35" t="s">
        <v>11</v>
      </c>
      <c r="L26" s="35" t="s">
        <v>6</v>
      </c>
      <c r="M26" s="24" t="s">
        <v>27</v>
      </c>
      <c r="N26" s="33">
        <v>0</v>
      </c>
      <c r="O26" s="33" t="s">
        <v>19</v>
      </c>
      <c r="P26" s="33">
        <v>1</v>
      </c>
      <c r="Q26" s="33">
        <v>0</v>
      </c>
      <c r="R26" s="33">
        <v>2147483647</v>
      </c>
      <c r="S26" s="33">
        <v>0</v>
      </c>
    </row>
    <row r="27" spans="2:19" ht="15.75" thickBot="1" x14ac:dyDescent="0.3">
      <c r="B27" s="94"/>
      <c r="C27" s="41" t="str">
        <f t="shared" si="2"/>
        <v>00042021</v>
      </c>
      <c r="D27" s="16" t="s">
        <v>7</v>
      </c>
      <c r="E27" s="14" t="str">
        <f t="shared" si="3"/>
        <v>00042021</v>
      </c>
      <c r="F27" s="6">
        <f t="shared" si="4"/>
        <v>270369</v>
      </c>
      <c r="G27" s="16" t="s">
        <v>7</v>
      </c>
      <c r="H27" s="3">
        <f t="shared" si="5"/>
        <v>270369</v>
      </c>
      <c r="I27" s="35">
        <v>1</v>
      </c>
      <c r="J27" s="2" t="s">
        <v>10</v>
      </c>
      <c r="K27" s="35" t="s">
        <v>7</v>
      </c>
      <c r="L27" s="51" t="s">
        <v>6</v>
      </c>
      <c r="M27" s="64" t="s">
        <v>28</v>
      </c>
      <c r="N27" s="40">
        <v>0</v>
      </c>
      <c r="O27" s="33" t="s">
        <v>19</v>
      </c>
      <c r="P27" s="33">
        <v>1</v>
      </c>
      <c r="Q27" s="33">
        <v>0</v>
      </c>
      <c r="R27" s="33">
        <v>255</v>
      </c>
      <c r="S27" s="33">
        <v>0</v>
      </c>
    </row>
    <row r="28" spans="2:19" ht="15.75" thickBot="1" x14ac:dyDescent="0.3">
      <c r="B28" s="94"/>
      <c r="C28" s="41" t="str">
        <f t="shared" ref="C28" si="6">DEC2HEX(F28,8)</f>
        <v>00042022</v>
      </c>
      <c r="D28" s="16" t="s">
        <v>7</v>
      </c>
      <c r="E28" s="14" t="str">
        <f t="shared" ref="E28" si="7">DEC2HEX(H28,8)</f>
        <v>00042022</v>
      </c>
      <c r="F28" s="6">
        <f t="shared" ref="F28" si="8">H27+1</f>
        <v>270370</v>
      </c>
      <c r="G28" s="16" t="s">
        <v>7</v>
      </c>
      <c r="H28" s="3">
        <f t="shared" ref="H28" si="9">F28+I28-1</f>
        <v>270370</v>
      </c>
      <c r="I28" s="57">
        <v>1</v>
      </c>
      <c r="J28" s="2" t="s">
        <v>56</v>
      </c>
      <c r="K28" s="57" t="s">
        <v>7</v>
      </c>
      <c r="L28" s="56" t="s">
        <v>6</v>
      </c>
      <c r="M28" s="64" t="s">
        <v>55</v>
      </c>
      <c r="N28" s="40">
        <v>0</v>
      </c>
      <c r="O28" s="33" t="s">
        <v>57</v>
      </c>
      <c r="P28" s="33">
        <v>1</v>
      </c>
      <c r="Q28" s="33">
        <v>0</v>
      </c>
      <c r="R28" s="33">
        <v>1</v>
      </c>
      <c r="S28" s="33">
        <v>0</v>
      </c>
    </row>
    <row r="29" spans="2:19" ht="15.75" thickBot="1" x14ac:dyDescent="0.3">
      <c r="B29" s="94"/>
      <c r="C29" s="41" t="str">
        <f t="shared" ref="C29:C30" si="10">DEC2HEX(F29,8)</f>
        <v>00042023</v>
      </c>
      <c r="D29" s="16" t="s">
        <v>7</v>
      </c>
      <c r="E29" s="14" t="str">
        <f t="shared" ref="E29:E30" si="11">DEC2HEX(H29,8)</f>
        <v>00042023</v>
      </c>
      <c r="F29" s="6">
        <f t="shared" ref="F29" si="12">H28+1</f>
        <v>270371</v>
      </c>
      <c r="G29" s="16" t="s">
        <v>7</v>
      </c>
      <c r="H29" s="3">
        <f t="shared" ref="H29" si="13">F29+I29-1</f>
        <v>270371</v>
      </c>
      <c r="I29" s="57">
        <v>1</v>
      </c>
      <c r="J29" s="2" t="s">
        <v>10</v>
      </c>
      <c r="K29" s="57" t="s">
        <v>7</v>
      </c>
      <c r="L29" s="56" t="s">
        <v>6</v>
      </c>
      <c r="M29" s="64" t="s">
        <v>58</v>
      </c>
      <c r="N29" s="40">
        <v>0</v>
      </c>
      <c r="O29" s="33" t="s">
        <v>19</v>
      </c>
      <c r="P29" s="33">
        <v>1</v>
      </c>
      <c r="Q29" s="33">
        <v>0</v>
      </c>
      <c r="R29" s="33">
        <v>2</v>
      </c>
      <c r="S29" s="33" t="s">
        <v>59</v>
      </c>
    </row>
    <row r="30" spans="2:19" ht="15.75" thickBot="1" x14ac:dyDescent="0.3">
      <c r="B30" s="94"/>
      <c r="C30" s="41" t="str">
        <f t="shared" si="10"/>
        <v>00042024</v>
      </c>
      <c r="D30" s="16" t="s">
        <v>7</v>
      </c>
      <c r="E30" s="14" t="str">
        <f t="shared" si="11"/>
        <v>00042024</v>
      </c>
      <c r="F30" s="6">
        <f t="shared" ref="F30" si="14">H29+1</f>
        <v>270372</v>
      </c>
      <c r="G30" s="16" t="s">
        <v>7</v>
      </c>
      <c r="H30" s="3">
        <f t="shared" ref="H30" si="15">F30+I30-1</f>
        <v>270372</v>
      </c>
      <c r="I30" s="35">
        <v>1</v>
      </c>
      <c r="J30" s="2" t="s">
        <v>10</v>
      </c>
      <c r="K30" s="35" t="s">
        <v>7</v>
      </c>
      <c r="L30" s="51" t="s">
        <v>6</v>
      </c>
      <c r="M30" s="64" t="s">
        <v>32</v>
      </c>
      <c r="N30" s="40">
        <v>0</v>
      </c>
      <c r="O30" s="33" t="s">
        <v>19</v>
      </c>
      <c r="P30" s="33">
        <v>1</v>
      </c>
      <c r="Q30" s="33">
        <v>0</v>
      </c>
      <c r="R30" s="33">
        <v>255</v>
      </c>
      <c r="S30" s="33">
        <v>0</v>
      </c>
    </row>
    <row r="31" spans="2:19" ht="26.25" customHeight="1" thickBot="1" x14ac:dyDescent="0.3">
      <c r="B31" s="95"/>
      <c r="C31" s="41" t="str">
        <f t="shared" si="2"/>
        <v>00042025</v>
      </c>
      <c r="D31" s="16" t="s">
        <v>7</v>
      </c>
      <c r="E31" s="14" t="str">
        <f t="shared" si="3"/>
        <v>000427FF</v>
      </c>
      <c r="F31" s="6">
        <f>H30+1</f>
        <v>270373</v>
      </c>
      <c r="G31" s="16" t="s">
        <v>7</v>
      </c>
      <c r="H31" s="3">
        <f t="shared" si="5"/>
        <v>272383</v>
      </c>
      <c r="I31" s="35">
        <f>2048-SUM(I15:I30)</f>
        <v>2011</v>
      </c>
      <c r="J31" s="2" t="s">
        <v>10</v>
      </c>
      <c r="K31" s="35" t="s">
        <v>11</v>
      </c>
      <c r="L31" s="51" t="s">
        <v>6</v>
      </c>
      <c r="M31" s="65" t="s">
        <v>21</v>
      </c>
      <c r="N31" s="32">
        <v>0</v>
      </c>
      <c r="O31" s="33" t="s">
        <v>19</v>
      </c>
      <c r="P31" s="33">
        <v>1</v>
      </c>
      <c r="Q31" s="33">
        <v>0</v>
      </c>
      <c r="R31" s="33">
        <v>0</v>
      </c>
      <c r="S31" s="33">
        <v>0</v>
      </c>
    </row>
    <row r="32" spans="2:19" ht="51" customHeight="1" thickBot="1" x14ac:dyDescent="0.3">
      <c r="B32" s="68" t="s">
        <v>60</v>
      </c>
      <c r="C32" s="41" t="str">
        <f>DEC2HEX(F32,8)</f>
        <v>00080000</v>
      </c>
      <c r="D32" s="16" t="s">
        <v>7</v>
      </c>
      <c r="E32" s="14" t="str">
        <f t="shared" si="3"/>
        <v>00080000</v>
      </c>
      <c r="F32" s="96">
        <v>524288</v>
      </c>
      <c r="G32" s="16" t="s">
        <v>7</v>
      </c>
      <c r="H32" s="3">
        <f t="shared" si="5"/>
        <v>524288</v>
      </c>
      <c r="I32" s="2">
        <v>1</v>
      </c>
      <c r="J32" s="2" t="s">
        <v>10</v>
      </c>
      <c r="K32" s="35" t="s">
        <v>7</v>
      </c>
      <c r="L32" s="51" t="s">
        <v>42</v>
      </c>
      <c r="M32" s="64" t="s">
        <v>33</v>
      </c>
      <c r="N32" s="40">
        <v>0</v>
      </c>
      <c r="O32" s="33" t="s">
        <v>19</v>
      </c>
      <c r="P32" s="33">
        <v>1</v>
      </c>
      <c r="Q32" s="33">
        <v>0</v>
      </c>
      <c r="R32" s="33">
        <v>255</v>
      </c>
      <c r="S32" s="33" t="s">
        <v>61</v>
      </c>
    </row>
    <row r="33" spans="2:19" ht="26.25" thickBot="1" x14ac:dyDescent="0.3">
      <c r="B33" s="68"/>
      <c r="C33" s="41" t="str">
        <f t="shared" si="2"/>
        <v>00080001</v>
      </c>
      <c r="D33" s="16" t="s">
        <v>7</v>
      </c>
      <c r="E33" s="14" t="str">
        <f t="shared" si="3"/>
        <v>00080002</v>
      </c>
      <c r="F33" s="6">
        <f t="shared" si="4"/>
        <v>524289</v>
      </c>
      <c r="G33" s="16" t="s">
        <v>7</v>
      </c>
      <c r="H33" s="3">
        <f t="shared" si="5"/>
        <v>524290</v>
      </c>
      <c r="I33" s="35">
        <v>2</v>
      </c>
      <c r="J33" s="2" t="s">
        <v>10</v>
      </c>
      <c r="K33" s="35" t="s">
        <v>11</v>
      </c>
      <c r="L33" s="51" t="s">
        <v>6</v>
      </c>
      <c r="M33" s="64" t="s">
        <v>34</v>
      </c>
      <c r="N33" s="40">
        <v>0</v>
      </c>
      <c r="O33" s="33" t="s">
        <v>19</v>
      </c>
      <c r="P33" s="33">
        <v>1</v>
      </c>
      <c r="Q33" s="33">
        <v>0</v>
      </c>
      <c r="R33" s="33" t="s">
        <v>62</v>
      </c>
      <c r="S33" s="37">
        <v>0</v>
      </c>
    </row>
    <row r="34" spans="2:19" ht="26.25" thickBot="1" x14ac:dyDescent="0.3">
      <c r="B34" s="68"/>
      <c r="C34" s="41" t="str">
        <f t="shared" si="2"/>
        <v>00080003</v>
      </c>
      <c r="D34" s="16" t="s">
        <v>7</v>
      </c>
      <c r="E34" s="14" t="str">
        <f t="shared" si="3"/>
        <v>00080006</v>
      </c>
      <c r="F34" s="6">
        <f t="shared" si="4"/>
        <v>524291</v>
      </c>
      <c r="G34" s="16" t="s">
        <v>7</v>
      </c>
      <c r="H34" s="3">
        <f t="shared" si="5"/>
        <v>524294</v>
      </c>
      <c r="I34" s="35">
        <v>4</v>
      </c>
      <c r="J34" s="2" t="s">
        <v>10</v>
      </c>
      <c r="K34" s="35" t="s">
        <v>11</v>
      </c>
      <c r="L34" s="51" t="s">
        <v>6</v>
      </c>
      <c r="M34" s="64" t="s">
        <v>35</v>
      </c>
      <c r="N34" s="40">
        <v>0</v>
      </c>
      <c r="O34" s="33" t="s">
        <v>19</v>
      </c>
      <c r="P34" s="33">
        <v>1</v>
      </c>
      <c r="Q34" s="33">
        <v>0</v>
      </c>
      <c r="R34" s="33">
        <v>2147483647</v>
      </c>
      <c r="S34" s="33"/>
    </row>
    <row r="35" spans="2:19" ht="26.25" thickBot="1" x14ac:dyDescent="0.3">
      <c r="B35" s="68"/>
      <c r="C35" s="41" t="str">
        <f t="shared" si="2"/>
        <v>00080007</v>
      </c>
      <c r="D35" s="16" t="s">
        <v>7</v>
      </c>
      <c r="E35" s="14" t="str">
        <f t="shared" si="3"/>
        <v>00080008</v>
      </c>
      <c r="F35" s="6">
        <f t="shared" si="4"/>
        <v>524295</v>
      </c>
      <c r="G35" s="16" t="s">
        <v>7</v>
      </c>
      <c r="H35" s="3">
        <f t="shared" si="5"/>
        <v>524296</v>
      </c>
      <c r="I35" s="35">
        <v>2</v>
      </c>
      <c r="J35" s="2" t="s">
        <v>10</v>
      </c>
      <c r="K35" s="35" t="s">
        <v>11</v>
      </c>
      <c r="L35" s="51" t="s">
        <v>6</v>
      </c>
      <c r="M35" s="64" t="s">
        <v>36</v>
      </c>
      <c r="N35" s="40">
        <v>0</v>
      </c>
      <c r="O35" s="33" t="s">
        <v>19</v>
      </c>
      <c r="P35" s="33">
        <v>1</v>
      </c>
      <c r="Q35" s="33">
        <v>0</v>
      </c>
      <c r="R35" s="33">
        <f>H37</f>
        <v>557055</v>
      </c>
      <c r="S35" s="39" t="s">
        <v>39</v>
      </c>
    </row>
    <row r="36" spans="2:19" ht="66.75" customHeight="1" thickBot="1" x14ac:dyDescent="0.3">
      <c r="B36" s="68"/>
      <c r="C36" s="41" t="str">
        <f t="shared" si="2"/>
        <v>00080009</v>
      </c>
      <c r="D36" s="16" t="s">
        <v>7</v>
      </c>
      <c r="E36" s="14" t="str">
        <f t="shared" si="3"/>
        <v>00080009</v>
      </c>
      <c r="F36" s="6">
        <f t="shared" si="4"/>
        <v>524297</v>
      </c>
      <c r="G36" s="16" t="s">
        <v>7</v>
      </c>
      <c r="H36" s="3">
        <f t="shared" si="5"/>
        <v>524297</v>
      </c>
      <c r="I36" s="35">
        <v>1</v>
      </c>
      <c r="J36" s="2" t="s">
        <v>10</v>
      </c>
      <c r="K36" s="35" t="s">
        <v>7</v>
      </c>
      <c r="L36" s="51" t="s">
        <v>6</v>
      </c>
      <c r="M36" s="64" t="s">
        <v>32</v>
      </c>
      <c r="N36" s="40">
        <v>0</v>
      </c>
      <c r="O36" s="33" t="s">
        <v>19</v>
      </c>
      <c r="P36" s="33">
        <v>1</v>
      </c>
      <c r="Q36" s="33">
        <v>0</v>
      </c>
      <c r="R36" s="33">
        <v>255</v>
      </c>
      <c r="S36" s="33">
        <v>0</v>
      </c>
    </row>
    <row r="37" spans="2:19" ht="77.25" customHeight="1" thickBot="1" x14ac:dyDescent="0.3">
      <c r="B37" s="68"/>
      <c r="C37" s="41" t="str">
        <f t="shared" si="2"/>
        <v>0008000A</v>
      </c>
      <c r="D37" s="16" t="s">
        <v>7</v>
      </c>
      <c r="E37" s="14" t="str">
        <f t="shared" si="3"/>
        <v>00087FFF</v>
      </c>
      <c r="F37" s="6">
        <f t="shared" si="4"/>
        <v>524298</v>
      </c>
      <c r="G37" s="16" t="s">
        <v>7</v>
      </c>
      <c r="H37" s="3">
        <f t="shared" si="5"/>
        <v>557055</v>
      </c>
      <c r="I37" s="35">
        <f>32768-SUM(I32:I36)</f>
        <v>32758</v>
      </c>
      <c r="J37" s="2" t="s">
        <v>10</v>
      </c>
      <c r="K37" s="35" t="s">
        <v>11</v>
      </c>
      <c r="L37" s="34" t="s">
        <v>6</v>
      </c>
      <c r="M37" s="64" t="s">
        <v>54</v>
      </c>
      <c r="N37" s="40">
        <v>0</v>
      </c>
      <c r="O37" s="33" t="s">
        <v>19</v>
      </c>
      <c r="P37" s="33">
        <v>1</v>
      </c>
      <c r="Q37" s="33">
        <v>0</v>
      </c>
      <c r="R37" s="33">
        <v>2147483647</v>
      </c>
      <c r="S37" s="33">
        <v>0</v>
      </c>
    </row>
    <row r="38" spans="2:19" ht="107.25" customHeight="1" thickBot="1" x14ac:dyDescent="0.3">
      <c r="B38" s="67" t="s">
        <v>47</v>
      </c>
      <c r="C38" s="41" t="str">
        <f t="shared" ref="C38" si="16">DEC2HEX(F38,8)</f>
        <v>00160000</v>
      </c>
      <c r="D38" s="16" t="s">
        <v>7</v>
      </c>
      <c r="E38" s="14" t="str">
        <f t="shared" ref="E38" si="17">DEC2HEX(H38,8)</f>
        <v>0025FFFF</v>
      </c>
      <c r="F38" s="19">
        <v>1441792</v>
      </c>
      <c r="G38" s="16"/>
      <c r="H38" s="3">
        <f t="shared" ref="H38" si="18">F38+I38-1</f>
        <v>2490367</v>
      </c>
      <c r="I38" s="52">
        <v>1048576</v>
      </c>
      <c r="J38" s="2" t="s">
        <v>46</v>
      </c>
      <c r="K38" s="52" t="s">
        <v>7</v>
      </c>
      <c r="L38" s="51" t="s">
        <v>6</v>
      </c>
      <c r="M38" s="66" t="s">
        <v>49</v>
      </c>
      <c r="N38" s="63" t="s">
        <v>53</v>
      </c>
      <c r="O38" s="62" t="s">
        <v>53</v>
      </c>
      <c r="P38" s="62" t="s">
        <v>53</v>
      </c>
      <c r="Q38" s="62" t="s">
        <v>53</v>
      </c>
      <c r="R38" s="62" t="s">
        <v>53</v>
      </c>
      <c r="S38" s="62" t="s">
        <v>53</v>
      </c>
    </row>
    <row r="39" spans="2:19" ht="110.25" customHeight="1" thickBot="1" x14ac:dyDescent="0.3">
      <c r="B39" s="58" t="s">
        <v>48</v>
      </c>
      <c r="C39" s="41" t="str">
        <f t="shared" ref="C39" si="19">DEC2HEX(F39,8)</f>
        <v>0003CE18</v>
      </c>
      <c r="D39" s="16" t="s">
        <v>7</v>
      </c>
      <c r="E39" s="14" t="str">
        <f t="shared" ref="E39" si="20">DEC2HEX(H39,8)</f>
        <v>0013CE17</v>
      </c>
      <c r="F39" s="19">
        <v>249368</v>
      </c>
      <c r="G39" s="16"/>
      <c r="H39" s="3">
        <f t="shared" ref="H39" si="21">F39+I39-1</f>
        <v>1297943</v>
      </c>
      <c r="I39" s="52">
        <v>1048576</v>
      </c>
      <c r="J39" s="2" t="s">
        <v>46</v>
      </c>
      <c r="K39" s="52" t="s">
        <v>7</v>
      </c>
      <c r="L39" s="51" t="s">
        <v>6</v>
      </c>
      <c r="M39" s="66" t="s">
        <v>50</v>
      </c>
      <c r="N39" s="63" t="s">
        <v>53</v>
      </c>
      <c r="O39" s="62" t="s">
        <v>53</v>
      </c>
      <c r="P39" s="62" t="s">
        <v>53</v>
      </c>
      <c r="Q39" s="62" t="s">
        <v>53</v>
      </c>
      <c r="R39" s="62" t="s">
        <v>53</v>
      </c>
      <c r="S39" s="62" t="s">
        <v>53</v>
      </c>
    </row>
    <row r="41" spans="2:19" x14ac:dyDescent="0.25">
      <c r="C41" s="4"/>
      <c r="D41" s="4"/>
      <c r="E41" s="4"/>
    </row>
    <row r="42" spans="2:19" ht="66.75" customHeight="1" x14ac:dyDescent="0.25">
      <c r="C42" s="4"/>
      <c r="D42" s="4"/>
      <c r="E42" s="4"/>
    </row>
    <row r="43" spans="2:19" ht="65.25" customHeight="1" x14ac:dyDescent="0.25">
      <c r="C43" s="4"/>
      <c r="E43" s="4"/>
    </row>
  </sheetData>
  <customSheetViews>
    <customSheetView guid="{3BF4C73A-0F84-40AF-9E88-56B193CCF7B3}" hiddenColumns="1" topLeftCell="A5">
      <selection activeCell="Q99" sqref="Q99"/>
      <pageMargins left="0.7" right="0.7" top="0.75" bottom="0.75" header="0.3" footer="0.3"/>
      <pageSetup orientation="portrait" r:id="rId1"/>
    </customSheetView>
  </customSheetViews>
  <mergeCells count="14">
    <mergeCell ref="B32:B37"/>
    <mergeCell ref="B6:H6"/>
    <mergeCell ref="B10:S10"/>
    <mergeCell ref="F13:H13"/>
    <mergeCell ref="F14:H14"/>
    <mergeCell ref="N11:S11"/>
    <mergeCell ref="F11:H11"/>
    <mergeCell ref="B11:B14"/>
    <mergeCell ref="C11:E11"/>
    <mergeCell ref="C12:E12"/>
    <mergeCell ref="C13:E13"/>
    <mergeCell ref="C14:E14"/>
    <mergeCell ref="F12:H12"/>
    <mergeCell ref="B15:B31"/>
  </mergeCells>
  <phoneticPr fontId="10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Sundstrand</dc:creator>
  <cp:lastModifiedBy>Audrey Hendon</cp:lastModifiedBy>
  <dcterms:created xsi:type="dcterms:W3CDTF">2015-01-15T21:27:01Z</dcterms:created>
  <dcterms:modified xsi:type="dcterms:W3CDTF">2020-05-22T18:21:48Z</dcterms:modified>
</cp:coreProperties>
</file>