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nedrive\Documents_Charl\Computer_Technical\Programming_GitHub\AustralianSchoolMaths\WebsiteCreator\ImageCreators\"/>
    </mc:Choice>
  </mc:AlternateContent>
  <xr:revisionPtr revIDLastSave="0" documentId="13_ncr:1_{3E83DC3B-C372-40F6-ADB2-5714DB11CCC5}" xr6:coauthVersionLast="47" xr6:coauthVersionMax="47" xr10:uidLastSave="{00000000-0000-0000-0000-000000000000}"/>
  <bookViews>
    <workbookView xWindow="-110" yWindow="-110" windowWidth="38620" windowHeight="21220" activeTab="3" xr2:uid="{95822D8F-9FFC-4F5D-9AE5-1C1FA9EB8246}"/>
  </bookViews>
  <sheets>
    <sheet name="MA-C3_Data" sheetId="2" r:id="rId1"/>
    <sheet name="MA_C3_Graphs" sheetId="1" r:id="rId2"/>
    <sheet name="MA_C4_Graphs" sheetId="3" r:id="rId3"/>
    <sheet name="ME_C1_Graphs" sheetId="4" r:id="rId4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4" l="1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L16" i="2"/>
  <c r="L15" i="2"/>
  <c r="L14" i="2"/>
  <c r="L13" i="2"/>
  <c r="L12" i="2"/>
  <c r="L11" i="2"/>
  <c r="L10" i="2"/>
  <c r="L9" i="2"/>
  <c r="L8" i="2"/>
  <c r="L7" i="2"/>
  <c r="L6" i="2"/>
  <c r="K16" i="2"/>
  <c r="K15" i="2"/>
  <c r="K14" i="2"/>
  <c r="K13" i="2"/>
  <c r="K12" i="2"/>
  <c r="K11" i="2"/>
  <c r="K10" i="2"/>
  <c r="K9" i="2"/>
  <c r="K8" i="2"/>
  <c r="K7" i="2"/>
  <c r="K6" i="2"/>
  <c r="N14" i="2"/>
  <c r="N10" i="2"/>
  <c r="N9" i="2"/>
  <c r="N6" i="2"/>
  <c r="M16" i="2"/>
  <c r="N16" i="2" s="1"/>
  <c r="M15" i="2"/>
  <c r="N15" i="2" s="1"/>
  <c r="M14" i="2"/>
  <c r="M13" i="2"/>
  <c r="N13" i="2" s="1"/>
  <c r="M12" i="2"/>
  <c r="N12" i="2" s="1"/>
  <c r="M11" i="2"/>
  <c r="N11" i="2" s="1"/>
  <c r="M10" i="2"/>
  <c r="M9" i="2"/>
  <c r="M8" i="2"/>
  <c r="N8" i="2" s="1"/>
  <c r="M7" i="2"/>
  <c r="N7" i="2" s="1"/>
  <c r="M6" i="2"/>
  <c r="C6" i="2"/>
  <c r="D6" i="2" s="1"/>
  <c r="E6" i="2"/>
  <c r="I6" i="2"/>
  <c r="J6" i="2" s="1"/>
  <c r="C7" i="2"/>
  <c r="F7" i="2" s="1"/>
  <c r="D7" i="2"/>
  <c r="E7" i="2"/>
  <c r="I7" i="2"/>
  <c r="J7" i="2" s="1"/>
  <c r="C8" i="2"/>
  <c r="D8" i="2" s="1"/>
  <c r="E8" i="2"/>
  <c r="F8" i="2"/>
  <c r="I8" i="2"/>
  <c r="J8" i="2" s="1"/>
  <c r="C9" i="2"/>
  <c r="F9" i="2" s="1"/>
  <c r="E9" i="2"/>
  <c r="I9" i="2"/>
  <c r="J9" i="2" s="1"/>
  <c r="C10" i="2"/>
  <c r="D10" i="2" s="1"/>
  <c r="E10" i="2"/>
  <c r="F10" i="2"/>
  <c r="I10" i="2"/>
  <c r="J10" i="2" s="1"/>
  <c r="C11" i="2"/>
  <c r="F11" i="2" s="1"/>
  <c r="D11" i="2"/>
  <c r="E11" i="2"/>
  <c r="I11" i="2"/>
  <c r="J11" i="2" s="1"/>
  <c r="C12" i="2"/>
  <c r="D12" i="2" s="1"/>
  <c r="E12" i="2"/>
  <c r="I12" i="2"/>
  <c r="J12" i="2" s="1"/>
  <c r="C13" i="2"/>
  <c r="F13" i="2" s="1"/>
  <c r="E13" i="2"/>
  <c r="I13" i="2"/>
  <c r="J13" i="2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/>
  <c r="D9" i="2" l="1"/>
  <c r="F6" i="2"/>
  <c r="F12" i="2"/>
  <c r="D13" i="2"/>
</calcChain>
</file>

<file path=xl/sharedStrings.xml><?xml version="1.0" encoding="utf-8"?>
<sst xmlns="http://schemas.openxmlformats.org/spreadsheetml/2006/main" count="30" uniqueCount="29">
  <si>
    <t>X</t>
  </si>
  <si>
    <t xml:space="preserve"> </t>
  </si>
  <si>
    <t>f'(x)&gt;0</t>
  </si>
  <si>
    <t>f'(x)&lt;0</t>
  </si>
  <si>
    <t>f'(x) = 0</t>
  </si>
  <si>
    <t>f''(x)&gt;0</t>
  </si>
  <si>
    <t>f''(x)&lt;0</t>
  </si>
  <si>
    <t>f''(x) = 0</t>
  </si>
  <si>
    <t>f'(x)&gt;0 and f''(x)&gt;0</t>
  </si>
  <si>
    <t>f'(x)&lt;0 and f''(x)&gt;0</t>
  </si>
  <si>
    <t>f'(x)&gt;0 and f''(x)&lt;0</t>
  </si>
  <si>
    <t>f'(x)&lt;0 and f''(x)&lt;0</t>
  </si>
  <si>
    <t>x</t>
  </si>
  <si>
    <t>Data</t>
  </si>
  <si>
    <t>f'(x)=0 and f''(x)&lt;0</t>
  </si>
  <si>
    <t>f'(x)=0 and f''(x)&gt;0</t>
  </si>
  <si>
    <t>Odd function</t>
  </si>
  <si>
    <t>Even function</t>
  </si>
  <si>
    <t>Area bounded by a curve example</t>
  </si>
  <si>
    <t>t</t>
  </si>
  <si>
    <t>A</t>
  </si>
  <si>
    <t>Positive k</t>
  </si>
  <si>
    <t>Negative k</t>
  </si>
  <si>
    <t>Proportionate to N, Positive k</t>
  </si>
  <si>
    <t>Proportional to N, Negative k</t>
  </si>
  <si>
    <t>Proportionate to N less constant , Positive k</t>
  </si>
  <si>
    <t>constant</t>
  </si>
  <si>
    <t>Proportionate to N less constant , Negative k</t>
  </si>
  <si>
    <t>Rate of change directly proportional to the current quantity less fixed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</si>
</sst>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#,##0.00_);\(#,##0.00\);\-??"/>
    <numFmt numFmtId="165" formatCode="#,##0.0_);\(#,##0.0\);\-??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3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top" wrapText="1"/>
    </xf>
    <xf numFmtId="164" fontId="0" fillId="0" borderId="0" xfId="0" applyNumberFormat="1" applyAlignment="1">
      <alignment horizontal="center" vertical="top"/>
    </xf>
    <xf numFmtId="164" fontId="0" fillId="0" borderId="0" xfId="1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0" applyFont="1"/>
    <xf numFmtId="0" fontId="0" fillId="0" borderId="0" xfId="0" applyAlignment="1">
      <alignment horizontal="center" vertical="top" wrapText="1"/>
    </xf>
    <xf numFmtId="165" fontId="0" fillId="0" borderId="0" xfId="0" applyNumberFormat="1"/>
    <xf numFmtId="0" fontId="2" fillId="0" borderId="0" xfId="0" applyFont="1"/>
    <xf numFmtId="0" fontId="4" fillId="0" borderId="0" xfId="0" applyFont="1"/>
    <xf numFmtId="0" fontId="5" fillId="0" borderId="0" xfId="0" applyFont="1"/>
  </cellXfs>
  <cellStyles count="2">
    <cellStyle name="Comma" xfId="1" builtinId="3"/>
    <cellStyle name="Normal" xfId="0" builtinId="0"/>
  </cellStyles>
  <dxfs count="9">
    <dxf>
      <numFmt numFmtId="165" formatCode="#,##0.0_);\(#,##0.0\);\-??"/>
    </dxf>
    <dxf>
      <numFmt numFmtId="165" formatCode="#,##0.0_);\(#,##0.0\);\-??"/>
    </dxf>
    <dxf>
      <numFmt numFmtId="165" formatCode="#,##0.0_);\(#,##0.0\);\-??"/>
    </dxf>
    <dxf>
      <numFmt numFmtId="165" formatCode="#,##0.0_);\(#,##0.0\);\-??"/>
    </dxf>
    <dxf>
      <alignment horizontal="center" vertical="top" textRotation="0" wrapText="1" indent="0" justifyLastLine="0" shrinkToFit="0" readingOrder="0"/>
    </dxf>
    <dxf>
      <fill>
        <patternFill>
          <bgColor rgb="FFFFFFFF"/>
        </patternFill>
      </fill>
    </dxf>
    <dxf>
      <fill>
        <patternFill>
          <bgColor rgb="FFD9D9D9"/>
        </patternFill>
      </fill>
    </dxf>
    <dxf>
      <font>
        <b/>
        <i val="0"/>
        <color rgb="FFFFFFFF"/>
      </font>
      <fill>
        <patternFill>
          <bgColor rgb="FF4472C4"/>
        </patternFill>
      </fill>
      <border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</dxfs>
  <tableStyles count="1" defaultTableStyle="TableStyleMedium2" defaultPivotStyle="PivotStyleLight16">
    <tableStyle name="SpreadsheetBiStyle" pivot="0" table="0" count="4" xr9:uid="{EB198CA1-7DAD-4071-B598-2F3BAAEB17C5}">
      <tableStyleElement type="wholeTable" dxfId="8"/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'MA-C3_Data'!$C$5</c:f>
              <c:strCache>
                <c:ptCount val="1"/>
                <c:pt idx="0">
                  <c:v>f'(x)&gt;0 and f''(x)&gt;0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'MA-C3_Data'!$B$6:$B$13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'MA-C3_Data'!$C$6:$C$13</c:f>
              <c:numCache>
                <c:formatCode>#,##0.00_);\(#,##0.00\);\-??</c:formatCode>
                <c:ptCount val="8"/>
                <c:pt idx="0">
                  <c:v>1.5</c:v>
                </c:pt>
                <c:pt idx="1">
                  <c:v>2.25</c:v>
                </c:pt>
                <c:pt idx="2">
                  <c:v>3.375</c:v>
                </c:pt>
                <c:pt idx="3">
                  <c:v>5.0625</c:v>
                </c:pt>
                <c:pt idx="4">
                  <c:v>7.59375</c:v>
                </c:pt>
                <c:pt idx="5">
                  <c:v>11.390625</c:v>
                </c:pt>
                <c:pt idx="6">
                  <c:v>17.0859375</c:v>
                </c:pt>
                <c:pt idx="7">
                  <c:v>25.62890625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4D-4A79-9EB3-01538FF24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#,##0.00_);\(#,##0.00\);\-??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125E-2"/>
          <c:y val="0.11195937725902287"/>
          <c:w val="0.921875"/>
          <c:h val="0.776081245481954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'MA-C3_Data'!$N$5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'MA-C3_Data'!$H$6:$H$21</c:f>
              <c:numCache>
                <c:formatCode>General</c:formatCode>
                <c:ptCount val="16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'MA-C3_Data'!$N$6:$N$16</c:f>
              <c:numCache>
                <c:formatCode>General</c:formatCode>
                <c:ptCount val="11"/>
                <c:pt idx="0">
                  <c:v>4000</c:v>
                </c:pt>
                <c:pt idx="1">
                  <c:v>2048</c:v>
                </c:pt>
                <c:pt idx="2">
                  <c:v>864</c:v>
                </c:pt>
                <c:pt idx="3">
                  <c:v>256</c:v>
                </c:pt>
                <c:pt idx="4">
                  <c:v>32</c:v>
                </c:pt>
                <c:pt idx="5">
                  <c:v>0</c:v>
                </c:pt>
                <c:pt idx="6">
                  <c:v>-32</c:v>
                </c:pt>
                <c:pt idx="7">
                  <c:v>-256</c:v>
                </c:pt>
                <c:pt idx="8">
                  <c:v>-864</c:v>
                </c:pt>
                <c:pt idx="9">
                  <c:v>-2048</c:v>
                </c:pt>
                <c:pt idx="10">
                  <c:v>-4000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4A-44BE-AB38-F5FAFF6A1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85415953440618E-2"/>
          <c:y val="0.15691314901426795"/>
          <c:w val="0.921875"/>
          <c:h val="0.776081245481954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'MA-C3_Data'!$K$5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'MA-C3_Data'!$H$6:$H$21</c:f>
              <c:numCache>
                <c:formatCode>General</c:formatCode>
                <c:ptCount val="16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'MA-C3_Data'!$K$6:$K$16</c:f>
              <c:numCache>
                <c:formatCode>General</c:formatCode>
                <c:ptCount val="11"/>
                <c:pt idx="0">
                  <c:v>-6000</c:v>
                </c:pt>
                <c:pt idx="1">
                  <c:v>-3648</c:v>
                </c:pt>
                <c:pt idx="2">
                  <c:v>-2064</c:v>
                </c:pt>
                <c:pt idx="3">
                  <c:v>-1056</c:v>
                </c:pt>
                <c:pt idx="4">
                  <c:v>-432</c:v>
                </c:pt>
                <c:pt idx="5">
                  <c:v>0</c:v>
                </c:pt>
                <c:pt idx="6">
                  <c:v>432</c:v>
                </c:pt>
                <c:pt idx="7">
                  <c:v>1056</c:v>
                </c:pt>
                <c:pt idx="8">
                  <c:v>2064</c:v>
                </c:pt>
                <c:pt idx="9">
                  <c:v>3648</c:v>
                </c:pt>
                <c:pt idx="10">
                  <c:v>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04-452E-ADA5-67BDE95CA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585415953440618E-2"/>
          <c:y val="0.15691314901426795"/>
          <c:w val="0.921875"/>
          <c:h val="0.776081245481954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'MA-C3_Data'!$L$5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'MA-C3_Data'!$H$6:$H$21</c:f>
              <c:numCache>
                <c:formatCode>General</c:formatCode>
                <c:ptCount val="16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'MA-C3_Data'!$L$6:$L$16</c:f>
              <c:numCache>
                <c:formatCode>General</c:formatCode>
                <c:ptCount val="11"/>
                <c:pt idx="0">
                  <c:v>6000</c:v>
                </c:pt>
                <c:pt idx="1">
                  <c:v>3648</c:v>
                </c:pt>
                <c:pt idx="2">
                  <c:v>2064</c:v>
                </c:pt>
                <c:pt idx="3">
                  <c:v>1056</c:v>
                </c:pt>
                <c:pt idx="4">
                  <c:v>432</c:v>
                </c:pt>
                <c:pt idx="5">
                  <c:v>0</c:v>
                </c:pt>
                <c:pt idx="6">
                  <c:v>-432</c:v>
                </c:pt>
                <c:pt idx="7">
                  <c:v>-1056</c:v>
                </c:pt>
                <c:pt idx="8">
                  <c:v>-2064</c:v>
                </c:pt>
                <c:pt idx="9">
                  <c:v>-3648</c:v>
                </c:pt>
                <c:pt idx="10">
                  <c:v>-6000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95-49C0-84B9-1353546C3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 sz="1100">
                <a:solidFill>
                  <a:sysClr val="windowText" lastClr="000000"/>
                </a:solidFill>
              </a:rPr>
              <a:t>Growth (positive</a:t>
            </a:r>
            <a:r>
              <a:rPr lang="en-AU" sz="1100" baseline="0">
                <a:solidFill>
                  <a:sysClr val="windowText" lastClr="000000"/>
                </a:solidFill>
              </a:rPr>
              <a:t> value of k)</a:t>
            </a:r>
            <a:endParaRPr lang="en-AU" sz="11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1.6775231481481474E-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08333333333335"/>
          <c:y val="0.17634260589689063"/>
          <c:w val="0.77502777777777776"/>
          <c:h val="0.636705672207640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ME_C1_Graphs!$C$9</c:f>
              <c:strCache>
                <c:ptCount val="1"/>
                <c:pt idx="0">
                  <c:v>Proportionate to N, Positive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ME_C1_Graphs!$B$10:$B$37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ME_C1_Graphs!$E$10:$E$37</c:f>
              <c:numCache>
                <c:formatCode>#,##0.0_);\(#,##0.0\);\-??</c:formatCode>
                <c:ptCount val="28"/>
                <c:pt idx="0">
                  <c:v>830</c:v>
                </c:pt>
                <c:pt idx="1">
                  <c:v>914.13673446051814</c:v>
                </c:pt>
                <c:pt idx="2">
                  <c:v>1007.1222065281358</c:v>
                </c:pt>
                <c:pt idx="3">
                  <c:v>1109.8870460608025</c:v>
                </c:pt>
                <c:pt idx="4">
                  <c:v>1223.4597581130163</c:v>
                </c:pt>
                <c:pt idx="5">
                  <c:v>1348.9770165601026</c:v>
                </c:pt>
                <c:pt idx="6">
                  <c:v>1487.6950403124074</c:v>
                </c:pt>
                <c:pt idx="7">
                  <c:v>1641.0021659763813</c:v>
                </c:pt>
                <c:pt idx="8">
                  <c:v>1810.4327427939743</c:v>
                </c:pt>
                <c:pt idx="9">
                  <c:v>1997.6824889255599</c:v>
                </c:pt>
                <c:pt idx="10">
                  <c:v>2204.6254627672361</c:v>
                </c:pt>
                <c:pt idx="11">
                  <c:v>2433.3328191571468</c:v>
                </c:pt>
                <c:pt idx="12">
                  <c:v>2686.0935381892386</c:v>
                </c:pt>
                <c:pt idx="13">
                  <c:v>2965.4373340953957</c:v>
                </c:pt>
                <c:pt idx="14">
                  <c:v>3274.1599734757401</c:v>
                </c:pt>
                <c:pt idx="15">
                  <c:v>3615.3512562704518</c:v>
                </c:pt>
                <c:pt idx="16">
                  <c:v>3992.4259395160921</c:v>
                </c:pt>
                <c:pt idx="17">
                  <c:v>4409.1579133817604</c:v>
                </c:pt>
                <c:pt idx="18">
                  <c:v>4869.7179715303573</c:v>
                </c:pt>
                <c:pt idx="19">
                  <c:v>5378.7155538234165</c:v>
                </c:pt>
                <c:pt idx="20">
                  <c:v>5941.2448791445204</c:v>
                </c:pt>
                <c:pt idx="21">
                  <c:v>6562.9359300541209</c:v>
                </c:pt>
                <c:pt idx="22">
                  <c:v>7250.0107995472972</c:v>
                </c:pt>
                <c:pt idx="23">
                  <c:v>8009.3459638517788</c:v>
                </c:pt>
                <c:pt idx="24">
                  <c:v>8848.5411045132842</c:v>
                </c:pt>
                <c:pt idx="25">
                  <c:v>9775.9951685627784</c:v>
                </c:pt>
                <c:pt idx="26">
                  <c:v>10800.990428001352</c:v>
                </c:pt>
                <c:pt idx="27">
                  <c:v>11933.785379898269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60-4285-B470-D879BCBCD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73040"/>
        <c:axId val="2124760080"/>
      </c:scatterChart>
      <c:valAx>
        <c:axId val="2124773040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arrow"/>
            <a:tailEnd type="arrow"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60080"/>
        <c:crosses val="autoZero"/>
        <c:crossBetween val="midCat"/>
      </c:valAx>
      <c:valAx>
        <c:axId val="2124760080"/>
        <c:scaling>
          <c:orientation val="minMax"/>
          <c:min val="-5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Quantity</a:t>
                </a:r>
                <a:r>
                  <a:rPr lang="en-AU" baseline="0"/>
                  <a:t> (N)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20555555555555552"/>
              <c:y val="0.260424321959755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_);\(#,##0.0\);\-??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arrow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7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100" b="0" i="0" u="none" strike="noStrike" kern="1200" spc="0" baseline="0">
                <a:solidFill>
                  <a:sysClr val="windowText" lastClr="000000"/>
                </a:solidFill>
              </a:rPr>
              <a:t>Decay (negative value of k)</a:t>
            </a:r>
          </a:p>
        </c:rich>
      </c:tx>
      <c:layout>
        <c:manualLayout>
          <c:xMode val="edge"/>
          <c:yMode val="edge"/>
          <c:x val="4.0965046296296298E-2"/>
          <c:y val="3.7037037037037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ME_C1_Graphs!$C$9</c:f>
              <c:strCache>
                <c:ptCount val="1"/>
                <c:pt idx="0">
                  <c:v>Proportionate to N, Positive 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  <a:tailEnd type="triangle"/>
            </a:ln>
            <a:effectLst/>
          </c:spPr>
          <c:marker>
            <c:symbol val="none"/>
          </c:marker>
          <c:xVal>
            <c:numRef>
              <c:f>ME_C1_Graphs!$B$10:$B$37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xVal>
          <c:yVal>
            <c:numRef>
              <c:f>ME_C1_Graphs!$D$10:$D$37</c:f>
              <c:numCache>
                <c:formatCode>#,##0.0_);\(#,##0.0\);\-??</c:formatCode>
                <c:ptCount val="28"/>
                <c:pt idx="0">
                  <c:v>800</c:v>
                </c:pt>
                <c:pt idx="1">
                  <c:v>723.86993442876758</c:v>
                </c:pt>
                <c:pt idx="2">
                  <c:v>654.98460246238551</c:v>
                </c:pt>
                <c:pt idx="3">
                  <c:v>592.65457654537431</c:v>
                </c:pt>
                <c:pt idx="4">
                  <c:v>536.25603682851147</c:v>
                </c:pt>
                <c:pt idx="5">
                  <c:v>485.22452777010676</c:v>
                </c:pt>
                <c:pt idx="6">
                  <c:v>439.04930887522113</c:v>
                </c:pt>
                <c:pt idx="7">
                  <c:v>397.26824303312759</c:v>
                </c:pt>
                <c:pt idx="8">
                  <c:v>359.46317129377724</c:v>
                </c:pt>
                <c:pt idx="9">
                  <c:v>325.25572779247926</c:v>
                </c:pt>
                <c:pt idx="10">
                  <c:v>294.30355293715388</c:v>
                </c:pt>
                <c:pt idx="11">
                  <c:v>266.29686695846362</c:v>
                </c:pt>
                <c:pt idx="12">
                  <c:v>240.95536952976161</c:v>
                </c:pt>
                <c:pt idx="13">
                  <c:v>218.02543442721009</c:v>
                </c:pt>
                <c:pt idx="14">
                  <c:v>197.27757115328515</c:v>
                </c:pt>
                <c:pt idx="15">
                  <c:v>178.50412811874386</c:v>
                </c:pt>
                <c:pt idx="16">
                  <c:v>161.5172143957243</c:v>
                </c:pt>
                <c:pt idx="17">
                  <c:v>146.14681924218769</c:v>
                </c:pt>
                <c:pt idx="18">
                  <c:v>132.23911057726923</c:v>
                </c:pt>
                <c:pt idx="19">
                  <c:v>119.65489537810802</c:v>
                </c:pt>
                <c:pt idx="20">
                  <c:v>108.26822658929017</c:v>
                </c:pt>
                <c:pt idx="21">
                  <c:v>97.965142602385527</c:v>
                </c:pt>
                <c:pt idx="22">
                  <c:v>88.642526689867097</c:v>
                </c:pt>
                <c:pt idx="23">
                  <c:v>80.207074978242971</c:v>
                </c:pt>
                <c:pt idx="24">
                  <c:v>72.574362631529979</c:v>
                </c:pt>
                <c:pt idx="25">
                  <c:v>65.667998899119041</c:v>
                </c:pt>
                <c:pt idx="26">
                  <c:v>59.418862571467102</c:v>
                </c:pt>
                <c:pt idx="27">
                  <c:v>53.764410191799804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8F-42CB-92F3-9E934E3A4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773040"/>
        <c:axId val="2124760080"/>
      </c:scatterChart>
      <c:valAx>
        <c:axId val="2124773040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arrow"/>
            <a:tailEnd type="arrow"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60080"/>
        <c:crosses val="autoZero"/>
        <c:crossBetween val="midCat"/>
      </c:valAx>
      <c:valAx>
        <c:axId val="2124760080"/>
        <c:scaling>
          <c:orientation val="minMax"/>
          <c:max val="900"/>
          <c:min val="-2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Quantity</a:t>
                </a:r>
                <a:r>
                  <a:rPr lang="en-AU" baseline="0"/>
                  <a:t> (N)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18611111111111112"/>
              <c:y val="0.545555191017789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_);\(#,##0.0\);\-??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arrow"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73040"/>
        <c:crosses val="autoZero"/>
        <c:crossBetween val="midCat"/>
        <c:majorUnit val="8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'MA-C3_Data'!$D$5</c:f>
              <c:strCache>
                <c:ptCount val="1"/>
                <c:pt idx="0">
                  <c:v>f'(x)&lt;0 and f''(x)&gt;0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'MA-C3_Data'!$B$6:$B$13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'MA-C3_Data'!$D$6:$D$13</c:f>
              <c:numCache>
                <c:formatCode>#,##0.00_);\(#,##0.00\);\-??</c:formatCode>
                <c:ptCount val="8"/>
                <c:pt idx="0">
                  <c:v>0.66666666666666663</c:v>
                </c:pt>
                <c:pt idx="1">
                  <c:v>0.44444444444444442</c:v>
                </c:pt>
                <c:pt idx="2">
                  <c:v>0.29629629629629628</c:v>
                </c:pt>
                <c:pt idx="3">
                  <c:v>0.19753086419753085</c:v>
                </c:pt>
                <c:pt idx="4">
                  <c:v>0.13168724279835392</c:v>
                </c:pt>
                <c:pt idx="5">
                  <c:v>8.77914951989026E-2</c:v>
                </c:pt>
                <c:pt idx="6">
                  <c:v>5.8527663465935069E-2</c:v>
                </c:pt>
                <c:pt idx="7">
                  <c:v>3.9018442310623382E-2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71-4267-B09C-8F167C8C9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#,##0.00_);\(#,##0.00\);\-??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55740432612309E-2"/>
          <c:y val="0.11195937725902287"/>
          <c:w val="0.85357737104825293"/>
          <c:h val="0.776081245481954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'MA-C3_Data'!$E$5</c:f>
              <c:strCache>
                <c:ptCount val="1"/>
                <c:pt idx="0">
                  <c:v>f'(x)&gt;0 and f''(x)&lt;0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'MA-C3_Data'!$B$6:$B$13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'MA-C3_Data'!$E$6:$E$13</c:f>
              <c:numCache>
                <c:formatCode>#,##0.00_);\(#,##0.00\);\-??</c:formatCode>
                <c:ptCount val="8"/>
                <c:pt idx="0">
                  <c:v>0</c:v>
                </c:pt>
                <c:pt idx="1">
                  <c:v>1.7095112913514547</c:v>
                </c:pt>
                <c:pt idx="2">
                  <c:v>2.709511291351455</c:v>
                </c:pt>
                <c:pt idx="3">
                  <c:v>3.4190225827029095</c:v>
                </c:pt>
                <c:pt idx="4">
                  <c:v>3.9693622959161186</c:v>
                </c:pt>
                <c:pt idx="5">
                  <c:v>4.4190225827029099</c:v>
                </c:pt>
                <c:pt idx="6">
                  <c:v>4.7992049380885575</c:v>
                </c:pt>
                <c:pt idx="7">
                  <c:v>5.128533874054364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D5-465F-BF4C-D9B9F6EEB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#,##0.00_);\(#,##0.00\);\-??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55740432612309E-2"/>
          <c:y val="0.11195937725902287"/>
          <c:w val="0.85357737104825293"/>
          <c:h val="0.77608124548195423"/>
        </c:manualLayout>
      </c:layou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#,##0.00_);\(#,##0.00\);\-??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55740432612309E-2"/>
          <c:y val="0.11195937725902287"/>
          <c:w val="0.85357737104825293"/>
          <c:h val="0.776081245481954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'MA-C3_Data'!$F$5</c:f>
              <c:strCache>
                <c:ptCount val="1"/>
                <c:pt idx="0">
                  <c:v>f'(x)&lt;0 and f''(x)&lt;0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'MA-C3_Data'!$B$6:$B$13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'MA-C3_Data'!$F$6:$F$13</c:f>
              <c:numCache>
                <c:formatCode>#,##0.00_);\(#,##0.00\);\-??</c:formatCode>
                <c:ptCount val="8"/>
                <c:pt idx="0">
                  <c:v>-1.5</c:v>
                </c:pt>
                <c:pt idx="1">
                  <c:v>-2.25</c:v>
                </c:pt>
                <c:pt idx="2">
                  <c:v>-3.375</c:v>
                </c:pt>
                <c:pt idx="3">
                  <c:v>-5.0625</c:v>
                </c:pt>
                <c:pt idx="4">
                  <c:v>-7.59375</c:v>
                </c:pt>
                <c:pt idx="5">
                  <c:v>-11.390625</c:v>
                </c:pt>
                <c:pt idx="6">
                  <c:v>-17.0859375</c:v>
                </c:pt>
                <c:pt idx="7">
                  <c:v>-25.62890625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F1-4A96-B011-8E952AA29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#,##0.00_);\(#,##0.00\);\-??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125E-2"/>
          <c:y val="0.11195937725902287"/>
          <c:w val="0.921875"/>
          <c:h val="0.776081245481954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'MA-C3_Data'!$I$5</c:f>
              <c:strCache>
                <c:ptCount val="1"/>
                <c:pt idx="0">
                  <c:v>f'(x)=0 and f''(x)&gt;0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'MA-C3_Data'!$H$6:$H$21</c:f>
              <c:numCache>
                <c:formatCode>General</c:formatCode>
                <c:ptCount val="16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'MA-C3_Data'!$I$6:$I$21</c:f>
              <c:numCache>
                <c:formatCode>General</c:formatCode>
                <c:ptCount val="16"/>
                <c:pt idx="0">
                  <c:v>150</c:v>
                </c:pt>
                <c:pt idx="1">
                  <c:v>104</c:v>
                </c:pt>
                <c:pt idx="2">
                  <c:v>66</c:v>
                </c:pt>
                <c:pt idx="3">
                  <c:v>36</c:v>
                </c:pt>
                <c:pt idx="4">
                  <c:v>14</c:v>
                </c:pt>
                <c:pt idx="5">
                  <c:v>0</c:v>
                </c:pt>
                <c:pt idx="6">
                  <c:v>-6</c:v>
                </c:pt>
                <c:pt idx="7">
                  <c:v>-4</c:v>
                </c:pt>
                <c:pt idx="8">
                  <c:v>6</c:v>
                </c:pt>
                <c:pt idx="9">
                  <c:v>24</c:v>
                </c:pt>
                <c:pt idx="10">
                  <c:v>50</c:v>
                </c:pt>
                <c:pt idx="11">
                  <c:v>66</c:v>
                </c:pt>
                <c:pt idx="12">
                  <c:v>84</c:v>
                </c:pt>
                <c:pt idx="13">
                  <c:v>104</c:v>
                </c:pt>
                <c:pt idx="14">
                  <c:v>126</c:v>
                </c:pt>
                <c:pt idx="15">
                  <c:v>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03-4133-A0E0-903F19BCA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125E-2"/>
          <c:y val="0.11195937725902287"/>
          <c:w val="0.921875"/>
          <c:h val="0.776081245481954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'MA-C3_Data'!$J$5</c:f>
              <c:strCache>
                <c:ptCount val="1"/>
                <c:pt idx="0">
                  <c:v>f'(x)=0 and f''(x)&lt;0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'MA-C3_Data'!$H$6:$H$21</c:f>
              <c:numCache>
                <c:formatCode>General</c:formatCode>
                <c:ptCount val="16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'MA-C3_Data'!$J$6:$J$21</c:f>
              <c:numCache>
                <c:formatCode>General</c:formatCode>
                <c:ptCount val="16"/>
                <c:pt idx="0">
                  <c:v>-150</c:v>
                </c:pt>
                <c:pt idx="1">
                  <c:v>-104</c:v>
                </c:pt>
                <c:pt idx="2">
                  <c:v>-66</c:v>
                </c:pt>
                <c:pt idx="3">
                  <c:v>-36</c:v>
                </c:pt>
                <c:pt idx="4">
                  <c:v>-14</c:v>
                </c:pt>
                <c:pt idx="5">
                  <c:v>0</c:v>
                </c:pt>
                <c:pt idx="6">
                  <c:v>6</c:v>
                </c:pt>
                <c:pt idx="7">
                  <c:v>4</c:v>
                </c:pt>
                <c:pt idx="8">
                  <c:v>-6</c:v>
                </c:pt>
                <c:pt idx="9">
                  <c:v>-24</c:v>
                </c:pt>
                <c:pt idx="10">
                  <c:v>-50</c:v>
                </c:pt>
                <c:pt idx="11">
                  <c:v>-66</c:v>
                </c:pt>
                <c:pt idx="12">
                  <c:v>-84</c:v>
                </c:pt>
                <c:pt idx="13">
                  <c:v>-104</c:v>
                </c:pt>
                <c:pt idx="14">
                  <c:v>-126</c:v>
                </c:pt>
                <c:pt idx="15">
                  <c:v>-150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61-4552-80D4-FBABEE8AD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124903504708965E-2"/>
          <c:y val="6.9765108475364629E-2"/>
          <c:w val="0.921875"/>
          <c:h val="0.776081245481954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'MA-C3_Data'!$M$5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'MA-C3_Data'!$H$6:$H$21</c:f>
              <c:numCache>
                <c:formatCode>General</c:formatCode>
                <c:ptCount val="16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'MA-C3_Data'!$M$6:$M$16</c:f>
              <c:numCache>
                <c:formatCode>General</c:formatCode>
                <c:ptCount val="11"/>
                <c:pt idx="0">
                  <c:v>-4000</c:v>
                </c:pt>
                <c:pt idx="1">
                  <c:v>-2048</c:v>
                </c:pt>
                <c:pt idx="2">
                  <c:v>-864</c:v>
                </c:pt>
                <c:pt idx="3">
                  <c:v>-256</c:v>
                </c:pt>
                <c:pt idx="4">
                  <c:v>-32</c:v>
                </c:pt>
                <c:pt idx="5">
                  <c:v>0</c:v>
                </c:pt>
                <c:pt idx="6">
                  <c:v>32</c:v>
                </c:pt>
                <c:pt idx="7">
                  <c:v>256</c:v>
                </c:pt>
                <c:pt idx="8">
                  <c:v>864</c:v>
                </c:pt>
                <c:pt idx="9">
                  <c:v>2048</c:v>
                </c:pt>
                <c:pt idx="10">
                  <c:v>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09-4D36-976C-DE7696453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532016"/>
        <c:axId val="1089533456"/>
      </c:scatterChart>
      <c:valAx>
        <c:axId val="1089532016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1089533456"/>
        <c:crosses val="autoZero"/>
        <c:crossBetween val="midCat"/>
      </c:valAx>
      <c:valAx>
        <c:axId val="10895334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8953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117475</xdr:colOff>
      <xdr:row>5</xdr:row>
      <xdr:rowOff>190500</xdr:rowOff>
    </xdr:from>
    <xdr:to>
      <xdr:col>3</xdr:col>
      <xdr:colOff>2025650</xdr:colOff>
      <xdr:row>5</xdr:row>
      <xdr:rowOff>1438274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0E586-9536-8B4A-1531-2EA80E38A0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5</xdr:row>
      <xdr:rowOff>190500</xdr:rowOff>
    </xdr:from>
    <xdr:to>
      <xdr:col>5</xdr:col>
      <xdr:colOff>3175</xdr:colOff>
      <xdr:row>5</xdr:row>
      <xdr:rowOff>1438274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447445-485A-41B1-AB24-A7D9F9963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</xdr:row>
      <xdr:rowOff>0</xdr:rowOff>
    </xdr:from>
    <xdr:to>
      <xdr:col>5</xdr:col>
      <xdr:colOff>2124075</xdr:colOff>
      <xdr:row>5</xdr:row>
      <xdr:rowOff>1247774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6C9637-0E98-4579-AF09-68374B8B9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133350</xdr:colOff>
      <xdr:row>6</xdr:row>
      <xdr:rowOff>273050</xdr:rowOff>
    </xdr:from>
    <xdr:to>
      <xdr:col>3</xdr:col>
      <xdr:colOff>2041525</xdr:colOff>
      <xdr:row>6</xdr:row>
      <xdr:rowOff>1520824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6A347C-9DFD-44F6-B9E3-506A15545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146050</xdr:colOff>
      <xdr:row>6</xdr:row>
      <xdr:rowOff>304800</xdr:rowOff>
    </xdr:from>
    <xdr:to>
      <xdr:col>4</xdr:col>
      <xdr:colOff>2054225</xdr:colOff>
      <xdr:row>6</xdr:row>
      <xdr:rowOff>1552574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25BA4E4-D483-4B39-AF2E-8F332913E1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2133600</xdr:colOff>
      <xdr:row>6</xdr:row>
      <xdr:rowOff>330200</xdr:rowOff>
    </xdr:from>
    <xdr:to>
      <xdr:col>4</xdr:col>
      <xdr:colOff>1901825</xdr:colOff>
      <xdr:row>6</xdr:row>
      <xdr:rowOff>1577974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32C09C7-C54C-4AA6-87C6-70D8E7A5CE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152401</xdr:colOff>
      <xdr:row>5</xdr:row>
      <xdr:rowOff>152400</xdr:rowOff>
    </xdr:from>
    <xdr:to>
      <xdr:col>5</xdr:col>
      <xdr:colOff>1778001</xdr:colOff>
      <xdr:row>5</xdr:row>
      <xdr:rowOff>1400174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281B3B-85FE-4F96-89DE-F529DF28F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177800</xdr:colOff>
      <xdr:row>6</xdr:row>
      <xdr:rowOff>215900</xdr:rowOff>
    </xdr:from>
    <xdr:to>
      <xdr:col>5</xdr:col>
      <xdr:colOff>1803400</xdr:colOff>
      <xdr:row>6</xdr:row>
      <xdr:rowOff>1463674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7706E4B-F30D-4398-80F5-1074F46AD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1968500</xdr:colOff>
      <xdr:row>7</xdr:row>
      <xdr:rowOff>57150</xdr:rowOff>
    </xdr:from>
    <xdr:to>
      <xdr:col>5</xdr:col>
      <xdr:colOff>1123950</xdr:colOff>
      <xdr:row>7</xdr:row>
      <xdr:rowOff>1562100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8A59FD4-A328-4AE8-962F-8B5D19AD6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914400</xdr:colOff>
      <xdr:row>7</xdr:row>
      <xdr:rowOff>44450</xdr:rowOff>
    </xdr:from>
    <xdr:to>
      <xdr:col>6</xdr:col>
      <xdr:colOff>158750</xdr:colOff>
      <xdr:row>7</xdr:row>
      <xdr:rowOff>1549400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A75A69-9F20-4E8B-A126-4D4F37BB4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171450</xdr:colOff>
      <xdr:row>6</xdr:row>
      <xdr:rowOff>1739900</xdr:rowOff>
    </xdr:from>
    <xdr:to>
      <xdr:col>3</xdr:col>
      <xdr:colOff>1631950</xdr:colOff>
      <xdr:row>7</xdr:row>
      <xdr:rowOff>1651000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2E8BE5-1335-4EDF-BED3-0348CF36D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158750</xdr:colOff>
      <xdr:row>6</xdr:row>
      <xdr:rowOff>1739900</xdr:rowOff>
    </xdr:from>
    <xdr:to>
      <xdr:col>4</xdr:col>
      <xdr:colOff>1619250</xdr:colOff>
      <xdr:row>7</xdr:row>
      <xdr:rowOff>1651000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BEC01D8-0E50-4552-9DE4-1948B1D8AF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1174750</xdr:colOff>
      <xdr:row>5</xdr:row>
      <xdr:rowOff>1143000</xdr:rowOff>
    </xdr:from>
    <xdr:to>
      <xdr:col>5</xdr:col>
      <xdr:colOff>1352550</xdr:colOff>
      <xdr:row>5</xdr:row>
      <xdr:rowOff>1314450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D90BA706-0238-42CA-8636-8586C1163836}"/>
            </a:ext>
          </a:extLst>
        </xdr:cNvPr>
        <xdr:cNvCxnSpPr/>
      </xdr:nvCxnSpPr>
      <xdr:spPr>
        <a:xfrm flipH="1" flipV="1">
          <a:off x="7283450" y="2063750"/>
          <a:ext cx="17780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622300</xdr:colOff>
      <xdr:row>7</xdr:row>
      <xdr:rowOff>755650</xdr:rowOff>
    </xdr:from>
    <xdr:to>
      <xdr:col>5</xdr:col>
      <xdr:colOff>800100</xdr:colOff>
      <xdr:row>7</xdr:row>
      <xdr:rowOff>927100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AA1E4206-411B-4DFD-8A77-58BA84AD4BB8}"/>
            </a:ext>
          </a:extLst>
        </xdr:cNvPr>
        <xdr:cNvCxnSpPr/>
      </xdr:nvCxnSpPr>
      <xdr:spPr>
        <a:xfrm flipH="1" flipV="1">
          <a:off x="6731000" y="5232400"/>
          <a:ext cx="177800" cy="1714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1339850</xdr:colOff>
      <xdr:row>7</xdr:row>
      <xdr:rowOff>819150</xdr:rowOff>
    </xdr:from>
    <xdr:to>
      <xdr:col>5</xdr:col>
      <xdr:colOff>1517650</xdr:colOff>
      <xdr:row>7</xdr:row>
      <xdr:rowOff>1028700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E0944041-B5F5-4469-864C-1C8CC784CDCB}"/>
            </a:ext>
          </a:extLst>
        </xdr:cNvPr>
        <xdr:cNvCxnSpPr/>
      </xdr:nvCxnSpPr>
      <xdr:spPr>
        <a:xfrm flipV="1">
          <a:off x="7448550" y="5295900"/>
          <a:ext cx="177800" cy="2095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539750</xdr:colOff>
      <xdr:row>7</xdr:row>
      <xdr:rowOff>831850</xdr:rowOff>
    </xdr:from>
    <xdr:to>
      <xdr:col>4</xdr:col>
      <xdr:colOff>717550</xdr:colOff>
      <xdr:row>7</xdr:row>
      <xdr:rowOff>1041400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65A87DE-C7BB-4BCB-A16F-637955F8152D}"/>
            </a:ext>
          </a:extLst>
        </xdr:cNvPr>
        <xdr:cNvCxnSpPr/>
      </xdr:nvCxnSpPr>
      <xdr:spPr>
        <a:xfrm flipV="1">
          <a:off x="4508500" y="5308600"/>
          <a:ext cx="177800" cy="2095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889000</xdr:colOff>
      <xdr:row>6</xdr:row>
      <xdr:rowOff>215900</xdr:rowOff>
    </xdr:from>
    <xdr:to>
      <xdr:col>5</xdr:col>
      <xdr:colOff>1092200</xdr:colOff>
      <xdr:row>6</xdr:row>
      <xdr:rowOff>476250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8D65B2DE-2ED9-00BC-23D4-335775CD229A}"/>
            </a:ext>
          </a:extLst>
        </xdr:cNvPr>
        <xdr:cNvCxnSpPr/>
      </xdr:nvCxnSpPr>
      <xdr:spPr>
        <a:xfrm>
          <a:off x="6997700" y="2914650"/>
          <a:ext cx="203200" cy="2603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0.55652</cdr:x>
      <cdr:y>0.56015</cdr:y>
    </cdr:from>
    <cdr:to>
      <cdr:x>0.67826</cdr:x>
      <cdr:y>0.66165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D90BA706-0238-42CA-8636-8586C1163836}"/>
            </a:ext>
          </a:extLst>
        </cdr:cNvPr>
        <cdr:cNvCxnSpPr/>
      </cdr:nvCxnSpPr>
      <cdr:spPr>
        <a:xfrm xmlns:a="http://schemas.openxmlformats.org/drawingml/2006/main" flipH="1" flipV="1">
          <a:off x="812800" y="946150"/>
          <a:ext cx="177800" cy="1714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152400</xdr:rowOff>
    </xdr:from>
    <xdr:to>
      <xdr:col>2</xdr:col>
      <xdr:colOff>12700</xdr:colOff>
      <xdr:row>15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D3D1394-9CF6-553F-14C4-035CB03E392A}"/>
            </a:ext>
          </a:extLst>
        </xdr:cNvPr>
        <xdr:cNvCxnSpPr/>
      </xdr:nvCxnSpPr>
      <xdr:spPr>
        <a:xfrm flipH="1">
          <a:off x="4267200" y="1625600"/>
          <a:ext cx="12700" cy="3219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13</xdr:row>
      <xdr:rowOff>1517650</xdr:rowOff>
    </xdr:from>
    <xdr:to>
      <xdr:col>2</xdr:col>
      <xdr:colOff>2482850</xdr:colOff>
      <xdr:row>14</xdr:row>
      <xdr:rowOff>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7D8211C-D361-2861-811A-45D29E40D4ED}"/>
            </a:ext>
          </a:extLst>
        </xdr:cNvPr>
        <xdr:cNvCxnSpPr/>
      </xdr:nvCxnSpPr>
      <xdr:spPr>
        <a:xfrm flipV="1">
          <a:off x="749300" y="2254250"/>
          <a:ext cx="4953000" cy="63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425450</xdr:colOff>
      <xdr:row>13</xdr:row>
      <xdr:rowOff>349250</xdr:rowOff>
    </xdr:from>
    <xdr:to>
      <xdr:col>1</xdr:col>
      <xdr:colOff>495300</xdr:colOff>
      <xdr:row>13</xdr:row>
      <xdr:rowOff>501650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E2DF637C-F1EB-4A76-BFC1-3A5C1FB82EC1}"/>
            </a:ext>
          </a:extLst>
        </xdr:cNvPr>
        <xdr:cNvCxnSpPr/>
      </xdr:nvCxnSpPr>
      <xdr:spPr>
        <a:xfrm flipH="1" flipV="1">
          <a:off x="1155700" y="1085850"/>
          <a:ext cx="69850" cy="152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12</xdr:row>
      <xdr:rowOff>152400</xdr:rowOff>
    </xdr:from>
    <xdr:to>
      <xdr:col>7</xdr:col>
      <xdr:colOff>12700</xdr:colOff>
      <xdr:row>15</xdr:row>
      <xdr:rowOff>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23931186-6BC3-4D26-9881-2B56DAB83FE8}"/>
            </a:ext>
          </a:extLst>
        </xdr:cNvPr>
        <xdr:cNvCxnSpPr/>
      </xdr:nvCxnSpPr>
      <xdr:spPr>
        <a:xfrm flipH="1">
          <a:off x="3219450" y="704850"/>
          <a:ext cx="12700" cy="30797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13</xdr:row>
      <xdr:rowOff>1517650</xdr:rowOff>
    </xdr:from>
    <xdr:to>
      <xdr:col>7</xdr:col>
      <xdr:colOff>2482850</xdr:colOff>
      <xdr:row>14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2FE28894-B745-4C90-BE71-85B79EADDFA2}"/>
            </a:ext>
          </a:extLst>
        </xdr:cNvPr>
        <xdr:cNvCxnSpPr/>
      </xdr:nvCxnSpPr>
      <xdr:spPr>
        <a:xfrm flipV="1">
          <a:off x="749300" y="2254250"/>
          <a:ext cx="4953000" cy="63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323850</xdr:colOff>
      <xdr:row>13</xdr:row>
      <xdr:rowOff>273049</xdr:rowOff>
    </xdr:from>
    <xdr:to>
      <xdr:col>7</xdr:col>
      <xdr:colOff>2228850</xdr:colOff>
      <xdr:row>14</xdr:row>
      <xdr:rowOff>1435099</xdr:rowOff>
    </xdr:to>
    <xdr:sp macro="" textlink="">
      <xdr:nvSpPr>
        <xdr:cNvPr id="48" name="Freeform: Shape 47">
          <a:extLst>
            <a:ext uri="{FF2B5EF4-FFF2-40B4-BE49-F238E27FC236}">
              <a16:creationId xmlns:a16="http://schemas.microsoft.com/office/drawing/2014/main" id="{76E97035-AAD2-48D6-AE59-F6AD6B5924F9}"/>
            </a:ext>
          </a:extLst>
        </xdr:cNvPr>
        <xdr:cNvSpPr/>
      </xdr:nvSpPr>
      <xdr:spPr>
        <a:xfrm>
          <a:off x="1054100" y="1009649"/>
          <a:ext cx="4394200" cy="2686050"/>
        </a:xfrm>
        <a:custGeom>
          <a:avLst/>
          <a:gdLst>
            <a:gd name="connsiteX0" fmla="*/ 0 w 3756265"/>
            <a:gd name="connsiteY0" fmla="*/ 2178687 h 2210738"/>
            <a:gd name="connsiteX1" fmla="*/ 1295400 w 3756265"/>
            <a:gd name="connsiteY1" fmla="*/ 133987 h 2210738"/>
            <a:gd name="connsiteX2" fmla="*/ 2609850 w 3756265"/>
            <a:gd name="connsiteY2" fmla="*/ 2210437 h 2210738"/>
            <a:gd name="connsiteX3" fmla="*/ 3606800 w 3756265"/>
            <a:gd name="connsiteY3" fmla="*/ 286387 h 2210738"/>
            <a:gd name="connsiteX4" fmla="*/ 3733800 w 3756265"/>
            <a:gd name="connsiteY4" fmla="*/ 45087 h 2210738"/>
            <a:gd name="connsiteX0" fmla="*/ 0 w 3748291"/>
            <a:gd name="connsiteY0" fmla="*/ 2180107 h 2243903"/>
            <a:gd name="connsiteX1" fmla="*/ 1295400 w 3748291"/>
            <a:gd name="connsiteY1" fmla="*/ 135407 h 2243903"/>
            <a:gd name="connsiteX2" fmla="*/ 2825750 w 3748291"/>
            <a:gd name="connsiteY2" fmla="*/ 2243607 h 2243903"/>
            <a:gd name="connsiteX3" fmla="*/ 3606800 w 3748291"/>
            <a:gd name="connsiteY3" fmla="*/ 287807 h 2243903"/>
            <a:gd name="connsiteX4" fmla="*/ 3733800 w 3748291"/>
            <a:gd name="connsiteY4" fmla="*/ 46507 h 2243903"/>
            <a:gd name="connsiteX0" fmla="*/ 0 w 3733800"/>
            <a:gd name="connsiteY0" fmla="*/ 2133600 h 2197177"/>
            <a:gd name="connsiteX1" fmla="*/ 1295400 w 3733800"/>
            <a:gd name="connsiteY1" fmla="*/ 88900 h 2197177"/>
            <a:gd name="connsiteX2" fmla="*/ 2825750 w 3733800"/>
            <a:gd name="connsiteY2" fmla="*/ 2197100 h 2197177"/>
            <a:gd name="connsiteX3" fmla="*/ 3733800 w 3733800"/>
            <a:gd name="connsiteY3" fmla="*/ 0 h 2197177"/>
            <a:gd name="connsiteX0" fmla="*/ 0 w 3733800"/>
            <a:gd name="connsiteY0" fmla="*/ 2133600 h 2133600"/>
            <a:gd name="connsiteX1" fmla="*/ 1295400 w 3733800"/>
            <a:gd name="connsiteY1" fmla="*/ 88900 h 2133600"/>
            <a:gd name="connsiteX2" fmla="*/ 2819400 w 3733800"/>
            <a:gd name="connsiteY2" fmla="*/ 1911350 h 2133600"/>
            <a:gd name="connsiteX3" fmla="*/ 3733800 w 3733800"/>
            <a:gd name="connsiteY3" fmla="*/ 0 h 2133600"/>
            <a:gd name="connsiteX0" fmla="*/ 0 w 3733800"/>
            <a:gd name="connsiteY0" fmla="*/ 2133600 h 2133600"/>
            <a:gd name="connsiteX1" fmla="*/ 1295400 w 3733800"/>
            <a:gd name="connsiteY1" fmla="*/ 88900 h 2133600"/>
            <a:gd name="connsiteX2" fmla="*/ 3060700 w 3733800"/>
            <a:gd name="connsiteY2" fmla="*/ 1955800 h 2133600"/>
            <a:gd name="connsiteX3" fmla="*/ 3733800 w 3733800"/>
            <a:gd name="connsiteY3" fmla="*/ 0 h 2133600"/>
            <a:gd name="connsiteX0" fmla="*/ 0 w 4121150"/>
            <a:gd name="connsiteY0" fmla="*/ 2127250 h 2127250"/>
            <a:gd name="connsiteX1" fmla="*/ 1295400 w 4121150"/>
            <a:gd name="connsiteY1" fmla="*/ 82550 h 2127250"/>
            <a:gd name="connsiteX2" fmla="*/ 3060700 w 4121150"/>
            <a:gd name="connsiteY2" fmla="*/ 1949450 h 2127250"/>
            <a:gd name="connsiteX3" fmla="*/ 4121150 w 4121150"/>
            <a:gd name="connsiteY3" fmla="*/ 0 h 2127250"/>
            <a:gd name="connsiteX0" fmla="*/ 0 w 4121150"/>
            <a:gd name="connsiteY0" fmla="*/ 2127250 h 2159067"/>
            <a:gd name="connsiteX1" fmla="*/ 1295400 w 4121150"/>
            <a:gd name="connsiteY1" fmla="*/ 82550 h 2159067"/>
            <a:gd name="connsiteX2" fmla="*/ 3124200 w 4121150"/>
            <a:gd name="connsiteY2" fmla="*/ 2159000 h 2159067"/>
            <a:gd name="connsiteX3" fmla="*/ 4121150 w 4121150"/>
            <a:gd name="connsiteY3" fmla="*/ 0 h 2159067"/>
            <a:gd name="connsiteX0" fmla="*/ 0 w 4121150"/>
            <a:gd name="connsiteY0" fmla="*/ 2127250 h 2127250"/>
            <a:gd name="connsiteX1" fmla="*/ 1295400 w 4121150"/>
            <a:gd name="connsiteY1" fmla="*/ 82550 h 2127250"/>
            <a:gd name="connsiteX2" fmla="*/ 3086100 w 4121150"/>
            <a:gd name="connsiteY2" fmla="*/ 1682750 h 2127250"/>
            <a:gd name="connsiteX3" fmla="*/ 4121150 w 4121150"/>
            <a:gd name="connsiteY3" fmla="*/ 0 h 2127250"/>
            <a:gd name="connsiteX0" fmla="*/ 0 w 4121150"/>
            <a:gd name="connsiteY0" fmla="*/ 2294467 h 2294467"/>
            <a:gd name="connsiteX1" fmla="*/ 1282700 w 4121150"/>
            <a:gd name="connsiteY1" fmla="*/ 2117 h 2294467"/>
            <a:gd name="connsiteX2" fmla="*/ 3086100 w 4121150"/>
            <a:gd name="connsiteY2" fmla="*/ 1849967 h 2294467"/>
            <a:gd name="connsiteX3" fmla="*/ 4121150 w 4121150"/>
            <a:gd name="connsiteY3" fmla="*/ 167217 h 2294467"/>
            <a:gd name="connsiteX0" fmla="*/ 0 w 4394200"/>
            <a:gd name="connsiteY0" fmla="*/ 2686050 h 2686050"/>
            <a:gd name="connsiteX1" fmla="*/ 1282700 w 4394200"/>
            <a:gd name="connsiteY1" fmla="*/ 393700 h 2686050"/>
            <a:gd name="connsiteX2" fmla="*/ 3086100 w 4394200"/>
            <a:gd name="connsiteY2" fmla="*/ 2241550 h 2686050"/>
            <a:gd name="connsiteX3" fmla="*/ 4394200 w 4394200"/>
            <a:gd name="connsiteY3" fmla="*/ 0 h 26860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4394200" h="2686050">
              <a:moveTo>
                <a:pt x="0" y="2686050"/>
              </a:moveTo>
              <a:cubicBezTo>
                <a:pt x="430212" y="1661054"/>
                <a:pt x="768350" y="467783"/>
                <a:pt x="1282700" y="393700"/>
              </a:cubicBezTo>
              <a:cubicBezTo>
                <a:pt x="1797050" y="319617"/>
                <a:pt x="2567517" y="2307167"/>
                <a:pt x="3086100" y="2241550"/>
              </a:cubicBezTo>
              <a:cubicBezTo>
                <a:pt x="3604683" y="2175933"/>
                <a:pt x="4205023" y="457729"/>
                <a:pt x="4394200" y="0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1047750</xdr:colOff>
      <xdr:row>13</xdr:row>
      <xdr:rowOff>850900</xdr:rowOff>
    </xdr:from>
    <xdr:to>
      <xdr:col>6</xdr:col>
      <xdr:colOff>1492250</xdr:colOff>
      <xdr:row>13</xdr:row>
      <xdr:rowOff>1409700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F9E0AD98-8BA3-40F4-B3D3-94A568F5A352}"/>
            </a:ext>
          </a:extLst>
        </xdr:cNvPr>
        <xdr:cNvCxnSpPr/>
      </xdr:nvCxnSpPr>
      <xdr:spPr>
        <a:xfrm flipH="1">
          <a:off x="8585200" y="1587500"/>
          <a:ext cx="444500" cy="558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1282700</xdr:colOff>
      <xdr:row>13</xdr:row>
      <xdr:rowOff>889000</xdr:rowOff>
    </xdr:from>
    <xdr:to>
      <xdr:col>6</xdr:col>
      <xdr:colOff>1682750</xdr:colOff>
      <xdr:row>13</xdr:row>
      <xdr:rowOff>1441450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F164F0A8-1472-489C-BEC3-C036EE9285E2}"/>
            </a:ext>
          </a:extLst>
        </xdr:cNvPr>
        <xdr:cNvCxnSpPr/>
      </xdr:nvCxnSpPr>
      <xdr:spPr>
        <a:xfrm flipH="1">
          <a:off x="8820150" y="1625600"/>
          <a:ext cx="400050" cy="5524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1473200</xdr:colOff>
      <xdr:row>13</xdr:row>
      <xdr:rowOff>946150</xdr:rowOff>
    </xdr:from>
    <xdr:to>
      <xdr:col>6</xdr:col>
      <xdr:colOff>1841500</xdr:colOff>
      <xdr:row>13</xdr:row>
      <xdr:rowOff>1441450</xdr:rowOff>
    </xdr:to>
    <xdr:cxnSp macro="">
      <xdr:nvCxnSpPr>
        <xdr:cNvPr id="51" name="Straight Connector 50">
          <a:extLst>
            <a:ext uri="{FF2B5EF4-FFF2-40B4-BE49-F238E27FC236}">
              <a16:creationId xmlns:a16="http://schemas.microsoft.com/office/drawing/2014/main" id="{181211A6-F3A5-465E-A680-16A4964E7F0A}"/>
            </a:ext>
          </a:extLst>
        </xdr:cNvPr>
        <xdr:cNvCxnSpPr/>
      </xdr:nvCxnSpPr>
      <xdr:spPr>
        <a:xfrm flipH="1">
          <a:off x="9010650" y="1682750"/>
          <a:ext cx="368300" cy="495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1631950</xdr:colOff>
      <xdr:row>13</xdr:row>
      <xdr:rowOff>1003300</xdr:rowOff>
    </xdr:from>
    <xdr:to>
      <xdr:col>6</xdr:col>
      <xdr:colOff>2000250</xdr:colOff>
      <xdr:row>13</xdr:row>
      <xdr:rowOff>1498600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5C3ECB5A-C5FD-4299-9D2D-EE5A999C2E7D}"/>
            </a:ext>
          </a:extLst>
        </xdr:cNvPr>
        <xdr:cNvCxnSpPr/>
      </xdr:nvCxnSpPr>
      <xdr:spPr>
        <a:xfrm flipH="1">
          <a:off x="9169400" y="1739900"/>
          <a:ext cx="368300" cy="495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482600</xdr:colOff>
      <xdr:row>14</xdr:row>
      <xdr:rowOff>38100</xdr:rowOff>
    </xdr:from>
    <xdr:to>
      <xdr:col>7</xdr:col>
      <xdr:colOff>927100</xdr:colOff>
      <xdr:row>14</xdr:row>
      <xdr:rowOff>596900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8802794-78F5-49EB-A373-DCE1A7690DEE}"/>
            </a:ext>
          </a:extLst>
        </xdr:cNvPr>
        <xdr:cNvCxnSpPr/>
      </xdr:nvCxnSpPr>
      <xdr:spPr>
        <a:xfrm flipH="1">
          <a:off x="3702050" y="2298700"/>
          <a:ext cx="444500" cy="558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717550</xdr:colOff>
      <xdr:row>14</xdr:row>
      <xdr:rowOff>76200</xdr:rowOff>
    </xdr:from>
    <xdr:to>
      <xdr:col>7</xdr:col>
      <xdr:colOff>1117600</xdr:colOff>
      <xdr:row>14</xdr:row>
      <xdr:rowOff>628650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BA9FB3FB-5806-4499-AD5D-34B8BB3C8D3E}"/>
            </a:ext>
          </a:extLst>
        </xdr:cNvPr>
        <xdr:cNvCxnSpPr/>
      </xdr:nvCxnSpPr>
      <xdr:spPr>
        <a:xfrm flipH="1">
          <a:off x="3937000" y="2336800"/>
          <a:ext cx="400050" cy="5524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908050</xdr:colOff>
      <xdr:row>14</xdr:row>
      <xdr:rowOff>133350</xdr:rowOff>
    </xdr:from>
    <xdr:to>
      <xdr:col>7</xdr:col>
      <xdr:colOff>1276350</xdr:colOff>
      <xdr:row>14</xdr:row>
      <xdr:rowOff>628650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B482D877-5FC4-45CE-A401-9A18E4DCC719}"/>
            </a:ext>
          </a:extLst>
        </xdr:cNvPr>
        <xdr:cNvCxnSpPr/>
      </xdr:nvCxnSpPr>
      <xdr:spPr>
        <a:xfrm flipH="1">
          <a:off x="4127500" y="2393950"/>
          <a:ext cx="368300" cy="495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1066800</xdr:colOff>
      <xdr:row>14</xdr:row>
      <xdr:rowOff>190500</xdr:rowOff>
    </xdr:from>
    <xdr:to>
      <xdr:col>7</xdr:col>
      <xdr:colOff>1435100</xdr:colOff>
      <xdr:row>14</xdr:row>
      <xdr:rowOff>685800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5FFA421E-0C65-4283-A6A6-986BF12F234D}"/>
            </a:ext>
          </a:extLst>
        </xdr:cNvPr>
        <xdr:cNvCxnSpPr/>
      </xdr:nvCxnSpPr>
      <xdr:spPr>
        <a:xfrm flipH="1">
          <a:off x="4286250" y="2451100"/>
          <a:ext cx="368300" cy="495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2184400</xdr:colOff>
      <xdr:row>13</xdr:row>
      <xdr:rowOff>76200</xdr:rowOff>
    </xdr:from>
    <xdr:to>
      <xdr:col>7</xdr:col>
      <xdr:colOff>2311400</xdr:colOff>
      <xdr:row>13</xdr:row>
      <xdr:rowOff>393700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AF0E8463-0365-454E-9A03-C3BD18523E95}"/>
            </a:ext>
          </a:extLst>
        </xdr:cNvPr>
        <xdr:cNvCxnSpPr/>
      </xdr:nvCxnSpPr>
      <xdr:spPr>
        <a:xfrm flipV="1">
          <a:off x="5403850" y="812800"/>
          <a:ext cx="127000" cy="317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14</xdr:row>
      <xdr:rowOff>1365250</xdr:rowOff>
    </xdr:from>
    <xdr:to>
      <xdr:col>6</xdr:col>
      <xdr:colOff>355600</xdr:colOff>
      <xdr:row>15</xdr:row>
      <xdr:rowOff>57150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934250FB-8F92-4CF9-BB30-6D715BB81C95}"/>
            </a:ext>
          </a:extLst>
        </xdr:cNvPr>
        <xdr:cNvCxnSpPr/>
      </xdr:nvCxnSpPr>
      <xdr:spPr>
        <a:xfrm flipH="1">
          <a:off x="996950" y="3625850"/>
          <a:ext cx="88900" cy="215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482600</xdr:colOff>
      <xdr:row>13</xdr:row>
      <xdr:rowOff>482599</xdr:rowOff>
    </xdr:from>
    <xdr:to>
      <xdr:col>2</xdr:col>
      <xdr:colOff>2311400</xdr:colOff>
      <xdr:row>14</xdr:row>
      <xdr:rowOff>927284</xdr:rowOff>
    </xdr:to>
    <xdr:sp macro="" textlink="">
      <xdr:nvSpPr>
        <xdr:cNvPr id="59" name="Freeform: Shape 58">
          <a:extLst>
            <a:ext uri="{FF2B5EF4-FFF2-40B4-BE49-F238E27FC236}">
              <a16:creationId xmlns:a16="http://schemas.microsoft.com/office/drawing/2014/main" id="{BD55414F-6E5A-0B81-4D97-B2672C143DA4}"/>
            </a:ext>
          </a:extLst>
        </xdr:cNvPr>
        <xdr:cNvSpPr/>
      </xdr:nvSpPr>
      <xdr:spPr>
        <a:xfrm>
          <a:off x="1212850" y="1219199"/>
          <a:ext cx="4318000" cy="1968685"/>
        </a:xfrm>
        <a:custGeom>
          <a:avLst/>
          <a:gdLst>
            <a:gd name="connsiteX0" fmla="*/ 0 w 4400550"/>
            <a:gd name="connsiteY0" fmla="*/ 254000 h 2331773"/>
            <a:gd name="connsiteX1" fmla="*/ 1085850 w 4400550"/>
            <a:gd name="connsiteY1" fmla="*/ 2286000 h 2331773"/>
            <a:gd name="connsiteX2" fmla="*/ 1924050 w 4400550"/>
            <a:gd name="connsiteY2" fmla="*/ 361950 h 2331773"/>
            <a:gd name="connsiteX3" fmla="*/ 3149600 w 4400550"/>
            <a:gd name="connsiteY3" fmla="*/ 2330450 h 2331773"/>
            <a:gd name="connsiteX4" fmla="*/ 4400550 w 4400550"/>
            <a:gd name="connsiteY4" fmla="*/ 0 h 2331773"/>
            <a:gd name="connsiteX0" fmla="*/ 0 w 4400550"/>
            <a:gd name="connsiteY0" fmla="*/ 254000 h 2331772"/>
            <a:gd name="connsiteX1" fmla="*/ 723900 w 4400550"/>
            <a:gd name="connsiteY1" fmla="*/ 2298700 h 2331772"/>
            <a:gd name="connsiteX2" fmla="*/ 1924050 w 4400550"/>
            <a:gd name="connsiteY2" fmla="*/ 361950 h 2331772"/>
            <a:gd name="connsiteX3" fmla="*/ 3149600 w 4400550"/>
            <a:gd name="connsiteY3" fmla="*/ 2330450 h 2331772"/>
            <a:gd name="connsiteX4" fmla="*/ 4400550 w 4400550"/>
            <a:gd name="connsiteY4" fmla="*/ 0 h 2331772"/>
            <a:gd name="connsiteX0" fmla="*/ 0 w 4578350"/>
            <a:gd name="connsiteY0" fmla="*/ 241300 h 2331772"/>
            <a:gd name="connsiteX1" fmla="*/ 901700 w 4578350"/>
            <a:gd name="connsiteY1" fmla="*/ 2298700 h 2331772"/>
            <a:gd name="connsiteX2" fmla="*/ 2101850 w 4578350"/>
            <a:gd name="connsiteY2" fmla="*/ 361950 h 2331772"/>
            <a:gd name="connsiteX3" fmla="*/ 3327400 w 4578350"/>
            <a:gd name="connsiteY3" fmla="*/ 2330450 h 2331772"/>
            <a:gd name="connsiteX4" fmla="*/ 4578350 w 4578350"/>
            <a:gd name="connsiteY4" fmla="*/ 0 h 2331772"/>
            <a:gd name="connsiteX0" fmla="*/ 0 w 4641850"/>
            <a:gd name="connsiteY0" fmla="*/ 0 h 2344472"/>
            <a:gd name="connsiteX1" fmla="*/ 965200 w 4641850"/>
            <a:gd name="connsiteY1" fmla="*/ 2311400 h 2344472"/>
            <a:gd name="connsiteX2" fmla="*/ 2165350 w 4641850"/>
            <a:gd name="connsiteY2" fmla="*/ 374650 h 2344472"/>
            <a:gd name="connsiteX3" fmla="*/ 3390900 w 4641850"/>
            <a:gd name="connsiteY3" fmla="*/ 2343150 h 2344472"/>
            <a:gd name="connsiteX4" fmla="*/ 4641850 w 4641850"/>
            <a:gd name="connsiteY4" fmla="*/ 12700 h 2344472"/>
            <a:gd name="connsiteX0" fmla="*/ 0 w 4641850"/>
            <a:gd name="connsiteY0" fmla="*/ 0 h 2346450"/>
            <a:gd name="connsiteX1" fmla="*/ 965200 w 4641850"/>
            <a:gd name="connsiteY1" fmla="*/ 2311400 h 2346450"/>
            <a:gd name="connsiteX2" fmla="*/ 2152650 w 4641850"/>
            <a:gd name="connsiteY2" fmla="*/ 565150 h 2346450"/>
            <a:gd name="connsiteX3" fmla="*/ 3390900 w 4641850"/>
            <a:gd name="connsiteY3" fmla="*/ 2343150 h 2346450"/>
            <a:gd name="connsiteX4" fmla="*/ 4641850 w 4641850"/>
            <a:gd name="connsiteY4" fmla="*/ 12700 h 2346450"/>
            <a:gd name="connsiteX0" fmla="*/ 0 w 4521200"/>
            <a:gd name="connsiteY0" fmla="*/ 361950 h 2333750"/>
            <a:gd name="connsiteX1" fmla="*/ 844550 w 4521200"/>
            <a:gd name="connsiteY1" fmla="*/ 2298700 h 2333750"/>
            <a:gd name="connsiteX2" fmla="*/ 2032000 w 4521200"/>
            <a:gd name="connsiteY2" fmla="*/ 552450 h 2333750"/>
            <a:gd name="connsiteX3" fmla="*/ 3270250 w 4521200"/>
            <a:gd name="connsiteY3" fmla="*/ 2330450 h 2333750"/>
            <a:gd name="connsiteX4" fmla="*/ 4521200 w 4521200"/>
            <a:gd name="connsiteY4" fmla="*/ 0 h 2333750"/>
            <a:gd name="connsiteX0" fmla="*/ 0 w 4318000"/>
            <a:gd name="connsiteY0" fmla="*/ 0 h 1968685"/>
            <a:gd name="connsiteX1" fmla="*/ 844550 w 4318000"/>
            <a:gd name="connsiteY1" fmla="*/ 1936750 h 1968685"/>
            <a:gd name="connsiteX2" fmla="*/ 2032000 w 4318000"/>
            <a:gd name="connsiteY2" fmla="*/ 190500 h 1968685"/>
            <a:gd name="connsiteX3" fmla="*/ 3270250 w 4318000"/>
            <a:gd name="connsiteY3" fmla="*/ 1968500 h 1968685"/>
            <a:gd name="connsiteX4" fmla="*/ 4318000 w 4318000"/>
            <a:gd name="connsiteY4" fmla="*/ 63500 h 196868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318000" h="1968685">
              <a:moveTo>
                <a:pt x="0" y="0"/>
              </a:moveTo>
              <a:cubicBezTo>
                <a:pt x="382587" y="1007004"/>
                <a:pt x="505883" y="1905000"/>
                <a:pt x="844550" y="1936750"/>
              </a:cubicBezTo>
              <a:cubicBezTo>
                <a:pt x="1183217" y="1968500"/>
                <a:pt x="1627717" y="185208"/>
                <a:pt x="2032000" y="190500"/>
              </a:cubicBezTo>
              <a:cubicBezTo>
                <a:pt x="2436283" y="195792"/>
                <a:pt x="2889250" y="1989667"/>
                <a:pt x="3270250" y="1968500"/>
              </a:cubicBezTo>
              <a:cubicBezTo>
                <a:pt x="3651250" y="1947333"/>
                <a:pt x="4067175" y="511175"/>
                <a:pt x="4318000" y="63500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1993900</xdr:colOff>
      <xdr:row>13</xdr:row>
      <xdr:rowOff>869950</xdr:rowOff>
    </xdr:from>
    <xdr:to>
      <xdr:col>1</xdr:col>
      <xdr:colOff>2438400</xdr:colOff>
      <xdr:row>13</xdr:row>
      <xdr:rowOff>1428750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6EFE10E3-CF45-BB8A-965D-67D5F6FF5EF7}"/>
            </a:ext>
          </a:extLst>
        </xdr:cNvPr>
        <xdr:cNvCxnSpPr/>
      </xdr:nvCxnSpPr>
      <xdr:spPr>
        <a:xfrm flipH="1">
          <a:off x="2724150" y="1606550"/>
          <a:ext cx="444500" cy="558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2228850</xdr:colOff>
      <xdr:row>13</xdr:row>
      <xdr:rowOff>908050</xdr:rowOff>
    </xdr:from>
    <xdr:to>
      <xdr:col>2</xdr:col>
      <xdr:colOff>139700</xdr:colOff>
      <xdr:row>13</xdr:row>
      <xdr:rowOff>1460500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EC07BE02-0296-B242-083D-544B62ED3492}"/>
            </a:ext>
          </a:extLst>
        </xdr:cNvPr>
        <xdr:cNvCxnSpPr/>
      </xdr:nvCxnSpPr>
      <xdr:spPr>
        <a:xfrm flipH="1">
          <a:off x="2959100" y="1644650"/>
          <a:ext cx="400050" cy="5524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2419350</xdr:colOff>
      <xdr:row>13</xdr:row>
      <xdr:rowOff>965200</xdr:rowOff>
    </xdr:from>
    <xdr:to>
      <xdr:col>2</xdr:col>
      <xdr:colOff>298450</xdr:colOff>
      <xdr:row>13</xdr:row>
      <xdr:rowOff>1460500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9C7EF75E-C34A-5128-0348-7598BE04618D}"/>
            </a:ext>
          </a:extLst>
        </xdr:cNvPr>
        <xdr:cNvCxnSpPr/>
      </xdr:nvCxnSpPr>
      <xdr:spPr>
        <a:xfrm flipH="1">
          <a:off x="3149600" y="1701800"/>
          <a:ext cx="368300" cy="495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88900</xdr:colOff>
      <xdr:row>13</xdr:row>
      <xdr:rowOff>1136650</xdr:rowOff>
    </xdr:from>
    <xdr:to>
      <xdr:col>2</xdr:col>
      <xdr:colOff>361950</xdr:colOff>
      <xdr:row>13</xdr:row>
      <xdr:rowOff>1517650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9E36E8F8-18A9-F809-3315-1B82A8A43561}"/>
            </a:ext>
          </a:extLst>
        </xdr:cNvPr>
        <xdr:cNvCxnSpPr/>
      </xdr:nvCxnSpPr>
      <xdr:spPr>
        <a:xfrm flipH="1">
          <a:off x="3308350" y="1873250"/>
          <a:ext cx="273050" cy="381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958850</xdr:colOff>
      <xdr:row>14</xdr:row>
      <xdr:rowOff>6350</xdr:rowOff>
    </xdr:from>
    <xdr:to>
      <xdr:col>2</xdr:col>
      <xdr:colOff>1238250</xdr:colOff>
      <xdr:row>14</xdr:row>
      <xdr:rowOff>368300</xdr:rowOff>
    </xdr:to>
    <xdr:cxnSp macro="">
      <xdr:nvCxnSpPr>
        <xdr:cNvPr id="73" name="Straight Connector 72">
          <a:extLst>
            <a:ext uri="{FF2B5EF4-FFF2-40B4-BE49-F238E27FC236}">
              <a16:creationId xmlns:a16="http://schemas.microsoft.com/office/drawing/2014/main" id="{AEAB9DA6-6E05-66F1-8217-E88E43407C8D}"/>
            </a:ext>
          </a:extLst>
        </xdr:cNvPr>
        <xdr:cNvCxnSpPr/>
      </xdr:nvCxnSpPr>
      <xdr:spPr>
        <a:xfrm flipH="1">
          <a:off x="4178300" y="2266950"/>
          <a:ext cx="279400" cy="361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1028700</xdr:colOff>
      <xdr:row>14</xdr:row>
      <xdr:rowOff>44450</xdr:rowOff>
    </xdr:from>
    <xdr:to>
      <xdr:col>2</xdr:col>
      <xdr:colOff>1428750</xdr:colOff>
      <xdr:row>14</xdr:row>
      <xdr:rowOff>596900</xdr:rowOff>
    </xdr:to>
    <xdr:cxnSp macro="">
      <xdr:nvCxnSpPr>
        <xdr:cNvPr id="74" name="Straight Connector 73">
          <a:extLst>
            <a:ext uri="{FF2B5EF4-FFF2-40B4-BE49-F238E27FC236}">
              <a16:creationId xmlns:a16="http://schemas.microsoft.com/office/drawing/2014/main" id="{1C1388E7-0C94-F50A-495E-3E08E839439E}"/>
            </a:ext>
          </a:extLst>
        </xdr:cNvPr>
        <xdr:cNvCxnSpPr/>
      </xdr:nvCxnSpPr>
      <xdr:spPr>
        <a:xfrm flipH="1">
          <a:off x="4248150" y="2305050"/>
          <a:ext cx="400050" cy="5524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1219200</xdr:colOff>
      <xdr:row>14</xdr:row>
      <xdr:rowOff>101600</xdr:rowOff>
    </xdr:from>
    <xdr:to>
      <xdr:col>2</xdr:col>
      <xdr:colOff>1587500</xdr:colOff>
      <xdr:row>14</xdr:row>
      <xdr:rowOff>596900</xdr:rowOff>
    </xdr:to>
    <xdr:cxnSp macro="">
      <xdr:nvCxnSpPr>
        <xdr:cNvPr id="75" name="Straight Connector 74">
          <a:extLst>
            <a:ext uri="{FF2B5EF4-FFF2-40B4-BE49-F238E27FC236}">
              <a16:creationId xmlns:a16="http://schemas.microsoft.com/office/drawing/2014/main" id="{6ABFDED5-1AA9-F095-8CF0-992E8CE486C8}"/>
            </a:ext>
          </a:extLst>
        </xdr:cNvPr>
        <xdr:cNvCxnSpPr/>
      </xdr:nvCxnSpPr>
      <xdr:spPr>
        <a:xfrm flipH="1">
          <a:off x="4438650" y="2362200"/>
          <a:ext cx="368300" cy="495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1377950</xdr:colOff>
      <xdr:row>14</xdr:row>
      <xdr:rowOff>158750</xdr:rowOff>
    </xdr:from>
    <xdr:to>
      <xdr:col>2</xdr:col>
      <xdr:colOff>1746250</xdr:colOff>
      <xdr:row>14</xdr:row>
      <xdr:rowOff>654050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98210368-880D-0727-9D82-B2A7131CE3AA}"/>
            </a:ext>
          </a:extLst>
        </xdr:cNvPr>
        <xdr:cNvCxnSpPr/>
      </xdr:nvCxnSpPr>
      <xdr:spPr>
        <a:xfrm flipH="1">
          <a:off x="4597400" y="2419350"/>
          <a:ext cx="368300" cy="495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958850</xdr:colOff>
      <xdr:row>14</xdr:row>
      <xdr:rowOff>6350</xdr:rowOff>
    </xdr:from>
    <xdr:to>
      <xdr:col>1</xdr:col>
      <xdr:colOff>1238250</xdr:colOff>
      <xdr:row>14</xdr:row>
      <xdr:rowOff>368300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69E77435-460E-0FE0-C93B-7655317629D3}"/>
            </a:ext>
          </a:extLst>
        </xdr:cNvPr>
        <xdr:cNvCxnSpPr/>
      </xdr:nvCxnSpPr>
      <xdr:spPr>
        <a:xfrm flipH="1">
          <a:off x="1689100" y="2266950"/>
          <a:ext cx="279400" cy="3619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1028700</xdr:colOff>
      <xdr:row>14</xdr:row>
      <xdr:rowOff>44450</xdr:rowOff>
    </xdr:from>
    <xdr:to>
      <xdr:col>1</xdr:col>
      <xdr:colOff>1428750</xdr:colOff>
      <xdr:row>14</xdr:row>
      <xdr:rowOff>596900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F48500E5-189C-4203-1496-5AB0B71505B7}"/>
            </a:ext>
          </a:extLst>
        </xdr:cNvPr>
        <xdr:cNvCxnSpPr/>
      </xdr:nvCxnSpPr>
      <xdr:spPr>
        <a:xfrm flipH="1">
          <a:off x="1758950" y="2305050"/>
          <a:ext cx="400050" cy="5524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1219200</xdr:colOff>
      <xdr:row>14</xdr:row>
      <xdr:rowOff>101600</xdr:rowOff>
    </xdr:from>
    <xdr:to>
      <xdr:col>1</xdr:col>
      <xdr:colOff>1587500</xdr:colOff>
      <xdr:row>14</xdr:row>
      <xdr:rowOff>596900</xdr:rowOff>
    </xdr:to>
    <xdr:cxnSp macro="">
      <xdr:nvCxnSpPr>
        <xdr:cNvPr id="83" name="Straight Connector 82">
          <a:extLst>
            <a:ext uri="{FF2B5EF4-FFF2-40B4-BE49-F238E27FC236}">
              <a16:creationId xmlns:a16="http://schemas.microsoft.com/office/drawing/2014/main" id="{B2C07D5F-D874-C8D9-B282-85F352DD8104}"/>
            </a:ext>
          </a:extLst>
        </xdr:cNvPr>
        <xdr:cNvCxnSpPr/>
      </xdr:nvCxnSpPr>
      <xdr:spPr>
        <a:xfrm flipH="1">
          <a:off x="1949450" y="2362200"/>
          <a:ext cx="368300" cy="495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1377950</xdr:colOff>
      <xdr:row>14</xdr:row>
      <xdr:rowOff>158750</xdr:rowOff>
    </xdr:from>
    <xdr:to>
      <xdr:col>1</xdr:col>
      <xdr:colOff>1746250</xdr:colOff>
      <xdr:row>14</xdr:row>
      <xdr:rowOff>654050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E0D19A87-B406-01C1-8B8B-48BF9B3B2AF4}"/>
            </a:ext>
          </a:extLst>
        </xdr:cNvPr>
        <xdr:cNvCxnSpPr/>
      </xdr:nvCxnSpPr>
      <xdr:spPr>
        <a:xfrm flipH="1">
          <a:off x="2108200" y="2419350"/>
          <a:ext cx="368300" cy="495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2279650</xdr:colOff>
      <xdr:row>13</xdr:row>
      <xdr:rowOff>438150</xdr:rowOff>
    </xdr:from>
    <xdr:to>
      <xdr:col>2</xdr:col>
      <xdr:colOff>2349500</xdr:colOff>
      <xdr:row>13</xdr:row>
      <xdr:rowOff>596900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796248BB-EC22-4CBD-A330-748C4D94207A}"/>
            </a:ext>
          </a:extLst>
        </xdr:cNvPr>
        <xdr:cNvCxnSpPr/>
      </xdr:nvCxnSpPr>
      <xdr:spPr>
        <a:xfrm flipV="1">
          <a:off x="5499100" y="1174750"/>
          <a:ext cx="69850" cy="158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</xdr:row>
      <xdr:rowOff>152400</xdr:rowOff>
    </xdr:from>
    <xdr:to>
      <xdr:col>2</xdr:col>
      <xdr:colOff>12700</xdr:colOff>
      <xdr:row>5</xdr:row>
      <xdr:rowOff>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77CE467E-3087-48E6-AFE7-CDBE11B107B1}"/>
            </a:ext>
          </a:extLst>
        </xdr:cNvPr>
        <xdr:cNvCxnSpPr/>
      </xdr:nvCxnSpPr>
      <xdr:spPr>
        <a:xfrm flipH="1">
          <a:off x="3219450" y="1993900"/>
          <a:ext cx="12700" cy="30797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</xdr:row>
      <xdr:rowOff>1517650</xdr:rowOff>
    </xdr:from>
    <xdr:to>
      <xdr:col>2</xdr:col>
      <xdr:colOff>2482850</xdr:colOff>
      <xdr:row>4</xdr:row>
      <xdr:rowOff>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00300B83-CD5A-4ABE-95B7-FAF4BB502B7E}"/>
            </a:ext>
          </a:extLst>
        </xdr:cNvPr>
        <xdr:cNvCxnSpPr/>
      </xdr:nvCxnSpPr>
      <xdr:spPr>
        <a:xfrm flipV="1">
          <a:off x="749300" y="3543300"/>
          <a:ext cx="4953000" cy="63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1162014</xdr:colOff>
      <xdr:row>3</xdr:row>
      <xdr:rowOff>393700</xdr:rowOff>
    </xdr:from>
    <xdr:to>
      <xdr:col>2</xdr:col>
      <xdr:colOff>1612900</xdr:colOff>
      <xdr:row>4</xdr:row>
      <xdr:rowOff>1136650</xdr:rowOff>
    </xdr:to>
    <xdr:sp macro="" textlink="">
      <xdr:nvSpPr>
        <xdr:cNvPr id="123" name="Freeform: Shape 122">
          <a:extLst>
            <a:ext uri="{FF2B5EF4-FFF2-40B4-BE49-F238E27FC236}">
              <a16:creationId xmlns:a16="http://schemas.microsoft.com/office/drawing/2014/main" id="{31C47C0E-D18E-8490-505E-17599F7669FD}"/>
            </a:ext>
          </a:extLst>
        </xdr:cNvPr>
        <xdr:cNvSpPr/>
      </xdr:nvSpPr>
      <xdr:spPr>
        <a:xfrm>
          <a:off x="1892264" y="946150"/>
          <a:ext cx="2940086" cy="2266950"/>
        </a:xfrm>
        <a:custGeom>
          <a:avLst/>
          <a:gdLst>
            <a:gd name="connsiteX0" fmla="*/ 2889264 w 2921014"/>
            <a:gd name="connsiteY0" fmla="*/ 0 h 2101850"/>
            <a:gd name="connsiteX1" fmla="*/ 14 w 2921014"/>
            <a:gd name="connsiteY1" fmla="*/ 1123950 h 2101850"/>
            <a:gd name="connsiteX2" fmla="*/ 2921014 w 2921014"/>
            <a:gd name="connsiteY2" fmla="*/ 2101850 h 2101850"/>
            <a:gd name="connsiteX0" fmla="*/ 2889286 w 2940086"/>
            <a:gd name="connsiteY0" fmla="*/ 0 h 2197100"/>
            <a:gd name="connsiteX1" fmla="*/ 36 w 2940086"/>
            <a:gd name="connsiteY1" fmla="*/ 1123950 h 2197100"/>
            <a:gd name="connsiteX2" fmla="*/ 2940086 w 2940086"/>
            <a:gd name="connsiteY2" fmla="*/ 2197100 h 2197100"/>
            <a:gd name="connsiteX0" fmla="*/ 2889286 w 2940086"/>
            <a:gd name="connsiteY0" fmla="*/ 0 h 2266950"/>
            <a:gd name="connsiteX1" fmla="*/ 36 w 2940086"/>
            <a:gd name="connsiteY1" fmla="*/ 1123950 h 2266950"/>
            <a:gd name="connsiteX2" fmla="*/ 2940086 w 2940086"/>
            <a:gd name="connsiteY2" fmla="*/ 2266950 h 22669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940086" h="2266950">
              <a:moveTo>
                <a:pt x="2889286" y="0"/>
              </a:moveTo>
              <a:cubicBezTo>
                <a:pt x="1442015" y="386821"/>
                <a:pt x="-8431" y="746125"/>
                <a:pt x="36" y="1123950"/>
              </a:cubicBezTo>
              <a:cubicBezTo>
                <a:pt x="8503" y="1501775"/>
                <a:pt x="2429969" y="2089150"/>
                <a:pt x="2940086" y="2266950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1428750</xdr:colOff>
      <xdr:row>3</xdr:row>
      <xdr:rowOff>1225550</xdr:rowOff>
    </xdr:from>
    <xdr:to>
      <xdr:col>1</xdr:col>
      <xdr:colOff>1625600</xdr:colOff>
      <xdr:row>4</xdr:row>
      <xdr:rowOff>88900</xdr:rowOff>
    </xdr:to>
    <xdr:cxnSp macro="">
      <xdr:nvCxnSpPr>
        <xdr:cNvPr id="125" name="Straight Connector 124">
          <a:extLst>
            <a:ext uri="{FF2B5EF4-FFF2-40B4-BE49-F238E27FC236}">
              <a16:creationId xmlns:a16="http://schemas.microsoft.com/office/drawing/2014/main" id="{E72CCAB5-69B7-2D0E-91ED-5EFB364AF628}"/>
            </a:ext>
          </a:extLst>
        </xdr:cNvPr>
        <xdr:cNvCxnSpPr/>
      </xdr:nvCxnSpPr>
      <xdr:spPr>
        <a:xfrm flipH="1">
          <a:off x="2159000" y="1778000"/>
          <a:ext cx="196850" cy="3873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1581150</xdr:colOff>
      <xdr:row>3</xdr:row>
      <xdr:rowOff>1136650</xdr:rowOff>
    </xdr:from>
    <xdr:to>
      <xdr:col>1</xdr:col>
      <xdr:colOff>1917700</xdr:colOff>
      <xdr:row>4</xdr:row>
      <xdr:rowOff>241300</xdr:rowOff>
    </xdr:to>
    <xdr:cxnSp macro="">
      <xdr:nvCxnSpPr>
        <xdr:cNvPr id="126" name="Straight Connector 125">
          <a:extLst>
            <a:ext uri="{FF2B5EF4-FFF2-40B4-BE49-F238E27FC236}">
              <a16:creationId xmlns:a16="http://schemas.microsoft.com/office/drawing/2014/main" id="{00E596EE-7CAF-4658-B650-1D2DBD57971A}"/>
            </a:ext>
          </a:extLst>
        </xdr:cNvPr>
        <xdr:cNvCxnSpPr/>
      </xdr:nvCxnSpPr>
      <xdr:spPr>
        <a:xfrm flipH="1">
          <a:off x="2311400" y="1689100"/>
          <a:ext cx="336550" cy="6286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3</xdr:row>
      <xdr:rowOff>1022350</xdr:rowOff>
    </xdr:from>
    <xdr:to>
      <xdr:col>1</xdr:col>
      <xdr:colOff>2222500</xdr:colOff>
      <xdr:row>4</xdr:row>
      <xdr:rowOff>374650</xdr:rowOff>
    </xdr:to>
    <xdr:cxnSp macro="">
      <xdr:nvCxnSpPr>
        <xdr:cNvPr id="127" name="Straight Connector 126">
          <a:extLst>
            <a:ext uri="{FF2B5EF4-FFF2-40B4-BE49-F238E27FC236}">
              <a16:creationId xmlns:a16="http://schemas.microsoft.com/office/drawing/2014/main" id="{63D25B21-03BC-4D99-896F-953EE6DDA56D}"/>
            </a:ext>
          </a:extLst>
        </xdr:cNvPr>
        <xdr:cNvCxnSpPr/>
      </xdr:nvCxnSpPr>
      <xdr:spPr>
        <a:xfrm flipH="1">
          <a:off x="2463800" y="1574800"/>
          <a:ext cx="488950" cy="876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1949450</xdr:colOff>
      <xdr:row>3</xdr:row>
      <xdr:rowOff>1187450</xdr:rowOff>
    </xdr:from>
    <xdr:to>
      <xdr:col>1</xdr:col>
      <xdr:colOff>2374900</xdr:colOff>
      <xdr:row>4</xdr:row>
      <xdr:rowOff>444500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148B208A-E21D-42FE-B4CE-26129628D721}"/>
            </a:ext>
          </a:extLst>
        </xdr:cNvPr>
        <xdr:cNvCxnSpPr/>
      </xdr:nvCxnSpPr>
      <xdr:spPr>
        <a:xfrm flipH="1">
          <a:off x="2679700" y="1739900"/>
          <a:ext cx="425450" cy="7810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2190750</xdr:colOff>
      <xdr:row>4</xdr:row>
      <xdr:rowOff>63500</xdr:rowOff>
    </xdr:from>
    <xdr:to>
      <xdr:col>1</xdr:col>
      <xdr:colOff>2387600</xdr:colOff>
      <xdr:row>4</xdr:row>
      <xdr:rowOff>450850</xdr:rowOff>
    </xdr:to>
    <xdr:cxnSp macro="">
      <xdr:nvCxnSpPr>
        <xdr:cNvPr id="132" name="Straight Connector 131">
          <a:extLst>
            <a:ext uri="{FF2B5EF4-FFF2-40B4-BE49-F238E27FC236}">
              <a16:creationId xmlns:a16="http://schemas.microsoft.com/office/drawing/2014/main" id="{B2FB5D93-6729-42B6-8CCC-008A301E5A62}"/>
            </a:ext>
          </a:extLst>
        </xdr:cNvPr>
        <xdr:cNvCxnSpPr/>
      </xdr:nvCxnSpPr>
      <xdr:spPr>
        <a:xfrm flipH="1">
          <a:off x="2921000" y="2139950"/>
          <a:ext cx="196850" cy="3873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1593850</xdr:colOff>
      <xdr:row>4</xdr:row>
      <xdr:rowOff>1130300</xdr:rowOff>
    </xdr:from>
    <xdr:to>
      <xdr:col>2</xdr:col>
      <xdr:colOff>1765300</xdr:colOff>
      <xdr:row>4</xdr:row>
      <xdr:rowOff>1187450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CA1A8C25-E81A-4060-BD69-70E475D72009}"/>
            </a:ext>
          </a:extLst>
        </xdr:cNvPr>
        <xdr:cNvCxnSpPr/>
      </xdr:nvCxnSpPr>
      <xdr:spPr>
        <a:xfrm>
          <a:off x="4813300" y="3206750"/>
          <a:ext cx="171450" cy="57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1549400</xdr:colOff>
      <xdr:row>3</xdr:row>
      <xdr:rowOff>355600</xdr:rowOff>
    </xdr:from>
    <xdr:to>
      <xdr:col>2</xdr:col>
      <xdr:colOff>1727200</xdr:colOff>
      <xdr:row>3</xdr:row>
      <xdr:rowOff>400050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F9654123-2888-4EDC-935C-372888024345}"/>
            </a:ext>
          </a:extLst>
        </xdr:cNvPr>
        <xdr:cNvCxnSpPr/>
      </xdr:nvCxnSpPr>
      <xdr:spPr>
        <a:xfrm flipV="1">
          <a:off x="4768850" y="908050"/>
          <a:ext cx="177800" cy="44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434975</xdr:colOff>
      <xdr:row>22</xdr:row>
      <xdr:rowOff>174625</xdr:rowOff>
    </xdr:from>
    <xdr:to>
      <xdr:col>17</xdr:col>
      <xdr:colOff>487775</xdr:colOff>
      <xdr:row>40</xdr:row>
      <xdr:rowOff>99925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1C20D4-7A68-D912-DEE0-D138E43BC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317500</xdr:colOff>
      <xdr:row>31</xdr:row>
      <xdr:rowOff>57150</xdr:rowOff>
    </xdr:from>
    <xdr:to>
      <xdr:col>13</xdr:col>
      <xdr:colOff>184150</xdr:colOff>
      <xdr:row>33</xdr:row>
      <xdr:rowOff>133350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D0BBFF72-CED8-4DAE-D82E-CDD5AEC6979C}"/>
            </a:ext>
          </a:extLst>
        </xdr:cNvPr>
        <xdr:cNvSpPr txBox="1"/>
      </xdr:nvSpPr>
      <xdr:spPr>
        <a:xfrm>
          <a:off x="9747250" y="6381750"/>
          <a:ext cx="1085850" cy="444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Initial quanity</a:t>
          </a:r>
          <a:r>
            <a:rPr lang="en-AU" sz="1100" baseline="0"/>
            <a:t> = P + A</a:t>
          </a:r>
          <a:endParaRPr lang="en-AU" sz="1100"/>
        </a:p>
      </xdr:txBody>
    </xdr:sp>
    <xdr:clientData/>
  </xdr:twoCellAnchor>
  <xdr:twoCellAnchor>
    <xdr:from>
      <xdr:col>21</xdr:col>
      <xdr:colOff>76200</xdr:colOff>
      <xdr:row>22</xdr:row>
      <xdr:rowOff>152400</xdr:rowOff>
    </xdr:from>
    <xdr:to>
      <xdr:col>28</xdr:col>
      <xdr:colOff>129000</xdr:colOff>
      <xdr:row>40</xdr:row>
      <xdr:rowOff>77700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8AE4AAD-DE5F-C607-62C8-D7CD0DD134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254000</xdr:colOff>
      <xdr:row>25</xdr:row>
      <xdr:rowOff>76200</xdr:rowOff>
    </xdr:from>
    <xdr:to>
      <xdr:col>23</xdr:col>
      <xdr:colOff>393700</xdr:colOff>
      <xdr:row>28</xdr:row>
      <xdr:rowOff>158750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35C96CB-98D7-F127-85CA-C2773AC0C862}"/>
            </a:ext>
          </a:extLst>
        </xdr:cNvPr>
        <xdr:cNvSpPr txBox="1"/>
      </xdr:nvSpPr>
      <xdr:spPr>
        <a:xfrm>
          <a:off x="16389350" y="5295900"/>
          <a:ext cx="749300" cy="635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Initial quanity</a:t>
          </a:r>
          <a:r>
            <a:rPr lang="en-AU" sz="1100" baseline="0"/>
            <a:t> = P + A</a:t>
          </a:r>
          <a:endParaRPr lang="en-AU" sz="1100"/>
        </a:p>
      </xdr:txBody>
    </xdr:sp>
    <xdr:clientData/>
  </xdr:twoCellAnchor>
  <xdr:oneCellAnchor>
    <xdr:from>
      <xdr:col>15</xdr:col>
      <xdr:colOff>377825</xdr:colOff>
      <xdr:row>32</xdr:row>
      <xdr:rowOff>15875</xdr:rowOff>
    </xdr:from>
    <xdr:ext cx="1027845" cy="1806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CD1A2BB-3938-50B7-60A6-5C15F2EC63FD}"/>
                </a:ext>
              </a:extLst>
            </xdr:cNvPr>
            <xdr:cNvSpPr txBox="1"/>
          </xdr:nvSpPr>
          <xdr:spPr>
            <a:xfrm>
              <a:off x="12245975" y="6524625"/>
              <a:ext cx="1027845" cy="180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i="1">
                        <a:latin typeface="Cambria Math" panose="02040503050406030204" pitchFamily="18" charset="0"/>
                      </a:rPr>
                      <m:t>𝑁</m:t>
                    </m:r>
                    <m:d>
                      <m:dPr>
                        <m:ctrlPr>
                          <a:rPr lang="en-A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AU" sz="11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AU" sz="11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AU" sz="110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AU" sz="1100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en-AU" sz="1100" i="1">
                        <a:latin typeface="Cambria Math" panose="02040503050406030204" pitchFamily="18" charset="0"/>
                      </a:rPr>
                      <m:t>𝐴</m:t>
                    </m:r>
                    <m:sSup>
                      <m:sSupPr>
                        <m:ctrlPr>
                          <a:rPr lang="en-A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AU" sz="1100" i="0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en-AU" sz="1100" i="1">
                            <a:latin typeface="Cambria Math" panose="02040503050406030204" pitchFamily="18" charset="0"/>
                          </a:rPr>
                          <m:t>𝑘𝑡</m:t>
                        </m:r>
                      </m:sup>
                    </m:sSup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3CD1A2BB-3938-50B7-60A6-5C15F2EC63FD}"/>
                </a:ext>
              </a:extLst>
            </xdr:cNvPr>
            <xdr:cNvSpPr txBox="1"/>
          </xdr:nvSpPr>
          <xdr:spPr>
            <a:xfrm>
              <a:off x="12245975" y="6524625"/>
              <a:ext cx="1027845" cy="180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i="0">
                  <a:latin typeface="Cambria Math" panose="02040503050406030204" pitchFamily="18" charset="0"/>
                </a:rPr>
                <a:t>𝑁</a:t>
              </a:r>
              <a:r>
                <a:rPr lang="en-A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AU" sz="1100" i="0">
                  <a:latin typeface="Cambria Math" panose="02040503050406030204" pitchFamily="18" charset="0"/>
                </a:rPr>
                <a:t>𝑡)=𝑃+𝐴ⅇ</a:t>
              </a:r>
              <a:r>
                <a:rPr lang="en-A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AU" sz="1100" i="0">
                  <a:latin typeface="Cambria Math" panose="02040503050406030204" pitchFamily="18" charset="0"/>
                </a:rPr>
                <a:t>𝑘𝑡</a:t>
              </a:r>
              <a:endParaRPr lang="en-AU" sz="1100"/>
            </a:p>
          </xdr:txBody>
        </xdr:sp>
      </mc:Fallback>
    </mc:AlternateContent>
    <xdr:clientData/>
  </xdr:oneCellAnchor>
  <xdr:oneCellAnchor>
    <xdr:from>
      <xdr:col>25</xdr:col>
      <xdr:colOff>34925</xdr:colOff>
      <xdr:row>30</xdr:row>
      <xdr:rowOff>142875</xdr:rowOff>
    </xdr:from>
    <xdr:ext cx="1027845" cy="18069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407000C3-2B56-C3F3-5FE0-A53838ADE62B}"/>
                </a:ext>
              </a:extLst>
            </xdr:cNvPr>
            <xdr:cNvSpPr txBox="1"/>
          </xdr:nvSpPr>
          <xdr:spPr>
            <a:xfrm>
              <a:off x="17999075" y="6283325"/>
              <a:ext cx="1027845" cy="180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AU" sz="1100" i="1">
                        <a:latin typeface="Cambria Math" panose="02040503050406030204" pitchFamily="18" charset="0"/>
                      </a:rPr>
                      <m:t>𝑁</m:t>
                    </m:r>
                    <m:d>
                      <m:dPr>
                        <m:ctrlPr>
                          <a:rPr lang="en-A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AU" sz="110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</m:d>
                    <m:r>
                      <a:rPr lang="en-AU" sz="1100" i="0">
                        <a:latin typeface="Cambria Math" panose="02040503050406030204" pitchFamily="18" charset="0"/>
                      </a:rPr>
                      <m:t>=</m:t>
                    </m:r>
                    <m:r>
                      <a:rPr lang="en-AU" sz="1100" i="1">
                        <a:latin typeface="Cambria Math" panose="02040503050406030204" pitchFamily="18" charset="0"/>
                      </a:rPr>
                      <m:t>𝑃</m:t>
                    </m:r>
                    <m:r>
                      <a:rPr lang="en-AU" sz="1100" i="0">
                        <a:latin typeface="Cambria Math" panose="02040503050406030204" pitchFamily="18" charset="0"/>
                      </a:rPr>
                      <m:t>+</m:t>
                    </m:r>
                    <m:r>
                      <a:rPr lang="en-AU" sz="1100" i="1">
                        <a:latin typeface="Cambria Math" panose="02040503050406030204" pitchFamily="18" charset="0"/>
                      </a:rPr>
                      <m:t>𝐴</m:t>
                    </m:r>
                    <m:sSup>
                      <m:sSupPr>
                        <m:ctrlPr>
                          <a:rPr lang="en-A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AU" sz="1100" i="0">
                            <a:latin typeface="Cambria Math" panose="02040503050406030204" pitchFamily="18" charset="0"/>
                          </a:rPr>
                          <m:t>ⅇ</m:t>
                        </m:r>
                      </m:e>
                      <m:sup>
                        <m:r>
                          <a:rPr lang="en-AU" sz="1100" i="1">
                            <a:latin typeface="Cambria Math" panose="02040503050406030204" pitchFamily="18" charset="0"/>
                          </a:rPr>
                          <m:t>𝑘𝑡</m:t>
                        </m:r>
                      </m:sup>
                    </m:sSup>
                  </m:oMath>
                </m:oMathPara>
              </a14:m>
              <a:endParaRPr lang="en-AU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407000C3-2B56-C3F3-5FE0-A53838ADE62B}"/>
                </a:ext>
              </a:extLst>
            </xdr:cNvPr>
            <xdr:cNvSpPr txBox="1"/>
          </xdr:nvSpPr>
          <xdr:spPr>
            <a:xfrm>
              <a:off x="17999075" y="6283325"/>
              <a:ext cx="1027845" cy="1806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AU" sz="1100" i="0">
                  <a:latin typeface="Cambria Math" panose="02040503050406030204" pitchFamily="18" charset="0"/>
                </a:rPr>
                <a:t>𝑁</a:t>
              </a:r>
              <a:r>
                <a:rPr lang="en-A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AU" sz="1100" i="0">
                  <a:latin typeface="Cambria Math" panose="02040503050406030204" pitchFamily="18" charset="0"/>
                </a:rPr>
                <a:t>𝑡)=𝑃+𝐴ⅇ</a:t>
              </a:r>
              <a:r>
                <a:rPr lang="en-A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AU" sz="1100" i="0">
                  <a:latin typeface="Cambria Math" panose="02040503050406030204" pitchFamily="18" charset="0"/>
                </a:rPr>
                <a:t>𝑘𝑡</a:t>
              </a:r>
              <a:endParaRPr lang="en-AU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B3C7C7-AF1F-4A7F-8A09-7DC856424F0D}" name="tbl_ME_C1" displayName="tbl_ME_C1" ref="B9:F37" totalsRowShown="0" headerRowDxfId="4">
  <autoFilter ref="B9:F37" xr:uid="{A3B3C7C7-AF1F-4A7F-8A09-7DC856424F0D}"/>
  <tableColumns count="5">
    <tableColumn id="1" xr3:uid="{D41C0A0C-442C-4208-B8D0-838DA3ABA3A0}" name="t"/>
    <tableColumn id="2" xr3:uid="{AD38AF44-9460-475D-82F7-7FAD54AC14B7}" name="Proportionate to N, Positive k" dataDxfId="3">
      <calculatedColumnFormula>$C$4* EXP($C$5*tbl_ME_C1[[#This Row],[t]])</calculatedColumnFormula>
    </tableColumn>
    <tableColumn id="3" xr3:uid="{F19DB98F-77B8-4CFE-9912-D45185B9790A}" name="Proportional to N, Negative k" dataDxfId="2">
      <calculatedColumnFormula>$C$4* EXP($C$6*tbl_ME_C1[[#This Row],[t]])</calculatedColumnFormula>
    </tableColumn>
    <tableColumn id="4" xr3:uid="{7122ABDF-7224-4C1F-92E1-09C23BF90E4E}" name="Proportionate to N less constant , Positive k" dataDxfId="1">
      <calculatedColumnFormula>$C$7+$C$4* EXP($C$5*tbl_ME_C1[[#This Row],[t]])</calculatedColumnFormula>
    </tableColumn>
    <tableColumn id="5" xr3:uid="{C9826035-43E5-4036-A801-A46559EDCC3A}" name="Proportionate to N less constant , Negative k" dataDxfId="0">
      <calculatedColumnFormula>$C$7+$C$4* EXP($C$5*tbl_ME_C1[[#This Row],[t]])</calculatedColumnFormula>
    </tableColumn>
  </tableColumns>
  <tableStyleInfo name="SpreadsheetBi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5874D-6C4F-4168-A501-A9509F2920C9}">
  <dimension ref="B2:N21"/>
  <sheetViews>
    <sheetView workbookViewId="0">
      <selection activeCell="A5" sqref="A5"/>
    </sheetView>
  </sheetViews>
  <sheetFormatPr defaultRowHeight="14.5" x14ac:dyDescent="0.35"/>
  <cols>
    <col min="1" max="1" width="2.453125" customWidth="1"/>
  </cols>
  <sheetData>
    <row r="2" spans="2:14" ht="18.5" x14ac:dyDescent="0.45">
      <c r="B2" s="9" t="s">
        <v>13</v>
      </c>
    </row>
    <row r="5" spans="2:14" ht="43.5" x14ac:dyDescent="0.35">
      <c r="B5" s="4" t="s">
        <v>0</v>
      </c>
      <c r="C5" s="5" t="s">
        <v>8</v>
      </c>
      <c r="D5" s="5" t="s">
        <v>9</v>
      </c>
      <c r="E5" s="5" t="s">
        <v>10</v>
      </c>
      <c r="F5" s="5" t="s">
        <v>11</v>
      </c>
      <c r="G5" s="4"/>
      <c r="H5" s="4" t="s">
        <v>12</v>
      </c>
      <c r="I5" s="4" t="s">
        <v>15</v>
      </c>
      <c r="J5" s="4" t="s">
        <v>14</v>
      </c>
      <c r="K5" s="4"/>
      <c r="L5" s="4"/>
    </row>
    <row r="6" spans="2:14" x14ac:dyDescent="0.35">
      <c r="B6">
        <v>1</v>
      </c>
      <c r="C6" s="6">
        <f t="shared" ref="C6:C13" si="0">1.5^B6</f>
        <v>1.5</v>
      </c>
      <c r="D6" s="6">
        <f t="shared" ref="D6:D13" si="1">1/C6</f>
        <v>0.66666666666666663</v>
      </c>
      <c r="E6" s="7">
        <f t="shared" ref="E6:E13" si="2">LOG(B6) / LOG(1.5)</f>
        <v>0</v>
      </c>
      <c r="F6" s="6">
        <f t="shared" ref="F6:F13" si="3">-C6</f>
        <v>-1.5</v>
      </c>
      <c r="H6">
        <v>-10</v>
      </c>
      <c r="I6">
        <f t="shared" ref="I6:I21" si="4">H6^2-5*H6</f>
        <v>150</v>
      </c>
      <c r="J6">
        <f t="shared" ref="J6:J21" si="5">-I6</f>
        <v>-150</v>
      </c>
      <c r="K6">
        <f>4*H6^3+200*H6</f>
        <v>-6000</v>
      </c>
      <c r="L6">
        <f>-K6</f>
        <v>6000</v>
      </c>
      <c r="M6">
        <f t="shared" ref="M6:M16" si="6">4*H6^3</f>
        <v>-4000</v>
      </c>
      <c r="N6">
        <f>-M6</f>
        <v>4000</v>
      </c>
    </row>
    <row r="7" spans="2:14" x14ac:dyDescent="0.35">
      <c r="B7">
        <v>2</v>
      </c>
      <c r="C7" s="6">
        <f t="shared" si="0"/>
        <v>2.25</v>
      </c>
      <c r="D7" s="6">
        <f t="shared" si="1"/>
        <v>0.44444444444444442</v>
      </c>
      <c r="E7" s="7">
        <f t="shared" si="2"/>
        <v>1.7095112913514547</v>
      </c>
      <c r="F7" s="6">
        <f t="shared" si="3"/>
        <v>-2.25</v>
      </c>
      <c r="H7">
        <v>-8</v>
      </c>
      <c r="I7">
        <f t="shared" si="4"/>
        <v>104</v>
      </c>
      <c r="J7">
        <f t="shared" si="5"/>
        <v>-104</v>
      </c>
      <c r="K7">
        <f t="shared" ref="K7:K16" si="7">4*H7^3+200*H7</f>
        <v>-3648</v>
      </c>
      <c r="L7">
        <f t="shared" ref="L7:L16" si="8">-K7</f>
        <v>3648</v>
      </c>
      <c r="M7">
        <f t="shared" si="6"/>
        <v>-2048</v>
      </c>
      <c r="N7">
        <f t="shared" ref="N7:N16" si="9">-M7</f>
        <v>2048</v>
      </c>
    </row>
    <row r="8" spans="2:14" x14ac:dyDescent="0.35">
      <c r="B8">
        <v>3</v>
      </c>
      <c r="C8" s="6">
        <f t="shared" si="0"/>
        <v>3.375</v>
      </c>
      <c r="D8" s="6">
        <f t="shared" si="1"/>
        <v>0.29629629629629628</v>
      </c>
      <c r="E8" s="7">
        <f t="shared" si="2"/>
        <v>2.709511291351455</v>
      </c>
      <c r="F8" s="6">
        <f t="shared" si="3"/>
        <v>-3.375</v>
      </c>
      <c r="H8">
        <v>-6</v>
      </c>
      <c r="I8">
        <f t="shared" si="4"/>
        <v>66</v>
      </c>
      <c r="J8">
        <f t="shared" si="5"/>
        <v>-66</v>
      </c>
      <c r="K8">
        <f t="shared" si="7"/>
        <v>-2064</v>
      </c>
      <c r="L8">
        <f t="shared" si="8"/>
        <v>2064</v>
      </c>
      <c r="M8">
        <f t="shared" si="6"/>
        <v>-864</v>
      </c>
      <c r="N8">
        <f t="shared" si="9"/>
        <v>864</v>
      </c>
    </row>
    <row r="9" spans="2:14" x14ac:dyDescent="0.35">
      <c r="B9">
        <v>4</v>
      </c>
      <c r="C9" s="6">
        <f t="shared" si="0"/>
        <v>5.0625</v>
      </c>
      <c r="D9" s="6">
        <f t="shared" si="1"/>
        <v>0.19753086419753085</v>
      </c>
      <c r="E9" s="7">
        <f t="shared" si="2"/>
        <v>3.4190225827029095</v>
      </c>
      <c r="F9" s="6">
        <f t="shared" si="3"/>
        <v>-5.0625</v>
      </c>
      <c r="H9">
        <v>-4</v>
      </c>
      <c r="I9">
        <f t="shared" si="4"/>
        <v>36</v>
      </c>
      <c r="J9">
        <f t="shared" si="5"/>
        <v>-36</v>
      </c>
      <c r="K9">
        <f t="shared" si="7"/>
        <v>-1056</v>
      </c>
      <c r="L9">
        <f t="shared" si="8"/>
        <v>1056</v>
      </c>
      <c r="M9">
        <f t="shared" si="6"/>
        <v>-256</v>
      </c>
      <c r="N9">
        <f t="shared" si="9"/>
        <v>256</v>
      </c>
    </row>
    <row r="10" spans="2:14" x14ac:dyDescent="0.35">
      <c r="B10">
        <v>5</v>
      </c>
      <c r="C10" s="6">
        <f t="shared" si="0"/>
        <v>7.59375</v>
      </c>
      <c r="D10" s="6">
        <f t="shared" si="1"/>
        <v>0.13168724279835392</v>
      </c>
      <c r="E10" s="7">
        <f t="shared" si="2"/>
        <v>3.9693622959161186</v>
      </c>
      <c r="F10" s="6">
        <f t="shared" si="3"/>
        <v>-7.59375</v>
      </c>
      <c r="H10">
        <v>-2</v>
      </c>
      <c r="I10">
        <f t="shared" si="4"/>
        <v>14</v>
      </c>
      <c r="J10">
        <f t="shared" si="5"/>
        <v>-14</v>
      </c>
      <c r="K10">
        <f t="shared" si="7"/>
        <v>-432</v>
      </c>
      <c r="L10">
        <f t="shared" si="8"/>
        <v>432</v>
      </c>
      <c r="M10">
        <f t="shared" si="6"/>
        <v>-32</v>
      </c>
      <c r="N10">
        <f t="shared" si="9"/>
        <v>32</v>
      </c>
    </row>
    <row r="11" spans="2:14" x14ac:dyDescent="0.35">
      <c r="B11">
        <v>6</v>
      </c>
      <c r="C11" s="6">
        <f t="shared" si="0"/>
        <v>11.390625</v>
      </c>
      <c r="D11" s="6">
        <f t="shared" si="1"/>
        <v>8.77914951989026E-2</v>
      </c>
      <c r="E11" s="7">
        <f t="shared" si="2"/>
        <v>4.4190225827029099</v>
      </c>
      <c r="F11" s="6">
        <f t="shared" si="3"/>
        <v>-11.390625</v>
      </c>
      <c r="H11">
        <v>0</v>
      </c>
      <c r="I11">
        <f t="shared" si="4"/>
        <v>0</v>
      </c>
      <c r="J11">
        <f t="shared" si="5"/>
        <v>0</v>
      </c>
      <c r="K11">
        <f t="shared" si="7"/>
        <v>0</v>
      </c>
      <c r="L11">
        <f t="shared" si="8"/>
        <v>0</v>
      </c>
      <c r="M11">
        <f t="shared" si="6"/>
        <v>0</v>
      </c>
      <c r="N11">
        <f t="shared" si="9"/>
        <v>0</v>
      </c>
    </row>
    <row r="12" spans="2:14" x14ac:dyDescent="0.35">
      <c r="B12">
        <v>7</v>
      </c>
      <c r="C12" s="6">
        <f t="shared" si="0"/>
        <v>17.0859375</v>
      </c>
      <c r="D12" s="6">
        <f t="shared" si="1"/>
        <v>5.8527663465935069E-2</v>
      </c>
      <c r="E12" s="7">
        <f t="shared" si="2"/>
        <v>4.7992049380885575</v>
      </c>
      <c r="F12" s="6">
        <f t="shared" si="3"/>
        <v>-17.0859375</v>
      </c>
      <c r="H12">
        <v>2</v>
      </c>
      <c r="I12">
        <f t="shared" si="4"/>
        <v>-6</v>
      </c>
      <c r="J12">
        <f t="shared" si="5"/>
        <v>6</v>
      </c>
      <c r="K12">
        <f t="shared" si="7"/>
        <v>432</v>
      </c>
      <c r="L12">
        <f t="shared" si="8"/>
        <v>-432</v>
      </c>
      <c r="M12">
        <f t="shared" si="6"/>
        <v>32</v>
      </c>
      <c r="N12">
        <f t="shared" si="9"/>
        <v>-32</v>
      </c>
    </row>
    <row r="13" spans="2:14" x14ac:dyDescent="0.35">
      <c r="B13">
        <v>8</v>
      </c>
      <c r="C13" s="6">
        <f t="shared" si="0"/>
        <v>25.62890625</v>
      </c>
      <c r="D13" s="6">
        <f t="shared" si="1"/>
        <v>3.9018442310623382E-2</v>
      </c>
      <c r="E13" s="7">
        <f t="shared" si="2"/>
        <v>5.128533874054364</v>
      </c>
      <c r="F13" s="6">
        <f t="shared" si="3"/>
        <v>-25.62890625</v>
      </c>
      <c r="H13">
        <v>4</v>
      </c>
      <c r="I13">
        <f t="shared" si="4"/>
        <v>-4</v>
      </c>
      <c r="J13">
        <f t="shared" si="5"/>
        <v>4</v>
      </c>
      <c r="K13">
        <f t="shared" si="7"/>
        <v>1056</v>
      </c>
      <c r="L13">
        <f t="shared" si="8"/>
        <v>-1056</v>
      </c>
      <c r="M13">
        <f t="shared" si="6"/>
        <v>256</v>
      </c>
      <c r="N13">
        <f t="shared" si="9"/>
        <v>-256</v>
      </c>
    </row>
    <row r="14" spans="2:14" x14ac:dyDescent="0.35">
      <c r="C14" s="8"/>
      <c r="D14" s="8"/>
      <c r="E14" s="8"/>
      <c r="F14" s="8"/>
      <c r="H14">
        <v>6</v>
      </c>
      <c r="I14">
        <f t="shared" si="4"/>
        <v>6</v>
      </c>
      <c r="J14">
        <f t="shared" si="5"/>
        <v>-6</v>
      </c>
      <c r="K14">
        <f t="shared" si="7"/>
        <v>2064</v>
      </c>
      <c r="L14">
        <f t="shared" si="8"/>
        <v>-2064</v>
      </c>
      <c r="M14">
        <f t="shared" si="6"/>
        <v>864</v>
      </c>
      <c r="N14">
        <f t="shared" si="9"/>
        <v>-864</v>
      </c>
    </row>
    <row r="15" spans="2:14" x14ac:dyDescent="0.35">
      <c r="C15" s="8"/>
      <c r="D15" s="8"/>
      <c r="E15" s="8"/>
      <c r="F15" s="8"/>
      <c r="H15">
        <v>8</v>
      </c>
      <c r="I15">
        <f t="shared" si="4"/>
        <v>24</v>
      </c>
      <c r="J15">
        <f t="shared" si="5"/>
        <v>-24</v>
      </c>
      <c r="K15">
        <f t="shared" si="7"/>
        <v>3648</v>
      </c>
      <c r="L15">
        <f t="shared" si="8"/>
        <v>-3648</v>
      </c>
      <c r="M15">
        <f t="shared" si="6"/>
        <v>2048</v>
      </c>
      <c r="N15">
        <f t="shared" si="9"/>
        <v>-2048</v>
      </c>
    </row>
    <row r="16" spans="2:14" x14ac:dyDescent="0.35">
      <c r="C16" s="8"/>
      <c r="D16" s="8"/>
      <c r="E16" s="8"/>
      <c r="F16" s="8"/>
      <c r="H16">
        <v>10</v>
      </c>
      <c r="I16">
        <f t="shared" si="4"/>
        <v>50</v>
      </c>
      <c r="J16">
        <f t="shared" si="5"/>
        <v>-50</v>
      </c>
      <c r="K16">
        <f t="shared" si="7"/>
        <v>6000</v>
      </c>
      <c r="L16">
        <f t="shared" si="8"/>
        <v>-6000</v>
      </c>
      <c r="M16">
        <f t="shared" si="6"/>
        <v>4000</v>
      </c>
      <c r="N16">
        <f t="shared" si="9"/>
        <v>-4000</v>
      </c>
    </row>
    <row r="17" spans="3:10" x14ac:dyDescent="0.35">
      <c r="C17" s="8"/>
      <c r="D17" s="8"/>
      <c r="E17" s="8"/>
      <c r="F17" s="8"/>
      <c r="H17">
        <v>11</v>
      </c>
      <c r="I17">
        <f t="shared" si="4"/>
        <v>66</v>
      </c>
      <c r="J17">
        <f t="shared" si="5"/>
        <v>-66</v>
      </c>
    </row>
    <row r="18" spans="3:10" x14ac:dyDescent="0.35">
      <c r="C18" s="8"/>
      <c r="D18" s="8"/>
      <c r="E18" s="8"/>
      <c r="F18" s="8"/>
      <c r="H18">
        <v>12</v>
      </c>
      <c r="I18">
        <f t="shared" si="4"/>
        <v>84</v>
      </c>
      <c r="J18">
        <f t="shared" si="5"/>
        <v>-84</v>
      </c>
    </row>
    <row r="19" spans="3:10" x14ac:dyDescent="0.35">
      <c r="C19" s="8"/>
      <c r="D19" s="8"/>
      <c r="E19" s="8"/>
      <c r="F19" s="8"/>
      <c r="H19">
        <v>13</v>
      </c>
      <c r="I19">
        <f t="shared" si="4"/>
        <v>104</v>
      </c>
      <c r="J19">
        <f t="shared" si="5"/>
        <v>-104</v>
      </c>
    </row>
    <row r="20" spans="3:10" x14ac:dyDescent="0.35">
      <c r="C20" s="8"/>
      <c r="D20" s="8"/>
      <c r="E20" s="8"/>
      <c r="F20" s="8"/>
      <c r="H20">
        <v>14</v>
      </c>
      <c r="I20">
        <f t="shared" si="4"/>
        <v>126</v>
      </c>
      <c r="J20">
        <f t="shared" si="5"/>
        <v>-126</v>
      </c>
    </row>
    <row r="21" spans="3:10" x14ac:dyDescent="0.35">
      <c r="C21" s="8"/>
      <c r="D21" s="8"/>
      <c r="E21" s="8"/>
      <c r="F21" s="8"/>
      <c r="H21">
        <v>15</v>
      </c>
      <c r="I21">
        <f t="shared" si="4"/>
        <v>150</v>
      </c>
      <c r="J21">
        <f t="shared" si="5"/>
        <v>-150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4855B-86AA-4A76-A378-27F08BDFF80C}">
  <dimension ref="B5:K8"/>
  <sheetViews>
    <sheetView showGridLines="0" workbookViewId="0">
      <selection activeCell="K7" sqref="K7"/>
    </sheetView>
  </sheetViews>
  <sheetFormatPr defaultRowHeight="14.5" x14ac:dyDescent="0.35"/>
  <cols>
    <col min="4" max="6" width="30.6328125" customWidth="1"/>
  </cols>
  <sheetData>
    <row r="5" spans="2:11" x14ac:dyDescent="0.35">
      <c r="D5" s="1" t="s">
        <v>2</v>
      </c>
      <c r="E5" s="1" t="s">
        <v>3</v>
      </c>
      <c r="F5" s="1" t="s">
        <v>4</v>
      </c>
    </row>
    <row r="6" spans="2:11" ht="140" customHeight="1" x14ac:dyDescent="0.35">
      <c r="B6" t="s">
        <v>1</v>
      </c>
      <c r="C6" s="2" t="s">
        <v>5</v>
      </c>
      <c r="D6" s="3"/>
      <c r="E6" s="3"/>
      <c r="F6" s="3"/>
    </row>
    <row r="7" spans="2:11" ht="140" customHeight="1" x14ac:dyDescent="0.35">
      <c r="C7" s="2" t="s">
        <v>6</v>
      </c>
      <c r="D7" s="3"/>
      <c r="E7" s="3"/>
      <c r="F7" s="3"/>
      <c r="K7" t="s">
        <v>1</v>
      </c>
    </row>
    <row r="8" spans="2:11" ht="140" customHeight="1" x14ac:dyDescent="0.35">
      <c r="C8" s="2" t="s">
        <v>7</v>
      </c>
      <c r="D8" s="3"/>
      <c r="E8" s="3"/>
      <c r="F8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B760B-DFB9-4588-8A28-05A9B8C1EB1D}">
  <dimension ref="B2:G15"/>
  <sheetViews>
    <sheetView showGridLines="0" zoomScaleNormal="100" workbookViewId="0">
      <selection activeCell="N5" sqref="N5"/>
    </sheetView>
  </sheetViews>
  <sheetFormatPr defaultRowHeight="14.5" x14ac:dyDescent="0.35"/>
  <cols>
    <col min="1" max="1" width="10.453125" customWidth="1"/>
    <col min="2" max="3" width="35.6328125" customWidth="1"/>
    <col min="7" max="8" width="35.6328125" customWidth="1"/>
  </cols>
  <sheetData>
    <row r="2" spans="2:7" x14ac:dyDescent="0.35">
      <c r="B2" t="s">
        <v>18</v>
      </c>
    </row>
    <row r="4" spans="2:7" ht="120" customHeight="1" x14ac:dyDescent="0.35"/>
    <row r="5" spans="2:7" ht="120" customHeight="1" x14ac:dyDescent="0.35"/>
    <row r="10" spans="2:7" x14ac:dyDescent="0.35">
      <c r="B10" t="s">
        <v>17</v>
      </c>
      <c r="G10" t="s">
        <v>16</v>
      </c>
    </row>
    <row r="14" spans="2:7" ht="120" customHeight="1" x14ac:dyDescent="0.35"/>
    <row r="15" spans="2:7" ht="120" customHeight="1" x14ac:dyDescent="0.3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15FD3-A775-4D4B-8C11-E73F9D8F02C4}">
  <dimension ref="B2:Q37"/>
  <sheetViews>
    <sheetView showGridLines="0" tabSelected="1" workbookViewId="0">
      <selection activeCell="Y12" sqref="Y12"/>
    </sheetView>
  </sheetViews>
  <sheetFormatPr defaultRowHeight="14.5" x14ac:dyDescent="0.35"/>
  <cols>
    <col min="2" max="2" width="16.36328125" customWidth="1"/>
    <col min="3" max="4" width="18" customWidth="1"/>
    <col min="5" max="5" width="16.08984375" customWidth="1"/>
    <col min="6" max="6" width="14.1796875" customWidth="1"/>
  </cols>
  <sheetData>
    <row r="2" spans="2:11" ht="17" x14ac:dyDescent="0.4">
      <c r="B2" s="12"/>
      <c r="K2" s="14"/>
    </row>
    <row r="4" spans="2:11" x14ac:dyDescent="0.35">
      <c r="B4" t="s">
        <v>20</v>
      </c>
      <c r="C4">
        <v>800</v>
      </c>
    </row>
    <row r="5" spans="2:11" x14ac:dyDescent="0.35">
      <c r="B5" t="s">
        <v>21</v>
      </c>
      <c r="C5">
        <v>0.1</v>
      </c>
    </row>
    <row r="6" spans="2:11" x14ac:dyDescent="0.35">
      <c r="B6" t="s">
        <v>22</v>
      </c>
      <c r="C6">
        <v>-0.1</v>
      </c>
    </row>
    <row r="7" spans="2:11" x14ac:dyDescent="0.35">
      <c r="B7" t="s">
        <v>26</v>
      </c>
      <c r="C7">
        <v>30</v>
      </c>
    </row>
    <row r="9" spans="2:11" ht="58" x14ac:dyDescent="0.35">
      <c r="B9" s="10" t="s">
        <v>19</v>
      </c>
      <c r="C9" s="10" t="s">
        <v>23</v>
      </c>
      <c r="D9" s="10" t="s">
        <v>24</v>
      </c>
      <c r="E9" s="10" t="s">
        <v>25</v>
      </c>
      <c r="F9" s="10" t="s">
        <v>27</v>
      </c>
    </row>
    <row r="10" spans="2:11" x14ac:dyDescent="0.35">
      <c r="B10">
        <v>0</v>
      </c>
      <c r="C10" s="11">
        <f>$C$4* EXP($C$5*tbl_ME_C1[[#This Row],[t]])</f>
        <v>800</v>
      </c>
      <c r="D10" s="11">
        <f>$C$4* EXP($C$6*tbl_ME_C1[[#This Row],[t]])</f>
        <v>800</v>
      </c>
      <c r="E10" s="11">
        <f>$C$7+$C$4* EXP($C$5*tbl_ME_C1[[#This Row],[t]])</f>
        <v>830</v>
      </c>
      <c r="F10" s="11">
        <f>$C$7+$C$4* EXP($C$6*tbl_ME_C1[[#This Row],[t]])</f>
        <v>830</v>
      </c>
    </row>
    <row r="11" spans="2:11" x14ac:dyDescent="0.35">
      <c r="B11">
        <v>1</v>
      </c>
      <c r="C11" s="11">
        <f>$C$4* EXP($C$5*tbl_ME_C1[[#This Row],[t]])</f>
        <v>884.13673446051814</v>
      </c>
      <c r="D11" s="11">
        <f>$C$4* EXP($C$6*tbl_ME_C1[[#This Row],[t]])</f>
        <v>723.86993442876758</v>
      </c>
      <c r="E11" s="11">
        <f>$C$7+$C$4* EXP($C$5*tbl_ME_C1[[#This Row],[t]])</f>
        <v>914.13673446051814</v>
      </c>
      <c r="F11" s="11">
        <f>$C$7+$C$4* EXP($C$5*tbl_ME_C1[[#This Row],[t]])</f>
        <v>914.13673446051814</v>
      </c>
    </row>
    <row r="12" spans="2:11" x14ac:dyDescent="0.35">
      <c r="B12">
        <v>2</v>
      </c>
      <c r="C12" s="11">
        <f>$C$4* EXP($C$5*tbl_ME_C1[[#This Row],[t]])</f>
        <v>977.12220652813585</v>
      </c>
      <c r="D12" s="11">
        <f>$C$4* EXP($C$6*tbl_ME_C1[[#This Row],[t]])</f>
        <v>654.98460246238551</v>
      </c>
      <c r="E12" s="11">
        <f>$C$7+$C$4* EXP($C$5*tbl_ME_C1[[#This Row],[t]])</f>
        <v>1007.1222065281358</v>
      </c>
      <c r="F12" s="11">
        <f>$C$7+$C$4* EXP($C$5*tbl_ME_C1[[#This Row],[t]])</f>
        <v>1007.1222065281358</v>
      </c>
    </row>
    <row r="13" spans="2:11" x14ac:dyDescent="0.35">
      <c r="B13">
        <v>3</v>
      </c>
      <c r="C13" s="11">
        <f>$C$4* EXP($C$5*tbl_ME_C1[[#This Row],[t]])</f>
        <v>1079.8870460608025</v>
      </c>
      <c r="D13" s="11">
        <f>$C$4* EXP($C$6*tbl_ME_C1[[#This Row],[t]])</f>
        <v>592.65457654537431</v>
      </c>
      <c r="E13" s="11">
        <f>$C$7+$C$4* EXP($C$5*tbl_ME_C1[[#This Row],[t]])</f>
        <v>1109.8870460608025</v>
      </c>
      <c r="F13" s="11">
        <f>$C$7+$C$4* EXP($C$5*tbl_ME_C1[[#This Row],[t]])</f>
        <v>1109.8870460608025</v>
      </c>
    </row>
    <row r="14" spans="2:11" x14ac:dyDescent="0.35">
      <c r="B14">
        <v>4</v>
      </c>
      <c r="C14" s="11">
        <f>$C$4* EXP($C$5*tbl_ME_C1[[#This Row],[t]])</f>
        <v>1193.4597581130163</v>
      </c>
      <c r="D14" s="11">
        <f>$C$4* EXP($C$6*tbl_ME_C1[[#This Row],[t]])</f>
        <v>536.25603682851147</v>
      </c>
      <c r="E14" s="11">
        <f>$C$7+$C$4* EXP($C$5*tbl_ME_C1[[#This Row],[t]])</f>
        <v>1223.4597581130163</v>
      </c>
      <c r="F14" s="11">
        <f>$C$7+$C$4* EXP($C$5*tbl_ME_C1[[#This Row],[t]])</f>
        <v>1223.4597581130163</v>
      </c>
    </row>
    <row r="15" spans="2:11" x14ac:dyDescent="0.35">
      <c r="B15">
        <v>5</v>
      </c>
      <c r="C15" s="11">
        <f>$C$4* EXP($C$5*tbl_ME_C1[[#This Row],[t]])</f>
        <v>1318.9770165601026</v>
      </c>
      <c r="D15" s="11">
        <f>$C$4* EXP($C$6*tbl_ME_C1[[#This Row],[t]])</f>
        <v>485.22452777010676</v>
      </c>
      <c r="E15" s="11">
        <f>$C$7+$C$4* EXP($C$5*tbl_ME_C1[[#This Row],[t]])</f>
        <v>1348.9770165601026</v>
      </c>
      <c r="F15" s="11">
        <f>$C$7+$C$4* EXP($C$5*tbl_ME_C1[[#This Row],[t]])</f>
        <v>1348.9770165601026</v>
      </c>
    </row>
    <row r="16" spans="2:11" x14ac:dyDescent="0.35">
      <c r="B16">
        <v>6</v>
      </c>
      <c r="C16" s="11">
        <f>$C$4* EXP($C$5*tbl_ME_C1[[#This Row],[t]])</f>
        <v>1457.6950403124074</v>
      </c>
      <c r="D16" s="11">
        <f>$C$4* EXP($C$6*tbl_ME_C1[[#This Row],[t]])</f>
        <v>439.04930887522113</v>
      </c>
      <c r="E16" s="11">
        <f>$C$7+$C$4* EXP($C$5*tbl_ME_C1[[#This Row],[t]])</f>
        <v>1487.6950403124074</v>
      </c>
      <c r="F16" s="11">
        <f>$C$7+$C$4* EXP($C$5*tbl_ME_C1[[#This Row],[t]])</f>
        <v>1487.6950403124074</v>
      </c>
    </row>
    <row r="17" spans="2:17" x14ac:dyDescent="0.35">
      <c r="B17">
        <v>7</v>
      </c>
      <c r="C17" s="11">
        <f>$C$4* EXP($C$5*tbl_ME_C1[[#This Row],[t]])</f>
        <v>1611.0021659763813</v>
      </c>
      <c r="D17" s="11">
        <f>$C$4* EXP($C$6*tbl_ME_C1[[#This Row],[t]])</f>
        <v>397.26824303312759</v>
      </c>
      <c r="E17" s="11">
        <f>$C$7+$C$4* EXP($C$5*tbl_ME_C1[[#This Row],[t]])</f>
        <v>1641.0021659763813</v>
      </c>
      <c r="F17" s="11">
        <f>$C$7+$C$4* EXP($C$5*tbl_ME_C1[[#This Row],[t]])</f>
        <v>1641.0021659763813</v>
      </c>
    </row>
    <row r="18" spans="2:17" x14ac:dyDescent="0.35">
      <c r="B18">
        <v>8</v>
      </c>
      <c r="C18" s="11">
        <f>$C$4* EXP($C$5*tbl_ME_C1[[#This Row],[t]])</f>
        <v>1780.4327427939743</v>
      </c>
      <c r="D18" s="11">
        <f>$C$4* EXP($C$6*tbl_ME_C1[[#This Row],[t]])</f>
        <v>359.46317129377724</v>
      </c>
      <c r="E18" s="11">
        <f>$C$7+$C$4* EXP($C$5*tbl_ME_C1[[#This Row],[t]])</f>
        <v>1810.4327427939743</v>
      </c>
      <c r="F18" s="11">
        <f>$C$7+$C$4* EXP($C$5*tbl_ME_C1[[#This Row],[t]])</f>
        <v>1810.4327427939743</v>
      </c>
    </row>
    <row r="19" spans="2:17" x14ac:dyDescent="0.35">
      <c r="B19">
        <v>9</v>
      </c>
      <c r="C19" s="11">
        <f>$C$4* EXP($C$5*tbl_ME_C1[[#This Row],[t]])</f>
        <v>1967.6824889255599</v>
      </c>
      <c r="D19" s="11">
        <f>$C$4* EXP($C$6*tbl_ME_C1[[#This Row],[t]])</f>
        <v>325.25572779247926</v>
      </c>
      <c r="E19" s="11">
        <f>$C$7+$C$4* EXP($C$5*tbl_ME_C1[[#This Row],[t]])</f>
        <v>1997.6824889255599</v>
      </c>
      <c r="F19" s="11">
        <f>$C$7+$C$4* EXP($C$5*tbl_ME_C1[[#This Row],[t]])</f>
        <v>1997.6824889255599</v>
      </c>
    </row>
    <row r="20" spans="2:17" x14ac:dyDescent="0.35">
      <c r="B20">
        <v>10</v>
      </c>
      <c r="C20" s="11">
        <f>$C$4* EXP($C$5*tbl_ME_C1[[#This Row],[t]])</f>
        <v>2174.6254627672361</v>
      </c>
      <c r="D20" s="11">
        <f>$C$4* EXP($C$6*tbl_ME_C1[[#This Row],[t]])</f>
        <v>294.30355293715388</v>
      </c>
      <c r="E20" s="11">
        <f>$C$7+$C$4* EXP($C$5*tbl_ME_C1[[#This Row],[t]])</f>
        <v>2204.6254627672361</v>
      </c>
      <c r="F20" s="11">
        <f>$C$7+$C$4* EXP($C$5*tbl_ME_C1[[#This Row],[t]])</f>
        <v>2204.6254627672361</v>
      </c>
    </row>
    <row r="21" spans="2:17" x14ac:dyDescent="0.35">
      <c r="B21">
        <v>11</v>
      </c>
      <c r="C21" s="11">
        <f>$C$4* EXP($C$5*tbl_ME_C1[[#This Row],[t]])</f>
        <v>2403.3328191571468</v>
      </c>
      <c r="D21" s="11">
        <f>$C$4* EXP($C$6*tbl_ME_C1[[#This Row],[t]])</f>
        <v>266.29686695846362</v>
      </c>
      <c r="E21" s="11">
        <f>$C$7+$C$4* EXP($C$5*tbl_ME_C1[[#This Row],[t]])</f>
        <v>2433.3328191571468</v>
      </c>
      <c r="F21" s="11">
        <f>$C$7+$C$4* EXP($C$5*tbl_ME_C1[[#This Row],[t]])</f>
        <v>2433.3328191571468</v>
      </c>
    </row>
    <row r="22" spans="2:17" ht="17" x14ac:dyDescent="0.4">
      <c r="B22">
        <v>12</v>
      </c>
      <c r="C22" s="11">
        <f>$C$4* EXP($C$5*tbl_ME_C1[[#This Row],[t]])</f>
        <v>2656.0935381892386</v>
      </c>
      <c r="D22" s="11">
        <f>$C$4* EXP($C$6*tbl_ME_C1[[#This Row],[t]])</f>
        <v>240.95536952976161</v>
      </c>
      <c r="E22" s="11">
        <f>$C$7+$C$4* EXP($C$5*tbl_ME_C1[[#This Row],[t]])</f>
        <v>2686.0935381892386</v>
      </c>
      <c r="F22" s="11">
        <f>$C$7+$C$4* EXP($C$5*tbl_ME_C1[[#This Row],[t]])</f>
        <v>2686.0935381892386</v>
      </c>
      <c r="K22" s="14" t="s">
        <v>28</v>
      </c>
    </row>
    <row r="23" spans="2:17" x14ac:dyDescent="0.35">
      <c r="B23">
        <v>13</v>
      </c>
      <c r="C23" s="11">
        <f>$C$4* EXP($C$5*tbl_ME_C1[[#This Row],[t]])</f>
        <v>2935.4373340953957</v>
      </c>
      <c r="D23" s="11">
        <f>$C$4* EXP($C$6*tbl_ME_C1[[#This Row],[t]])</f>
        <v>218.02543442721009</v>
      </c>
      <c r="E23" s="11">
        <f>$C$7+$C$4* EXP($C$5*tbl_ME_C1[[#This Row],[t]])</f>
        <v>2965.4373340953957</v>
      </c>
      <c r="F23" s="11">
        <f>$C$7+$C$4* EXP($C$5*tbl_ME_C1[[#This Row],[t]])</f>
        <v>2965.4373340953957</v>
      </c>
    </row>
    <row r="24" spans="2:17" x14ac:dyDescent="0.35">
      <c r="B24">
        <v>14</v>
      </c>
      <c r="C24" s="11">
        <f>$C$4* EXP($C$5*tbl_ME_C1[[#This Row],[t]])</f>
        <v>3244.1599734757401</v>
      </c>
      <c r="D24" s="11">
        <f>$C$4* EXP($C$6*tbl_ME_C1[[#This Row],[t]])</f>
        <v>197.27757115328515</v>
      </c>
      <c r="E24" s="11">
        <f>$C$7+$C$4* EXP($C$5*tbl_ME_C1[[#This Row],[t]])</f>
        <v>3274.1599734757401</v>
      </c>
      <c r="F24" s="11">
        <f>$C$7+$C$4* EXP($C$5*tbl_ME_C1[[#This Row],[t]])</f>
        <v>3274.1599734757401</v>
      </c>
    </row>
    <row r="25" spans="2:17" x14ac:dyDescent="0.35">
      <c r="B25">
        <v>15</v>
      </c>
      <c r="C25" s="11">
        <f>$C$4* EXP($C$5*tbl_ME_C1[[#This Row],[t]])</f>
        <v>3585.3512562704518</v>
      </c>
      <c r="D25" s="11">
        <f>$C$4* EXP($C$6*tbl_ME_C1[[#This Row],[t]])</f>
        <v>178.50412811874386</v>
      </c>
      <c r="E25" s="11">
        <f>$C$7+$C$4* EXP($C$5*tbl_ME_C1[[#This Row],[t]])</f>
        <v>3615.3512562704518</v>
      </c>
      <c r="F25" s="11">
        <f>$C$7+$C$4* EXP($C$5*tbl_ME_C1[[#This Row],[t]])</f>
        <v>3615.3512562704518</v>
      </c>
    </row>
    <row r="26" spans="2:17" x14ac:dyDescent="0.35">
      <c r="B26">
        <v>16</v>
      </c>
      <c r="C26" s="11">
        <f>$C$4* EXP($C$5*tbl_ME_C1[[#This Row],[t]])</f>
        <v>3962.4259395160921</v>
      </c>
      <c r="D26" s="11">
        <f>$C$4* EXP($C$6*tbl_ME_C1[[#This Row],[t]])</f>
        <v>161.5172143957243</v>
      </c>
      <c r="E26" s="11">
        <f>$C$7+$C$4* EXP($C$5*tbl_ME_C1[[#This Row],[t]])</f>
        <v>3992.4259395160921</v>
      </c>
      <c r="F26" s="11">
        <f>$C$7+$C$4* EXP($C$5*tbl_ME_C1[[#This Row],[t]])</f>
        <v>3992.4259395160921</v>
      </c>
    </row>
    <row r="27" spans="2:17" x14ac:dyDescent="0.35">
      <c r="B27">
        <v>17</v>
      </c>
      <c r="C27" s="11">
        <f>$C$4* EXP($C$5*tbl_ME_C1[[#This Row],[t]])</f>
        <v>4379.1579133817604</v>
      </c>
      <c r="D27" s="11">
        <f>$C$4* EXP($C$6*tbl_ME_C1[[#This Row],[t]])</f>
        <v>146.14681924218769</v>
      </c>
      <c r="E27" s="11">
        <f>$C$7+$C$4* EXP($C$5*tbl_ME_C1[[#This Row],[t]])</f>
        <v>4409.1579133817604</v>
      </c>
      <c r="F27" s="11">
        <f>$C$7+$C$4* EXP($C$5*tbl_ME_C1[[#This Row],[t]])</f>
        <v>4409.1579133817604</v>
      </c>
      <c r="Q27" s="13"/>
    </row>
    <row r="28" spans="2:17" x14ac:dyDescent="0.35">
      <c r="B28">
        <v>18</v>
      </c>
      <c r="C28" s="11">
        <f>$C$4* EXP($C$5*tbl_ME_C1[[#This Row],[t]])</f>
        <v>4839.7179715303573</v>
      </c>
      <c r="D28" s="11">
        <f>$C$4* EXP($C$6*tbl_ME_C1[[#This Row],[t]])</f>
        <v>132.23911057726923</v>
      </c>
      <c r="E28" s="11">
        <f>$C$7+$C$4* EXP($C$5*tbl_ME_C1[[#This Row],[t]])</f>
        <v>4869.7179715303573</v>
      </c>
      <c r="F28" s="11">
        <f>$C$7+$C$4* EXP($C$5*tbl_ME_C1[[#This Row],[t]])</f>
        <v>4869.7179715303573</v>
      </c>
    </row>
    <row r="29" spans="2:17" x14ac:dyDescent="0.35">
      <c r="B29">
        <v>19</v>
      </c>
      <c r="C29" s="11">
        <f>$C$4* EXP($C$5*tbl_ME_C1[[#This Row],[t]])</f>
        <v>5348.7155538234165</v>
      </c>
      <c r="D29" s="11">
        <f>$C$4* EXP($C$6*tbl_ME_C1[[#This Row],[t]])</f>
        <v>119.65489537810802</v>
      </c>
      <c r="E29" s="11">
        <f>$C$7+$C$4* EXP($C$5*tbl_ME_C1[[#This Row],[t]])</f>
        <v>5378.7155538234165</v>
      </c>
      <c r="F29" s="11">
        <f>$C$7+$C$4* EXP($C$5*tbl_ME_C1[[#This Row],[t]])</f>
        <v>5378.7155538234165</v>
      </c>
    </row>
    <row r="30" spans="2:17" x14ac:dyDescent="0.35">
      <c r="B30">
        <v>20</v>
      </c>
      <c r="C30" s="11">
        <f>$C$4* EXP($C$5*tbl_ME_C1[[#This Row],[t]])</f>
        <v>5911.2448791445204</v>
      </c>
      <c r="D30" s="11">
        <f>$C$4* EXP($C$6*tbl_ME_C1[[#This Row],[t]])</f>
        <v>108.26822658929017</v>
      </c>
      <c r="E30" s="11">
        <f>$C$7+$C$4* EXP($C$5*tbl_ME_C1[[#This Row],[t]])</f>
        <v>5941.2448791445204</v>
      </c>
      <c r="F30" s="11">
        <f>$C$7+$C$4* EXP($C$5*tbl_ME_C1[[#This Row],[t]])</f>
        <v>5941.2448791445204</v>
      </c>
    </row>
    <row r="31" spans="2:17" x14ac:dyDescent="0.35">
      <c r="B31">
        <v>21</v>
      </c>
      <c r="C31" s="11">
        <f>$C$4* EXP($C$5*tbl_ME_C1[[#This Row],[t]])</f>
        <v>6532.9359300541209</v>
      </c>
      <c r="D31" s="11">
        <f>$C$4* EXP($C$6*tbl_ME_C1[[#This Row],[t]])</f>
        <v>97.965142602385527</v>
      </c>
      <c r="E31" s="11">
        <f>$C$7+$C$4* EXP($C$5*tbl_ME_C1[[#This Row],[t]])</f>
        <v>6562.9359300541209</v>
      </c>
      <c r="F31" s="11">
        <f>$C$7+$C$4* EXP($C$5*tbl_ME_C1[[#This Row],[t]])</f>
        <v>6562.9359300541209</v>
      </c>
    </row>
    <row r="32" spans="2:17" x14ac:dyDescent="0.35">
      <c r="B32">
        <v>22</v>
      </c>
      <c r="C32" s="11">
        <f>$C$4* EXP($C$5*tbl_ME_C1[[#This Row],[t]])</f>
        <v>7220.0107995472972</v>
      </c>
      <c r="D32" s="11">
        <f>$C$4* EXP($C$6*tbl_ME_C1[[#This Row],[t]])</f>
        <v>88.642526689867097</v>
      </c>
      <c r="E32" s="11">
        <f>$C$7+$C$4* EXP($C$5*tbl_ME_C1[[#This Row],[t]])</f>
        <v>7250.0107995472972</v>
      </c>
      <c r="F32" s="11">
        <f>$C$7+$C$4* EXP($C$5*tbl_ME_C1[[#This Row],[t]])</f>
        <v>7250.0107995472972</v>
      </c>
    </row>
    <row r="33" spans="2:6" x14ac:dyDescent="0.35">
      <c r="B33">
        <v>23</v>
      </c>
      <c r="C33" s="11">
        <f>$C$4* EXP($C$5*tbl_ME_C1[[#This Row],[t]])</f>
        <v>7979.3459638517788</v>
      </c>
      <c r="D33" s="11">
        <f>$C$4* EXP($C$6*tbl_ME_C1[[#This Row],[t]])</f>
        <v>80.207074978242971</v>
      </c>
      <c r="E33" s="11">
        <f>$C$7+$C$4* EXP($C$5*tbl_ME_C1[[#This Row],[t]])</f>
        <v>8009.3459638517788</v>
      </c>
      <c r="F33" s="11">
        <f>$C$7+$C$4* EXP($C$5*tbl_ME_C1[[#This Row],[t]])</f>
        <v>8009.3459638517788</v>
      </c>
    </row>
    <row r="34" spans="2:6" x14ac:dyDescent="0.35">
      <c r="B34">
        <v>24</v>
      </c>
      <c r="C34" s="11">
        <f>$C$4* EXP($C$5*tbl_ME_C1[[#This Row],[t]])</f>
        <v>8818.5411045132842</v>
      </c>
      <c r="D34" s="11">
        <f>$C$4* EXP($C$6*tbl_ME_C1[[#This Row],[t]])</f>
        <v>72.574362631529979</v>
      </c>
      <c r="E34" s="11">
        <f>$C$7+$C$4* EXP($C$5*tbl_ME_C1[[#This Row],[t]])</f>
        <v>8848.5411045132842</v>
      </c>
      <c r="F34" s="11">
        <f>$C$7+$C$4* EXP($C$5*tbl_ME_C1[[#This Row],[t]])</f>
        <v>8848.5411045132842</v>
      </c>
    </row>
    <row r="35" spans="2:6" x14ac:dyDescent="0.35">
      <c r="B35">
        <v>25</v>
      </c>
      <c r="C35" s="11">
        <f>$C$4* EXP($C$5*tbl_ME_C1[[#This Row],[t]])</f>
        <v>9745.9951685627784</v>
      </c>
      <c r="D35" s="11">
        <f>$C$4* EXP($C$6*tbl_ME_C1[[#This Row],[t]])</f>
        <v>65.667998899119041</v>
      </c>
      <c r="E35" s="11">
        <f>$C$7+$C$4* EXP($C$5*tbl_ME_C1[[#This Row],[t]])</f>
        <v>9775.9951685627784</v>
      </c>
      <c r="F35" s="11">
        <f>$C$7+$C$4* EXP($C$5*tbl_ME_C1[[#This Row],[t]])</f>
        <v>9775.9951685627784</v>
      </c>
    </row>
    <row r="36" spans="2:6" x14ac:dyDescent="0.35">
      <c r="B36">
        <v>26</v>
      </c>
      <c r="C36" s="11">
        <f>$C$4* EXP($C$5*tbl_ME_C1[[#This Row],[t]])</f>
        <v>10770.990428001352</v>
      </c>
      <c r="D36" s="11">
        <f>$C$4* EXP($C$6*tbl_ME_C1[[#This Row],[t]])</f>
        <v>59.418862571467102</v>
      </c>
      <c r="E36" s="11">
        <f>$C$7+$C$4* EXP($C$5*tbl_ME_C1[[#This Row],[t]])</f>
        <v>10800.990428001352</v>
      </c>
      <c r="F36" s="11">
        <f>$C$7+$C$4* EXP($C$5*tbl_ME_C1[[#This Row],[t]])</f>
        <v>10800.990428001352</v>
      </c>
    </row>
    <row r="37" spans="2:6" x14ac:dyDescent="0.35">
      <c r="B37">
        <v>27</v>
      </c>
      <c r="C37" s="11">
        <f>$C$4* EXP($C$5*tbl_ME_C1[[#This Row],[t]])</f>
        <v>11903.785379898269</v>
      </c>
      <c r="D37" s="11">
        <f>$C$4* EXP($C$6*tbl_ME_C1[[#This Row],[t]])</f>
        <v>53.764410191799804</v>
      </c>
      <c r="E37" s="11">
        <f>$C$7+$C$4* EXP($C$5*tbl_ME_C1[[#This Row],[t]])</f>
        <v>11933.785379898269</v>
      </c>
      <c r="F37" s="11">
        <f>$C$7+$C$4* EXP($C$5*tbl_ME_C1[[#This Row],[t]])</f>
        <v>11933.785379898269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MA-C3_Data</vt:lpstr>
      <vt:lpstr>MA_C3_Graphs</vt:lpstr>
      <vt:lpstr>MA_C4_Graphs</vt:lpstr>
      <vt:lpstr>ME_C1_Graphs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 Potgieter</dc:creator>
  <cp:lastModifiedBy>Charl Potgieter</cp:lastModifiedBy>
  <dcterms:created xsi:type="dcterms:W3CDTF">2024-04-22T06:37:48Z</dcterms:created>
  <dcterms:modified xsi:type="dcterms:W3CDTF">2024-05-04T11:04:40Z</dcterms:modified>
</cp:coreProperties>
</file>