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tudent\Downloads\GSCM330\Module 3\"/>
    </mc:Choice>
  </mc:AlternateContent>
  <xr:revisionPtr revIDLastSave="0" documentId="8_{A9F6C2C8-40EB-4ECA-81AB-4E49147B8B6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odel Stipulation" sheetId="5" r:id="rId1"/>
    <sheet name="Module 3" sheetId="4" r:id="rId2"/>
    <sheet name="pinkcloud_Module03_Constraints" sheetId="3" r:id="rId3"/>
    <sheet name="pinkcloud_Module03_Past_Demand_" sheetId="2" r:id="rId4"/>
    <sheet name="Sheet1" sheetId="1" r:id="rId5"/>
  </sheets>
  <definedNames>
    <definedName name="solver_adj" localSheetId="0" hidden="1">'Model Stipulation'!$D$5:$I$5</definedName>
    <definedName name="solver_adj" localSheetId="1" hidden="1">'Module 3'!$D$5:$I$5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2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'Model Stipulation'!$D$5:$G$5</definedName>
    <definedName name="solver_lhs1" localSheetId="1" hidden="1">'Module 3'!$D$5:$G$5</definedName>
    <definedName name="solver_lhs2" localSheetId="0" hidden="1">'Model Stipulation'!$D$5:$G$6</definedName>
    <definedName name="solver_lhs2" localSheetId="1" hidden="1">'Module 3'!$D$5:$G$5</definedName>
    <definedName name="solver_lhs3" localSheetId="0" hidden="1">'Model Stipulation'!$D$7:$G$7</definedName>
    <definedName name="solver_lhs3" localSheetId="1" hidden="1">'Module 3'!$D$5:$G$6</definedName>
    <definedName name="solver_lhs4" localSheetId="0" hidden="1">'Model Stipulation'!$D$7:$G$7</definedName>
    <definedName name="solver_lhs4" localSheetId="1" hidden="1">'Module 3'!$D$7:$G$7</definedName>
    <definedName name="solver_lhs5" localSheetId="0" hidden="1">'Model Stipulation'!$D$7:$I$7</definedName>
    <definedName name="solver_lhs5" localSheetId="1" hidden="1">'Module 3'!$D$7:$I$7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3</definedName>
    <definedName name="solver_num" localSheetId="1" hidden="1">4</definedName>
    <definedName name="solver_nwt" localSheetId="0" hidden="1">1</definedName>
    <definedName name="solver_nwt" localSheetId="1" hidden="1">1</definedName>
    <definedName name="solver_opt" localSheetId="0" hidden="1">'Model Stipulation'!$I$19</definedName>
    <definedName name="solver_opt" localSheetId="1" hidden="1">'Module 3'!$I$21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el1" localSheetId="0" hidden="1">1</definedName>
    <definedName name="solver_rel1" localSheetId="1" hidden="1">1</definedName>
    <definedName name="solver_rel2" localSheetId="0" hidden="1">3</definedName>
    <definedName name="solver_rel2" localSheetId="1" hidden="1">1</definedName>
    <definedName name="solver_rel3" localSheetId="0" hidden="1">3</definedName>
    <definedName name="solver_rel3" localSheetId="1" hidden="1">3</definedName>
    <definedName name="solver_rel4" localSheetId="0" hidden="1">3</definedName>
    <definedName name="solver_rel4" localSheetId="1" hidden="1">3</definedName>
    <definedName name="solver_rel5" localSheetId="0" hidden="1">1</definedName>
    <definedName name="solver_rel5" localSheetId="1" hidden="1">1</definedName>
    <definedName name="solver_rhs1" localSheetId="0" hidden="1">'Model Stipulation'!$D$6:$G$6</definedName>
    <definedName name="solver_rhs1" localSheetId="1" hidden="1">'Module 3'!$D$6:$G$6</definedName>
    <definedName name="solver_rhs2" localSheetId="0" hidden="1">0</definedName>
    <definedName name="solver_rhs2" localSheetId="1" hidden="1">'Module 3'!$D$9:$G$9</definedName>
    <definedName name="solver_rhs3" localSheetId="0" hidden="1">'Model Stipulation'!$D$11:$G$11</definedName>
    <definedName name="solver_rhs3" localSheetId="1" hidden="1">0</definedName>
    <definedName name="solver_rhs4" localSheetId="0" hidden="1">'Model Stipulation'!$D$11:$G$11</definedName>
    <definedName name="solver_rhs4" localSheetId="1" hidden="1">'Module 3'!$D$11:$G$11</definedName>
    <definedName name="solver_rhs5" localSheetId="0" hidden="1">'Model Stipulation'!#REF!</definedName>
    <definedName name="solver_rhs5" localSheetId="1" hidden="1">'Module 3'!#REF!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5" l="1"/>
  <c r="D16" i="4"/>
  <c r="H37" i="5"/>
  <c r="H36" i="5"/>
  <c r="G11" i="5" s="1"/>
  <c r="H35" i="5"/>
  <c r="F11" i="5" s="1"/>
  <c r="H34" i="5"/>
  <c r="E11" i="5" s="1"/>
  <c r="H33" i="5"/>
  <c r="D11" i="5" s="1"/>
  <c r="G17" i="5"/>
  <c r="F17" i="5"/>
  <c r="E17" i="5"/>
  <c r="D7" i="5"/>
  <c r="E4" i="5" s="1"/>
  <c r="G11" i="4"/>
  <c r="F11" i="4"/>
  <c r="E11" i="4"/>
  <c r="D11" i="4"/>
  <c r="H36" i="4"/>
  <c r="H37" i="4"/>
  <c r="H38" i="4"/>
  <c r="H39" i="4"/>
  <c r="I19" i="5" l="1"/>
  <c r="E7" i="5"/>
  <c r="F4" i="5" s="1"/>
  <c r="D13" i="5"/>
  <c r="G18" i="4"/>
  <c r="E18" i="4"/>
  <c r="F18" i="4"/>
  <c r="D18" i="4"/>
  <c r="H35" i="4"/>
  <c r="D7" i="4"/>
  <c r="E16" i="4"/>
  <c r="F16" i="4"/>
  <c r="G16" i="4"/>
  <c r="E4" i="4" l="1"/>
  <c r="D13" i="4"/>
  <c r="D19" i="4" s="1"/>
  <c r="F7" i="5"/>
  <c r="G4" i="5" s="1"/>
  <c r="E13" i="5"/>
  <c r="E7" i="4"/>
  <c r="F4" i="4" s="1"/>
  <c r="F7" i="4" l="1"/>
  <c r="G4" i="4" s="1"/>
  <c r="E13" i="4"/>
  <c r="E19" i="4" s="1"/>
  <c r="G7" i="5"/>
  <c r="G13" i="5" s="1"/>
  <c r="F13" i="5"/>
  <c r="G7" i="4"/>
  <c r="F13" i="4" l="1"/>
  <c r="F19" i="4" s="1"/>
  <c r="G13" i="4"/>
  <c r="G19" i="4" s="1"/>
  <c r="I21" i="4" s="1"/>
  <c r="D98" i="2"/>
</calcChain>
</file>

<file path=xl/sharedStrings.xml><?xml version="1.0" encoding="utf-8"?>
<sst xmlns="http://schemas.openxmlformats.org/spreadsheetml/2006/main" count="59" uniqueCount="27">
  <si>
    <t>production_cost</t>
  </si>
  <si>
    <t>demand</t>
  </si>
  <si>
    <t>capacity</t>
  </si>
  <si>
    <t>quarter</t>
  </si>
  <si>
    <t>year</t>
  </si>
  <si>
    <t>safety_stock_pct</t>
  </si>
  <si>
    <t>carry_cost</t>
  </si>
  <si>
    <t>starting_inventory</t>
  </si>
  <si>
    <t>Grand Total</t>
  </si>
  <si>
    <t>Average of demand</t>
  </si>
  <si>
    <t>Quarters</t>
  </si>
  <si>
    <t>Beginning Inventory</t>
  </si>
  <si>
    <t xml:space="preserve">Units Produced        </t>
  </si>
  <si>
    <t xml:space="preserve">Units Demanded     </t>
  </si>
  <si>
    <t xml:space="preserve">Ending Inventory    </t>
  </si>
  <si>
    <t>Maximum Production</t>
  </si>
  <si>
    <t>Minimum Inventory</t>
  </si>
  <si>
    <t>Average Inventory</t>
  </si>
  <si>
    <t>Unit Production Cost</t>
  </si>
  <si>
    <t xml:space="preserve">Unit Carrying Cost    </t>
  </si>
  <si>
    <t>Monthly Production Cost</t>
  </si>
  <si>
    <t>Monthly Carrying Cost</t>
  </si>
  <si>
    <t>Total Cost</t>
  </si>
  <si>
    <t>Average of capacity</t>
  </si>
  <si>
    <t>Average of production_cost</t>
  </si>
  <si>
    <t>Safety stock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</si>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</sst>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&quot;$&quot;#,##0"/>
    <numFmt numFmtId="166" formatCode="&quot;$&quot;#,##0.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7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6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1" fillId="0" borderId="0" xfId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3" fontId="2" fillId="0" borderId="0" xfId="2" applyNumberFormat="1" applyFont="1" applyBorder="1" applyAlignment="1">
      <alignment horizontal="center"/>
    </xf>
    <xf numFmtId="3" fontId="1" fillId="0" borderId="0" xfId="2" applyNumberFormat="1" applyFont="1" applyBorder="1" applyAlignment="1">
      <alignment horizontal="center"/>
    </xf>
    <xf numFmtId="3" fontId="4" fillId="2" borderId="1" xfId="2" applyNumberFormat="1" applyFont="1" applyFill="1" applyBorder="1" applyAlignment="1">
      <alignment horizontal="center"/>
    </xf>
    <xf numFmtId="3" fontId="5" fillId="2" borderId="2" xfId="2" applyNumberFormat="1" applyFont="1" applyFill="1" applyBorder="1" applyAlignment="1">
      <alignment horizontal="center"/>
    </xf>
    <xf numFmtId="165" fontId="2" fillId="0" borderId="0" xfId="1" applyNumberFormat="1" applyFont="1" applyAlignment="1">
      <alignment horizontal="center"/>
    </xf>
    <xf numFmtId="166" fontId="3" fillId="0" borderId="0" xfId="2" applyNumberFormat="1" applyFont="1" applyBorder="1" applyAlignment="1">
      <alignment horizontal="center"/>
    </xf>
    <xf numFmtId="165" fontId="1" fillId="0" borderId="0" xfId="1" applyNumberFormat="1" applyAlignment="1">
      <alignment horizontal="center"/>
    </xf>
    <xf numFmtId="165" fontId="6" fillId="2" borderId="3" xfId="1" applyNumberFormat="1" applyFont="1" applyFill="1" applyBorder="1" applyAlignment="1">
      <alignment horizontal="center"/>
    </xf>
    <xf numFmtId="9" fontId="0" fillId="0" borderId="0" xfId="0" applyNumberFormat="1"/>
    <xf numFmtId="3" fontId="1" fillId="0" borderId="0" xfId="2" applyNumberFormat="1" applyFont="1" applyFill="1" applyBorder="1" applyAlignment="1">
      <alignment horizontal="center"/>
    </xf>
    <xf numFmtId="3" fontId="4" fillId="0" borderId="1" xfId="2" applyNumberFormat="1" applyFont="1" applyFill="1" applyBorder="1" applyAlignment="1">
      <alignment horizontal="center"/>
    </xf>
    <xf numFmtId="3" fontId="2" fillId="0" borderId="0" xfId="2" applyNumberFormat="1" applyFont="1" applyFill="1" applyBorder="1" applyAlignment="1">
      <alignment horizontal="center"/>
    </xf>
    <xf numFmtId="3" fontId="5" fillId="0" borderId="2" xfId="2" applyNumberFormat="1" applyFont="1" applyFill="1" applyBorder="1" applyAlignment="1">
      <alignment horizontal="center"/>
    </xf>
    <xf numFmtId="0" fontId="1" fillId="0" borderId="0" xfId="1" applyAlignment="1">
      <alignment horizontal="right"/>
    </xf>
    <xf numFmtId="3" fontId="4" fillId="0" borderId="4" xfId="2" applyNumberFormat="1" applyFont="1" applyFill="1" applyBorder="1" applyAlignment="1">
      <alignment horizontal="center"/>
    </xf>
    <xf numFmtId="0" fontId="2" fillId="0" borderId="0" xfId="1" applyFont="1"/>
    <xf numFmtId="0" fontId="1" fillId="0" borderId="8" xfId="1" applyBorder="1"/>
    <xf numFmtId="3" fontId="1" fillId="0" borderId="11" xfId="2" applyNumberFormat="1" applyFont="1" applyBorder="1" applyAlignment="1">
      <alignment horizontal="center"/>
    </xf>
    <xf numFmtId="3" fontId="4" fillId="2" borderId="12" xfId="2" applyNumberFormat="1" applyFont="1" applyFill="1" applyBorder="1" applyAlignment="1">
      <alignment horizontal="center"/>
    </xf>
    <xf numFmtId="3" fontId="2" fillId="0" borderId="11" xfId="2" applyNumberFormat="1" applyFont="1" applyBorder="1" applyAlignment="1">
      <alignment horizontal="center"/>
    </xf>
    <xf numFmtId="3" fontId="5" fillId="2" borderId="13" xfId="2" applyNumberFormat="1" applyFont="1" applyFill="1" applyBorder="1" applyAlignment="1">
      <alignment horizontal="center"/>
    </xf>
    <xf numFmtId="0" fontId="1" fillId="0" borderId="11" xfId="1" applyBorder="1" applyAlignment="1">
      <alignment horizontal="right"/>
    </xf>
    <xf numFmtId="0" fontId="0" fillId="0" borderId="11" xfId="0" applyBorder="1"/>
    <xf numFmtId="0" fontId="2" fillId="0" borderId="15" xfId="1" applyFont="1" applyBorder="1"/>
    <xf numFmtId="165" fontId="1" fillId="0" borderId="15" xfId="1" applyNumberFormat="1" applyBorder="1" applyAlignment="1">
      <alignment horizontal="center"/>
    </xf>
    <xf numFmtId="165" fontId="1" fillId="0" borderId="16" xfId="1" applyNumberFormat="1" applyBorder="1" applyAlignment="1">
      <alignment horizontal="center"/>
    </xf>
    <xf numFmtId="0" fontId="2" fillId="4" borderId="8" xfId="1" applyFont="1" applyFill="1" applyBorder="1" applyAlignment="1">
      <alignment horizontal="center"/>
    </xf>
    <xf numFmtId="0" fontId="2" fillId="4" borderId="9" xfId="1" applyFont="1" applyFill="1" applyBorder="1" applyAlignment="1">
      <alignment horizontal="center"/>
    </xf>
    <xf numFmtId="0" fontId="1" fillId="4" borderId="7" xfId="1" applyFill="1" applyBorder="1"/>
    <xf numFmtId="0" fontId="2" fillId="4" borderId="10" xfId="1" applyFont="1" applyFill="1" applyBorder="1" applyAlignment="1">
      <alignment horizontal="left"/>
    </xf>
    <xf numFmtId="0" fontId="1" fillId="4" borderId="10" xfId="1" applyFill="1" applyBorder="1"/>
    <xf numFmtId="0" fontId="0" fillId="4" borderId="10" xfId="0" applyFill="1" applyBorder="1"/>
    <xf numFmtId="0" fontId="2" fillId="4" borderId="10" xfId="1" applyFont="1" applyFill="1" applyBorder="1"/>
    <xf numFmtId="0" fontId="2" fillId="4" borderId="14" xfId="1" applyFont="1" applyFill="1" applyBorder="1"/>
    <xf numFmtId="0" fontId="2" fillId="0" borderId="17" xfId="1" applyFont="1" applyBorder="1" applyAlignment="1">
      <alignment horizontal="left"/>
    </xf>
    <xf numFmtId="3" fontId="2" fillId="0" borderId="17" xfId="2" applyNumberFormat="1" applyFont="1" applyBorder="1" applyAlignment="1">
      <alignment horizontal="center"/>
    </xf>
    <xf numFmtId="3" fontId="1" fillId="0" borderId="17" xfId="2" applyNumberFormat="1" applyFont="1" applyBorder="1" applyAlignment="1">
      <alignment horizontal="center"/>
    </xf>
    <xf numFmtId="0" fontId="0" fillId="0" borderId="17" xfId="0" applyBorder="1"/>
    <xf numFmtId="0" fontId="2" fillId="0" borderId="5" xfId="1" applyFont="1" applyBorder="1" applyAlignment="1">
      <alignment horizontal="left"/>
    </xf>
    <xf numFmtId="166" fontId="2" fillId="0" borderId="5" xfId="1" applyNumberFormat="1" applyFont="1" applyBorder="1" applyAlignment="1">
      <alignment horizontal="center"/>
    </xf>
    <xf numFmtId="164" fontId="2" fillId="3" borderId="6" xfId="1" applyNumberFormat="1" applyFont="1" applyFill="1" applyBorder="1" applyAlignment="1">
      <alignment horizontal="left"/>
    </xf>
    <xf numFmtId="166" fontId="3" fillId="0" borderId="6" xfId="2" applyNumberFormat="1" applyFont="1" applyBorder="1" applyAlignment="1">
      <alignment horizontal="center"/>
    </xf>
    <xf numFmtId="0" fontId="2" fillId="0" borderId="5" xfId="1" applyFont="1" applyBorder="1"/>
    <xf numFmtId="165" fontId="1" fillId="0" borderId="5" xfId="1" applyNumberFormat="1" applyBorder="1" applyAlignment="1">
      <alignment horizontal="center"/>
    </xf>
    <xf numFmtId="0" fontId="2" fillId="4" borderId="18" xfId="1" applyFont="1" applyFill="1" applyBorder="1" applyAlignment="1">
      <alignment horizontal="left"/>
    </xf>
    <xf numFmtId="3" fontId="2" fillId="0" borderId="19" xfId="2" applyNumberFormat="1" applyFont="1" applyBorder="1" applyAlignment="1">
      <alignment horizontal="center"/>
    </xf>
    <xf numFmtId="3" fontId="1" fillId="0" borderId="19" xfId="2" applyNumberFormat="1" applyFont="1" applyBorder="1" applyAlignment="1">
      <alignment horizontal="center"/>
    </xf>
    <xf numFmtId="0" fontId="2" fillId="4" borderId="20" xfId="1" applyFont="1" applyFill="1" applyBorder="1" applyAlignment="1">
      <alignment horizontal="left"/>
    </xf>
    <xf numFmtId="166" fontId="2" fillId="0" borderId="21" xfId="1" applyNumberFormat="1" applyFont="1" applyBorder="1" applyAlignment="1">
      <alignment horizontal="center"/>
    </xf>
    <xf numFmtId="0" fontId="2" fillId="4" borderId="22" xfId="1" applyFont="1" applyFill="1" applyBorder="1" applyAlignment="1">
      <alignment horizontal="left"/>
    </xf>
    <xf numFmtId="166" fontId="3" fillId="0" borderId="23" xfId="2" applyNumberFormat="1" applyFont="1" applyBorder="1" applyAlignment="1">
      <alignment horizontal="center"/>
    </xf>
    <xf numFmtId="0" fontId="2" fillId="4" borderId="20" xfId="1" applyFont="1" applyFill="1" applyBorder="1"/>
    <xf numFmtId="165" fontId="1" fillId="0" borderId="21" xfId="1" applyNumberFormat="1" applyBorder="1" applyAlignment="1">
      <alignment horizontal="center"/>
    </xf>
    <xf numFmtId="0" fontId="2" fillId="4" borderId="24" xfId="1" applyFont="1" applyFill="1" applyBorder="1"/>
    <xf numFmtId="0" fontId="2" fillId="0" borderId="25" xfId="1" applyFont="1" applyBorder="1"/>
    <xf numFmtId="165" fontId="1" fillId="0" borderId="25" xfId="1" applyNumberFormat="1" applyBorder="1" applyAlignment="1">
      <alignment horizontal="center"/>
    </xf>
    <xf numFmtId="165" fontId="1" fillId="0" borderId="26" xfId="1" applyNumberFormat="1" applyBorder="1" applyAlignment="1">
      <alignment horizontal="center"/>
    </xf>
  </cellXfs>
  <cellStyles count="3">
    <cellStyle name="Comma 2" xfId="2" xr:uid="{79CB7EF8-96BB-4AF7-8C84-D1621DC3CC56}"/>
    <cellStyle name="Normal" xfId="0" builtinId="0"/>
    <cellStyle name="Normal 2" xfId="1" xr:uid="{A5914497-DEA7-4A10-B39B-693C654B56DB}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135467</xdr:colOff>
      <xdr:row>2</xdr:row>
      <xdr:rowOff>118533</xdr:rowOff>
    </xdr:from>
    <xdr:to>
      <xdr:col>14</xdr:col>
      <xdr:colOff>262467</xdr:colOff>
      <xdr:row>15</xdr:row>
      <xdr:rowOff>177800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A69F362-6306-5E3C-F03C-E9F8A0407843}"/>
            </a:ext>
          </a:extLst>
        </xdr:cNvPr>
        <xdr:cNvSpPr txBox="1"/>
      </xdr:nvSpPr>
      <xdr:spPr>
        <a:xfrm>
          <a:off x="8686800" y="499533"/>
          <a:ext cx="4072467" cy="24807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Model Formulation: 49.94P1+53.83P2+49.84P3+42.97P4+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90813</xdr:colOff>
      <xdr:row>2</xdr:row>
      <xdr:rowOff>1880</xdr:rowOff>
    </xdr:from>
    <xdr:to>
      <xdr:col>26</xdr:col>
      <xdr:colOff>121823</xdr:colOff>
      <xdr:row>27</xdr:row>
      <xdr:rowOff>13825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41DEAA-4395-4547-A5BE-F4C1E54B1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29904" y="382880"/>
          <a:ext cx="6150101" cy="4664763"/>
        </a:xfrm>
        <a:prstGeom prst="rect">
          <a:avLst/>
        </a:prstGeom>
      </xdr:spPr>
    </xdr:pic>
    <xdr:clientData/>
  </xdr:twoCellAnchor>
  <xdr:twoCellAnchor>
    <xdr:from>
      <xdr:col>8</xdr:col>
      <xdr:colOff>69273</xdr:colOff>
      <xdr:row>2</xdr:row>
      <xdr:rowOff>138545</xdr:rowOff>
    </xdr:from>
    <xdr:to>
      <xdr:col>14</xdr:col>
      <xdr:colOff>565727</xdr:colOff>
      <xdr:row>18</xdr:row>
      <xdr:rowOff>57728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BA8B5E-A0C2-A998-2E95-C4ACEC8326C3}"/>
            </a:ext>
          </a:extLst>
        </xdr:cNvPr>
        <xdr:cNvSpPr txBox="1"/>
      </xdr:nvSpPr>
      <xdr:spPr>
        <a:xfrm>
          <a:off x="8624455" y="519545"/>
          <a:ext cx="4456545" cy="28748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 Formulation: 49.94P1+53.83P2+49.84P3+42.97P4+0.72(B1+B2)/2+0.78(B2+B3)/2+0.72(B3+B4)/2+0.62(B4+B5)/2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P1&lt;=427</a:t>
          </a:r>
        </a:p>
        <a:p>
          <a:r>
            <a:rPr lang="en-US" sz="1100"/>
            <a:t>P2&lt;=478</a:t>
          </a:r>
        </a:p>
        <a:p>
          <a:r>
            <a:rPr lang="en-US" sz="1100"/>
            <a:t>P3&lt;=516</a:t>
          </a:r>
        </a:p>
        <a:p>
          <a:r>
            <a:rPr lang="en-US" sz="1100"/>
            <a:t>P4&lt;=500</a:t>
          </a:r>
        </a:p>
        <a:p>
          <a:r>
            <a:rPr lang="en-US" sz="1100"/>
            <a:t>41&lt;=B1+P1-414</a:t>
          </a:r>
        </a:p>
        <a:p>
          <a:r>
            <a:rPr lang="en-US" sz="1100"/>
            <a:t>54&lt;=B2+P2-540</a:t>
          </a:r>
        </a:p>
        <a:p>
          <a:r>
            <a:rPr lang="en-US" sz="1100"/>
            <a:t>62&lt;=B3+P3-616</a:t>
          </a:r>
        </a:p>
        <a:p>
          <a:r>
            <a:rPr lang="en-US" sz="1100"/>
            <a:t>31&lt;=B4+P4-305</a:t>
          </a:r>
        </a:p>
        <a:p>
          <a:endParaRPr lang="en-US" sz="1100"/>
        </a:p>
        <a:p>
          <a:r>
            <a:rPr lang="en-US" sz="1100"/>
            <a:t>B2=B1+P1-414</a:t>
          </a:r>
        </a:p>
        <a:p>
          <a:r>
            <a:rPr lang="en-US" sz="1100"/>
            <a:t>B3=B2+P2-540</a:t>
          </a:r>
        </a:p>
        <a:p>
          <a:r>
            <a:rPr lang="en-US" sz="1100"/>
            <a:t>B4=B3+P3-616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5762.780275578705" createdVersion="8" refreshedVersion="8" minRefreshableVersion="3" recordCount="96" xr:uid="{5DC7752A-9FBD-404C-B4D5-40707E43821E}">
  <cacheSource type="worksheet">
    <worksheetSource ref="B1:E97" sheet="pinkcloud_Module03_Past_Demand_"/>
  </cacheSource>
  <cacheFields count="4">
    <cacheField name="quart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apacity" numFmtId="0">
      <sharedItems containsSemiMixedTypes="0" containsString="0" containsNumber="1" minValue="294.63" maxValue="691.07" count="96">
        <n v="299.75"/>
        <n v="360.43"/>
        <n v="553.59"/>
        <n v="388.6"/>
        <n v="336.37"/>
        <n v="376.83"/>
        <n v="598.36"/>
        <n v="377.13"/>
        <n v="362.95"/>
        <n v="348.78"/>
        <n v="559.12"/>
        <n v="368.54"/>
        <n v="300.92"/>
        <n v="404.88"/>
        <n v="691.07"/>
        <n v="355.15"/>
        <n v="303.7"/>
        <n v="419.98"/>
        <n v="627.27"/>
        <n v="389.72"/>
        <n v="348.86"/>
        <n v="428.93"/>
        <n v="623.41"/>
        <n v="374.79"/>
        <n v="386.51"/>
        <n v="430.17"/>
        <n v="670.75"/>
        <n v="452.96"/>
        <n v="383.18"/>
        <n v="523.05999999999995"/>
        <n v="529.35"/>
        <n v="438.92"/>
        <n v="391.48"/>
        <n v="502.04"/>
        <n v="569.66"/>
        <n v="468.39"/>
        <n v="463.46"/>
        <n v="432.62"/>
        <n v="629.27"/>
        <n v="477.9"/>
        <n v="408.35"/>
        <n v="440.05"/>
        <n v="425.28"/>
        <n v="501.17"/>
        <n v="294.63"/>
        <n v="409.36"/>
        <n v="534.08000000000004"/>
        <n v="522.62"/>
        <n v="485.19"/>
        <n v="411.87"/>
        <n v="512.16"/>
        <n v="556.97"/>
        <n v="479.05"/>
        <n v="568.71"/>
        <n v="462.96"/>
        <n v="470.57"/>
        <n v="442.43"/>
        <n v="523.02"/>
        <n v="492.13"/>
        <n v="507.36"/>
        <n v="511.13"/>
        <n v="510.78"/>
        <n v="470.76"/>
        <n v="611.61"/>
        <n v="404.44"/>
        <n v="525.30999999999995"/>
        <n v="409.76"/>
        <n v="510.51"/>
        <n v="485.66"/>
        <n v="492.51"/>
        <n v="444.91"/>
        <n v="601.09"/>
        <n v="508.32"/>
        <n v="634.22"/>
        <n v="469.7"/>
        <n v="659.93"/>
        <n v="499.77"/>
        <n v="485.41"/>
        <n v="477.94"/>
        <n v="567.78"/>
        <n v="483"/>
        <n v="595.58000000000004"/>
        <n v="472.02"/>
        <n v="516.86"/>
        <n v="499.93"/>
        <n v="539.11"/>
        <n v="477.69"/>
        <n v="605.34"/>
        <n v="549.74"/>
        <n v="545.67999999999995"/>
        <n v="371.89"/>
        <n v="599.03"/>
        <n v="619.19000000000005"/>
        <n v="562.66"/>
        <n v="310.89"/>
        <n v="677.06"/>
      </sharedItems>
    </cacheField>
    <cacheField name="demand" numFmtId="0">
      <sharedItems containsSemiMixedTypes="0" containsString="0" containsNumber="1" minValue="174.01" maxValue="908.12"/>
    </cacheField>
    <cacheField name="production_cost" numFmtId="0">
      <sharedItems containsSemiMixedTypes="0" containsString="0" containsNumber="1" minValue="30.07" maxValue="69.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x v="0"/>
    <x v="0"/>
    <n v="406.42"/>
    <n v="62.66"/>
  </r>
  <r>
    <x v="1"/>
    <x v="1"/>
    <n v="338.39"/>
    <n v="43.2"/>
  </r>
  <r>
    <x v="2"/>
    <x v="2"/>
    <n v="527.20000000000005"/>
    <n v="53.21"/>
  </r>
  <r>
    <x v="3"/>
    <x v="3"/>
    <n v="200.25"/>
    <n v="35.69"/>
  </r>
  <r>
    <x v="0"/>
    <x v="4"/>
    <n v="338.02"/>
    <n v="59.49"/>
  </r>
  <r>
    <x v="1"/>
    <x v="5"/>
    <n v="384.13"/>
    <n v="44.77"/>
  </r>
  <r>
    <x v="2"/>
    <x v="6"/>
    <n v="704.24"/>
    <n v="63.58"/>
  </r>
  <r>
    <x v="3"/>
    <x v="7"/>
    <n v="174.01"/>
    <n v="31.06"/>
  </r>
  <r>
    <x v="0"/>
    <x v="8"/>
    <n v="359.48"/>
    <n v="58.8"/>
  </r>
  <r>
    <x v="1"/>
    <x v="9"/>
    <n v="483.47"/>
    <n v="38.770000000000003"/>
  </r>
  <r>
    <x v="2"/>
    <x v="10"/>
    <n v="529.75"/>
    <n v="51.94"/>
  </r>
  <r>
    <x v="3"/>
    <x v="11"/>
    <n v="220.46"/>
    <n v="34.9"/>
  </r>
  <r>
    <x v="0"/>
    <x v="12"/>
    <n v="299.83999999999997"/>
    <n v="60.25"/>
  </r>
  <r>
    <x v="1"/>
    <x v="13"/>
    <n v="462.58"/>
    <n v="48.52"/>
  </r>
  <r>
    <x v="2"/>
    <x v="14"/>
    <n v="396.7"/>
    <n v="59.74"/>
  </r>
  <r>
    <x v="3"/>
    <x v="15"/>
    <n v="204.47"/>
    <n v="33.619999999999997"/>
  </r>
  <r>
    <x v="0"/>
    <x v="16"/>
    <n v="446.12"/>
    <n v="53.47"/>
  </r>
  <r>
    <x v="1"/>
    <x v="17"/>
    <n v="509.2"/>
    <n v="50.21"/>
  </r>
  <r>
    <x v="2"/>
    <x v="18"/>
    <n v="391.75"/>
    <n v="57.51"/>
  </r>
  <r>
    <x v="3"/>
    <x v="19"/>
    <n v="274.70999999999998"/>
    <n v="30.07"/>
  </r>
  <r>
    <x v="0"/>
    <x v="20"/>
    <n v="332.36"/>
    <n v="60.97"/>
  </r>
  <r>
    <x v="1"/>
    <x v="21"/>
    <n v="557.04"/>
    <n v="33.49"/>
  </r>
  <r>
    <x v="2"/>
    <x v="22"/>
    <n v="408.26"/>
    <n v="68.63"/>
  </r>
  <r>
    <x v="3"/>
    <x v="23"/>
    <n v="281.75"/>
    <n v="33.42"/>
  </r>
  <r>
    <x v="0"/>
    <x v="24"/>
    <n v="403.83"/>
    <n v="56.4"/>
  </r>
  <r>
    <x v="1"/>
    <x v="25"/>
    <n v="200.05"/>
    <n v="44.46"/>
  </r>
  <r>
    <x v="2"/>
    <x v="26"/>
    <n v="458.48"/>
    <n v="64.48"/>
  </r>
  <r>
    <x v="3"/>
    <x v="27"/>
    <n v="178.72"/>
    <n v="35.31"/>
  </r>
  <r>
    <x v="0"/>
    <x v="28"/>
    <n v="349.32"/>
    <n v="52.09"/>
  </r>
  <r>
    <x v="1"/>
    <x v="29"/>
    <n v="440.37"/>
    <n v="50.73"/>
  </r>
  <r>
    <x v="2"/>
    <x v="30"/>
    <n v="490.39"/>
    <n v="56.64"/>
  </r>
  <r>
    <x v="3"/>
    <x v="31"/>
    <n v="248.01"/>
    <n v="36.68"/>
  </r>
  <r>
    <x v="0"/>
    <x v="32"/>
    <n v="369.34"/>
    <n v="59.27"/>
  </r>
  <r>
    <x v="1"/>
    <x v="33"/>
    <n v="541.91999999999996"/>
    <n v="49.72"/>
  </r>
  <r>
    <x v="2"/>
    <x v="34"/>
    <n v="540.28"/>
    <n v="50.96"/>
  </r>
  <r>
    <x v="3"/>
    <x v="35"/>
    <n v="223.3"/>
    <n v="35.51"/>
  </r>
  <r>
    <x v="0"/>
    <x v="36"/>
    <n v="230.75"/>
    <n v="57.01"/>
  </r>
  <r>
    <x v="1"/>
    <x v="37"/>
    <n v="469.34"/>
    <n v="57.52"/>
  </r>
  <r>
    <x v="2"/>
    <x v="38"/>
    <n v="640.66999999999996"/>
    <n v="60.03"/>
  </r>
  <r>
    <x v="3"/>
    <x v="39"/>
    <n v="411.7"/>
    <n v="39.4"/>
  </r>
  <r>
    <x v="0"/>
    <x v="40"/>
    <n v="335.67"/>
    <n v="56.24"/>
  </r>
  <r>
    <x v="1"/>
    <x v="41"/>
    <n v="693.99"/>
    <n v="58.38"/>
  </r>
  <r>
    <x v="2"/>
    <x v="42"/>
    <n v="471.63"/>
    <n v="43.7"/>
  </r>
  <r>
    <x v="3"/>
    <x v="43"/>
    <n v="195.93"/>
    <n v="37.25"/>
  </r>
  <r>
    <x v="0"/>
    <x v="44"/>
    <n v="435.14"/>
    <n v="46.77"/>
  </r>
  <r>
    <x v="1"/>
    <x v="45"/>
    <n v="691.25"/>
    <n v="56.46"/>
  </r>
  <r>
    <x v="2"/>
    <x v="46"/>
    <n v="631.82000000000005"/>
    <n v="49.38"/>
  </r>
  <r>
    <x v="3"/>
    <x v="47"/>
    <n v="301.12"/>
    <n v="44.73"/>
  </r>
  <r>
    <x v="0"/>
    <x v="48"/>
    <n v="359.52"/>
    <n v="50.74"/>
  </r>
  <r>
    <x v="1"/>
    <x v="49"/>
    <n v="596.76"/>
    <n v="46.61"/>
  </r>
  <r>
    <x v="2"/>
    <x v="50"/>
    <n v="630.79999999999995"/>
    <n v="48"/>
  </r>
  <r>
    <x v="3"/>
    <x v="51"/>
    <n v="377.98"/>
    <n v="44.27"/>
  </r>
  <r>
    <x v="0"/>
    <x v="52"/>
    <n v="323.81"/>
    <n v="50.36"/>
  </r>
  <r>
    <x v="1"/>
    <x v="53"/>
    <n v="495.34"/>
    <n v="55.18"/>
  </r>
  <r>
    <x v="2"/>
    <x v="54"/>
    <n v="466.34"/>
    <n v="43.95"/>
  </r>
  <r>
    <x v="3"/>
    <x v="55"/>
    <n v="346.91"/>
    <n v="44.57"/>
  </r>
  <r>
    <x v="0"/>
    <x v="56"/>
    <n v="348.06"/>
    <n v="46.97"/>
  </r>
  <r>
    <x v="1"/>
    <x v="57"/>
    <n v="611.70000000000005"/>
    <n v="57.97"/>
  </r>
  <r>
    <x v="2"/>
    <x v="58"/>
    <n v="685.03"/>
    <n v="51.16"/>
  </r>
  <r>
    <x v="3"/>
    <x v="59"/>
    <n v="300.68"/>
    <n v="52.67"/>
  </r>
  <r>
    <x v="0"/>
    <x v="60"/>
    <n v="493.75"/>
    <n v="48.39"/>
  </r>
  <r>
    <x v="1"/>
    <x v="61"/>
    <n v="588.17999999999995"/>
    <n v="67.8"/>
  </r>
  <r>
    <x v="2"/>
    <x v="62"/>
    <n v="886.98"/>
    <n v="48.59"/>
  </r>
  <r>
    <x v="3"/>
    <x v="63"/>
    <n v="183.16"/>
    <n v="49.36"/>
  </r>
  <r>
    <x v="0"/>
    <x v="64"/>
    <n v="552.26"/>
    <n v="37.39"/>
  </r>
  <r>
    <x v="1"/>
    <x v="65"/>
    <n v="684.39"/>
    <n v="54"/>
  </r>
  <r>
    <x v="2"/>
    <x v="66"/>
    <n v="731.82"/>
    <n v="50.19"/>
  </r>
  <r>
    <x v="3"/>
    <x v="67"/>
    <n v="280.10000000000002"/>
    <n v="51.01"/>
  </r>
  <r>
    <x v="0"/>
    <x v="68"/>
    <n v="464.36"/>
    <n v="39.51"/>
  </r>
  <r>
    <x v="1"/>
    <x v="69"/>
    <n v="464.59"/>
    <n v="66.489999999999995"/>
  </r>
  <r>
    <x v="2"/>
    <x v="70"/>
    <n v="616.42999999999995"/>
    <n v="44.83"/>
  </r>
  <r>
    <x v="3"/>
    <x v="71"/>
    <n v="354.36"/>
    <n v="39.03"/>
  </r>
  <r>
    <x v="0"/>
    <x v="72"/>
    <n v="531.41"/>
    <n v="46.21"/>
  </r>
  <r>
    <x v="1"/>
    <x v="73"/>
    <n v="614.71"/>
    <n v="56.96"/>
  </r>
  <r>
    <x v="2"/>
    <x v="74"/>
    <n v="759.79"/>
    <n v="41.74"/>
  </r>
  <r>
    <x v="3"/>
    <x v="75"/>
    <n v="426.03"/>
    <n v="41.02"/>
  </r>
  <r>
    <x v="0"/>
    <x v="76"/>
    <n v="586.27"/>
    <n v="44.22"/>
  </r>
  <r>
    <x v="1"/>
    <x v="77"/>
    <n v="537.66999999999996"/>
    <n v="66.72"/>
  </r>
  <r>
    <x v="2"/>
    <x v="78"/>
    <n v="908.12"/>
    <n v="41.11"/>
  </r>
  <r>
    <x v="3"/>
    <x v="79"/>
    <n v="347.81"/>
    <n v="54.61"/>
  </r>
  <r>
    <x v="0"/>
    <x v="80"/>
    <n v="359.46"/>
    <n v="47.29"/>
  </r>
  <r>
    <x v="1"/>
    <x v="81"/>
    <n v="587.36"/>
    <n v="66.03"/>
  </r>
  <r>
    <x v="2"/>
    <x v="82"/>
    <n v="744.08"/>
    <n v="36.81"/>
  </r>
  <r>
    <x v="3"/>
    <x v="83"/>
    <n v="535.42999999999995"/>
    <n v="49.66"/>
  </r>
  <r>
    <x v="0"/>
    <x v="84"/>
    <n v="393.78"/>
    <n v="37.299999999999997"/>
  </r>
  <r>
    <x v="1"/>
    <x v="85"/>
    <n v="874.2"/>
    <n v="55.56"/>
  </r>
  <r>
    <x v="2"/>
    <x v="86"/>
    <n v="757.32"/>
    <n v="36.07"/>
  </r>
  <r>
    <x v="3"/>
    <x v="87"/>
    <n v="302.86"/>
    <n v="59.76"/>
  </r>
  <r>
    <x v="0"/>
    <x v="88"/>
    <n v="557.46"/>
    <n v="33.22"/>
  </r>
  <r>
    <x v="1"/>
    <x v="89"/>
    <n v="649.01"/>
    <n v="53.3"/>
  </r>
  <r>
    <x v="2"/>
    <x v="90"/>
    <n v="557.87"/>
    <n v="36.46"/>
  </r>
  <r>
    <x v="3"/>
    <x v="91"/>
    <n v="531.45000000000005"/>
    <n v="55.44"/>
  </r>
  <r>
    <x v="0"/>
    <x v="92"/>
    <n v="659.57"/>
    <n v="33.56"/>
  </r>
  <r>
    <x v="1"/>
    <x v="93"/>
    <n v="484.38"/>
    <n v="69.09"/>
  </r>
  <r>
    <x v="2"/>
    <x v="94"/>
    <n v="848.26"/>
    <n v="37.46"/>
  </r>
  <r>
    <x v="3"/>
    <x v="95"/>
    <n v="418.8"/>
    <n v="52.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7DCC90-CC90-42B4-99CD-3B2FB9539DA2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rowHeaderCaption="Quarters">
  <location ref="D25:G30" firstHeaderRow="0" firstDataRow="1" firstDataCol="1"/>
  <pivotFields count="4">
    <pivotField axis="axisRow" showAll="0">
      <items count="5">
        <item x="0"/>
        <item x="1"/>
        <item x="2"/>
        <item x="3"/>
        <item t="default"/>
      </items>
    </pivotField>
    <pivotField dataField="1" showAll="0">
      <items count="97">
        <item x="44"/>
        <item x="0"/>
        <item x="12"/>
        <item x="16"/>
        <item x="94"/>
        <item x="4"/>
        <item x="9"/>
        <item x="20"/>
        <item x="15"/>
        <item x="1"/>
        <item x="8"/>
        <item x="11"/>
        <item x="90"/>
        <item x="23"/>
        <item x="5"/>
        <item x="7"/>
        <item x="28"/>
        <item x="24"/>
        <item x="3"/>
        <item x="19"/>
        <item x="32"/>
        <item x="64"/>
        <item x="13"/>
        <item x="40"/>
        <item x="45"/>
        <item x="66"/>
        <item x="49"/>
        <item x="17"/>
        <item x="42"/>
        <item x="21"/>
        <item x="25"/>
        <item x="37"/>
        <item x="31"/>
        <item x="41"/>
        <item x="56"/>
        <item x="70"/>
        <item x="27"/>
        <item x="54"/>
        <item x="36"/>
        <item x="35"/>
        <item x="74"/>
        <item x="55"/>
        <item x="62"/>
        <item x="82"/>
        <item x="86"/>
        <item x="39"/>
        <item x="78"/>
        <item x="52"/>
        <item x="80"/>
        <item x="48"/>
        <item x="77"/>
        <item x="68"/>
        <item x="58"/>
        <item x="69"/>
        <item x="76"/>
        <item x="84"/>
        <item x="43"/>
        <item x="33"/>
        <item x="59"/>
        <item x="72"/>
        <item x="67"/>
        <item x="61"/>
        <item x="60"/>
        <item x="50"/>
        <item x="83"/>
        <item x="47"/>
        <item x="57"/>
        <item x="29"/>
        <item x="65"/>
        <item x="30"/>
        <item x="46"/>
        <item x="85"/>
        <item x="89"/>
        <item x="88"/>
        <item x="2"/>
        <item x="51"/>
        <item x="10"/>
        <item x="93"/>
        <item x="79"/>
        <item x="53"/>
        <item x="34"/>
        <item x="81"/>
        <item x="6"/>
        <item x="91"/>
        <item x="71"/>
        <item x="87"/>
        <item x="63"/>
        <item x="92"/>
        <item x="22"/>
        <item x="18"/>
        <item x="38"/>
        <item x="73"/>
        <item x="75"/>
        <item x="26"/>
        <item x="95"/>
        <item x="14"/>
        <item t="default"/>
      </items>
    </pivotField>
    <pivotField dataField="1"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capacity" fld="1" subtotal="average" baseField="0" baseItem="0"/>
    <dataField name="Average of production_cost" fld="3" subtotal="average" baseField="0" baseItem="0"/>
    <dataField name="Average of demand" fld="2" subtotal="average" baseField="0" baseItem="0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F9ED91-E32A-4E9F-922F-1A50E04FAB66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rowHeaderCaption="Quarters">
  <location ref="D27:G32" firstHeaderRow="0" firstDataRow="1" firstDataCol="1"/>
  <pivotFields count="4">
    <pivotField axis="axisRow" showAll="0">
      <items count="5">
        <item x="0"/>
        <item x="1"/>
        <item x="2"/>
        <item x="3"/>
        <item t="default"/>
      </items>
    </pivotField>
    <pivotField dataField="1" showAll="0">
      <items count="97">
        <item x="44"/>
        <item x="0"/>
        <item x="12"/>
        <item x="16"/>
        <item x="94"/>
        <item x="4"/>
        <item x="9"/>
        <item x="20"/>
        <item x="15"/>
        <item x="1"/>
        <item x="8"/>
        <item x="11"/>
        <item x="90"/>
        <item x="23"/>
        <item x="5"/>
        <item x="7"/>
        <item x="28"/>
        <item x="24"/>
        <item x="3"/>
        <item x="19"/>
        <item x="32"/>
        <item x="64"/>
        <item x="13"/>
        <item x="40"/>
        <item x="45"/>
        <item x="66"/>
        <item x="49"/>
        <item x="17"/>
        <item x="42"/>
        <item x="21"/>
        <item x="25"/>
        <item x="37"/>
        <item x="31"/>
        <item x="41"/>
        <item x="56"/>
        <item x="70"/>
        <item x="27"/>
        <item x="54"/>
        <item x="36"/>
        <item x="35"/>
        <item x="74"/>
        <item x="55"/>
        <item x="62"/>
        <item x="82"/>
        <item x="86"/>
        <item x="39"/>
        <item x="78"/>
        <item x="52"/>
        <item x="80"/>
        <item x="48"/>
        <item x="77"/>
        <item x="68"/>
        <item x="58"/>
        <item x="69"/>
        <item x="76"/>
        <item x="84"/>
        <item x="43"/>
        <item x="33"/>
        <item x="59"/>
        <item x="72"/>
        <item x="67"/>
        <item x="61"/>
        <item x="60"/>
        <item x="50"/>
        <item x="83"/>
        <item x="47"/>
        <item x="57"/>
        <item x="29"/>
        <item x="65"/>
        <item x="30"/>
        <item x="46"/>
        <item x="85"/>
        <item x="89"/>
        <item x="88"/>
        <item x="2"/>
        <item x="51"/>
        <item x="10"/>
        <item x="93"/>
        <item x="79"/>
        <item x="53"/>
        <item x="34"/>
        <item x="81"/>
        <item x="6"/>
        <item x="91"/>
        <item x="71"/>
        <item x="87"/>
        <item x="63"/>
        <item x="92"/>
        <item x="22"/>
        <item x="18"/>
        <item x="38"/>
        <item x="73"/>
        <item x="75"/>
        <item x="26"/>
        <item x="95"/>
        <item x="14"/>
        <item t="default"/>
      </items>
    </pivotField>
    <pivotField dataField="1"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capacity" fld="1" subtotal="average" baseField="0" baseItem="0"/>
    <dataField name="Average of production_cost" fld="3" subtotal="average" baseField="0" baseItem="0"/>
    <dataField name="Average of demand" fld="2" subtotal="average" baseField="0" baseItem="0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661C9A-B535-45F5-9B6F-583001AED110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rowHeaderCaption="Quarters">
  <location ref="H6:K11" firstHeaderRow="0" firstDataRow="1" firstDataCol="1"/>
  <pivotFields count="4">
    <pivotField axis="axisRow" showAll="0">
      <items count="5">
        <item x="0"/>
        <item x="1"/>
        <item x="2"/>
        <item x="3"/>
        <item t="default"/>
      </items>
    </pivotField>
    <pivotField dataField="1" showAll="0">
      <items count="97">
        <item x="44"/>
        <item x="0"/>
        <item x="12"/>
        <item x="16"/>
        <item x="94"/>
        <item x="4"/>
        <item x="9"/>
        <item x="20"/>
        <item x="15"/>
        <item x="1"/>
        <item x="8"/>
        <item x="11"/>
        <item x="90"/>
        <item x="23"/>
        <item x="5"/>
        <item x="7"/>
        <item x="28"/>
        <item x="24"/>
        <item x="3"/>
        <item x="19"/>
        <item x="32"/>
        <item x="64"/>
        <item x="13"/>
        <item x="40"/>
        <item x="45"/>
        <item x="66"/>
        <item x="49"/>
        <item x="17"/>
        <item x="42"/>
        <item x="21"/>
        <item x="25"/>
        <item x="37"/>
        <item x="31"/>
        <item x="41"/>
        <item x="56"/>
        <item x="70"/>
        <item x="27"/>
        <item x="54"/>
        <item x="36"/>
        <item x="35"/>
        <item x="74"/>
        <item x="55"/>
        <item x="62"/>
        <item x="82"/>
        <item x="86"/>
        <item x="39"/>
        <item x="78"/>
        <item x="52"/>
        <item x="80"/>
        <item x="48"/>
        <item x="77"/>
        <item x="68"/>
        <item x="58"/>
        <item x="69"/>
        <item x="76"/>
        <item x="84"/>
        <item x="43"/>
        <item x="33"/>
        <item x="59"/>
        <item x="72"/>
        <item x="67"/>
        <item x="61"/>
        <item x="60"/>
        <item x="50"/>
        <item x="83"/>
        <item x="47"/>
        <item x="57"/>
        <item x="29"/>
        <item x="65"/>
        <item x="30"/>
        <item x="46"/>
        <item x="85"/>
        <item x="89"/>
        <item x="88"/>
        <item x="2"/>
        <item x="51"/>
        <item x="10"/>
        <item x="93"/>
        <item x="79"/>
        <item x="53"/>
        <item x="34"/>
        <item x="81"/>
        <item x="6"/>
        <item x="91"/>
        <item x="71"/>
        <item x="87"/>
        <item x="63"/>
        <item x="92"/>
        <item x="22"/>
        <item x="18"/>
        <item x="38"/>
        <item x="73"/>
        <item x="75"/>
        <item x="26"/>
        <item x="95"/>
        <item x="14"/>
        <item t="default"/>
      </items>
    </pivotField>
    <pivotField dataField="1"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capacity" fld="1" subtotal="average" baseField="0" baseItem="0"/>
    <dataField name="Average of production_cost" fld="3" subtotal="average" baseField="0" baseItem="0"/>
    <dataField name="Average of demand" fld="2" subtotal="average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991B-A1C9-463B-9AAF-3980D8379B0A}">
  <dimension ref="B2:I37"/>
  <sheetViews>
    <sheetView tabSelected="1" zoomScale="75" zoomScaleNormal="70" workbookViewId="0"/>
  </sheetViews>
  <sheetFormatPr defaultRowHeight="14.5" x14ac:dyDescent="0.35"/>
  <cols>
    <col min="2" max="2" width="22.81640625" customWidth="1"/>
    <col min="3" max="3" width="6.36328125" customWidth="1"/>
    <col min="4" max="4" width="12.81640625" customWidth="1"/>
    <col min="5" max="5" width="17.1796875" bestFit="1" customWidth="1"/>
    <col min="6" max="6" width="24.1796875" bestFit="1" customWidth="1"/>
    <col min="7" max="7" width="17.26953125" bestFit="1" customWidth="1"/>
    <col min="8" max="9" width="12.81640625" customWidth="1"/>
  </cols>
  <sheetData>
    <row r="2" spans="2:9" ht="15" thickBot="1" x14ac:dyDescent="0.4"/>
    <row r="3" spans="2:9" x14ac:dyDescent="0.35">
      <c r="B3" s="35"/>
      <c r="C3" s="23"/>
      <c r="D3" s="33">
        <v>1</v>
      </c>
      <c r="E3" s="33">
        <v>2</v>
      </c>
      <c r="F3" s="33">
        <v>3</v>
      </c>
      <c r="G3" s="34">
        <v>4</v>
      </c>
      <c r="H3" s="5"/>
      <c r="I3" s="5"/>
    </row>
    <row r="4" spans="2:9" x14ac:dyDescent="0.35">
      <c r="B4" s="36" t="s">
        <v>11</v>
      </c>
      <c r="C4" s="6"/>
      <c r="D4" s="7">
        <v>250</v>
      </c>
      <c r="E4" s="8">
        <f>D7</f>
        <v>250</v>
      </c>
      <c r="F4" s="8">
        <f>E7</f>
        <v>61.600041666666471</v>
      </c>
      <c r="G4" s="24">
        <f>F7</f>
        <v>61.600041666666471</v>
      </c>
      <c r="H4" s="16"/>
      <c r="I4" s="16"/>
    </row>
    <row r="5" spans="2:9" x14ac:dyDescent="0.35">
      <c r="B5" s="36" t="s">
        <v>12</v>
      </c>
      <c r="C5" s="6"/>
      <c r="D5" s="9">
        <v>414</v>
      </c>
      <c r="E5" s="9">
        <v>351.60004166666647</v>
      </c>
      <c r="F5" s="9">
        <v>616</v>
      </c>
      <c r="G5" s="25">
        <v>273.89995833333353</v>
      </c>
      <c r="H5" s="21">
        <v>0</v>
      </c>
      <c r="I5" s="17">
        <v>0</v>
      </c>
    </row>
    <row r="6" spans="2:9" x14ac:dyDescent="0.35">
      <c r="B6" s="36" t="s">
        <v>13</v>
      </c>
      <c r="C6" s="6"/>
      <c r="D6" s="7">
        <v>414</v>
      </c>
      <c r="E6" s="7">
        <v>540</v>
      </c>
      <c r="F6" s="7">
        <v>616</v>
      </c>
      <c r="G6" s="26">
        <v>305</v>
      </c>
      <c r="H6" s="18"/>
      <c r="I6" s="18"/>
    </row>
    <row r="7" spans="2:9" x14ac:dyDescent="0.35">
      <c r="B7" s="36" t="s">
        <v>14</v>
      </c>
      <c r="C7" s="6"/>
      <c r="D7" s="10">
        <f>D4+D5-D6</f>
        <v>250</v>
      </c>
      <c r="E7" s="10">
        <f t="shared" ref="E7:G7" si="0">E4+E5-E6</f>
        <v>61.600041666666471</v>
      </c>
      <c r="F7" s="10">
        <f t="shared" si="0"/>
        <v>61.600041666666471</v>
      </c>
      <c r="G7" s="27">
        <f t="shared" si="0"/>
        <v>30.5</v>
      </c>
      <c r="H7" s="20"/>
      <c r="I7" s="19"/>
    </row>
    <row r="8" spans="2:9" x14ac:dyDescent="0.35">
      <c r="B8" s="37"/>
      <c r="C8" s="4"/>
      <c r="D8" s="20"/>
      <c r="E8" s="20"/>
      <c r="F8" s="20"/>
      <c r="G8" s="28"/>
      <c r="I8" s="20"/>
    </row>
    <row r="9" spans="2:9" x14ac:dyDescent="0.35">
      <c r="B9" s="51" t="s">
        <v>15</v>
      </c>
      <c r="C9" s="41"/>
      <c r="D9" s="42">
        <v>427</v>
      </c>
      <c r="E9" s="42">
        <v>478</v>
      </c>
      <c r="F9" s="42">
        <v>516</v>
      </c>
      <c r="G9" s="52">
        <v>500</v>
      </c>
      <c r="H9" s="7"/>
      <c r="I9" s="7"/>
    </row>
    <row r="10" spans="2:9" x14ac:dyDescent="0.35">
      <c r="B10" s="38"/>
      <c r="G10" s="29"/>
    </row>
    <row r="11" spans="2:9" x14ac:dyDescent="0.35">
      <c r="B11" s="51" t="s">
        <v>16</v>
      </c>
      <c r="C11" s="41"/>
      <c r="D11" s="43">
        <f>H33</f>
        <v>41.400000000000006</v>
      </c>
      <c r="E11" s="43">
        <f>H34</f>
        <v>54.000083333333343</v>
      </c>
      <c r="F11" s="43">
        <f>H35</f>
        <v>61.600041666666677</v>
      </c>
      <c r="G11" s="53">
        <f>H36</f>
        <v>30.5</v>
      </c>
      <c r="H11" s="8"/>
      <c r="I11" s="8"/>
    </row>
    <row r="12" spans="2:9" x14ac:dyDescent="0.35">
      <c r="B12" s="36"/>
      <c r="C12" s="6"/>
      <c r="D12" s="8"/>
      <c r="E12" s="8"/>
      <c r="F12" s="8"/>
      <c r="G12" s="24"/>
      <c r="H12" s="8"/>
      <c r="I12" s="8"/>
    </row>
    <row r="13" spans="2:9" x14ac:dyDescent="0.35">
      <c r="B13" s="51" t="s">
        <v>17</v>
      </c>
      <c r="C13" s="44"/>
      <c r="D13" s="43">
        <f>(D4+D7)/2</f>
        <v>250</v>
      </c>
      <c r="E13" s="43">
        <f>(E4+E7)/2</f>
        <v>155.80002083333324</v>
      </c>
      <c r="F13" s="43">
        <f>(F4+F7)/2</f>
        <v>61.600041666666471</v>
      </c>
      <c r="G13" s="53">
        <f>(G4+G7)/2</f>
        <v>46.050020833333235</v>
      </c>
      <c r="H13" s="8"/>
      <c r="I13" s="8"/>
    </row>
    <row r="14" spans="2:9" x14ac:dyDescent="0.35">
      <c r="B14" s="38"/>
      <c r="G14" s="29"/>
    </row>
    <row r="15" spans="2:9" x14ac:dyDescent="0.35">
      <c r="B15" s="54" t="s">
        <v>18</v>
      </c>
      <c r="C15" s="45"/>
      <c r="D15" s="46">
        <v>49.94</v>
      </c>
      <c r="E15" s="46">
        <v>53.83</v>
      </c>
      <c r="F15" s="46">
        <v>49.84</v>
      </c>
      <c r="G15" s="55">
        <v>42.97</v>
      </c>
      <c r="H15" s="11"/>
      <c r="I15" s="11"/>
    </row>
    <row r="16" spans="2:9" x14ac:dyDescent="0.35">
      <c r="B16" s="39"/>
      <c r="C16" s="22"/>
      <c r="D16" s="8"/>
      <c r="E16" s="8"/>
      <c r="F16" s="8"/>
      <c r="G16" s="24"/>
      <c r="H16" s="8"/>
      <c r="I16" s="8"/>
    </row>
    <row r="17" spans="2:9" ht="15" thickBot="1" x14ac:dyDescent="0.4">
      <c r="B17" s="60" t="s">
        <v>20</v>
      </c>
      <c r="C17" s="61"/>
      <c r="D17" s="62">
        <f>D15*D5</f>
        <v>20675.16</v>
      </c>
      <c r="E17" s="62">
        <f>E15*E5</f>
        <v>18926.630242916657</v>
      </c>
      <c r="F17" s="62">
        <f>F15*F5</f>
        <v>30701.440000000002</v>
      </c>
      <c r="G17" s="63">
        <f>G15*G5</f>
        <v>11769.481209583342</v>
      </c>
      <c r="H17" s="13"/>
      <c r="I17" s="13"/>
    </row>
    <row r="18" spans="2:9" ht="15" thickBot="1" x14ac:dyDescent="0.4">
      <c r="B18" s="4"/>
      <c r="C18" s="4"/>
      <c r="D18" s="4"/>
      <c r="E18" s="4"/>
      <c r="F18" s="4"/>
      <c r="G18" s="4"/>
      <c r="H18" s="4"/>
      <c r="I18" s="4"/>
    </row>
    <row r="19" spans="2:9" ht="15.5" thickTop="1" thickBot="1" x14ac:dyDescent="0.4">
      <c r="B19" s="4"/>
      <c r="C19" s="4"/>
      <c r="D19" s="4"/>
      <c r="E19" s="4"/>
      <c r="F19" s="4"/>
      <c r="G19" s="4"/>
      <c r="H19" s="6" t="s">
        <v>22</v>
      </c>
      <c r="I19" s="14">
        <f>SUM(D17:G17)</f>
        <v>82072.711452500007</v>
      </c>
    </row>
    <row r="25" spans="2:9" x14ac:dyDescent="0.35">
      <c r="D25" t="s">
        <v>10</v>
      </c>
      <c r="E25" t="s">
        <v>23</v>
      </c>
      <c r="F25" t="s">
        <v>24</v>
      </c>
      <c r="G25" t="s">
        <v>9</v>
      </c>
      <c r="H25" t="s">
        <v>25</v>
      </c>
    </row>
    <row r="26" spans="2:9" x14ac:dyDescent="0.35">
      <c r="D26" s="2">
        <v>1</v>
      </c>
      <c r="E26" s="3">
        <v>427.00041666666669</v>
      </c>
      <c r="F26" s="3">
        <v>49.94083333333333</v>
      </c>
      <c r="G26" s="3">
        <v>414</v>
      </c>
    </row>
    <row r="27" spans="2:9" x14ac:dyDescent="0.35">
      <c r="D27" s="2">
        <v>2</v>
      </c>
      <c r="E27" s="3">
        <v>477.99958333333331</v>
      </c>
      <c r="F27" s="3">
        <v>53.830833333333324</v>
      </c>
      <c r="G27" s="3">
        <v>540.00083333333339</v>
      </c>
    </row>
    <row r="28" spans="2:9" x14ac:dyDescent="0.35">
      <c r="D28" s="2">
        <v>3</v>
      </c>
      <c r="E28" s="3">
        <v>516.00083333333339</v>
      </c>
      <c r="F28" s="3">
        <v>49.84041666666667</v>
      </c>
      <c r="G28" s="3">
        <v>616.00041666666675</v>
      </c>
    </row>
    <row r="29" spans="2:9" x14ac:dyDescent="0.35">
      <c r="D29" s="2">
        <v>4</v>
      </c>
      <c r="E29" s="3">
        <v>500.00000000000006</v>
      </c>
      <c r="F29" s="3">
        <v>42.57</v>
      </c>
      <c r="G29" s="3">
        <v>305</v>
      </c>
    </row>
    <row r="30" spans="2:9" x14ac:dyDescent="0.35">
      <c r="D30" s="2" t="s">
        <v>8</v>
      </c>
      <c r="E30" s="3">
        <v>480.25020833333321</v>
      </c>
      <c r="F30" s="3">
        <v>49.045520833333335</v>
      </c>
      <c r="G30" s="3">
        <v>468.75031250000012</v>
      </c>
    </row>
    <row r="32" spans="2:9" x14ac:dyDescent="0.35">
      <c r="D32" t="s">
        <v>10</v>
      </c>
      <c r="E32" t="s">
        <v>23</v>
      </c>
      <c r="F32" t="s">
        <v>24</v>
      </c>
      <c r="G32" t="s">
        <v>9</v>
      </c>
    </row>
    <row r="33" spans="4:9" x14ac:dyDescent="0.35">
      <c r="D33">
        <v>1</v>
      </c>
      <c r="E33">
        <v>427.00041666666669</v>
      </c>
      <c r="F33">
        <v>49.94083333333333</v>
      </c>
      <c r="G33">
        <v>414</v>
      </c>
      <c r="H33">
        <f>0.1*G33</f>
        <v>41.400000000000006</v>
      </c>
    </row>
    <row r="34" spans="4:9" x14ac:dyDescent="0.35">
      <c r="D34">
        <v>2</v>
      </c>
      <c r="E34">
        <v>477.99958333333331</v>
      </c>
      <c r="F34">
        <v>53.830833333333324</v>
      </c>
      <c r="G34">
        <v>540.00083333333339</v>
      </c>
      <c r="H34">
        <f t="shared" ref="H34:H37" si="1">0.1*G34</f>
        <v>54.000083333333343</v>
      </c>
    </row>
    <row r="35" spans="4:9" x14ac:dyDescent="0.35">
      <c r="D35">
        <v>3</v>
      </c>
      <c r="E35">
        <v>516.00083333333339</v>
      </c>
      <c r="F35">
        <v>49.84041666666667</v>
      </c>
      <c r="G35">
        <v>616.00041666666675</v>
      </c>
      <c r="H35">
        <f t="shared" si="1"/>
        <v>61.600041666666677</v>
      </c>
      <c r="I35" t="s">
        <v>26</v>
      </c>
    </row>
    <row r="36" spans="4:9" x14ac:dyDescent="0.35">
      <c r="D36">
        <v>4</v>
      </c>
      <c r="E36">
        <v>500.00000000000006</v>
      </c>
      <c r="F36">
        <v>42.57</v>
      </c>
      <c r="G36">
        <v>305</v>
      </c>
      <c r="H36">
        <f t="shared" si="1"/>
        <v>30.5</v>
      </c>
    </row>
    <row r="37" spans="4:9" x14ac:dyDescent="0.35">
      <c r="D37" t="s">
        <v>8</v>
      </c>
      <c r="E37">
        <v>480.25020833333321</v>
      </c>
      <c r="F37">
        <v>49.045520833333335</v>
      </c>
      <c r="G37">
        <v>468.75031250000012</v>
      </c>
      <c r="H37">
        <f t="shared" si="1"/>
        <v>46.875031250000013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488FD-EE72-40A9-896D-CBCB8D97A7DD}">
  <dimension ref="B2:I39"/>
  <sheetViews>
    <sheetView zoomScale="84" zoomScaleNormal="70" workbookViewId="0">
      <selection activeCell="M22" sqref="M22"/>
    </sheetView>
  </sheetViews>
  <sheetFormatPr defaultRowHeight="14.5" x14ac:dyDescent="0.35"/>
  <cols>
    <col min="2" max="2" width="22.81640625" customWidth="1"/>
    <col min="3" max="3" width="6.36328125" customWidth="1"/>
    <col min="4" max="4" width="12.81640625" customWidth="1"/>
    <col min="5" max="5" width="17.1796875" bestFit="1" customWidth="1"/>
    <col min="6" max="6" width="24.1796875" bestFit="1" customWidth="1"/>
    <col min="7" max="7" width="17.26953125" bestFit="1" customWidth="1"/>
    <col min="8" max="9" width="12.81640625" customWidth="1"/>
  </cols>
  <sheetData>
    <row r="2" spans="2:9" ht="15" thickBot="1" x14ac:dyDescent="0.4"/>
    <row r="3" spans="2:9" x14ac:dyDescent="0.35">
      <c r="B3" s="35"/>
      <c r="C3" s="23"/>
      <c r="D3" s="33">
        <v>1</v>
      </c>
      <c r="E3" s="33">
        <v>2</v>
      </c>
      <c r="F3" s="33">
        <v>3</v>
      </c>
      <c r="G3" s="34">
        <v>4</v>
      </c>
      <c r="H3" s="5"/>
      <c r="I3" s="5"/>
    </row>
    <row r="4" spans="2:9" x14ac:dyDescent="0.35">
      <c r="B4" s="36" t="s">
        <v>11</v>
      </c>
      <c r="C4" s="6"/>
      <c r="D4" s="7">
        <v>250</v>
      </c>
      <c r="E4" s="8">
        <f>D7</f>
        <v>250</v>
      </c>
      <c r="F4" s="8">
        <f>E7</f>
        <v>161.60004166666647</v>
      </c>
      <c r="G4" s="24">
        <f>F7</f>
        <v>61.600041666666471</v>
      </c>
      <c r="H4" s="16"/>
      <c r="I4" s="16"/>
    </row>
    <row r="5" spans="2:9" x14ac:dyDescent="0.35">
      <c r="B5" s="36" t="s">
        <v>12</v>
      </c>
      <c r="C5" s="6"/>
      <c r="D5" s="9">
        <v>414</v>
      </c>
      <c r="E5" s="9">
        <v>451.60004166666647</v>
      </c>
      <c r="F5" s="9">
        <v>516</v>
      </c>
      <c r="G5" s="25">
        <v>273.89995833333353</v>
      </c>
      <c r="H5" s="21">
        <v>0</v>
      </c>
      <c r="I5" s="17">
        <v>0</v>
      </c>
    </row>
    <row r="6" spans="2:9" x14ac:dyDescent="0.35">
      <c r="B6" s="36" t="s">
        <v>13</v>
      </c>
      <c r="C6" s="6"/>
      <c r="D6" s="7">
        <v>414</v>
      </c>
      <c r="E6" s="7">
        <v>540</v>
      </c>
      <c r="F6" s="7">
        <v>616</v>
      </c>
      <c r="G6" s="26">
        <v>305</v>
      </c>
      <c r="H6" s="18"/>
      <c r="I6" s="18"/>
    </row>
    <row r="7" spans="2:9" x14ac:dyDescent="0.35">
      <c r="B7" s="36" t="s">
        <v>14</v>
      </c>
      <c r="C7" s="6"/>
      <c r="D7" s="10">
        <f>D4+D5-D6</f>
        <v>250</v>
      </c>
      <c r="E7" s="10">
        <f t="shared" ref="E7:G7" si="0">E4+E5-E6</f>
        <v>161.60004166666647</v>
      </c>
      <c r="F7" s="10">
        <f t="shared" si="0"/>
        <v>61.600041666666471</v>
      </c>
      <c r="G7" s="27">
        <f t="shared" si="0"/>
        <v>30.5</v>
      </c>
      <c r="H7" s="20"/>
      <c r="I7" s="19"/>
    </row>
    <row r="8" spans="2:9" x14ac:dyDescent="0.35">
      <c r="B8" s="37"/>
      <c r="C8" s="4"/>
      <c r="D8" s="20"/>
      <c r="E8" s="20"/>
      <c r="F8" s="20"/>
      <c r="G8" s="28"/>
      <c r="I8" s="20"/>
    </row>
    <row r="9" spans="2:9" x14ac:dyDescent="0.35">
      <c r="B9" s="51" t="s">
        <v>15</v>
      </c>
      <c r="C9" s="41"/>
      <c r="D9" s="42">
        <v>427</v>
      </c>
      <c r="E9" s="42">
        <v>478</v>
      </c>
      <c r="F9" s="42">
        <v>516</v>
      </c>
      <c r="G9" s="52">
        <v>500</v>
      </c>
      <c r="H9" s="7"/>
      <c r="I9" s="7"/>
    </row>
    <row r="10" spans="2:9" x14ac:dyDescent="0.35">
      <c r="B10" s="38"/>
      <c r="G10" s="29"/>
    </row>
    <row r="11" spans="2:9" x14ac:dyDescent="0.35">
      <c r="B11" s="51" t="s">
        <v>16</v>
      </c>
      <c r="C11" s="41"/>
      <c r="D11" s="43">
        <f>H35</f>
        <v>41.400000000000006</v>
      </c>
      <c r="E11" s="43">
        <f>H36</f>
        <v>54.000083333333343</v>
      </c>
      <c r="F11" s="43">
        <f>H37</f>
        <v>61.600041666666677</v>
      </c>
      <c r="G11" s="53">
        <f>H38</f>
        <v>30.5</v>
      </c>
      <c r="H11" s="8"/>
      <c r="I11" s="8"/>
    </row>
    <row r="12" spans="2:9" x14ac:dyDescent="0.35">
      <c r="B12" s="36"/>
      <c r="C12" s="6"/>
      <c r="D12" s="8"/>
      <c r="E12" s="8"/>
      <c r="F12" s="8"/>
      <c r="G12" s="24"/>
      <c r="H12" s="8"/>
      <c r="I12" s="8"/>
    </row>
    <row r="13" spans="2:9" x14ac:dyDescent="0.35">
      <c r="B13" s="51" t="s">
        <v>17</v>
      </c>
      <c r="C13" s="44"/>
      <c r="D13" s="43">
        <f>(D4+D7)/2</f>
        <v>250</v>
      </c>
      <c r="E13" s="43">
        <f>(E4+E7)/2</f>
        <v>205.80002083333324</v>
      </c>
      <c r="F13" s="43">
        <f>(F4+F7)/2</f>
        <v>111.60004166666647</v>
      </c>
      <c r="G13" s="53">
        <f>(G4+G7)/2</f>
        <v>46.050020833333235</v>
      </c>
      <c r="H13" s="8"/>
      <c r="I13" s="8"/>
    </row>
    <row r="14" spans="2:9" x14ac:dyDescent="0.35">
      <c r="B14" s="38"/>
      <c r="G14" s="29"/>
    </row>
    <row r="15" spans="2:9" x14ac:dyDescent="0.35">
      <c r="B15" s="54" t="s">
        <v>18</v>
      </c>
      <c r="C15" s="45"/>
      <c r="D15" s="46">
        <v>49.94</v>
      </c>
      <c r="E15" s="46">
        <v>53.83</v>
      </c>
      <c r="F15" s="46">
        <v>49.84</v>
      </c>
      <c r="G15" s="55">
        <v>42.97</v>
      </c>
      <c r="H15" s="11"/>
      <c r="I15" s="11"/>
    </row>
    <row r="16" spans="2:9" x14ac:dyDescent="0.35">
      <c r="B16" s="56" t="s">
        <v>19</v>
      </c>
      <c r="C16" s="47">
        <v>1.44E-2</v>
      </c>
      <c r="D16" s="48">
        <f>$C$16*D15</f>
        <v>0.719136</v>
      </c>
      <c r="E16" s="48">
        <f t="shared" ref="E16:G16" si="1">$C$16*E15</f>
        <v>0.77515199999999995</v>
      </c>
      <c r="F16" s="48">
        <f t="shared" si="1"/>
        <v>0.717696</v>
      </c>
      <c r="G16" s="57">
        <f t="shared" si="1"/>
        <v>0.61876799999999998</v>
      </c>
      <c r="H16" s="12"/>
      <c r="I16" s="12"/>
    </row>
    <row r="17" spans="2:9" x14ac:dyDescent="0.35">
      <c r="B17" s="39"/>
      <c r="C17" s="22"/>
      <c r="D17" s="8"/>
      <c r="E17" s="8"/>
      <c r="F17" s="8"/>
      <c r="G17" s="24"/>
      <c r="H17" s="8"/>
      <c r="I17" s="8"/>
    </row>
    <row r="18" spans="2:9" x14ac:dyDescent="0.35">
      <c r="B18" s="58" t="s">
        <v>20</v>
      </c>
      <c r="C18" s="49"/>
      <c r="D18" s="50">
        <f>D15*D5</f>
        <v>20675.16</v>
      </c>
      <c r="E18" s="50">
        <f t="shared" ref="E18:F18" si="2">E15*E5</f>
        <v>24309.630242916657</v>
      </c>
      <c r="F18" s="50">
        <f t="shared" si="2"/>
        <v>25717.440000000002</v>
      </c>
      <c r="G18" s="59">
        <f>G15*G5</f>
        <v>11769.481209583342</v>
      </c>
      <c r="H18" s="13"/>
      <c r="I18" s="13"/>
    </row>
    <row r="19" spans="2:9" ht="15" thickBot="1" x14ac:dyDescent="0.4">
      <c r="B19" s="40" t="s">
        <v>21</v>
      </c>
      <c r="C19" s="30"/>
      <c r="D19" s="31">
        <f>D16*D13</f>
        <v>179.78399999999999</v>
      </c>
      <c r="E19" s="31">
        <f t="shared" ref="E19:G19" si="3">E16*E13</f>
        <v>159.52629774899992</v>
      </c>
      <c r="F19" s="31">
        <f t="shared" si="3"/>
        <v>80.094903503999859</v>
      </c>
      <c r="G19" s="32">
        <f t="shared" si="3"/>
        <v>28.494279290999938</v>
      </c>
      <c r="H19" s="13"/>
      <c r="I19" s="13"/>
    </row>
    <row r="20" spans="2:9" ht="15" thickBot="1" x14ac:dyDescent="0.4">
      <c r="B20" s="4"/>
      <c r="C20" s="4"/>
      <c r="D20" s="4"/>
      <c r="E20" s="4"/>
      <c r="F20" s="4"/>
      <c r="G20" s="4"/>
      <c r="H20" s="4"/>
      <c r="I20" s="4"/>
    </row>
    <row r="21" spans="2:9" ht="15.5" thickTop="1" thickBot="1" x14ac:dyDescent="0.4">
      <c r="B21" s="4"/>
      <c r="C21" s="4"/>
      <c r="D21" s="4"/>
      <c r="E21" s="4"/>
      <c r="F21" s="4"/>
      <c r="G21" s="4"/>
      <c r="H21" s="6" t="s">
        <v>22</v>
      </c>
      <c r="I21" s="14">
        <f>SUM(D18:G19)</f>
        <v>82919.610933044009</v>
      </c>
    </row>
    <row r="27" spans="2:9" x14ac:dyDescent="0.35">
      <c r="D27" s="1" t="s">
        <v>10</v>
      </c>
      <c r="E27" s="1" t="s">
        <v>23</v>
      </c>
      <c r="F27" t="s">
        <v>24</v>
      </c>
      <c r="G27" t="s">
        <v>9</v>
      </c>
      <c r="H27" t="s">
        <v>25</v>
      </c>
    </row>
    <row r="28" spans="2:9" x14ac:dyDescent="0.35">
      <c r="D28" s="2">
        <v>1</v>
      </c>
      <c r="E28" s="3">
        <v>427.00041666666669</v>
      </c>
      <c r="F28" s="3">
        <v>49.94083333333333</v>
      </c>
      <c r="G28" s="3">
        <v>414</v>
      </c>
    </row>
    <row r="29" spans="2:9" x14ac:dyDescent="0.35">
      <c r="D29" s="2">
        <v>2</v>
      </c>
      <c r="E29" s="3">
        <v>477.99958333333331</v>
      </c>
      <c r="F29" s="3">
        <v>53.830833333333324</v>
      </c>
      <c r="G29" s="3">
        <v>540.00083333333339</v>
      </c>
    </row>
    <row r="30" spans="2:9" x14ac:dyDescent="0.35">
      <c r="D30" s="2">
        <v>3</v>
      </c>
      <c r="E30" s="3">
        <v>516.00083333333339</v>
      </c>
      <c r="F30" s="3">
        <v>49.84041666666667</v>
      </c>
      <c r="G30" s="3">
        <v>616.00041666666675</v>
      </c>
    </row>
    <row r="31" spans="2:9" x14ac:dyDescent="0.35">
      <c r="D31" s="2">
        <v>4</v>
      </c>
      <c r="E31" s="3">
        <v>500.00000000000006</v>
      </c>
      <c r="F31" s="3">
        <v>42.57</v>
      </c>
      <c r="G31" s="3">
        <v>305</v>
      </c>
    </row>
    <row r="32" spans="2:9" x14ac:dyDescent="0.35">
      <c r="D32" s="2" t="s">
        <v>8</v>
      </c>
      <c r="E32" s="3">
        <v>480.25020833333321</v>
      </c>
      <c r="F32" s="3">
        <v>49.045520833333335</v>
      </c>
      <c r="G32" s="3">
        <v>468.75031250000012</v>
      </c>
    </row>
    <row r="34" spans="4:9" x14ac:dyDescent="0.35">
      <c r="D34" t="s">
        <v>10</v>
      </c>
      <c r="E34" t="s">
        <v>23</v>
      </c>
      <c r="F34" t="s">
        <v>24</v>
      </c>
      <c r="G34" t="s">
        <v>9</v>
      </c>
    </row>
    <row r="35" spans="4:9" x14ac:dyDescent="0.35">
      <c r="D35">
        <v>1</v>
      </c>
      <c r="E35">
        <v>427.00041666666669</v>
      </c>
      <c r="F35">
        <v>49.94083333333333</v>
      </c>
      <c r="G35">
        <v>414</v>
      </c>
      <c r="H35">
        <f>0.1*G35</f>
        <v>41.400000000000006</v>
      </c>
    </row>
    <row r="36" spans="4:9" x14ac:dyDescent="0.35">
      <c r="D36">
        <v>2</v>
      </c>
      <c r="E36">
        <v>477.99958333333331</v>
      </c>
      <c r="F36">
        <v>53.830833333333324</v>
      </c>
      <c r="G36">
        <v>540.00083333333339</v>
      </c>
      <c r="H36">
        <f t="shared" ref="H36:H39" si="4">0.1*G36</f>
        <v>54.000083333333343</v>
      </c>
    </row>
    <row r="37" spans="4:9" x14ac:dyDescent="0.35">
      <c r="D37">
        <v>3</v>
      </c>
      <c r="E37">
        <v>516.00083333333339</v>
      </c>
      <c r="F37">
        <v>49.84041666666667</v>
      </c>
      <c r="G37">
        <v>616.00041666666675</v>
      </c>
      <c r="H37">
        <f t="shared" si="4"/>
        <v>61.600041666666677</v>
      </c>
      <c r="I37" t="s">
        <v>26</v>
      </c>
    </row>
    <row r="38" spans="4:9" x14ac:dyDescent="0.35">
      <c r="D38">
        <v>4</v>
      </c>
      <c r="E38">
        <v>500.00000000000006</v>
      </c>
      <c r="F38">
        <v>42.57</v>
      </c>
      <c r="G38">
        <v>305</v>
      </c>
      <c r="H38">
        <f t="shared" si="4"/>
        <v>30.5</v>
      </c>
    </row>
    <row r="39" spans="4:9" x14ac:dyDescent="0.35">
      <c r="D39" t="s">
        <v>8</v>
      </c>
      <c r="E39">
        <v>480.25020833333321</v>
      </c>
      <c r="F39">
        <v>49.045520833333335</v>
      </c>
      <c r="G39">
        <v>468.75031250000012</v>
      </c>
      <c r="H39">
        <f t="shared" si="4"/>
        <v>46.875031250000013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14D8-8CEE-42FF-AF0A-BE537C514B87}">
  <dimension ref="A1:C3"/>
  <sheetViews>
    <sheetView workbookViewId="0">
      <selection activeCell="C4" sqref="C4"/>
    </sheetView>
  </sheetViews>
  <sheetFormatPr defaultRowHeight="14.5" x14ac:dyDescent="0.35"/>
  <cols>
    <col min="1" max="1" width="16.90625" customWidth="1"/>
    <col min="2" max="2" width="11.81640625" customWidth="1"/>
    <col min="3" max="3" width="19.1796875" customWidth="1"/>
  </cols>
  <sheetData>
    <row r="1" spans="1:3" x14ac:dyDescent="0.35">
      <c r="A1" t="s">
        <v>7</v>
      </c>
      <c r="B1" t="s">
        <v>6</v>
      </c>
      <c r="C1" t="s">
        <v>5</v>
      </c>
    </row>
    <row r="2" spans="1:3" x14ac:dyDescent="0.35">
      <c r="A2">
        <v>250</v>
      </c>
      <c r="B2">
        <v>1.44</v>
      </c>
      <c r="C2">
        <v>0.1</v>
      </c>
    </row>
    <row r="3" spans="1:3" x14ac:dyDescent="0.35">
      <c r="C3" s="15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14F7-225C-4F29-A29C-1161F5903005}">
  <dimension ref="A1:K98"/>
  <sheetViews>
    <sheetView workbookViewId="0">
      <selection activeCell="H6" sqref="H6:K11"/>
    </sheetView>
  </sheetViews>
  <sheetFormatPr defaultRowHeight="14.5" x14ac:dyDescent="0.35"/>
  <cols>
    <col min="5" max="5" width="14.453125" bestFit="1" customWidth="1"/>
    <col min="8" max="8" width="10.7265625" bestFit="1" customWidth="1"/>
    <col min="9" max="9" width="17.1796875" bestFit="1" customWidth="1"/>
    <col min="10" max="10" width="24.1796875" bestFit="1" customWidth="1"/>
    <col min="11" max="11" width="17.26953125" bestFit="1" customWidth="1"/>
    <col min="12" max="12" width="5.81640625" bestFit="1" customWidth="1"/>
    <col min="13" max="26" width="6.81640625" bestFit="1" customWidth="1"/>
    <col min="27" max="27" width="5.81640625" bestFit="1" customWidth="1"/>
    <col min="28" max="48" width="6.81640625" bestFit="1" customWidth="1"/>
    <col min="49" max="49" width="5.81640625" bestFit="1" customWidth="1"/>
    <col min="50" max="53" width="6.81640625" bestFit="1" customWidth="1"/>
    <col min="54" max="54" width="5.81640625" bestFit="1" customWidth="1"/>
    <col min="55" max="56" width="6.81640625" bestFit="1" customWidth="1"/>
    <col min="57" max="57" width="3.81640625" bestFit="1" customWidth="1"/>
    <col min="58" max="104" width="6.81640625" bestFit="1" customWidth="1"/>
    <col min="105" max="105" width="10.7265625" bestFit="1" customWidth="1"/>
  </cols>
  <sheetData>
    <row r="1" spans="1:11" x14ac:dyDescent="0.35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11" x14ac:dyDescent="0.35">
      <c r="A2">
        <v>2000</v>
      </c>
      <c r="B2">
        <v>1</v>
      </c>
      <c r="C2">
        <v>299.75</v>
      </c>
      <c r="D2">
        <v>406.42</v>
      </c>
      <c r="E2">
        <v>62.66</v>
      </c>
    </row>
    <row r="3" spans="1:11" x14ac:dyDescent="0.35">
      <c r="A3">
        <v>2000</v>
      </c>
      <c r="B3">
        <v>2</v>
      </c>
      <c r="C3">
        <v>360.43</v>
      </c>
      <c r="D3">
        <v>338.39</v>
      </c>
      <c r="E3">
        <v>43.2</v>
      </c>
    </row>
    <row r="4" spans="1:11" x14ac:dyDescent="0.35">
      <c r="A4">
        <v>2000</v>
      </c>
      <c r="B4">
        <v>3</v>
      </c>
      <c r="C4">
        <v>553.59</v>
      </c>
      <c r="D4">
        <v>527.20000000000005</v>
      </c>
      <c r="E4">
        <v>53.21</v>
      </c>
    </row>
    <row r="5" spans="1:11" x14ac:dyDescent="0.35">
      <c r="A5">
        <v>2000</v>
      </c>
      <c r="B5">
        <v>4</v>
      </c>
      <c r="C5">
        <v>388.6</v>
      </c>
      <c r="D5">
        <v>200.25</v>
      </c>
      <c r="E5">
        <v>35.69</v>
      </c>
    </row>
    <row r="6" spans="1:11" x14ac:dyDescent="0.35">
      <c r="A6">
        <v>2001</v>
      </c>
      <c r="B6">
        <v>1</v>
      </c>
      <c r="C6">
        <v>336.37</v>
      </c>
      <c r="D6">
        <v>338.02</v>
      </c>
      <c r="E6">
        <v>59.49</v>
      </c>
      <c r="H6" s="1" t="s">
        <v>10</v>
      </c>
      <c r="I6" t="s">
        <v>23</v>
      </c>
      <c r="J6" t="s">
        <v>24</v>
      </c>
      <c r="K6" t="s">
        <v>9</v>
      </c>
    </row>
    <row r="7" spans="1:11" x14ac:dyDescent="0.35">
      <c r="A7">
        <v>2001</v>
      </c>
      <c r="B7">
        <v>2</v>
      </c>
      <c r="C7">
        <v>376.83</v>
      </c>
      <c r="D7">
        <v>384.13</v>
      </c>
      <c r="E7">
        <v>44.77</v>
      </c>
      <c r="H7" s="2">
        <v>1</v>
      </c>
      <c r="I7" s="3">
        <v>427.00041666666669</v>
      </c>
      <c r="J7" s="3">
        <v>49.94083333333333</v>
      </c>
      <c r="K7" s="3">
        <v>414</v>
      </c>
    </row>
    <row r="8" spans="1:11" x14ac:dyDescent="0.35">
      <c r="A8">
        <v>2001</v>
      </c>
      <c r="B8">
        <v>3</v>
      </c>
      <c r="C8">
        <v>598.36</v>
      </c>
      <c r="D8">
        <v>704.24</v>
      </c>
      <c r="E8">
        <v>63.58</v>
      </c>
      <c r="H8" s="2">
        <v>2</v>
      </c>
      <c r="I8" s="3">
        <v>477.99958333333331</v>
      </c>
      <c r="J8" s="3">
        <v>53.830833333333324</v>
      </c>
      <c r="K8" s="3">
        <v>540.00083333333339</v>
      </c>
    </row>
    <row r="9" spans="1:11" x14ac:dyDescent="0.35">
      <c r="A9">
        <v>2001</v>
      </c>
      <c r="B9">
        <v>4</v>
      </c>
      <c r="C9">
        <v>377.13</v>
      </c>
      <c r="D9">
        <v>174.01</v>
      </c>
      <c r="E9">
        <v>31.06</v>
      </c>
      <c r="H9" s="2">
        <v>3</v>
      </c>
      <c r="I9" s="3">
        <v>516.00083333333339</v>
      </c>
      <c r="J9" s="3">
        <v>49.84041666666667</v>
      </c>
      <c r="K9" s="3">
        <v>616.00041666666675</v>
      </c>
    </row>
    <row r="10" spans="1:11" x14ac:dyDescent="0.35">
      <c r="A10">
        <v>2002</v>
      </c>
      <c r="B10">
        <v>1</v>
      </c>
      <c r="C10">
        <v>362.95</v>
      </c>
      <c r="D10">
        <v>359.48</v>
      </c>
      <c r="E10">
        <v>58.8</v>
      </c>
      <c r="H10" s="2">
        <v>4</v>
      </c>
      <c r="I10" s="3">
        <v>500.00000000000006</v>
      </c>
      <c r="J10" s="3">
        <v>42.57</v>
      </c>
      <c r="K10" s="3">
        <v>305</v>
      </c>
    </row>
    <row r="11" spans="1:11" x14ac:dyDescent="0.35">
      <c r="A11">
        <v>2002</v>
      </c>
      <c r="B11">
        <v>2</v>
      </c>
      <c r="C11">
        <v>348.78</v>
      </c>
      <c r="D11">
        <v>483.47</v>
      </c>
      <c r="E11">
        <v>38.770000000000003</v>
      </c>
      <c r="H11" s="2" t="s">
        <v>8</v>
      </c>
      <c r="I11" s="3">
        <v>480.25020833333321</v>
      </c>
      <c r="J11" s="3">
        <v>49.045520833333335</v>
      </c>
      <c r="K11" s="3">
        <v>468.75031250000012</v>
      </c>
    </row>
    <row r="12" spans="1:11" x14ac:dyDescent="0.35">
      <c r="A12">
        <v>2002</v>
      </c>
      <c r="B12">
        <v>3</v>
      </c>
      <c r="C12">
        <v>559.12</v>
      </c>
      <c r="D12">
        <v>529.75</v>
      </c>
      <c r="E12">
        <v>51.94</v>
      </c>
    </row>
    <row r="13" spans="1:11" x14ac:dyDescent="0.35">
      <c r="A13">
        <v>2002</v>
      </c>
      <c r="B13">
        <v>4</v>
      </c>
      <c r="C13">
        <v>368.54</v>
      </c>
      <c r="D13">
        <v>220.46</v>
      </c>
      <c r="E13">
        <v>34.9</v>
      </c>
    </row>
    <row r="14" spans="1:11" x14ac:dyDescent="0.35">
      <c r="A14">
        <v>2003</v>
      </c>
      <c r="B14">
        <v>1</v>
      </c>
      <c r="C14">
        <v>300.92</v>
      </c>
      <c r="D14">
        <v>299.83999999999997</v>
      </c>
      <c r="E14">
        <v>60.25</v>
      </c>
    </row>
    <row r="15" spans="1:11" x14ac:dyDescent="0.35">
      <c r="A15">
        <v>2003</v>
      </c>
      <c r="B15">
        <v>2</v>
      </c>
      <c r="C15">
        <v>404.88</v>
      </c>
      <c r="D15">
        <v>462.58</v>
      </c>
      <c r="E15">
        <v>48.52</v>
      </c>
    </row>
    <row r="16" spans="1:11" x14ac:dyDescent="0.35">
      <c r="A16">
        <v>2003</v>
      </c>
      <c r="B16">
        <v>3</v>
      </c>
      <c r="C16">
        <v>691.07</v>
      </c>
      <c r="D16">
        <v>396.7</v>
      </c>
      <c r="E16">
        <v>59.74</v>
      </c>
    </row>
    <row r="17" spans="1:5" x14ac:dyDescent="0.35">
      <c r="A17">
        <v>2003</v>
      </c>
      <c r="B17">
        <v>4</v>
      </c>
      <c r="C17">
        <v>355.15</v>
      </c>
      <c r="D17">
        <v>204.47</v>
      </c>
      <c r="E17">
        <v>33.619999999999997</v>
      </c>
    </row>
    <row r="18" spans="1:5" x14ac:dyDescent="0.35">
      <c r="A18">
        <v>2004</v>
      </c>
      <c r="B18">
        <v>1</v>
      </c>
      <c r="C18">
        <v>303.7</v>
      </c>
      <c r="D18">
        <v>446.12</v>
      </c>
      <c r="E18">
        <v>53.47</v>
      </c>
    </row>
    <row r="19" spans="1:5" x14ac:dyDescent="0.35">
      <c r="A19">
        <v>2004</v>
      </c>
      <c r="B19">
        <v>2</v>
      </c>
      <c r="C19">
        <v>419.98</v>
      </c>
      <c r="D19">
        <v>509.2</v>
      </c>
      <c r="E19">
        <v>50.21</v>
      </c>
    </row>
    <row r="20" spans="1:5" x14ac:dyDescent="0.35">
      <c r="A20">
        <v>2004</v>
      </c>
      <c r="B20">
        <v>3</v>
      </c>
      <c r="C20">
        <v>627.27</v>
      </c>
      <c r="D20">
        <v>391.75</v>
      </c>
      <c r="E20">
        <v>57.51</v>
      </c>
    </row>
    <row r="21" spans="1:5" x14ac:dyDescent="0.35">
      <c r="A21">
        <v>2004</v>
      </c>
      <c r="B21">
        <v>4</v>
      </c>
      <c r="C21">
        <v>389.72</v>
      </c>
      <c r="D21">
        <v>274.70999999999998</v>
      </c>
      <c r="E21">
        <v>30.07</v>
      </c>
    </row>
    <row r="22" spans="1:5" x14ac:dyDescent="0.35">
      <c r="A22">
        <v>2005</v>
      </c>
      <c r="B22">
        <v>1</v>
      </c>
      <c r="C22">
        <v>348.86</v>
      </c>
      <c r="D22">
        <v>332.36</v>
      </c>
      <c r="E22">
        <v>60.97</v>
      </c>
    </row>
    <row r="23" spans="1:5" x14ac:dyDescent="0.35">
      <c r="A23">
        <v>2005</v>
      </c>
      <c r="B23">
        <v>2</v>
      </c>
      <c r="C23">
        <v>428.93</v>
      </c>
      <c r="D23">
        <v>557.04</v>
      </c>
      <c r="E23">
        <v>33.49</v>
      </c>
    </row>
    <row r="24" spans="1:5" x14ac:dyDescent="0.35">
      <c r="A24">
        <v>2005</v>
      </c>
      <c r="B24">
        <v>3</v>
      </c>
      <c r="C24">
        <v>623.41</v>
      </c>
      <c r="D24">
        <v>408.26</v>
      </c>
      <c r="E24">
        <v>68.63</v>
      </c>
    </row>
    <row r="25" spans="1:5" x14ac:dyDescent="0.35">
      <c r="A25">
        <v>2005</v>
      </c>
      <c r="B25">
        <v>4</v>
      </c>
      <c r="C25">
        <v>374.79</v>
      </c>
      <c r="D25">
        <v>281.75</v>
      </c>
      <c r="E25">
        <v>33.42</v>
      </c>
    </row>
    <row r="26" spans="1:5" x14ac:dyDescent="0.35">
      <c r="A26">
        <v>2006</v>
      </c>
      <c r="B26">
        <v>1</v>
      </c>
      <c r="C26">
        <v>386.51</v>
      </c>
      <c r="D26">
        <v>403.83</v>
      </c>
      <c r="E26">
        <v>56.4</v>
      </c>
    </row>
    <row r="27" spans="1:5" x14ac:dyDescent="0.35">
      <c r="A27">
        <v>2006</v>
      </c>
      <c r="B27">
        <v>2</v>
      </c>
      <c r="C27">
        <v>430.17</v>
      </c>
      <c r="D27">
        <v>200.05</v>
      </c>
      <c r="E27">
        <v>44.46</v>
      </c>
    </row>
    <row r="28" spans="1:5" x14ac:dyDescent="0.35">
      <c r="A28">
        <v>2006</v>
      </c>
      <c r="B28">
        <v>3</v>
      </c>
      <c r="C28">
        <v>670.75</v>
      </c>
      <c r="D28">
        <v>458.48</v>
      </c>
      <c r="E28">
        <v>64.48</v>
      </c>
    </row>
    <row r="29" spans="1:5" x14ac:dyDescent="0.35">
      <c r="A29">
        <v>2006</v>
      </c>
      <c r="B29">
        <v>4</v>
      </c>
      <c r="C29">
        <v>452.96</v>
      </c>
      <c r="D29">
        <v>178.72</v>
      </c>
      <c r="E29">
        <v>35.31</v>
      </c>
    </row>
    <row r="30" spans="1:5" x14ac:dyDescent="0.35">
      <c r="A30">
        <v>2007</v>
      </c>
      <c r="B30">
        <v>1</v>
      </c>
      <c r="C30">
        <v>383.18</v>
      </c>
      <c r="D30">
        <v>349.32</v>
      </c>
      <c r="E30">
        <v>52.09</v>
      </c>
    </row>
    <row r="31" spans="1:5" x14ac:dyDescent="0.35">
      <c r="A31">
        <v>2007</v>
      </c>
      <c r="B31">
        <v>2</v>
      </c>
      <c r="C31">
        <v>523.05999999999995</v>
      </c>
      <c r="D31">
        <v>440.37</v>
      </c>
      <c r="E31">
        <v>50.73</v>
      </c>
    </row>
    <row r="32" spans="1:5" x14ac:dyDescent="0.35">
      <c r="A32">
        <v>2007</v>
      </c>
      <c r="B32">
        <v>3</v>
      </c>
      <c r="C32">
        <v>529.35</v>
      </c>
      <c r="D32">
        <v>490.39</v>
      </c>
      <c r="E32">
        <v>56.64</v>
      </c>
    </row>
    <row r="33" spans="1:5" x14ac:dyDescent="0.35">
      <c r="A33">
        <v>2007</v>
      </c>
      <c r="B33">
        <v>4</v>
      </c>
      <c r="C33">
        <v>438.92</v>
      </c>
      <c r="D33">
        <v>248.01</v>
      </c>
      <c r="E33">
        <v>36.68</v>
      </c>
    </row>
    <row r="34" spans="1:5" x14ac:dyDescent="0.35">
      <c r="A34">
        <v>2008</v>
      </c>
      <c r="B34">
        <v>1</v>
      </c>
      <c r="C34">
        <v>391.48</v>
      </c>
      <c r="D34">
        <v>369.34</v>
      </c>
      <c r="E34">
        <v>59.27</v>
      </c>
    </row>
    <row r="35" spans="1:5" x14ac:dyDescent="0.35">
      <c r="A35">
        <v>2008</v>
      </c>
      <c r="B35">
        <v>2</v>
      </c>
      <c r="C35">
        <v>502.04</v>
      </c>
      <c r="D35">
        <v>541.91999999999996</v>
      </c>
      <c r="E35">
        <v>49.72</v>
      </c>
    </row>
    <row r="36" spans="1:5" x14ac:dyDescent="0.35">
      <c r="A36">
        <v>2008</v>
      </c>
      <c r="B36">
        <v>3</v>
      </c>
      <c r="C36">
        <v>569.66</v>
      </c>
      <c r="D36">
        <v>540.28</v>
      </c>
      <c r="E36">
        <v>50.96</v>
      </c>
    </row>
    <row r="37" spans="1:5" x14ac:dyDescent="0.35">
      <c r="A37">
        <v>2008</v>
      </c>
      <c r="B37">
        <v>4</v>
      </c>
      <c r="C37">
        <v>468.39</v>
      </c>
      <c r="D37">
        <v>223.3</v>
      </c>
      <c r="E37">
        <v>35.51</v>
      </c>
    </row>
    <row r="38" spans="1:5" x14ac:dyDescent="0.35">
      <c r="A38">
        <v>2009</v>
      </c>
      <c r="B38">
        <v>1</v>
      </c>
      <c r="C38">
        <v>463.46</v>
      </c>
      <c r="D38">
        <v>230.75</v>
      </c>
      <c r="E38">
        <v>57.01</v>
      </c>
    </row>
    <row r="39" spans="1:5" x14ac:dyDescent="0.35">
      <c r="A39">
        <v>2009</v>
      </c>
      <c r="B39">
        <v>2</v>
      </c>
      <c r="C39">
        <v>432.62</v>
      </c>
      <c r="D39">
        <v>469.34</v>
      </c>
      <c r="E39">
        <v>57.52</v>
      </c>
    </row>
    <row r="40" spans="1:5" x14ac:dyDescent="0.35">
      <c r="A40">
        <v>2009</v>
      </c>
      <c r="B40">
        <v>3</v>
      </c>
      <c r="C40">
        <v>629.27</v>
      </c>
      <c r="D40">
        <v>640.66999999999996</v>
      </c>
      <c r="E40">
        <v>60.03</v>
      </c>
    </row>
    <row r="41" spans="1:5" x14ac:dyDescent="0.35">
      <c r="A41">
        <v>2009</v>
      </c>
      <c r="B41">
        <v>4</v>
      </c>
      <c r="C41">
        <v>477.9</v>
      </c>
      <c r="D41">
        <v>411.7</v>
      </c>
      <c r="E41">
        <v>39.4</v>
      </c>
    </row>
    <row r="42" spans="1:5" x14ac:dyDescent="0.35">
      <c r="A42">
        <v>2010</v>
      </c>
      <c r="B42">
        <v>1</v>
      </c>
      <c r="C42">
        <v>408.35</v>
      </c>
      <c r="D42">
        <v>335.67</v>
      </c>
      <c r="E42">
        <v>56.24</v>
      </c>
    </row>
    <row r="43" spans="1:5" x14ac:dyDescent="0.35">
      <c r="A43">
        <v>2010</v>
      </c>
      <c r="B43">
        <v>2</v>
      </c>
      <c r="C43">
        <v>440.05</v>
      </c>
      <c r="D43">
        <v>693.99</v>
      </c>
      <c r="E43">
        <v>58.38</v>
      </c>
    </row>
    <row r="44" spans="1:5" x14ac:dyDescent="0.35">
      <c r="A44">
        <v>2010</v>
      </c>
      <c r="B44">
        <v>3</v>
      </c>
      <c r="C44">
        <v>425.28</v>
      </c>
      <c r="D44">
        <v>471.63</v>
      </c>
      <c r="E44">
        <v>43.7</v>
      </c>
    </row>
    <row r="45" spans="1:5" x14ac:dyDescent="0.35">
      <c r="A45">
        <v>2010</v>
      </c>
      <c r="B45">
        <v>4</v>
      </c>
      <c r="C45">
        <v>501.17</v>
      </c>
      <c r="D45">
        <v>195.93</v>
      </c>
      <c r="E45">
        <v>37.25</v>
      </c>
    </row>
    <row r="46" spans="1:5" x14ac:dyDescent="0.35">
      <c r="A46">
        <v>2011</v>
      </c>
      <c r="B46">
        <v>1</v>
      </c>
      <c r="C46">
        <v>294.63</v>
      </c>
      <c r="D46">
        <v>435.14</v>
      </c>
      <c r="E46">
        <v>46.77</v>
      </c>
    </row>
    <row r="47" spans="1:5" x14ac:dyDescent="0.35">
      <c r="A47">
        <v>2011</v>
      </c>
      <c r="B47">
        <v>2</v>
      </c>
      <c r="C47">
        <v>409.36</v>
      </c>
      <c r="D47">
        <v>691.25</v>
      </c>
      <c r="E47">
        <v>56.46</v>
      </c>
    </row>
    <row r="48" spans="1:5" x14ac:dyDescent="0.35">
      <c r="A48">
        <v>2011</v>
      </c>
      <c r="B48">
        <v>3</v>
      </c>
      <c r="C48">
        <v>534.08000000000004</v>
      </c>
      <c r="D48">
        <v>631.82000000000005</v>
      </c>
      <c r="E48">
        <v>49.38</v>
      </c>
    </row>
    <row r="49" spans="1:5" x14ac:dyDescent="0.35">
      <c r="A49">
        <v>2011</v>
      </c>
      <c r="B49">
        <v>4</v>
      </c>
      <c r="C49">
        <v>522.62</v>
      </c>
      <c r="D49">
        <v>301.12</v>
      </c>
      <c r="E49">
        <v>44.73</v>
      </c>
    </row>
    <row r="50" spans="1:5" x14ac:dyDescent="0.35">
      <c r="A50">
        <v>2012</v>
      </c>
      <c r="B50">
        <v>1</v>
      </c>
      <c r="C50">
        <v>485.19</v>
      </c>
      <c r="D50">
        <v>359.52</v>
      </c>
      <c r="E50">
        <v>50.74</v>
      </c>
    </row>
    <row r="51" spans="1:5" x14ac:dyDescent="0.35">
      <c r="A51">
        <v>2012</v>
      </c>
      <c r="B51">
        <v>2</v>
      </c>
      <c r="C51">
        <v>411.87</v>
      </c>
      <c r="D51">
        <v>596.76</v>
      </c>
      <c r="E51">
        <v>46.61</v>
      </c>
    </row>
    <row r="52" spans="1:5" x14ac:dyDescent="0.35">
      <c r="A52">
        <v>2012</v>
      </c>
      <c r="B52">
        <v>3</v>
      </c>
      <c r="C52">
        <v>512.16</v>
      </c>
      <c r="D52">
        <v>630.79999999999995</v>
      </c>
      <c r="E52">
        <v>48</v>
      </c>
    </row>
    <row r="53" spans="1:5" x14ac:dyDescent="0.35">
      <c r="A53">
        <v>2012</v>
      </c>
      <c r="B53">
        <v>4</v>
      </c>
      <c r="C53">
        <v>556.97</v>
      </c>
      <c r="D53">
        <v>377.98</v>
      </c>
      <c r="E53">
        <v>44.27</v>
      </c>
    </row>
    <row r="54" spans="1:5" x14ac:dyDescent="0.35">
      <c r="A54">
        <v>2013</v>
      </c>
      <c r="B54">
        <v>1</v>
      </c>
      <c r="C54">
        <v>479.05</v>
      </c>
      <c r="D54">
        <v>323.81</v>
      </c>
      <c r="E54">
        <v>50.36</v>
      </c>
    </row>
    <row r="55" spans="1:5" x14ac:dyDescent="0.35">
      <c r="A55">
        <v>2013</v>
      </c>
      <c r="B55">
        <v>2</v>
      </c>
      <c r="C55">
        <v>568.71</v>
      </c>
      <c r="D55">
        <v>495.34</v>
      </c>
      <c r="E55">
        <v>55.18</v>
      </c>
    </row>
    <row r="56" spans="1:5" x14ac:dyDescent="0.35">
      <c r="A56">
        <v>2013</v>
      </c>
      <c r="B56">
        <v>3</v>
      </c>
      <c r="C56">
        <v>462.96</v>
      </c>
      <c r="D56">
        <v>466.34</v>
      </c>
      <c r="E56">
        <v>43.95</v>
      </c>
    </row>
    <row r="57" spans="1:5" x14ac:dyDescent="0.35">
      <c r="A57">
        <v>2013</v>
      </c>
      <c r="B57">
        <v>4</v>
      </c>
      <c r="C57">
        <v>470.57</v>
      </c>
      <c r="D57">
        <v>346.91</v>
      </c>
      <c r="E57">
        <v>44.57</v>
      </c>
    </row>
    <row r="58" spans="1:5" x14ac:dyDescent="0.35">
      <c r="A58">
        <v>2014</v>
      </c>
      <c r="B58">
        <v>1</v>
      </c>
      <c r="C58">
        <v>442.43</v>
      </c>
      <c r="D58">
        <v>348.06</v>
      </c>
      <c r="E58">
        <v>46.97</v>
      </c>
    </row>
    <row r="59" spans="1:5" x14ac:dyDescent="0.35">
      <c r="A59">
        <v>2014</v>
      </c>
      <c r="B59">
        <v>2</v>
      </c>
      <c r="C59">
        <v>523.02</v>
      </c>
      <c r="D59">
        <v>611.70000000000005</v>
      </c>
      <c r="E59">
        <v>57.97</v>
      </c>
    </row>
    <row r="60" spans="1:5" x14ac:dyDescent="0.35">
      <c r="A60">
        <v>2014</v>
      </c>
      <c r="B60">
        <v>3</v>
      </c>
      <c r="C60">
        <v>492.13</v>
      </c>
      <c r="D60">
        <v>685.03</v>
      </c>
      <c r="E60">
        <v>51.16</v>
      </c>
    </row>
    <row r="61" spans="1:5" x14ac:dyDescent="0.35">
      <c r="A61">
        <v>2014</v>
      </c>
      <c r="B61">
        <v>4</v>
      </c>
      <c r="C61">
        <v>507.36</v>
      </c>
      <c r="D61">
        <v>300.68</v>
      </c>
      <c r="E61">
        <v>52.67</v>
      </c>
    </row>
    <row r="62" spans="1:5" x14ac:dyDescent="0.35">
      <c r="A62">
        <v>2015</v>
      </c>
      <c r="B62">
        <v>1</v>
      </c>
      <c r="C62">
        <v>511.13</v>
      </c>
      <c r="D62">
        <v>493.75</v>
      </c>
      <c r="E62">
        <v>48.39</v>
      </c>
    </row>
    <row r="63" spans="1:5" x14ac:dyDescent="0.35">
      <c r="A63">
        <v>2015</v>
      </c>
      <c r="B63">
        <v>2</v>
      </c>
      <c r="C63">
        <v>510.78</v>
      </c>
      <c r="D63">
        <v>588.17999999999995</v>
      </c>
      <c r="E63">
        <v>67.8</v>
      </c>
    </row>
    <row r="64" spans="1:5" x14ac:dyDescent="0.35">
      <c r="A64">
        <v>2015</v>
      </c>
      <c r="B64">
        <v>3</v>
      </c>
      <c r="C64">
        <v>470.76</v>
      </c>
      <c r="D64">
        <v>886.98</v>
      </c>
      <c r="E64">
        <v>48.59</v>
      </c>
    </row>
    <row r="65" spans="1:5" x14ac:dyDescent="0.35">
      <c r="A65">
        <v>2015</v>
      </c>
      <c r="B65">
        <v>4</v>
      </c>
      <c r="C65">
        <v>611.61</v>
      </c>
      <c r="D65">
        <v>183.16</v>
      </c>
      <c r="E65">
        <v>49.36</v>
      </c>
    </row>
    <row r="66" spans="1:5" x14ac:dyDescent="0.35">
      <c r="A66">
        <v>2016</v>
      </c>
      <c r="B66">
        <v>1</v>
      </c>
      <c r="C66">
        <v>404.44</v>
      </c>
      <c r="D66">
        <v>552.26</v>
      </c>
      <c r="E66">
        <v>37.39</v>
      </c>
    </row>
    <row r="67" spans="1:5" x14ac:dyDescent="0.35">
      <c r="A67">
        <v>2016</v>
      </c>
      <c r="B67">
        <v>2</v>
      </c>
      <c r="C67">
        <v>525.30999999999995</v>
      </c>
      <c r="D67">
        <v>684.39</v>
      </c>
      <c r="E67">
        <v>54</v>
      </c>
    </row>
    <row r="68" spans="1:5" x14ac:dyDescent="0.35">
      <c r="A68">
        <v>2016</v>
      </c>
      <c r="B68">
        <v>3</v>
      </c>
      <c r="C68">
        <v>409.76</v>
      </c>
      <c r="D68">
        <v>731.82</v>
      </c>
      <c r="E68">
        <v>50.19</v>
      </c>
    </row>
    <row r="69" spans="1:5" x14ac:dyDescent="0.35">
      <c r="A69">
        <v>2016</v>
      </c>
      <c r="B69">
        <v>4</v>
      </c>
      <c r="C69">
        <v>510.51</v>
      </c>
      <c r="D69">
        <v>280.10000000000002</v>
      </c>
      <c r="E69">
        <v>51.01</v>
      </c>
    </row>
    <row r="70" spans="1:5" x14ac:dyDescent="0.35">
      <c r="A70">
        <v>2017</v>
      </c>
      <c r="B70">
        <v>1</v>
      </c>
      <c r="C70">
        <v>485.66</v>
      </c>
      <c r="D70">
        <v>464.36</v>
      </c>
      <c r="E70">
        <v>39.51</v>
      </c>
    </row>
    <row r="71" spans="1:5" x14ac:dyDescent="0.35">
      <c r="A71">
        <v>2017</v>
      </c>
      <c r="B71">
        <v>2</v>
      </c>
      <c r="C71">
        <v>492.51</v>
      </c>
      <c r="D71">
        <v>464.59</v>
      </c>
      <c r="E71">
        <v>66.489999999999995</v>
      </c>
    </row>
    <row r="72" spans="1:5" x14ac:dyDescent="0.35">
      <c r="A72">
        <v>2017</v>
      </c>
      <c r="B72">
        <v>3</v>
      </c>
      <c r="C72">
        <v>444.91</v>
      </c>
      <c r="D72">
        <v>616.42999999999995</v>
      </c>
      <c r="E72">
        <v>44.83</v>
      </c>
    </row>
    <row r="73" spans="1:5" x14ac:dyDescent="0.35">
      <c r="A73">
        <v>2017</v>
      </c>
      <c r="B73">
        <v>4</v>
      </c>
      <c r="C73">
        <v>601.09</v>
      </c>
      <c r="D73">
        <v>354.36</v>
      </c>
      <c r="E73">
        <v>39.03</v>
      </c>
    </row>
    <row r="74" spans="1:5" x14ac:dyDescent="0.35">
      <c r="A74">
        <v>2018</v>
      </c>
      <c r="B74">
        <v>1</v>
      </c>
      <c r="C74">
        <v>508.32</v>
      </c>
      <c r="D74">
        <v>531.41</v>
      </c>
      <c r="E74">
        <v>46.21</v>
      </c>
    </row>
    <row r="75" spans="1:5" x14ac:dyDescent="0.35">
      <c r="A75">
        <v>2018</v>
      </c>
      <c r="B75">
        <v>2</v>
      </c>
      <c r="C75">
        <v>634.22</v>
      </c>
      <c r="D75">
        <v>614.71</v>
      </c>
      <c r="E75">
        <v>56.96</v>
      </c>
    </row>
    <row r="76" spans="1:5" x14ac:dyDescent="0.35">
      <c r="A76">
        <v>2018</v>
      </c>
      <c r="B76">
        <v>3</v>
      </c>
      <c r="C76">
        <v>469.7</v>
      </c>
      <c r="D76">
        <v>759.79</v>
      </c>
      <c r="E76">
        <v>41.74</v>
      </c>
    </row>
    <row r="77" spans="1:5" x14ac:dyDescent="0.35">
      <c r="A77">
        <v>2018</v>
      </c>
      <c r="B77">
        <v>4</v>
      </c>
      <c r="C77">
        <v>659.93</v>
      </c>
      <c r="D77">
        <v>426.03</v>
      </c>
      <c r="E77">
        <v>41.02</v>
      </c>
    </row>
    <row r="78" spans="1:5" x14ac:dyDescent="0.35">
      <c r="A78">
        <v>2019</v>
      </c>
      <c r="B78">
        <v>1</v>
      </c>
      <c r="C78">
        <v>499.77</v>
      </c>
      <c r="D78">
        <v>586.27</v>
      </c>
      <c r="E78">
        <v>44.22</v>
      </c>
    </row>
    <row r="79" spans="1:5" x14ac:dyDescent="0.35">
      <c r="A79">
        <v>2019</v>
      </c>
      <c r="B79">
        <v>2</v>
      </c>
      <c r="C79">
        <v>485.41</v>
      </c>
      <c r="D79">
        <v>537.66999999999996</v>
      </c>
      <c r="E79">
        <v>66.72</v>
      </c>
    </row>
    <row r="80" spans="1:5" x14ac:dyDescent="0.35">
      <c r="A80">
        <v>2019</v>
      </c>
      <c r="B80">
        <v>3</v>
      </c>
      <c r="C80">
        <v>477.94</v>
      </c>
      <c r="D80">
        <v>908.12</v>
      </c>
      <c r="E80">
        <v>41.11</v>
      </c>
    </row>
    <row r="81" spans="1:5" x14ac:dyDescent="0.35">
      <c r="A81">
        <v>2019</v>
      </c>
      <c r="B81">
        <v>4</v>
      </c>
      <c r="C81">
        <v>567.78</v>
      </c>
      <c r="D81">
        <v>347.81</v>
      </c>
      <c r="E81">
        <v>54.61</v>
      </c>
    </row>
    <row r="82" spans="1:5" x14ac:dyDescent="0.35">
      <c r="A82">
        <v>2020</v>
      </c>
      <c r="B82">
        <v>1</v>
      </c>
      <c r="C82">
        <v>483</v>
      </c>
      <c r="D82">
        <v>359.46</v>
      </c>
      <c r="E82">
        <v>47.29</v>
      </c>
    </row>
    <row r="83" spans="1:5" x14ac:dyDescent="0.35">
      <c r="A83">
        <v>2020</v>
      </c>
      <c r="B83">
        <v>2</v>
      </c>
      <c r="C83">
        <v>595.58000000000004</v>
      </c>
      <c r="D83">
        <v>587.36</v>
      </c>
      <c r="E83">
        <v>66.03</v>
      </c>
    </row>
    <row r="84" spans="1:5" x14ac:dyDescent="0.35">
      <c r="A84">
        <v>2020</v>
      </c>
      <c r="B84">
        <v>3</v>
      </c>
      <c r="C84">
        <v>472.02</v>
      </c>
      <c r="D84">
        <v>744.08</v>
      </c>
      <c r="E84">
        <v>36.81</v>
      </c>
    </row>
    <row r="85" spans="1:5" x14ac:dyDescent="0.35">
      <c r="A85">
        <v>2020</v>
      </c>
      <c r="B85">
        <v>4</v>
      </c>
      <c r="C85">
        <v>516.86</v>
      </c>
      <c r="D85">
        <v>535.42999999999995</v>
      </c>
      <c r="E85">
        <v>49.66</v>
      </c>
    </row>
    <row r="86" spans="1:5" x14ac:dyDescent="0.35">
      <c r="A86">
        <v>2021</v>
      </c>
      <c r="B86">
        <v>1</v>
      </c>
      <c r="C86">
        <v>499.93</v>
      </c>
      <c r="D86">
        <v>393.78</v>
      </c>
      <c r="E86">
        <v>37.299999999999997</v>
      </c>
    </row>
    <row r="87" spans="1:5" x14ac:dyDescent="0.35">
      <c r="A87">
        <v>2021</v>
      </c>
      <c r="B87">
        <v>2</v>
      </c>
      <c r="C87">
        <v>539.11</v>
      </c>
      <c r="D87">
        <v>874.2</v>
      </c>
      <c r="E87">
        <v>55.56</v>
      </c>
    </row>
    <row r="88" spans="1:5" x14ac:dyDescent="0.35">
      <c r="A88">
        <v>2021</v>
      </c>
      <c r="B88">
        <v>3</v>
      </c>
      <c r="C88">
        <v>477.69</v>
      </c>
      <c r="D88">
        <v>757.32</v>
      </c>
      <c r="E88">
        <v>36.07</v>
      </c>
    </row>
    <row r="89" spans="1:5" x14ac:dyDescent="0.35">
      <c r="A89">
        <v>2021</v>
      </c>
      <c r="B89">
        <v>4</v>
      </c>
      <c r="C89">
        <v>605.34</v>
      </c>
      <c r="D89">
        <v>302.86</v>
      </c>
      <c r="E89">
        <v>59.76</v>
      </c>
    </row>
    <row r="90" spans="1:5" x14ac:dyDescent="0.35">
      <c r="A90">
        <v>2022</v>
      </c>
      <c r="B90">
        <v>1</v>
      </c>
      <c r="C90">
        <v>549.74</v>
      </c>
      <c r="D90">
        <v>557.46</v>
      </c>
      <c r="E90">
        <v>33.22</v>
      </c>
    </row>
    <row r="91" spans="1:5" x14ac:dyDescent="0.35">
      <c r="A91">
        <v>2022</v>
      </c>
      <c r="B91">
        <v>2</v>
      </c>
      <c r="C91">
        <v>545.67999999999995</v>
      </c>
      <c r="D91">
        <v>649.01</v>
      </c>
      <c r="E91">
        <v>53.3</v>
      </c>
    </row>
    <row r="92" spans="1:5" x14ac:dyDescent="0.35">
      <c r="A92">
        <v>2022</v>
      </c>
      <c r="B92">
        <v>3</v>
      </c>
      <c r="C92">
        <v>371.89</v>
      </c>
      <c r="D92">
        <v>557.87</v>
      </c>
      <c r="E92">
        <v>36.46</v>
      </c>
    </row>
    <row r="93" spans="1:5" x14ac:dyDescent="0.35">
      <c r="A93">
        <v>2022</v>
      </c>
      <c r="B93">
        <v>4</v>
      </c>
      <c r="C93">
        <v>599.03</v>
      </c>
      <c r="D93">
        <v>531.45000000000005</v>
      </c>
      <c r="E93">
        <v>55.44</v>
      </c>
    </row>
    <row r="94" spans="1:5" x14ac:dyDescent="0.35">
      <c r="A94">
        <v>2023</v>
      </c>
      <c r="B94">
        <v>1</v>
      </c>
      <c r="C94">
        <v>619.19000000000005</v>
      </c>
      <c r="D94">
        <v>659.57</v>
      </c>
      <c r="E94">
        <v>33.56</v>
      </c>
    </row>
    <row r="95" spans="1:5" x14ac:dyDescent="0.35">
      <c r="A95">
        <v>2023</v>
      </c>
      <c r="B95">
        <v>2</v>
      </c>
      <c r="C95">
        <v>562.66</v>
      </c>
      <c r="D95">
        <v>484.38</v>
      </c>
      <c r="E95">
        <v>69.09</v>
      </c>
    </row>
    <row r="96" spans="1:5" x14ac:dyDescent="0.35">
      <c r="A96">
        <v>2023</v>
      </c>
      <c r="B96">
        <v>3</v>
      </c>
      <c r="C96">
        <v>310.89</v>
      </c>
      <c r="D96">
        <v>848.26</v>
      </c>
      <c r="E96">
        <v>37.46</v>
      </c>
    </row>
    <row r="97" spans="1:5" x14ac:dyDescent="0.35">
      <c r="A97">
        <v>2023</v>
      </c>
      <c r="B97">
        <v>4</v>
      </c>
      <c r="C97">
        <v>677.06</v>
      </c>
      <c r="D97">
        <v>418.8</v>
      </c>
      <c r="E97">
        <v>52.64</v>
      </c>
    </row>
    <row r="98" spans="1:5" x14ac:dyDescent="0.35">
      <c r="D98">
        <f>AVERAGE(D2:D97)</f>
        <v>468.75031249999989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c853569-e95e-4378-8926-ab9501a771a3}" enabled="0" method="" siteId="{6c853569-e95e-4378-8926-ab9501a771a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 Stipulation</vt:lpstr>
      <vt:lpstr>Module 3</vt:lpstr>
      <vt:lpstr>pinkcloud_Module03_Constraints</vt:lpstr>
      <vt:lpstr>pinkcloud_Module03_Past_Demand_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Charlee LeGallais</cp:lastModifiedBy>
  <dcterms:created xsi:type="dcterms:W3CDTF">2015-06-05T18:17:20Z</dcterms:created>
  <dcterms:modified xsi:type="dcterms:W3CDTF">2025-04-23T22:29:09Z</dcterms:modified>
</cp:coreProperties>
</file>