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rlene\2022 Charlene at York\Extra modeling lecture\"/>
    </mc:Choice>
  </mc:AlternateContent>
  <xr:revisionPtr revIDLastSave="0" documentId="13_ncr:1_{5E6BA2F6-F390-4922-9274-27583021B1C1}" xr6:coauthVersionLast="47" xr6:coauthVersionMax="47" xr10:uidLastSave="{00000000-0000-0000-0000-000000000000}"/>
  <bookViews>
    <workbookView xWindow="11424" yWindow="0" windowWidth="11712" windowHeight="12336" tabRatio="914" firstSheet="4" activeTab="7" xr2:uid="{E12E1A98-14B2-4C27-8708-B3601D3D3C30}"/>
  </bookViews>
  <sheets>
    <sheet name="chart" sheetId="8" r:id="rId1"/>
    <sheet name="master table" sheetId="1" r:id="rId2"/>
    <sheet name="transition probability matrix" sheetId="2" r:id="rId3"/>
    <sheet name="markov trace (NT)" sheetId="3" r:id="rId4"/>
    <sheet name="markov trace (A)" sheetId="9" r:id="rId5"/>
    <sheet name="markov trace (B)" sheetId="10" r:id="rId6"/>
    <sheet name="markov trace (AB)" sheetId="11" r:id="rId7"/>
    <sheet name="ICER" sheetId="7" r:id="rId8"/>
  </sheets>
  <definedNames>
    <definedName name="c_D">'master table'!$C$21</definedName>
    <definedName name="c_H">'master table'!$C$18</definedName>
    <definedName name="c_S1">'master table'!$C$19</definedName>
    <definedName name="c_S2">'master table'!$C$20</definedName>
    <definedName name="c_trtA">'master table'!$C$22</definedName>
    <definedName name="c_trtB">'master table'!$C$23</definedName>
    <definedName name="cycle_length">'master table'!$C$3</definedName>
    <definedName name="d_c">'master table'!$C$34</definedName>
    <definedName name="d_e">'master table'!$C$35</definedName>
    <definedName name="hr_S1">'master table'!$C$13</definedName>
    <definedName name="hr_S1S2_trtB">'master table'!$C$15</definedName>
    <definedName name="hr_S2">'master table'!$C$14</definedName>
    <definedName name="n_cycles">'master table'!$C$4</definedName>
    <definedName name="p_HD">'master table'!$F$3</definedName>
    <definedName name="p_HS1">'master table'!$F$2</definedName>
    <definedName name="p_S1D">'master table'!$F$5</definedName>
    <definedName name="p_S1H">'master table'!$F$6</definedName>
    <definedName name="p_S1S2">'master table'!$F$4</definedName>
    <definedName name="p_S1S2_trtB">'master table'!$F$8</definedName>
    <definedName name="p_S2D">'master table'!$F$7</definedName>
    <definedName name="r_HD">'master table'!$C$12</definedName>
    <definedName name="r_HS1">'master table'!$C$7</definedName>
    <definedName name="r_S1H">'master table'!$C$9</definedName>
    <definedName name="r_S1S2">'master table'!$C$8</definedName>
    <definedName name="start_year">'master table'!$C$2</definedName>
    <definedName name="u_D">'master table'!$C$29</definedName>
    <definedName name="u_H">'master table'!$C$26</definedName>
    <definedName name="u_S1">'master table'!$C$27</definedName>
    <definedName name="u_S2">'master table'!$C$28</definedName>
    <definedName name="u_trtA">'master table'!$C$30</definedName>
    <definedName name="u_trtB">'master table'!$C$31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7" l="1"/>
  <c r="E10" i="7"/>
  <c r="E9" i="7"/>
  <c r="B2" i="7"/>
  <c r="B7" i="7"/>
  <c r="C7" i="7"/>
  <c r="A8" i="7"/>
  <c r="B8" i="7"/>
  <c r="C8" i="7"/>
  <c r="A9" i="7"/>
  <c r="B9" i="7"/>
  <c r="C9" i="7"/>
  <c r="A10" i="7"/>
  <c r="B10" i="7"/>
  <c r="C10" i="7"/>
  <c r="A11" i="7"/>
  <c r="B11" i="7"/>
  <c r="C11" i="7"/>
  <c r="C5" i="7"/>
  <c r="B5" i="7"/>
  <c r="C4" i="7"/>
  <c r="B4" i="7"/>
  <c r="C3" i="7"/>
  <c r="B3" i="7"/>
  <c r="C2" i="7"/>
  <c r="J77" i="11"/>
  <c r="K77" i="11" s="1"/>
  <c r="H77" i="11"/>
  <c r="I77" i="11" s="1"/>
  <c r="J76" i="11"/>
  <c r="K76" i="11" s="1"/>
  <c r="H76" i="11"/>
  <c r="I76" i="11" s="1"/>
  <c r="J75" i="11"/>
  <c r="K75" i="11" s="1"/>
  <c r="H75" i="11"/>
  <c r="I75" i="11" s="1"/>
  <c r="J74" i="11"/>
  <c r="K74" i="11" s="1"/>
  <c r="H74" i="11"/>
  <c r="I74" i="11" s="1"/>
  <c r="J73" i="11"/>
  <c r="K73" i="11" s="1"/>
  <c r="H73" i="11"/>
  <c r="I73" i="11" s="1"/>
  <c r="J72" i="11"/>
  <c r="K72" i="11" s="1"/>
  <c r="H72" i="11"/>
  <c r="I72" i="11" s="1"/>
  <c r="J71" i="11"/>
  <c r="K71" i="11" s="1"/>
  <c r="H71" i="11"/>
  <c r="I71" i="11" s="1"/>
  <c r="J70" i="11"/>
  <c r="K70" i="11" s="1"/>
  <c r="H70" i="11"/>
  <c r="I70" i="11" s="1"/>
  <c r="J69" i="11"/>
  <c r="K69" i="11" s="1"/>
  <c r="H69" i="11"/>
  <c r="I69" i="11" s="1"/>
  <c r="J68" i="11"/>
  <c r="K68" i="11" s="1"/>
  <c r="H68" i="11"/>
  <c r="I68" i="11" s="1"/>
  <c r="J67" i="11"/>
  <c r="K67" i="11" s="1"/>
  <c r="H67" i="11"/>
  <c r="I67" i="11" s="1"/>
  <c r="J66" i="11"/>
  <c r="K66" i="11" s="1"/>
  <c r="H66" i="11"/>
  <c r="I66" i="11" s="1"/>
  <c r="J65" i="11"/>
  <c r="K65" i="11" s="1"/>
  <c r="H65" i="11"/>
  <c r="I65" i="11" s="1"/>
  <c r="J64" i="11"/>
  <c r="K64" i="11" s="1"/>
  <c r="H64" i="11"/>
  <c r="I64" i="11" s="1"/>
  <c r="J63" i="11"/>
  <c r="K63" i="11" s="1"/>
  <c r="H63" i="11"/>
  <c r="I63" i="11" s="1"/>
  <c r="J62" i="11"/>
  <c r="K62" i="11" s="1"/>
  <c r="H62" i="11"/>
  <c r="I62" i="11" s="1"/>
  <c r="J61" i="11"/>
  <c r="K61" i="11" s="1"/>
  <c r="H61" i="11"/>
  <c r="I61" i="11" s="1"/>
  <c r="J60" i="11"/>
  <c r="K60" i="11" s="1"/>
  <c r="H60" i="11"/>
  <c r="I60" i="11" s="1"/>
  <c r="J59" i="11"/>
  <c r="K59" i="11" s="1"/>
  <c r="H59" i="11"/>
  <c r="I59" i="11" s="1"/>
  <c r="J58" i="11"/>
  <c r="K58" i="11" s="1"/>
  <c r="H58" i="11"/>
  <c r="I58" i="11" s="1"/>
  <c r="J57" i="11"/>
  <c r="K57" i="11" s="1"/>
  <c r="H57" i="11"/>
  <c r="I57" i="11" s="1"/>
  <c r="J56" i="11"/>
  <c r="K56" i="11" s="1"/>
  <c r="H56" i="11"/>
  <c r="I56" i="11" s="1"/>
  <c r="J55" i="11"/>
  <c r="K55" i="11" s="1"/>
  <c r="H55" i="11"/>
  <c r="I55" i="11" s="1"/>
  <c r="J54" i="11"/>
  <c r="K54" i="11" s="1"/>
  <c r="H54" i="11"/>
  <c r="I54" i="11" s="1"/>
  <c r="J53" i="11"/>
  <c r="K53" i="11" s="1"/>
  <c r="H53" i="11"/>
  <c r="I53" i="11" s="1"/>
  <c r="J52" i="11"/>
  <c r="K52" i="11" s="1"/>
  <c r="H52" i="11"/>
  <c r="I52" i="11" s="1"/>
  <c r="J51" i="11"/>
  <c r="K51" i="11" s="1"/>
  <c r="H51" i="11"/>
  <c r="I51" i="11" s="1"/>
  <c r="J50" i="11"/>
  <c r="K50" i="11" s="1"/>
  <c r="H50" i="11"/>
  <c r="I50" i="11" s="1"/>
  <c r="J49" i="11"/>
  <c r="K49" i="11" s="1"/>
  <c r="H49" i="11"/>
  <c r="I49" i="11" s="1"/>
  <c r="J48" i="11"/>
  <c r="K48" i="11" s="1"/>
  <c r="H48" i="11"/>
  <c r="I48" i="11" s="1"/>
  <c r="J47" i="11"/>
  <c r="K47" i="11" s="1"/>
  <c r="H47" i="11"/>
  <c r="I47" i="11" s="1"/>
  <c r="J46" i="11"/>
  <c r="K46" i="11" s="1"/>
  <c r="H46" i="11"/>
  <c r="I46" i="11" s="1"/>
  <c r="J45" i="11"/>
  <c r="K45" i="11" s="1"/>
  <c r="H45" i="11"/>
  <c r="I45" i="11" s="1"/>
  <c r="J44" i="11"/>
  <c r="K44" i="11" s="1"/>
  <c r="H44" i="11"/>
  <c r="I44" i="11" s="1"/>
  <c r="J43" i="11"/>
  <c r="K43" i="11" s="1"/>
  <c r="H43" i="11"/>
  <c r="I43" i="11" s="1"/>
  <c r="J42" i="11"/>
  <c r="K42" i="11" s="1"/>
  <c r="H42" i="11"/>
  <c r="I42" i="11" s="1"/>
  <c r="J41" i="11"/>
  <c r="K41" i="11" s="1"/>
  <c r="H41" i="11"/>
  <c r="I41" i="11" s="1"/>
  <c r="J40" i="11"/>
  <c r="K40" i="11" s="1"/>
  <c r="H40" i="11"/>
  <c r="I40" i="11" s="1"/>
  <c r="J39" i="11"/>
  <c r="K39" i="11" s="1"/>
  <c r="H39" i="11"/>
  <c r="I39" i="11" s="1"/>
  <c r="J38" i="11"/>
  <c r="K38" i="11" s="1"/>
  <c r="H38" i="11"/>
  <c r="I38" i="11" s="1"/>
  <c r="J37" i="11"/>
  <c r="K37" i="11" s="1"/>
  <c r="H37" i="11"/>
  <c r="I37" i="11" s="1"/>
  <c r="J36" i="11"/>
  <c r="K36" i="11" s="1"/>
  <c r="H36" i="11"/>
  <c r="I36" i="11" s="1"/>
  <c r="J35" i="11"/>
  <c r="K35" i="11" s="1"/>
  <c r="H35" i="11"/>
  <c r="I35" i="11" s="1"/>
  <c r="J34" i="11"/>
  <c r="K34" i="11" s="1"/>
  <c r="H34" i="11"/>
  <c r="I34" i="11" s="1"/>
  <c r="J33" i="11"/>
  <c r="K33" i="11" s="1"/>
  <c r="H33" i="11"/>
  <c r="I33" i="11" s="1"/>
  <c r="J32" i="11"/>
  <c r="K32" i="11" s="1"/>
  <c r="H32" i="11"/>
  <c r="I32" i="11" s="1"/>
  <c r="J31" i="11"/>
  <c r="K31" i="11" s="1"/>
  <c r="H31" i="11"/>
  <c r="I31" i="11" s="1"/>
  <c r="J30" i="11"/>
  <c r="K30" i="11" s="1"/>
  <c r="H30" i="11"/>
  <c r="I30" i="11" s="1"/>
  <c r="J29" i="11"/>
  <c r="K29" i="11" s="1"/>
  <c r="H29" i="11"/>
  <c r="I29" i="11" s="1"/>
  <c r="J28" i="11"/>
  <c r="K28" i="11" s="1"/>
  <c r="H28" i="11"/>
  <c r="I28" i="11" s="1"/>
  <c r="J27" i="11"/>
  <c r="K27" i="11" s="1"/>
  <c r="H27" i="11"/>
  <c r="I27" i="11" s="1"/>
  <c r="J26" i="11"/>
  <c r="K26" i="11" s="1"/>
  <c r="H26" i="11"/>
  <c r="I26" i="11" s="1"/>
  <c r="J25" i="11"/>
  <c r="K25" i="11" s="1"/>
  <c r="H25" i="11"/>
  <c r="I25" i="11" s="1"/>
  <c r="J24" i="11"/>
  <c r="K24" i="11" s="1"/>
  <c r="H24" i="11"/>
  <c r="I24" i="11" s="1"/>
  <c r="J23" i="11"/>
  <c r="K23" i="11" s="1"/>
  <c r="H23" i="11"/>
  <c r="I23" i="11" s="1"/>
  <c r="J22" i="11"/>
  <c r="K22" i="11" s="1"/>
  <c r="H22" i="11"/>
  <c r="I22" i="11" s="1"/>
  <c r="J21" i="11"/>
  <c r="K21" i="11" s="1"/>
  <c r="H21" i="11"/>
  <c r="I21" i="11" s="1"/>
  <c r="J20" i="11"/>
  <c r="K20" i="11" s="1"/>
  <c r="H20" i="11"/>
  <c r="I20" i="11" s="1"/>
  <c r="J19" i="11"/>
  <c r="K19" i="11" s="1"/>
  <c r="H19" i="11"/>
  <c r="I19" i="11" s="1"/>
  <c r="J18" i="11"/>
  <c r="K18" i="11" s="1"/>
  <c r="H18" i="11"/>
  <c r="I18" i="11" s="1"/>
  <c r="J17" i="11"/>
  <c r="K17" i="11" s="1"/>
  <c r="H17" i="11"/>
  <c r="I17" i="11" s="1"/>
  <c r="J16" i="11"/>
  <c r="K16" i="11" s="1"/>
  <c r="H16" i="11"/>
  <c r="I16" i="11" s="1"/>
  <c r="J15" i="11"/>
  <c r="K15" i="11" s="1"/>
  <c r="H15" i="11"/>
  <c r="I15" i="11" s="1"/>
  <c r="J14" i="11"/>
  <c r="K14" i="11" s="1"/>
  <c r="H14" i="11"/>
  <c r="I14" i="11" s="1"/>
  <c r="J13" i="11"/>
  <c r="K13" i="11" s="1"/>
  <c r="H13" i="11"/>
  <c r="I13" i="11" s="1"/>
  <c r="J12" i="11"/>
  <c r="K12" i="11" s="1"/>
  <c r="H12" i="11"/>
  <c r="I12" i="11" s="1"/>
  <c r="J11" i="11"/>
  <c r="K11" i="11" s="1"/>
  <c r="H11" i="11"/>
  <c r="I11" i="11" s="1"/>
  <c r="J10" i="11"/>
  <c r="K10" i="11" s="1"/>
  <c r="H10" i="11"/>
  <c r="I10" i="11" s="1"/>
  <c r="J9" i="11"/>
  <c r="K9" i="11" s="1"/>
  <c r="H9" i="11"/>
  <c r="I9" i="11" s="1"/>
  <c r="J8" i="11"/>
  <c r="K8" i="11" s="1"/>
  <c r="H8" i="11"/>
  <c r="I8" i="11" s="1"/>
  <c r="J7" i="11"/>
  <c r="K7" i="11" s="1"/>
  <c r="H7" i="11"/>
  <c r="I7" i="11" s="1"/>
  <c r="J6" i="11"/>
  <c r="K6" i="11" s="1"/>
  <c r="H6" i="11"/>
  <c r="I6" i="11" s="1"/>
  <c r="J5" i="11"/>
  <c r="K5" i="11" s="1"/>
  <c r="H5" i="11"/>
  <c r="I5" i="11" s="1"/>
  <c r="J4" i="11"/>
  <c r="K4" i="11" s="1"/>
  <c r="H4" i="11"/>
  <c r="I4" i="11" s="1"/>
  <c r="J3" i="11"/>
  <c r="H3" i="11"/>
  <c r="F8" i="1"/>
  <c r="F6" i="1"/>
  <c r="F7" i="1"/>
  <c r="F14" i="2" s="1"/>
  <c r="F5" i="1"/>
  <c r="F13" i="2" s="1"/>
  <c r="F4" i="1"/>
  <c r="F3" i="1"/>
  <c r="F2" i="1"/>
  <c r="C3" i="11" l="1"/>
  <c r="B3" i="11"/>
  <c r="B4" i="11" s="1"/>
  <c r="E20" i="2"/>
  <c r="D3" i="11"/>
  <c r="D3" i="10"/>
  <c r="E3" i="10"/>
  <c r="C3" i="10"/>
  <c r="E3" i="11"/>
  <c r="E13" i="2"/>
  <c r="D19" i="2"/>
  <c r="C19" i="2"/>
  <c r="E21" i="2"/>
  <c r="D20" i="2" a="1"/>
  <c r="D20" i="2" s="1"/>
  <c r="F19" i="2"/>
  <c r="B3" i="10"/>
  <c r="C4" i="10" s="1"/>
  <c r="F12" i="2"/>
  <c r="D12" i="2"/>
  <c r="B3" i="3"/>
  <c r="B4" i="3" s="1"/>
  <c r="B3" i="9"/>
  <c r="D13" i="2"/>
  <c r="E3" i="9"/>
  <c r="E14" i="2"/>
  <c r="C3" i="3"/>
  <c r="E3" i="3"/>
  <c r="C3" i="9"/>
  <c r="D3" i="3"/>
  <c r="D3" i="9"/>
  <c r="C20" i="2"/>
  <c r="F20" i="2"/>
  <c r="F21" i="2"/>
  <c r="C13" i="2"/>
  <c r="C12" i="2"/>
  <c r="B5" i="11" l="1"/>
  <c r="D4" i="9"/>
  <c r="H3" i="9"/>
  <c r="B4" i="10"/>
  <c r="E4" i="11"/>
  <c r="D4" i="10"/>
  <c r="C4" i="11"/>
  <c r="D5" i="11" s="1"/>
  <c r="F3" i="11"/>
  <c r="E4" i="10"/>
  <c r="D4" i="11"/>
  <c r="D5" i="10"/>
  <c r="H3" i="10"/>
  <c r="J3" i="10"/>
  <c r="F3" i="10"/>
  <c r="J3" i="9"/>
  <c r="D4" i="3"/>
  <c r="E4" i="9"/>
  <c r="C4" i="9"/>
  <c r="F3" i="9"/>
  <c r="F3" i="3"/>
  <c r="E4" i="3"/>
  <c r="B4" i="9"/>
  <c r="C4" i="3"/>
  <c r="J3" i="3"/>
  <c r="H3" i="3"/>
  <c r="I3" i="11" l="1"/>
  <c r="C6" i="11"/>
  <c r="D7" i="11" s="1"/>
  <c r="D5" i="9"/>
  <c r="J4" i="3"/>
  <c r="K4" i="3" s="1"/>
  <c r="E5" i="10"/>
  <c r="E5" i="11"/>
  <c r="E6" i="11" s="1"/>
  <c r="F4" i="11"/>
  <c r="K3" i="11"/>
  <c r="J4" i="9"/>
  <c r="K4" i="9" s="1"/>
  <c r="H4" i="9"/>
  <c r="I4" i="9" s="1"/>
  <c r="C5" i="10"/>
  <c r="D6" i="10" s="1"/>
  <c r="J4" i="10"/>
  <c r="K4" i="10" s="1"/>
  <c r="H4" i="10"/>
  <c r="I4" i="10" s="1"/>
  <c r="F4" i="10"/>
  <c r="B5" i="10"/>
  <c r="C5" i="11"/>
  <c r="D6" i="11" s="1"/>
  <c r="K3" i="10"/>
  <c r="D5" i="3"/>
  <c r="I3" i="10"/>
  <c r="B5" i="3"/>
  <c r="K3" i="9"/>
  <c r="C5" i="9"/>
  <c r="F4" i="9"/>
  <c r="B5" i="9"/>
  <c r="E5" i="3"/>
  <c r="I3" i="3"/>
  <c r="F4" i="3"/>
  <c r="C5" i="3"/>
  <c r="I3" i="9"/>
  <c r="K3" i="3"/>
  <c r="H4" i="3"/>
  <c r="I4" i="3" s="1"/>
  <c r="E5" i="9"/>
  <c r="H5" i="9" l="1"/>
  <c r="I5" i="9" s="1"/>
  <c r="J5" i="9"/>
  <c r="K5" i="9" s="1"/>
  <c r="E6" i="10"/>
  <c r="D6" i="9"/>
  <c r="J5" i="10"/>
  <c r="K5" i="10" s="1"/>
  <c r="H5" i="10"/>
  <c r="I5" i="10" s="1"/>
  <c r="F5" i="10"/>
  <c r="C6" i="10"/>
  <c r="D7" i="10" s="1"/>
  <c r="B6" i="10"/>
  <c r="B6" i="11"/>
  <c r="F5" i="11"/>
  <c r="D6" i="3"/>
  <c r="E6" i="9"/>
  <c r="F5" i="3"/>
  <c r="J5" i="3"/>
  <c r="H5" i="3"/>
  <c r="I5" i="3" s="1"/>
  <c r="B6" i="3"/>
  <c r="C6" i="3"/>
  <c r="D7" i="3" s="1"/>
  <c r="E6" i="3"/>
  <c r="C6" i="9"/>
  <c r="D7" i="9" s="1"/>
  <c r="F5" i="9"/>
  <c r="B6" i="9"/>
  <c r="H6" i="10" l="1"/>
  <c r="I6" i="10" s="1"/>
  <c r="J6" i="10"/>
  <c r="K6" i="10" s="1"/>
  <c r="B7" i="10"/>
  <c r="F6" i="10"/>
  <c r="C7" i="10"/>
  <c r="D8" i="10" s="1"/>
  <c r="C7" i="11"/>
  <c r="D8" i="11" s="1"/>
  <c r="F6" i="11"/>
  <c r="B7" i="11"/>
  <c r="E7" i="10"/>
  <c r="E8" i="10" s="1"/>
  <c r="J6" i="9"/>
  <c r="K6" i="9" s="1"/>
  <c r="H6" i="9"/>
  <c r="I6" i="9" s="1"/>
  <c r="E7" i="11"/>
  <c r="K5" i="3"/>
  <c r="F6" i="9"/>
  <c r="C7" i="9"/>
  <c r="D8" i="9" s="1"/>
  <c r="B7" i="9"/>
  <c r="E7" i="3"/>
  <c r="E7" i="9"/>
  <c r="J6" i="3"/>
  <c r="K6" i="3" s="1"/>
  <c r="F6" i="3"/>
  <c r="H6" i="3"/>
  <c r="I6" i="3" s="1"/>
  <c r="C7" i="3"/>
  <c r="D8" i="3" s="1"/>
  <c r="B7" i="3"/>
  <c r="C8" i="11" l="1"/>
  <c r="D9" i="11" s="1"/>
  <c r="F7" i="11"/>
  <c r="B8" i="11"/>
  <c r="J7" i="9"/>
  <c r="K7" i="9" s="1"/>
  <c r="H7" i="9"/>
  <c r="I7" i="9" s="1"/>
  <c r="E8" i="11"/>
  <c r="J7" i="10"/>
  <c r="K7" i="10" s="1"/>
  <c r="H7" i="10"/>
  <c r="I7" i="10" s="1"/>
  <c r="C8" i="10"/>
  <c r="D9" i="10" s="1"/>
  <c r="B8" i="10"/>
  <c r="F7" i="10"/>
  <c r="E8" i="9"/>
  <c r="H7" i="3"/>
  <c r="I7" i="3" s="1"/>
  <c r="J7" i="3"/>
  <c r="K7" i="3" s="1"/>
  <c r="F7" i="3"/>
  <c r="B8" i="3"/>
  <c r="C8" i="3"/>
  <c r="D9" i="3" s="1"/>
  <c r="E8" i="3"/>
  <c r="C8" i="9"/>
  <c r="D9" i="9" s="1"/>
  <c r="F7" i="9"/>
  <c r="B8" i="9"/>
  <c r="J8" i="10" l="1"/>
  <c r="K8" i="10" s="1"/>
  <c r="H8" i="10"/>
  <c r="I8" i="10" s="1"/>
  <c r="C9" i="10"/>
  <c r="D10" i="10" s="1"/>
  <c r="B9" i="10"/>
  <c r="F8" i="10"/>
  <c r="E9" i="11"/>
  <c r="J8" i="9"/>
  <c r="K8" i="9" s="1"/>
  <c r="H8" i="9"/>
  <c r="I8" i="9" s="1"/>
  <c r="C9" i="11"/>
  <c r="D10" i="11" s="1"/>
  <c r="F8" i="11"/>
  <c r="B9" i="11"/>
  <c r="E9" i="10"/>
  <c r="E10" i="10" s="1"/>
  <c r="F8" i="3"/>
  <c r="J8" i="3"/>
  <c r="H8" i="3"/>
  <c r="B9" i="3"/>
  <c r="C9" i="3"/>
  <c r="D10" i="3" s="1"/>
  <c r="E9" i="3"/>
  <c r="C9" i="9"/>
  <c r="D10" i="9" s="1"/>
  <c r="F8" i="9"/>
  <c r="B9" i="9"/>
  <c r="E9" i="9"/>
  <c r="C10" i="11" l="1"/>
  <c r="D11" i="11" s="1"/>
  <c r="F9" i="11"/>
  <c r="B10" i="11"/>
  <c r="H9" i="10"/>
  <c r="I9" i="10" s="1"/>
  <c r="J9" i="10"/>
  <c r="K9" i="10" s="1"/>
  <c r="B10" i="10"/>
  <c r="F9" i="10"/>
  <c r="C10" i="10"/>
  <c r="D11" i="10" s="1"/>
  <c r="J9" i="9"/>
  <c r="K9" i="9" s="1"/>
  <c r="H9" i="9"/>
  <c r="I9" i="9" s="1"/>
  <c r="E10" i="11"/>
  <c r="E11" i="11" s="1"/>
  <c r="E10" i="9"/>
  <c r="J9" i="3"/>
  <c r="K9" i="3" s="1"/>
  <c r="H9" i="3"/>
  <c r="I9" i="3" s="1"/>
  <c r="F9" i="3"/>
  <c r="B10" i="3"/>
  <c r="C10" i="3"/>
  <c r="D11" i="3" s="1"/>
  <c r="I8" i="3"/>
  <c r="E10" i="3"/>
  <c r="K8" i="3"/>
  <c r="C10" i="9"/>
  <c r="D11" i="9" s="1"/>
  <c r="F9" i="9"/>
  <c r="B10" i="9"/>
  <c r="C11" i="11" l="1"/>
  <c r="D12" i="11" s="1"/>
  <c r="F10" i="11"/>
  <c r="B11" i="11"/>
  <c r="E12" i="11"/>
  <c r="J10" i="9"/>
  <c r="K10" i="9" s="1"/>
  <c r="H10" i="9"/>
  <c r="I10" i="9" s="1"/>
  <c r="J10" i="10"/>
  <c r="K10" i="10" s="1"/>
  <c r="H10" i="10"/>
  <c r="I10" i="10" s="1"/>
  <c r="C11" i="10"/>
  <c r="D12" i="10" s="1"/>
  <c r="B11" i="10"/>
  <c r="F10" i="10"/>
  <c r="E11" i="10"/>
  <c r="E11" i="9"/>
  <c r="H10" i="3"/>
  <c r="I10" i="3" s="1"/>
  <c r="J10" i="3"/>
  <c r="F10" i="3"/>
  <c r="B11" i="3"/>
  <c r="C11" i="3"/>
  <c r="D12" i="3" s="1"/>
  <c r="F10" i="9"/>
  <c r="C11" i="9"/>
  <c r="D12" i="9" s="1"/>
  <c r="B11" i="9"/>
  <c r="E11" i="3"/>
  <c r="C12" i="11" l="1"/>
  <c r="D13" i="11" s="1"/>
  <c r="F11" i="11"/>
  <c r="B12" i="11"/>
  <c r="E13" i="11"/>
  <c r="J11" i="9"/>
  <c r="K11" i="9" s="1"/>
  <c r="H11" i="9"/>
  <c r="I11" i="9" s="1"/>
  <c r="E12" i="10"/>
  <c r="J11" i="10"/>
  <c r="K11" i="10" s="1"/>
  <c r="H11" i="10"/>
  <c r="I11" i="10" s="1"/>
  <c r="B12" i="10"/>
  <c r="F11" i="10"/>
  <c r="C12" i="10"/>
  <c r="D13" i="10" s="1"/>
  <c r="E12" i="3"/>
  <c r="K10" i="3"/>
  <c r="C12" i="9"/>
  <c r="D13" i="9" s="1"/>
  <c r="F11" i="9"/>
  <c r="B12" i="9"/>
  <c r="H11" i="3"/>
  <c r="I11" i="3" s="1"/>
  <c r="F11" i="3"/>
  <c r="J11" i="3"/>
  <c r="K11" i="3" s="1"/>
  <c r="C12" i="3"/>
  <c r="D13" i="3" s="1"/>
  <c r="B12" i="3"/>
  <c r="E12" i="9"/>
  <c r="C13" i="11" l="1"/>
  <c r="D14" i="11" s="1"/>
  <c r="F12" i="11"/>
  <c r="B13" i="11"/>
  <c r="J12" i="10"/>
  <c r="K12" i="10" s="1"/>
  <c r="H12" i="10"/>
  <c r="I12" i="10" s="1"/>
  <c r="C13" i="10"/>
  <c r="D14" i="10" s="1"/>
  <c r="F12" i="10"/>
  <c r="B13" i="10"/>
  <c r="J12" i="9"/>
  <c r="K12" i="9" s="1"/>
  <c r="H12" i="9"/>
  <c r="I12" i="9" s="1"/>
  <c r="E13" i="3"/>
  <c r="E13" i="10"/>
  <c r="E14" i="10" s="1"/>
  <c r="E13" i="9"/>
  <c r="C13" i="9"/>
  <c r="D14" i="9" s="1"/>
  <c r="F12" i="9"/>
  <c r="B13" i="9"/>
  <c r="F12" i="3"/>
  <c r="J12" i="3"/>
  <c r="K12" i="3" s="1"/>
  <c r="H12" i="3"/>
  <c r="I12" i="3" s="1"/>
  <c r="B13" i="3"/>
  <c r="C13" i="3"/>
  <c r="D14" i="3" s="1"/>
  <c r="J13" i="10" l="1"/>
  <c r="K13" i="10" s="1"/>
  <c r="H13" i="10"/>
  <c r="I13" i="10" s="1"/>
  <c r="C14" i="10"/>
  <c r="D15" i="10" s="1"/>
  <c r="B14" i="10"/>
  <c r="F13" i="10"/>
  <c r="C14" i="11"/>
  <c r="D15" i="11" s="1"/>
  <c r="F13" i="11"/>
  <c r="B14" i="11"/>
  <c r="J13" i="9"/>
  <c r="K13" i="9" s="1"/>
  <c r="H13" i="9"/>
  <c r="I13" i="9" s="1"/>
  <c r="E14" i="11"/>
  <c r="E15" i="11" s="1"/>
  <c r="H13" i="3"/>
  <c r="I13" i="3" s="1"/>
  <c r="J13" i="3"/>
  <c r="K13" i="3" s="1"/>
  <c r="F13" i="3"/>
  <c r="C14" i="3"/>
  <c r="D15" i="3" s="1"/>
  <c r="B14" i="3"/>
  <c r="E14" i="9"/>
  <c r="C14" i="9"/>
  <c r="D15" i="9" s="1"/>
  <c r="F13" i="9"/>
  <c r="B14" i="9"/>
  <c r="E14" i="3"/>
  <c r="E15" i="3" l="1"/>
  <c r="C15" i="11"/>
  <c r="D16" i="11" s="1"/>
  <c r="F14" i="11"/>
  <c r="B15" i="11"/>
  <c r="J14" i="10"/>
  <c r="K14" i="10" s="1"/>
  <c r="H14" i="10"/>
  <c r="I14" i="10" s="1"/>
  <c r="C15" i="10"/>
  <c r="D16" i="10" s="1"/>
  <c r="B15" i="10"/>
  <c r="F14" i="10"/>
  <c r="H14" i="9"/>
  <c r="I14" i="9" s="1"/>
  <c r="J14" i="9"/>
  <c r="K14" i="9" s="1"/>
  <c r="E16" i="11"/>
  <c r="E15" i="10"/>
  <c r="E16" i="10" s="1"/>
  <c r="E15" i="9"/>
  <c r="F14" i="9"/>
  <c r="C15" i="9"/>
  <c r="D16" i="9" s="1"/>
  <c r="B15" i="9"/>
  <c r="J14" i="3"/>
  <c r="K14" i="3" s="1"/>
  <c r="H14" i="3"/>
  <c r="I14" i="3" s="1"/>
  <c r="F14" i="3"/>
  <c r="B15" i="3"/>
  <c r="E16" i="3" s="1"/>
  <c r="C15" i="3"/>
  <c r="D16" i="3" s="1"/>
  <c r="C16" i="11" l="1"/>
  <c r="D17" i="11" s="1"/>
  <c r="F15" i="11"/>
  <c r="B16" i="11"/>
  <c r="J15" i="9"/>
  <c r="K15" i="9" s="1"/>
  <c r="H15" i="9"/>
  <c r="I15" i="9" s="1"/>
  <c r="H15" i="10"/>
  <c r="I15" i="10" s="1"/>
  <c r="J15" i="10"/>
  <c r="K15" i="10" s="1"/>
  <c r="C16" i="10"/>
  <c r="D17" i="10" s="1"/>
  <c r="F15" i="10"/>
  <c r="B16" i="10"/>
  <c r="C16" i="9"/>
  <c r="D17" i="9" s="1"/>
  <c r="F15" i="9"/>
  <c r="B16" i="9"/>
  <c r="J15" i="3"/>
  <c r="K15" i="3" s="1"/>
  <c r="F15" i="3"/>
  <c r="H15" i="3"/>
  <c r="I15" i="3" s="1"/>
  <c r="B16" i="3"/>
  <c r="C16" i="3"/>
  <c r="D17" i="3" s="1"/>
  <c r="E16" i="9"/>
  <c r="E17" i="9" s="1"/>
  <c r="J16" i="10" l="1"/>
  <c r="K16" i="10" s="1"/>
  <c r="H16" i="10"/>
  <c r="I16" i="10" s="1"/>
  <c r="F16" i="10"/>
  <c r="C17" i="10"/>
  <c r="D18" i="10" s="1"/>
  <c r="B17" i="10"/>
  <c r="C17" i="11"/>
  <c r="D18" i="11" s="1"/>
  <c r="F16" i="11"/>
  <c r="B17" i="11"/>
  <c r="J16" i="9"/>
  <c r="K16" i="9" s="1"/>
  <c r="H16" i="9"/>
  <c r="I16" i="9" s="1"/>
  <c r="E17" i="11"/>
  <c r="E18" i="11" s="1"/>
  <c r="E17" i="10"/>
  <c r="E18" i="10" s="1"/>
  <c r="C17" i="9"/>
  <c r="D18" i="9" s="1"/>
  <c r="F16" i="9"/>
  <c r="B17" i="9"/>
  <c r="H16" i="3"/>
  <c r="I16" i="3" s="1"/>
  <c r="J16" i="3"/>
  <c r="K16" i="3" s="1"/>
  <c r="F16" i="3"/>
  <c r="B17" i="3"/>
  <c r="C17" i="3"/>
  <c r="D18" i="3" s="1"/>
  <c r="E17" i="3"/>
  <c r="J17" i="10" l="1"/>
  <c r="K17" i="10" s="1"/>
  <c r="H17" i="10"/>
  <c r="I17" i="10" s="1"/>
  <c r="F17" i="10"/>
  <c r="C18" i="10"/>
  <c r="D19" i="10" s="1"/>
  <c r="B18" i="10"/>
  <c r="C18" i="11"/>
  <c r="D19" i="11" s="1"/>
  <c r="F17" i="11"/>
  <c r="B18" i="11"/>
  <c r="J17" i="9"/>
  <c r="K17" i="9" s="1"/>
  <c r="H17" i="9"/>
  <c r="I17" i="9" s="1"/>
  <c r="E19" i="11"/>
  <c r="E18" i="3"/>
  <c r="E18" i="9"/>
  <c r="C18" i="9"/>
  <c r="D19" i="9" s="1"/>
  <c r="F17" i="9"/>
  <c r="B18" i="9"/>
  <c r="F17" i="3"/>
  <c r="C18" i="3"/>
  <c r="D19" i="3" s="1"/>
  <c r="J17" i="3"/>
  <c r="K17" i="3" s="1"/>
  <c r="H17" i="3"/>
  <c r="I17" i="3" s="1"/>
  <c r="B18" i="3"/>
  <c r="C19" i="11" l="1"/>
  <c r="D20" i="11" s="1"/>
  <c r="F18" i="11"/>
  <c r="B19" i="11"/>
  <c r="H18" i="10"/>
  <c r="I18" i="10" s="1"/>
  <c r="J18" i="10"/>
  <c r="K18" i="10" s="1"/>
  <c r="B19" i="10"/>
  <c r="F18" i="10"/>
  <c r="C19" i="10"/>
  <c r="D20" i="10" s="1"/>
  <c r="J18" i="9"/>
  <c r="K18" i="9" s="1"/>
  <c r="H18" i="9"/>
  <c r="I18" i="9" s="1"/>
  <c r="E20" i="11"/>
  <c r="E19" i="10"/>
  <c r="E20" i="10" s="1"/>
  <c r="H18" i="3"/>
  <c r="I18" i="3" s="1"/>
  <c r="F18" i="3"/>
  <c r="C19" i="3"/>
  <c r="D20" i="3" s="1"/>
  <c r="J18" i="3"/>
  <c r="K18" i="3" s="1"/>
  <c r="B19" i="3"/>
  <c r="E19" i="9"/>
  <c r="F18" i="9"/>
  <c r="C19" i="9"/>
  <c r="D20" i="9" s="1"/>
  <c r="B19" i="9"/>
  <c r="E19" i="3"/>
  <c r="C20" i="11" l="1"/>
  <c r="D21" i="11" s="1"/>
  <c r="F19" i="11"/>
  <c r="B20" i="11"/>
  <c r="E20" i="3"/>
  <c r="J19" i="9"/>
  <c r="K19" i="9" s="1"/>
  <c r="H19" i="9"/>
  <c r="I19" i="9" s="1"/>
  <c r="J19" i="10"/>
  <c r="K19" i="10" s="1"/>
  <c r="H19" i="10"/>
  <c r="I19" i="10" s="1"/>
  <c r="C20" i="10"/>
  <c r="D21" i="10" s="1"/>
  <c r="B20" i="10"/>
  <c r="F19" i="10"/>
  <c r="E20" i="9"/>
  <c r="B20" i="3"/>
  <c r="H19" i="3"/>
  <c r="I19" i="3" s="1"/>
  <c r="F19" i="3"/>
  <c r="J19" i="3"/>
  <c r="K19" i="3" s="1"/>
  <c r="C20" i="3"/>
  <c r="D21" i="3" s="1"/>
  <c r="C20" i="9"/>
  <c r="D21" i="9" s="1"/>
  <c r="F19" i="9"/>
  <c r="B20" i="9"/>
  <c r="C21" i="11" l="1"/>
  <c r="D22" i="11" s="1"/>
  <c r="F20" i="11"/>
  <c r="B21" i="11"/>
  <c r="J20" i="10"/>
  <c r="K20" i="10" s="1"/>
  <c r="H20" i="10"/>
  <c r="I20" i="10" s="1"/>
  <c r="C21" i="10"/>
  <c r="D22" i="10" s="1"/>
  <c r="B21" i="10"/>
  <c r="F20" i="10"/>
  <c r="J20" i="9"/>
  <c r="K20" i="9" s="1"/>
  <c r="H20" i="9"/>
  <c r="I20" i="9" s="1"/>
  <c r="E21" i="11"/>
  <c r="E22" i="11" s="1"/>
  <c r="E21" i="10"/>
  <c r="J20" i="3"/>
  <c r="K20" i="3" s="1"/>
  <c r="H20" i="3"/>
  <c r="I20" i="3" s="1"/>
  <c r="F20" i="3"/>
  <c r="C21" i="3"/>
  <c r="D22" i="3" s="1"/>
  <c r="B21" i="3"/>
  <c r="C21" i="9"/>
  <c r="D22" i="9" s="1"/>
  <c r="F20" i="9"/>
  <c r="B21" i="9"/>
  <c r="E21" i="3"/>
  <c r="E21" i="9"/>
  <c r="C22" i="11" l="1"/>
  <c r="D23" i="11" s="1"/>
  <c r="F21" i="11"/>
  <c r="B22" i="11"/>
  <c r="J21" i="9"/>
  <c r="K21" i="9" s="1"/>
  <c r="H21" i="9"/>
  <c r="I21" i="9" s="1"/>
  <c r="E22" i="10"/>
  <c r="E23" i="10" s="1"/>
  <c r="J21" i="10"/>
  <c r="K21" i="10" s="1"/>
  <c r="H21" i="10"/>
  <c r="I21" i="10" s="1"/>
  <c r="C22" i="10"/>
  <c r="D23" i="10" s="1"/>
  <c r="B22" i="10"/>
  <c r="F21" i="10"/>
  <c r="E23" i="11"/>
  <c r="E22" i="9"/>
  <c r="E22" i="3"/>
  <c r="J21" i="3"/>
  <c r="K21" i="3" s="1"/>
  <c r="H21" i="3"/>
  <c r="I21" i="3" s="1"/>
  <c r="F21" i="3"/>
  <c r="C22" i="3"/>
  <c r="D23" i="3" s="1"/>
  <c r="B22" i="3"/>
  <c r="C22" i="9"/>
  <c r="D23" i="9" s="1"/>
  <c r="F21" i="9"/>
  <c r="B22" i="9"/>
  <c r="F22" i="11" l="1"/>
  <c r="C23" i="11"/>
  <c r="D24" i="11" s="1"/>
  <c r="B23" i="11"/>
  <c r="E24" i="11"/>
  <c r="J22" i="10"/>
  <c r="K22" i="10" s="1"/>
  <c r="H22" i="10"/>
  <c r="I22" i="10" s="1"/>
  <c r="C23" i="10"/>
  <c r="D24" i="10" s="1"/>
  <c r="F22" i="10"/>
  <c r="B23" i="10"/>
  <c r="J22" i="9"/>
  <c r="K22" i="9" s="1"/>
  <c r="H22" i="9"/>
  <c r="I22" i="9" s="1"/>
  <c r="E24" i="10"/>
  <c r="C23" i="9"/>
  <c r="D24" i="9" s="1"/>
  <c r="F22" i="9"/>
  <c r="B23" i="9"/>
  <c r="E23" i="3"/>
  <c r="H22" i="3"/>
  <c r="I22" i="3" s="1"/>
  <c r="J22" i="3"/>
  <c r="K22" i="3" s="1"/>
  <c r="F22" i="3"/>
  <c r="C23" i="3"/>
  <c r="D24" i="3" s="1"/>
  <c r="B23" i="3"/>
  <c r="E23" i="9"/>
  <c r="J23" i="10" l="1"/>
  <c r="K23" i="10" s="1"/>
  <c r="H23" i="10"/>
  <c r="I23" i="10" s="1"/>
  <c r="F23" i="10"/>
  <c r="C24" i="10"/>
  <c r="D25" i="10" s="1"/>
  <c r="B24" i="10"/>
  <c r="C24" i="11"/>
  <c r="D25" i="11" s="1"/>
  <c r="F23" i="11"/>
  <c r="B24" i="11"/>
  <c r="E24" i="9"/>
  <c r="E24" i="3"/>
  <c r="E25" i="11"/>
  <c r="H23" i="9"/>
  <c r="I23" i="9" s="1"/>
  <c r="J23" i="9"/>
  <c r="K23" i="9" s="1"/>
  <c r="F23" i="3"/>
  <c r="J23" i="3"/>
  <c r="K23" i="3" s="1"/>
  <c r="H23" i="3"/>
  <c r="I23" i="3" s="1"/>
  <c r="B24" i="3"/>
  <c r="C24" i="3"/>
  <c r="D25" i="3" s="1"/>
  <c r="C24" i="9"/>
  <c r="D25" i="9" s="1"/>
  <c r="F23" i="9"/>
  <c r="B24" i="9"/>
  <c r="E25" i="3" l="1"/>
  <c r="C25" i="11"/>
  <c r="D26" i="11" s="1"/>
  <c r="F24" i="11"/>
  <c r="B25" i="11"/>
  <c r="J24" i="9"/>
  <c r="K24" i="9" s="1"/>
  <c r="H24" i="9"/>
  <c r="I24" i="9" s="1"/>
  <c r="J24" i="10"/>
  <c r="K24" i="10" s="1"/>
  <c r="H24" i="10"/>
  <c r="I24" i="10" s="1"/>
  <c r="B25" i="10"/>
  <c r="F24" i="10"/>
  <c r="C25" i="10"/>
  <c r="D26" i="10" s="1"/>
  <c r="E25" i="10"/>
  <c r="E26" i="10" s="1"/>
  <c r="E25" i="9"/>
  <c r="C25" i="9"/>
  <c r="D26" i="9" s="1"/>
  <c r="F24" i="9"/>
  <c r="B25" i="9"/>
  <c r="J24" i="3"/>
  <c r="K24" i="3" s="1"/>
  <c r="F24" i="3"/>
  <c r="H24" i="3"/>
  <c r="I24" i="3" s="1"/>
  <c r="B25" i="3"/>
  <c r="C25" i="3"/>
  <c r="D26" i="3" s="1"/>
  <c r="C26" i="11" l="1"/>
  <c r="D27" i="11" s="1"/>
  <c r="F25" i="11"/>
  <c r="B26" i="11"/>
  <c r="J25" i="9"/>
  <c r="K25" i="9" s="1"/>
  <c r="H25" i="9"/>
  <c r="I25" i="9" s="1"/>
  <c r="H25" i="10"/>
  <c r="I25" i="10" s="1"/>
  <c r="J25" i="10"/>
  <c r="K25" i="10" s="1"/>
  <c r="F25" i="10"/>
  <c r="C26" i="10"/>
  <c r="D27" i="10" s="1"/>
  <c r="B26" i="10"/>
  <c r="E26" i="11"/>
  <c r="C26" i="9"/>
  <c r="D27" i="9" s="1"/>
  <c r="F25" i="9"/>
  <c r="B26" i="9"/>
  <c r="H25" i="3"/>
  <c r="I25" i="3" s="1"/>
  <c r="J25" i="3"/>
  <c r="K25" i="3" s="1"/>
  <c r="F25" i="3"/>
  <c r="B26" i="3"/>
  <c r="C26" i="3"/>
  <c r="D27" i="3" s="1"/>
  <c r="E26" i="3"/>
  <c r="E26" i="9"/>
  <c r="E27" i="9" s="1"/>
  <c r="F26" i="11" l="1"/>
  <c r="C27" i="11"/>
  <c r="D28" i="11" s="1"/>
  <c r="B27" i="11"/>
  <c r="E27" i="3"/>
  <c r="J26" i="9"/>
  <c r="K26" i="9" s="1"/>
  <c r="H26" i="9"/>
  <c r="I26" i="9" s="1"/>
  <c r="E27" i="11"/>
  <c r="J26" i="10"/>
  <c r="K26" i="10" s="1"/>
  <c r="H26" i="10"/>
  <c r="I26" i="10" s="1"/>
  <c r="F26" i="10"/>
  <c r="C27" i="10"/>
  <c r="D28" i="10" s="1"/>
  <c r="B27" i="10"/>
  <c r="E27" i="10"/>
  <c r="C27" i="9"/>
  <c r="D28" i="9" s="1"/>
  <c r="F26" i="9"/>
  <c r="B27" i="9"/>
  <c r="F26" i="3"/>
  <c r="J26" i="3"/>
  <c r="K26" i="3" s="1"/>
  <c r="H26" i="3"/>
  <c r="I26" i="3" s="1"/>
  <c r="B27" i="3"/>
  <c r="C27" i="3"/>
  <c r="D28" i="3" s="1"/>
  <c r="C28" i="11" l="1"/>
  <c r="D29" i="11" s="1"/>
  <c r="F27" i="11"/>
  <c r="B28" i="11"/>
  <c r="J27" i="9"/>
  <c r="K27" i="9" s="1"/>
  <c r="H27" i="9"/>
  <c r="I27" i="9" s="1"/>
  <c r="E28" i="10"/>
  <c r="E28" i="11"/>
  <c r="J27" i="10"/>
  <c r="K27" i="10" s="1"/>
  <c r="H27" i="10"/>
  <c r="I27" i="10" s="1"/>
  <c r="F27" i="10"/>
  <c r="C28" i="10"/>
  <c r="D29" i="10" s="1"/>
  <c r="B28" i="10"/>
  <c r="C28" i="9"/>
  <c r="D29" i="9" s="1"/>
  <c r="F27" i="9"/>
  <c r="B28" i="9"/>
  <c r="J27" i="3"/>
  <c r="K27" i="3" s="1"/>
  <c r="H27" i="3"/>
  <c r="I27" i="3" s="1"/>
  <c r="F27" i="3"/>
  <c r="C28" i="3"/>
  <c r="D29" i="3" s="1"/>
  <c r="B28" i="3"/>
  <c r="E28" i="9"/>
  <c r="E28" i="3"/>
  <c r="C29" i="11" l="1"/>
  <c r="D30" i="11" s="1"/>
  <c r="F28" i="11"/>
  <c r="B29" i="11"/>
  <c r="E29" i="3"/>
  <c r="J28" i="9"/>
  <c r="K28" i="9" s="1"/>
  <c r="H28" i="9"/>
  <c r="I28" i="9" s="1"/>
  <c r="E29" i="11"/>
  <c r="E30" i="11" s="1"/>
  <c r="E29" i="9"/>
  <c r="J28" i="10"/>
  <c r="K28" i="10" s="1"/>
  <c r="H28" i="10"/>
  <c r="I28" i="10" s="1"/>
  <c r="B29" i="10"/>
  <c r="F28" i="10"/>
  <c r="C29" i="10"/>
  <c r="D30" i="10" s="1"/>
  <c r="E29" i="10"/>
  <c r="C29" i="9"/>
  <c r="D30" i="9" s="1"/>
  <c r="F28" i="9"/>
  <c r="B29" i="9"/>
  <c r="E30" i="9"/>
  <c r="H28" i="3"/>
  <c r="I28" i="3" s="1"/>
  <c r="J28" i="3"/>
  <c r="K28" i="3" s="1"/>
  <c r="F28" i="3"/>
  <c r="B29" i="3"/>
  <c r="C29" i="3"/>
  <c r="D30" i="3" s="1"/>
  <c r="H29" i="9" l="1"/>
  <c r="I29" i="9" s="1"/>
  <c r="J29" i="9"/>
  <c r="K29" i="9" s="1"/>
  <c r="C30" i="11"/>
  <c r="D31" i="11" s="1"/>
  <c r="F29" i="11"/>
  <c r="B30" i="11"/>
  <c r="E30" i="10"/>
  <c r="E31" i="11"/>
  <c r="J29" i="10"/>
  <c r="K29" i="10" s="1"/>
  <c r="H29" i="10"/>
  <c r="I29" i="10" s="1"/>
  <c r="F29" i="10"/>
  <c r="C30" i="10"/>
  <c r="D31" i="10" s="1"/>
  <c r="B30" i="10"/>
  <c r="H29" i="3"/>
  <c r="I29" i="3" s="1"/>
  <c r="F29" i="3"/>
  <c r="J29" i="3"/>
  <c r="K29" i="3" s="1"/>
  <c r="B30" i="3"/>
  <c r="C30" i="3"/>
  <c r="D31" i="3" s="1"/>
  <c r="C30" i="9"/>
  <c r="D31" i="9" s="1"/>
  <c r="F29" i="9"/>
  <c r="B30" i="9"/>
  <c r="E30" i="3"/>
  <c r="J30" i="10" l="1"/>
  <c r="K30" i="10" s="1"/>
  <c r="H30" i="10"/>
  <c r="I30" i="10" s="1"/>
  <c r="F30" i="10"/>
  <c r="B31" i="10"/>
  <c r="C31" i="10"/>
  <c r="D32" i="10" s="1"/>
  <c r="E31" i="10"/>
  <c r="J30" i="9"/>
  <c r="K30" i="9" s="1"/>
  <c r="H30" i="9"/>
  <c r="I30" i="9" s="1"/>
  <c r="F30" i="11"/>
  <c r="C31" i="11"/>
  <c r="D32" i="11" s="1"/>
  <c r="B31" i="11"/>
  <c r="E31" i="9"/>
  <c r="E31" i="3"/>
  <c r="C31" i="9"/>
  <c r="D32" i="9" s="1"/>
  <c r="F30" i="9"/>
  <c r="B31" i="9"/>
  <c r="F30" i="3"/>
  <c r="J30" i="3"/>
  <c r="K30" i="3" s="1"/>
  <c r="H30" i="3"/>
  <c r="I30" i="3" s="1"/>
  <c r="B31" i="3"/>
  <c r="C31" i="3"/>
  <c r="D32" i="3" s="1"/>
  <c r="H31" i="10" l="1"/>
  <c r="I31" i="10" s="1"/>
  <c r="J31" i="10"/>
  <c r="K31" i="10" s="1"/>
  <c r="F31" i="10"/>
  <c r="C32" i="10"/>
  <c r="D33" i="10" s="1"/>
  <c r="B32" i="10"/>
  <c r="J31" i="9"/>
  <c r="K31" i="9" s="1"/>
  <c r="H31" i="9"/>
  <c r="I31" i="9" s="1"/>
  <c r="C32" i="11"/>
  <c r="D33" i="11" s="1"/>
  <c r="F31" i="11"/>
  <c r="B32" i="11"/>
  <c r="E32" i="10"/>
  <c r="E32" i="11"/>
  <c r="E32" i="3"/>
  <c r="H31" i="3"/>
  <c r="I31" i="3" s="1"/>
  <c r="J31" i="3"/>
  <c r="K31" i="3" s="1"/>
  <c r="F31" i="3"/>
  <c r="B32" i="3"/>
  <c r="C32" i="3"/>
  <c r="D33" i="3" s="1"/>
  <c r="C32" i="9"/>
  <c r="D33" i="9" s="1"/>
  <c r="F31" i="9"/>
  <c r="B32" i="9"/>
  <c r="E32" i="9"/>
  <c r="J32" i="10" l="1"/>
  <c r="K32" i="10" s="1"/>
  <c r="H32" i="10"/>
  <c r="I32" i="10" s="1"/>
  <c r="C33" i="10"/>
  <c r="D34" i="10" s="1"/>
  <c r="B33" i="10"/>
  <c r="F32" i="10"/>
  <c r="C33" i="11"/>
  <c r="D34" i="11" s="1"/>
  <c r="F32" i="11"/>
  <c r="B33" i="11"/>
  <c r="E33" i="9"/>
  <c r="E33" i="11"/>
  <c r="E34" i="11" s="1"/>
  <c r="J32" i="9"/>
  <c r="K32" i="9" s="1"/>
  <c r="H32" i="9"/>
  <c r="I32" i="9" s="1"/>
  <c r="E33" i="10"/>
  <c r="E34" i="10" s="1"/>
  <c r="C33" i="9"/>
  <c r="D34" i="9" s="1"/>
  <c r="F32" i="9"/>
  <c r="B33" i="9"/>
  <c r="J32" i="3"/>
  <c r="K32" i="3" s="1"/>
  <c r="H32" i="3"/>
  <c r="I32" i="3" s="1"/>
  <c r="F32" i="3"/>
  <c r="B33" i="3"/>
  <c r="C33" i="3"/>
  <c r="D34" i="3" s="1"/>
  <c r="E33" i="3"/>
  <c r="J33" i="9" l="1"/>
  <c r="K33" i="9" s="1"/>
  <c r="H33" i="9"/>
  <c r="I33" i="9" s="1"/>
  <c r="C34" i="11"/>
  <c r="D35" i="11" s="1"/>
  <c r="F33" i="11"/>
  <c r="B34" i="11"/>
  <c r="J33" i="10"/>
  <c r="K33" i="10" s="1"/>
  <c r="H33" i="10"/>
  <c r="I33" i="10" s="1"/>
  <c r="C34" i="10"/>
  <c r="D35" i="10" s="1"/>
  <c r="B34" i="10"/>
  <c r="F33" i="10"/>
  <c r="E34" i="3"/>
  <c r="E35" i="3" s="1"/>
  <c r="C34" i="9"/>
  <c r="D35" i="9" s="1"/>
  <c r="F33" i="9"/>
  <c r="B34" i="9"/>
  <c r="J33" i="3"/>
  <c r="K33" i="3" s="1"/>
  <c r="F33" i="3"/>
  <c r="H33" i="3"/>
  <c r="I33" i="3" s="1"/>
  <c r="B34" i="3"/>
  <c r="C34" i="3"/>
  <c r="D35" i="3" s="1"/>
  <c r="E34" i="9"/>
  <c r="E35" i="9" s="1"/>
  <c r="J34" i="10" l="1"/>
  <c r="K34" i="10" s="1"/>
  <c r="H34" i="10"/>
  <c r="I34" i="10" s="1"/>
  <c r="E35" i="10"/>
  <c r="F34" i="10"/>
  <c r="C35" i="10"/>
  <c r="D36" i="10" s="1"/>
  <c r="B35" i="10"/>
  <c r="J34" i="9"/>
  <c r="K34" i="9" s="1"/>
  <c r="H34" i="9"/>
  <c r="I34" i="9" s="1"/>
  <c r="E35" i="11"/>
  <c r="F34" i="11"/>
  <c r="C35" i="11"/>
  <c r="D36" i="11" s="1"/>
  <c r="B35" i="11"/>
  <c r="C35" i="9"/>
  <c r="D36" i="9" s="1"/>
  <c r="F34" i="9"/>
  <c r="B35" i="9"/>
  <c r="H34" i="3"/>
  <c r="I34" i="3" s="1"/>
  <c r="J34" i="3"/>
  <c r="K34" i="3" s="1"/>
  <c r="F34" i="3"/>
  <c r="B35" i="3"/>
  <c r="C35" i="3"/>
  <c r="D36" i="3" s="1"/>
  <c r="H35" i="9" l="1"/>
  <c r="I35" i="9" s="1"/>
  <c r="J35" i="9"/>
  <c r="K35" i="9" s="1"/>
  <c r="E36" i="11"/>
  <c r="E36" i="10"/>
  <c r="C36" i="11"/>
  <c r="D37" i="11" s="1"/>
  <c r="F35" i="11"/>
  <c r="B36" i="11"/>
  <c r="J35" i="10"/>
  <c r="K35" i="10" s="1"/>
  <c r="H35" i="10"/>
  <c r="I35" i="10" s="1"/>
  <c r="B36" i="10"/>
  <c r="F35" i="10"/>
  <c r="C36" i="10"/>
  <c r="D37" i="10" s="1"/>
  <c r="E36" i="9"/>
  <c r="F35" i="3"/>
  <c r="J35" i="3"/>
  <c r="K35" i="3" s="1"/>
  <c r="H35" i="3"/>
  <c r="I35" i="3" s="1"/>
  <c r="B36" i="3"/>
  <c r="C36" i="3"/>
  <c r="D37" i="3" s="1"/>
  <c r="C36" i="9"/>
  <c r="D37" i="9" s="1"/>
  <c r="F35" i="9"/>
  <c r="B36" i="9"/>
  <c r="E36" i="3"/>
  <c r="E37" i="10" l="1"/>
  <c r="J36" i="10"/>
  <c r="K36" i="10" s="1"/>
  <c r="H36" i="10"/>
  <c r="I36" i="10" s="1"/>
  <c r="B37" i="10"/>
  <c r="C37" i="10"/>
  <c r="D38" i="10" s="1"/>
  <c r="F36" i="10"/>
  <c r="J36" i="9"/>
  <c r="K36" i="9" s="1"/>
  <c r="H36" i="9"/>
  <c r="I36" i="9" s="1"/>
  <c r="C37" i="11"/>
  <c r="D38" i="11" s="1"/>
  <c r="F36" i="11"/>
  <c r="B37" i="11"/>
  <c r="E37" i="11"/>
  <c r="E38" i="11" s="1"/>
  <c r="E37" i="3"/>
  <c r="H36" i="3"/>
  <c r="I36" i="3" s="1"/>
  <c r="F36" i="3"/>
  <c r="J36" i="3"/>
  <c r="K36" i="3" s="1"/>
  <c r="B37" i="3"/>
  <c r="C37" i="3"/>
  <c r="D38" i="3" s="1"/>
  <c r="C37" i="9"/>
  <c r="D38" i="9" s="1"/>
  <c r="F36" i="9"/>
  <c r="B37" i="9"/>
  <c r="E37" i="9"/>
  <c r="E38" i="9" s="1"/>
  <c r="H37" i="10" l="1"/>
  <c r="I37" i="10" s="1"/>
  <c r="J37" i="10"/>
  <c r="K37" i="10" s="1"/>
  <c r="F37" i="10"/>
  <c r="C38" i="10"/>
  <c r="D39" i="10" s="1"/>
  <c r="B38" i="10"/>
  <c r="J37" i="9"/>
  <c r="K37" i="9" s="1"/>
  <c r="H37" i="9"/>
  <c r="I37" i="9" s="1"/>
  <c r="C38" i="11"/>
  <c r="D39" i="11" s="1"/>
  <c r="F37" i="11"/>
  <c r="B38" i="11"/>
  <c r="E39" i="11" s="1"/>
  <c r="E38" i="10"/>
  <c r="E38" i="3"/>
  <c r="C38" i="9"/>
  <c r="D39" i="9" s="1"/>
  <c r="F37" i="9"/>
  <c r="B38" i="9"/>
  <c r="H37" i="3"/>
  <c r="I37" i="3" s="1"/>
  <c r="F37" i="3"/>
  <c r="J37" i="3"/>
  <c r="K37" i="3" s="1"/>
  <c r="C38" i="3"/>
  <c r="D39" i="3" s="1"/>
  <c r="B38" i="3"/>
  <c r="E39" i="3"/>
  <c r="J38" i="10" l="1"/>
  <c r="K38" i="10" s="1"/>
  <c r="H38" i="10"/>
  <c r="I38" i="10" s="1"/>
  <c r="C39" i="10"/>
  <c r="D40" i="10" s="1"/>
  <c r="B39" i="10"/>
  <c r="F38" i="10"/>
  <c r="E39" i="10"/>
  <c r="H38" i="9"/>
  <c r="I38" i="9" s="1"/>
  <c r="J38" i="9"/>
  <c r="K38" i="9" s="1"/>
  <c r="F38" i="11"/>
  <c r="C39" i="11"/>
  <c r="D40" i="11" s="1"/>
  <c r="B39" i="11"/>
  <c r="J38" i="3"/>
  <c r="K38" i="3" s="1"/>
  <c r="H38" i="3"/>
  <c r="I38" i="3" s="1"/>
  <c r="F38" i="3"/>
  <c r="B39" i="3"/>
  <c r="C39" i="3"/>
  <c r="D40" i="3" s="1"/>
  <c r="C39" i="9"/>
  <c r="D40" i="9" s="1"/>
  <c r="F38" i="9"/>
  <c r="B39" i="9"/>
  <c r="E39" i="9"/>
  <c r="E40" i="9" l="1"/>
  <c r="J39" i="10"/>
  <c r="K39" i="10" s="1"/>
  <c r="H39" i="10"/>
  <c r="I39" i="10" s="1"/>
  <c r="B40" i="10"/>
  <c r="C40" i="10"/>
  <c r="D41" i="10" s="1"/>
  <c r="F39" i="10"/>
  <c r="C40" i="11"/>
  <c r="D41" i="11" s="1"/>
  <c r="F39" i="11"/>
  <c r="B40" i="11"/>
  <c r="J39" i="9"/>
  <c r="K39" i="9" s="1"/>
  <c r="H39" i="9"/>
  <c r="I39" i="9" s="1"/>
  <c r="E40" i="10"/>
  <c r="E40" i="11"/>
  <c r="E41" i="11" s="1"/>
  <c r="C40" i="9"/>
  <c r="D41" i="9" s="1"/>
  <c r="F39" i="9"/>
  <c r="B40" i="9"/>
  <c r="J39" i="3"/>
  <c r="K39" i="3" s="1"/>
  <c r="H39" i="3"/>
  <c r="I39" i="3" s="1"/>
  <c r="F39" i="3"/>
  <c r="B40" i="3"/>
  <c r="C40" i="3"/>
  <c r="D41" i="3" s="1"/>
  <c r="E40" i="3"/>
  <c r="C41" i="11" l="1"/>
  <c r="D42" i="11" s="1"/>
  <c r="F40" i="11"/>
  <c r="B41" i="11"/>
  <c r="J40" i="9"/>
  <c r="K40" i="9" s="1"/>
  <c r="H40" i="9"/>
  <c r="I40" i="9" s="1"/>
  <c r="J40" i="10"/>
  <c r="K40" i="10" s="1"/>
  <c r="H40" i="10"/>
  <c r="I40" i="10" s="1"/>
  <c r="C41" i="10"/>
  <c r="D42" i="10" s="1"/>
  <c r="B41" i="10"/>
  <c r="F40" i="10"/>
  <c r="E41" i="10"/>
  <c r="E41" i="3"/>
  <c r="C41" i="9"/>
  <c r="D42" i="9" s="1"/>
  <c r="F40" i="9"/>
  <c r="B41" i="9"/>
  <c r="H40" i="3"/>
  <c r="I40" i="3" s="1"/>
  <c r="J40" i="3"/>
  <c r="K40" i="3" s="1"/>
  <c r="F40" i="3"/>
  <c r="C41" i="3"/>
  <c r="D42" i="3" s="1"/>
  <c r="B41" i="3"/>
  <c r="E41" i="9"/>
  <c r="E42" i="9" s="1"/>
  <c r="J41" i="10" l="1"/>
  <c r="K41" i="10" s="1"/>
  <c r="H41" i="10"/>
  <c r="I41" i="10" s="1"/>
  <c r="F41" i="10"/>
  <c r="B42" i="10"/>
  <c r="C42" i="10"/>
  <c r="D43" i="10" s="1"/>
  <c r="C42" i="11"/>
  <c r="D43" i="11" s="1"/>
  <c r="F41" i="11"/>
  <c r="B42" i="11"/>
  <c r="H41" i="9"/>
  <c r="I41" i="9" s="1"/>
  <c r="J41" i="9"/>
  <c r="K41" i="9" s="1"/>
  <c r="E42" i="10"/>
  <c r="E42" i="11"/>
  <c r="C42" i="9"/>
  <c r="D43" i="9" s="1"/>
  <c r="F41" i="9"/>
  <c r="B42" i="9"/>
  <c r="E43" i="9" s="1"/>
  <c r="E42" i="3"/>
  <c r="F41" i="3"/>
  <c r="J41" i="3"/>
  <c r="K41" i="3" s="1"/>
  <c r="H41" i="3"/>
  <c r="I41" i="3" s="1"/>
  <c r="B42" i="3"/>
  <c r="C42" i="3"/>
  <c r="D43" i="3" s="1"/>
  <c r="F42" i="11" l="1"/>
  <c r="C43" i="11"/>
  <c r="D44" i="11" s="1"/>
  <c r="B43" i="11"/>
  <c r="J42" i="10"/>
  <c r="K42" i="10" s="1"/>
  <c r="H42" i="10"/>
  <c r="I42" i="10" s="1"/>
  <c r="C43" i="10"/>
  <c r="D44" i="10" s="1"/>
  <c r="B43" i="10"/>
  <c r="F42" i="10"/>
  <c r="J42" i="9"/>
  <c r="K42" i="9" s="1"/>
  <c r="H42" i="9"/>
  <c r="I42" i="9" s="1"/>
  <c r="E43" i="11"/>
  <c r="E43" i="10"/>
  <c r="E44" i="10" s="1"/>
  <c r="C43" i="9"/>
  <c r="D44" i="9" s="1"/>
  <c r="F42" i="9"/>
  <c r="B43" i="9"/>
  <c r="J42" i="3"/>
  <c r="K42" i="3" s="1"/>
  <c r="F42" i="3"/>
  <c r="H42" i="3"/>
  <c r="I42" i="3" s="1"/>
  <c r="C43" i="3"/>
  <c r="D44" i="3" s="1"/>
  <c r="B43" i="3"/>
  <c r="E43" i="3"/>
  <c r="C44" i="11" l="1"/>
  <c r="D45" i="11" s="1"/>
  <c r="F43" i="11"/>
  <c r="B44" i="11"/>
  <c r="J43" i="9"/>
  <c r="K43" i="9" s="1"/>
  <c r="H43" i="9"/>
  <c r="I43" i="9" s="1"/>
  <c r="J43" i="10"/>
  <c r="K43" i="10" s="1"/>
  <c r="H43" i="10"/>
  <c r="I43" i="10" s="1"/>
  <c r="F43" i="10"/>
  <c r="C44" i="10"/>
  <c r="D45" i="10" s="1"/>
  <c r="B44" i="10"/>
  <c r="E44" i="11"/>
  <c r="H43" i="3"/>
  <c r="I43" i="3" s="1"/>
  <c r="J43" i="3"/>
  <c r="K43" i="3" s="1"/>
  <c r="F43" i="3"/>
  <c r="C44" i="3"/>
  <c r="D45" i="3" s="1"/>
  <c r="B44" i="3"/>
  <c r="C44" i="9"/>
  <c r="D45" i="9" s="1"/>
  <c r="F43" i="9"/>
  <c r="B44" i="9"/>
  <c r="E44" i="3"/>
  <c r="E44" i="9"/>
  <c r="E45" i="9" l="1"/>
  <c r="C45" i="11"/>
  <c r="D46" i="11" s="1"/>
  <c r="F44" i="11"/>
  <c r="B45" i="11"/>
  <c r="H44" i="9"/>
  <c r="I44" i="9" s="1"/>
  <c r="J44" i="9"/>
  <c r="K44" i="9" s="1"/>
  <c r="E45" i="11"/>
  <c r="J44" i="10"/>
  <c r="K44" i="10" s="1"/>
  <c r="H44" i="10"/>
  <c r="I44" i="10" s="1"/>
  <c r="C45" i="10"/>
  <c r="D46" i="10" s="1"/>
  <c r="B45" i="10"/>
  <c r="F44" i="10"/>
  <c r="E45" i="10"/>
  <c r="E45" i="3"/>
  <c r="J44" i="3"/>
  <c r="K44" i="3" s="1"/>
  <c r="H44" i="3"/>
  <c r="I44" i="3" s="1"/>
  <c r="F44" i="3"/>
  <c r="B45" i="3"/>
  <c r="E46" i="3" s="1"/>
  <c r="C45" i="3"/>
  <c r="D46" i="3" s="1"/>
  <c r="C45" i="9"/>
  <c r="D46" i="9" s="1"/>
  <c r="F44" i="9"/>
  <c r="B45" i="9"/>
  <c r="C46" i="11" l="1"/>
  <c r="D47" i="11" s="1"/>
  <c r="F45" i="11"/>
  <c r="B46" i="11"/>
  <c r="E46" i="10"/>
  <c r="E46" i="11"/>
  <c r="J45" i="9"/>
  <c r="K45" i="9" s="1"/>
  <c r="H45" i="9"/>
  <c r="I45" i="9" s="1"/>
  <c r="J45" i="10"/>
  <c r="K45" i="10" s="1"/>
  <c r="H45" i="10"/>
  <c r="I45" i="10" s="1"/>
  <c r="C46" i="10"/>
  <c r="D47" i="10" s="1"/>
  <c r="B46" i="10"/>
  <c r="F45" i="10"/>
  <c r="J45" i="3"/>
  <c r="K45" i="3" s="1"/>
  <c r="F45" i="3"/>
  <c r="H45" i="3"/>
  <c r="I45" i="3" s="1"/>
  <c r="C46" i="3"/>
  <c r="D47" i="3" s="1"/>
  <c r="B46" i="3"/>
  <c r="C46" i="9"/>
  <c r="D47" i="9" s="1"/>
  <c r="F45" i="9"/>
  <c r="B46" i="9"/>
  <c r="E46" i="9"/>
  <c r="F46" i="11" l="1"/>
  <c r="C47" i="11"/>
  <c r="D48" i="11" s="1"/>
  <c r="B47" i="11"/>
  <c r="E47" i="10"/>
  <c r="J46" i="9"/>
  <c r="K46" i="9" s="1"/>
  <c r="H46" i="9"/>
  <c r="I46" i="9" s="1"/>
  <c r="J46" i="10"/>
  <c r="K46" i="10" s="1"/>
  <c r="H46" i="10"/>
  <c r="I46" i="10" s="1"/>
  <c r="F46" i="10"/>
  <c r="C47" i="10"/>
  <c r="D48" i="10" s="1"/>
  <c r="B47" i="10"/>
  <c r="E47" i="11"/>
  <c r="E48" i="11" s="1"/>
  <c r="E47" i="9"/>
  <c r="H46" i="3"/>
  <c r="I46" i="3" s="1"/>
  <c r="J46" i="3"/>
  <c r="K46" i="3" s="1"/>
  <c r="F46" i="3"/>
  <c r="C47" i="3"/>
  <c r="D48" i="3" s="1"/>
  <c r="B47" i="3"/>
  <c r="C47" i="9"/>
  <c r="D48" i="9" s="1"/>
  <c r="F46" i="9"/>
  <c r="B47" i="9"/>
  <c r="E47" i="3"/>
  <c r="C48" i="11" l="1"/>
  <c r="D49" i="11" s="1"/>
  <c r="F47" i="11"/>
  <c r="B48" i="11"/>
  <c r="E48" i="10"/>
  <c r="E49" i="10" s="1"/>
  <c r="H47" i="9"/>
  <c r="I47" i="9" s="1"/>
  <c r="J47" i="9"/>
  <c r="K47" i="9" s="1"/>
  <c r="J47" i="10"/>
  <c r="K47" i="10" s="1"/>
  <c r="H47" i="10"/>
  <c r="I47" i="10" s="1"/>
  <c r="F47" i="10"/>
  <c r="C48" i="10"/>
  <c r="D49" i="10" s="1"/>
  <c r="B48" i="10"/>
  <c r="E48" i="9"/>
  <c r="E48" i="3"/>
  <c r="F47" i="3"/>
  <c r="J47" i="3"/>
  <c r="K47" i="3" s="1"/>
  <c r="H47" i="3"/>
  <c r="I47" i="3" s="1"/>
  <c r="B48" i="3"/>
  <c r="C48" i="3"/>
  <c r="D49" i="3" s="1"/>
  <c r="C48" i="9"/>
  <c r="D49" i="9" s="1"/>
  <c r="F47" i="9"/>
  <c r="B48" i="9"/>
  <c r="C49" i="11" l="1"/>
  <c r="D50" i="11" s="1"/>
  <c r="F48" i="11"/>
  <c r="B49" i="11"/>
  <c r="E49" i="11"/>
  <c r="J48" i="9"/>
  <c r="K48" i="9" s="1"/>
  <c r="H48" i="9"/>
  <c r="I48" i="9" s="1"/>
  <c r="J48" i="10"/>
  <c r="K48" i="10" s="1"/>
  <c r="H48" i="10"/>
  <c r="I48" i="10" s="1"/>
  <c r="B49" i="10"/>
  <c r="F48" i="10"/>
  <c r="C49" i="10"/>
  <c r="D50" i="10" s="1"/>
  <c r="C49" i="9"/>
  <c r="D50" i="9" s="1"/>
  <c r="F48" i="9"/>
  <c r="B49" i="9"/>
  <c r="J48" i="3"/>
  <c r="K48" i="3" s="1"/>
  <c r="H48" i="3"/>
  <c r="I48" i="3" s="1"/>
  <c r="F48" i="3"/>
  <c r="B49" i="3"/>
  <c r="C49" i="3"/>
  <c r="D50" i="3" s="1"/>
  <c r="E49" i="3"/>
  <c r="E49" i="9"/>
  <c r="C50" i="11" l="1"/>
  <c r="D51" i="11" s="1"/>
  <c r="F49" i="11"/>
  <c r="B50" i="11"/>
  <c r="H49" i="10"/>
  <c r="I49" i="10" s="1"/>
  <c r="J49" i="10"/>
  <c r="K49" i="10" s="1"/>
  <c r="C50" i="10"/>
  <c r="D51" i="10" s="1"/>
  <c r="F49" i="10"/>
  <c r="B50" i="10"/>
  <c r="E50" i="10"/>
  <c r="E50" i="9"/>
  <c r="J49" i="9"/>
  <c r="K49" i="9" s="1"/>
  <c r="H49" i="9"/>
  <c r="I49" i="9" s="1"/>
  <c r="E50" i="11"/>
  <c r="E51" i="11" s="1"/>
  <c r="C50" i="9"/>
  <c r="D51" i="9" s="1"/>
  <c r="F49" i="9"/>
  <c r="B50" i="9"/>
  <c r="E50" i="3"/>
  <c r="H49" i="3"/>
  <c r="I49" i="3" s="1"/>
  <c r="J49" i="3"/>
  <c r="K49" i="3" s="1"/>
  <c r="F49" i="3"/>
  <c r="C50" i="3"/>
  <c r="D51" i="3" s="1"/>
  <c r="B50" i="3"/>
  <c r="F50" i="11" l="1"/>
  <c r="C51" i="11"/>
  <c r="D52" i="11" s="1"/>
  <c r="B51" i="11"/>
  <c r="H50" i="9"/>
  <c r="I50" i="9" s="1"/>
  <c r="J50" i="9"/>
  <c r="K50" i="9" s="1"/>
  <c r="E51" i="10"/>
  <c r="J50" i="10"/>
  <c r="K50" i="10" s="1"/>
  <c r="H50" i="10"/>
  <c r="I50" i="10" s="1"/>
  <c r="C51" i="10"/>
  <c r="D52" i="10" s="1"/>
  <c r="B51" i="10"/>
  <c r="F50" i="10"/>
  <c r="E51" i="3"/>
  <c r="C51" i="9"/>
  <c r="D52" i="9" s="1"/>
  <c r="F50" i="9"/>
  <c r="B51" i="9"/>
  <c r="F50" i="3"/>
  <c r="J50" i="3"/>
  <c r="K50" i="3" s="1"/>
  <c r="H50" i="3"/>
  <c r="I50" i="3" s="1"/>
  <c r="C51" i="3"/>
  <c r="D52" i="3" s="1"/>
  <c r="B51" i="3"/>
  <c r="E51" i="9"/>
  <c r="J51" i="9" l="1"/>
  <c r="K51" i="9" s="1"/>
  <c r="H51" i="9"/>
  <c r="I51" i="9" s="1"/>
  <c r="E52" i="9"/>
  <c r="C52" i="11"/>
  <c r="D53" i="11" s="1"/>
  <c r="F51" i="11"/>
  <c r="B52" i="11"/>
  <c r="E52" i="11"/>
  <c r="E53" i="11" s="1"/>
  <c r="E52" i="10"/>
  <c r="J51" i="10"/>
  <c r="K51" i="10" s="1"/>
  <c r="H51" i="10"/>
  <c r="I51" i="10" s="1"/>
  <c r="C52" i="10"/>
  <c r="D53" i="10" s="1"/>
  <c r="F51" i="10"/>
  <c r="B52" i="10"/>
  <c r="J51" i="3"/>
  <c r="K51" i="3" s="1"/>
  <c r="H51" i="3"/>
  <c r="I51" i="3" s="1"/>
  <c r="F51" i="3"/>
  <c r="C52" i="3"/>
  <c r="D53" i="3" s="1"/>
  <c r="B52" i="3"/>
  <c r="C52" i="9"/>
  <c r="D53" i="9" s="1"/>
  <c r="F51" i="9"/>
  <c r="B52" i="9"/>
  <c r="E52" i="3"/>
  <c r="E53" i="10" l="1"/>
  <c r="J52" i="9"/>
  <c r="K52" i="9" s="1"/>
  <c r="H52" i="9"/>
  <c r="I52" i="9" s="1"/>
  <c r="J52" i="10"/>
  <c r="K52" i="10" s="1"/>
  <c r="H52" i="10"/>
  <c r="I52" i="10" s="1"/>
  <c r="F52" i="10"/>
  <c r="C53" i="10"/>
  <c r="D54" i="10" s="1"/>
  <c r="B53" i="10"/>
  <c r="C53" i="11"/>
  <c r="D54" i="11" s="1"/>
  <c r="F52" i="11"/>
  <c r="B53" i="11"/>
  <c r="E54" i="11" s="1"/>
  <c r="E53" i="3"/>
  <c r="H52" i="3"/>
  <c r="I52" i="3" s="1"/>
  <c r="J52" i="3"/>
  <c r="K52" i="3" s="1"/>
  <c r="F52" i="3"/>
  <c r="B53" i="3"/>
  <c r="C53" i="3"/>
  <c r="D54" i="3" s="1"/>
  <c r="C53" i="9"/>
  <c r="D54" i="9" s="1"/>
  <c r="F52" i="9"/>
  <c r="B53" i="9"/>
  <c r="E53" i="9"/>
  <c r="E54" i="9" s="1"/>
  <c r="H53" i="9" l="1"/>
  <c r="I53" i="9" s="1"/>
  <c r="J53" i="9"/>
  <c r="K53" i="9" s="1"/>
  <c r="C54" i="11"/>
  <c r="D55" i="11" s="1"/>
  <c r="F53" i="11"/>
  <c r="B54" i="11"/>
  <c r="J53" i="10"/>
  <c r="K53" i="10" s="1"/>
  <c r="H53" i="10"/>
  <c r="I53" i="10" s="1"/>
  <c r="B54" i="10"/>
  <c r="F53" i="10"/>
  <c r="C54" i="10"/>
  <c r="D55" i="10" s="1"/>
  <c r="E54" i="10"/>
  <c r="E54" i="3"/>
  <c r="J53" i="3"/>
  <c r="K53" i="3" s="1"/>
  <c r="F53" i="3"/>
  <c r="H53" i="3"/>
  <c r="I53" i="3" s="1"/>
  <c r="C54" i="3"/>
  <c r="D55" i="3" s="1"/>
  <c r="B54" i="3"/>
  <c r="C54" i="9"/>
  <c r="D55" i="9" s="1"/>
  <c r="F53" i="9"/>
  <c r="B54" i="9"/>
  <c r="J54" i="10" l="1"/>
  <c r="K54" i="10" s="1"/>
  <c r="H54" i="10"/>
  <c r="I54" i="10" s="1"/>
  <c r="B55" i="10"/>
  <c r="F54" i="10"/>
  <c r="C55" i="10"/>
  <c r="D56" i="10" s="1"/>
  <c r="E55" i="10"/>
  <c r="E56" i="10" s="1"/>
  <c r="F54" i="11"/>
  <c r="C55" i="11"/>
  <c r="D56" i="11" s="1"/>
  <c r="B55" i="11"/>
  <c r="J54" i="9"/>
  <c r="K54" i="9" s="1"/>
  <c r="H54" i="9"/>
  <c r="I54" i="9" s="1"/>
  <c r="E55" i="11"/>
  <c r="J54" i="3"/>
  <c r="K54" i="3" s="1"/>
  <c r="F54" i="3"/>
  <c r="H54" i="3"/>
  <c r="I54" i="3" s="1"/>
  <c r="B55" i="3"/>
  <c r="C55" i="3"/>
  <c r="D56" i="3" s="1"/>
  <c r="C55" i="9"/>
  <c r="D56" i="9" s="1"/>
  <c r="F54" i="9"/>
  <c r="B55" i="9"/>
  <c r="E55" i="9"/>
  <c r="E55" i="3"/>
  <c r="C56" i="11" l="1"/>
  <c r="D57" i="11" s="1"/>
  <c r="F55" i="11"/>
  <c r="B56" i="11"/>
  <c r="H55" i="10"/>
  <c r="I55" i="10" s="1"/>
  <c r="J55" i="10"/>
  <c r="K55" i="10" s="1"/>
  <c r="B56" i="10"/>
  <c r="C56" i="10"/>
  <c r="D57" i="10" s="1"/>
  <c r="F55" i="10"/>
  <c r="E56" i="11"/>
  <c r="E57" i="11" s="1"/>
  <c r="J55" i="9"/>
  <c r="K55" i="9" s="1"/>
  <c r="H55" i="9"/>
  <c r="I55" i="9" s="1"/>
  <c r="E56" i="3"/>
  <c r="C56" i="9"/>
  <c r="D57" i="9" s="1"/>
  <c r="F55" i="9"/>
  <c r="B56" i="9"/>
  <c r="H55" i="3"/>
  <c r="I55" i="3" s="1"/>
  <c r="F55" i="3"/>
  <c r="J55" i="3"/>
  <c r="K55" i="3" s="1"/>
  <c r="C56" i="3"/>
  <c r="D57" i="3" s="1"/>
  <c r="B56" i="3"/>
  <c r="E56" i="9"/>
  <c r="E57" i="3" l="1"/>
  <c r="H56" i="9"/>
  <c r="I56" i="9" s="1"/>
  <c r="J56" i="9"/>
  <c r="K56" i="9" s="1"/>
  <c r="J56" i="10"/>
  <c r="K56" i="10" s="1"/>
  <c r="H56" i="10"/>
  <c r="I56" i="10" s="1"/>
  <c r="F56" i="10"/>
  <c r="C57" i="10"/>
  <c r="D58" i="10" s="1"/>
  <c r="B57" i="10"/>
  <c r="C57" i="11"/>
  <c r="D58" i="11" s="1"/>
  <c r="F56" i="11"/>
  <c r="B57" i="11"/>
  <c r="E57" i="10"/>
  <c r="E58" i="10" s="1"/>
  <c r="E57" i="9"/>
  <c r="C57" i="9"/>
  <c r="D58" i="9" s="1"/>
  <c r="F56" i="9"/>
  <c r="B57" i="9"/>
  <c r="J56" i="3"/>
  <c r="K56" i="3" s="1"/>
  <c r="H56" i="3"/>
  <c r="I56" i="3" s="1"/>
  <c r="F56" i="3"/>
  <c r="B57" i="3"/>
  <c r="C57" i="3"/>
  <c r="D58" i="3" s="1"/>
  <c r="J57" i="10" l="1"/>
  <c r="K57" i="10" s="1"/>
  <c r="H57" i="10"/>
  <c r="I57" i="10" s="1"/>
  <c r="C58" i="10"/>
  <c r="D59" i="10" s="1"/>
  <c r="F57" i="10"/>
  <c r="B58" i="10"/>
  <c r="J57" i="9"/>
  <c r="K57" i="9" s="1"/>
  <c r="H57" i="9"/>
  <c r="I57" i="9" s="1"/>
  <c r="C58" i="11"/>
  <c r="D59" i="11" s="1"/>
  <c r="F57" i="11"/>
  <c r="B58" i="11"/>
  <c r="E58" i="11"/>
  <c r="E59" i="11" s="1"/>
  <c r="J57" i="3"/>
  <c r="K57" i="3" s="1"/>
  <c r="H57" i="3"/>
  <c r="I57" i="3" s="1"/>
  <c r="F57" i="3"/>
  <c r="B58" i="3"/>
  <c r="C58" i="3"/>
  <c r="D59" i="3" s="1"/>
  <c r="C58" i="9"/>
  <c r="D59" i="9" s="1"/>
  <c r="F57" i="9"/>
  <c r="B58" i="9"/>
  <c r="E58" i="9"/>
  <c r="E58" i="3"/>
  <c r="E59" i="3" s="1"/>
  <c r="J58" i="10" l="1"/>
  <c r="K58" i="10" s="1"/>
  <c r="H58" i="10"/>
  <c r="I58" i="10" s="1"/>
  <c r="B59" i="10"/>
  <c r="F58" i="10"/>
  <c r="C59" i="10"/>
  <c r="D60" i="10" s="1"/>
  <c r="E60" i="11"/>
  <c r="E59" i="10"/>
  <c r="J58" i="9"/>
  <c r="K58" i="9" s="1"/>
  <c r="H58" i="9"/>
  <c r="I58" i="9" s="1"/>
  <c r="F58" i="11"/>
  <c r="C59" i="11"/>
  <c r="D60" i="11" s="1"/>
  <c r="B59" i="11"/>
  <c r="H58" i="3"/>
  <c r="I58" i="3" s="1"/>
  <c r="J58" i="3"/>
  <c r="K58" i="3" s="1"/>
  <c r="F58" i="3"/>
  <c r="C59" i="3"/>
  <c r="D60" i="3" s="1"/>
  <c r="B59" i="3"/>
  <c r="C59" i="9"/>
  <c r="D60" i="9" s="1"/>
  <c r="F58" i="9"/>
  <c r="B59" i="9"/>
  <c r="E59" i="9"/>
  <c r="E60" i="10" l="1"/>
  <c r="J59" i="10"/>
  <c r="K59" i="10" s="1"/>
  <c r="H59" i="10"/>
  <c r="I59" i="10" s="1"/>
  <c r="F59" i="10"/>
  <c r="C60" i="10"/>
  <c r="D61" i="10" s="1"/>
  <c r="B60" i="10"/>
  <c r="C60" i="11"/>
  <c r="D61" i="11" s="1"/>
  <c r="F59" i="11"/>
  <c r="B60" i="11"/>
  <c r="E60" i="9"/>
  <c r="H59" i="9"/>
  <c r="I59" i="9" s="1"/>
  <c r="J59" i="9"/>
  <c r="K59" i="9" s="1"/>
  <c r="F59" i="3"/>
  <c r="J59" i="3"/>
  <c r="K59" i="3" s="1"/>
  <c r="H59" i="3"/>
  <c r="I59" i="3" s="1"/>
  <c r="B60" i="3"/>
  <c r="C60" i="3"/>
  <c r="D61" i="3" s="1"/>
  <c r="C60" i="9"/>
  <c r="D61" i="9" s="1"/>
  <c r="F59" i="9"/>
  <c r="B60" i="9"/>
  <c r="E60" i="3"/>
  <c r="C61" i="11" l="1"/>
  <c r="D62" i="11" s="1"/>
  <c r="F60" i="11"/>
  <c r="B61" i="11"/>
  <c r="E61" i="10"/>
  <c r="E61" i="3"/>
  <c r="J60" i="9"/>
  <c r="K60" i="9" s="1"/>
  <c r="H60" i="9"/>
  <c r="I60" i="9" s="1"/>
  <c r="J60" i="10"/>
  <c r="K60" i="10" s="1"/>
  <c r="H60" i="10"/>
  <c r="I60" i="10" s="1"/>
  <c r="B61" i="10"/>
  <c r="C61" i="10"/>
  <c r="D62" i="10" s="1"/>
  <c r="F60" i="10"/>
  <c r="E61" i="11"/>
  <c r="E62" i="11" s="1"/>
  <c r="E61" i="9"/>
  <c r="J60" i="3"/>
  <c r="K60" i="3" s="1"/>
  <c r="F60" i="3"/>
  <c r="H60" i="3"/>
  <c r="I60" i="3" s="1"/>
  <c r="B61" i="3"/>
  <c r="C61" i="3"/>
  <c r="D62" i="3" s="1"/>
  <c r="C61" i="9"/>
  <c r="D62" i="9" s="1"/>
  <c r="F60" i="9"/>
  <c r="B61" i="9"/>
  <c r="C62" i="11" l="1"/>
  <c r="D63" i="11" s="1"/>
  <c r="F61" i="11"/>
  <c r="B62" i="11"/>
  <c r="J61" i="9"/>
  <c r="K61" i="9" s="1"/>
  <c r="H61" i="9"/>
  <c r="I61" i="9" s="1"/>
  <c r="J61" i="10"/>
  <c r="K61" i="10" s="1"/>
  <c r="H61" i="10"/>
  <c r="I61" i="10" s="1"/>
  <c r="F61" i="10"/>
  <c r="C62" i="10"/>
  <c r="D63" i="10" s="1"/>
  <c r="B62" i="10"/>
  <c r="E62" i="10"/>
  <c r="E62" i="9"/>
  <c r="E62" i="3"/>
  <c r="H61" i="3"/>
  <c r="I61" i="3" s="1"/>
  <c r="J61" i="3"/>
  <c r="K61" i="3" s="1"/>
  <c r="F61" i="3"/>
  <c r="B62" i="3"/>
  <c r="C62" i="3"/>
  <c r="D63" i="3" s="1"/>
  <c r="C62" i="9"/>
  <c r="D63" i="9" s="1"/>
  <c r="F61" i="9"/>
  <c r="B62" i="9"/>
  <c r="F62" i="11" l="1"/>
  <c r="C63" i="11"/>
  <c r="D64" i="11" s="1"/>
  <c r="B63" i="11"/>
  <c r="J62" i="10"/>
  <c r="K62" i="10" s="1"/>
  <c r="H62" i="10"/>
  <c r="I62" i="10" s="1"/>
  <c r="C63" i="10"/>
  <c r="D64" i="10" s="1"/>
  <c r="B63" i="10"/>
  <c r="F62" i="10"/>
  <c r="E63" i="10"/>
  <c r="E64" i="10" s="1"/>
  <c r="H62" i="9"/>
  <c r="I62" i="9" s="1"/>
  <c r="J62" i="9"/>
  <c r="K62" i="9" s="1"/>
  <c r="E63" i="11"/>
  <c r="J62" i="3"/>
  <c r="K62" i="3" s="1"/>
  <c r="H62" i="3"/>
  <c r="I62" i="3" s="1"/>
  <c r="F62" i="3"/>
  <c r="B63" i="3"/>
  <c r="C63" i="3"/>
  <c r="D64" i="3" s="1"/>
  <c r="C63" i="9"/>
  <c r="D64" i="9" s="1"/>
  <c r="F62" i="9"/>
  <c r="B63" i="9"/>
  <c r="E63" i="3"/>
  <c r="E63" i="9"/>
  <c r="C64" i="11" l="1"/>
  <c r="D65" i="11" s="1"/>
  <c r="F63" i="11"/>
  <c r="B64" i="11"/>
  <c r="E64" i="9"/>
  <c r="J63" i="10"/>
  <c r="K63" i="10" s="1"/>
  <c r="H63" i="10"/>
  <c r="I63" i="10" s="1"/>
  <c r="F63" i="10"/>
  <c r="B64" i="10"/>
  <c r="C64" i="10"/>
  <c r="D65" i="10" s="1"/>
  <c r="E64" i="11"/>
  <c r="J63" i="9"/>
  <c r="K63" i="9" s="1"/>
  <c r="H63" i="9"/>
  <c r="I63" i="9" s="1"/>
  <c r="E64" i="3"/>
  <c r="C64" i="9"/>
  <c r="D65" i="9" s="1"/>
  <c r="F63" i="9"/>
  <c r="B64" i="9"/>
  <c r="J63" i="3"/>
  <c r="K63" i="3" s="1"/>
  <c r="F63" i="3"/>
  <c r="H63" i="3"/>
  <c r="I63" i="3" s="1"/>
  <c r="C64" i="3"/>
  <c r="D65" i="3" s="1"/>
  <c r="B64" i="3"/>
  <c r="E65" i="3"/>
  <c r="J64" i="9" l="1"/>
  <c r="K64" i="9" s="1"/>
  <c r="H64" i="9"/>
  <c r="I64" i="9" s="1"/>
  <c r="J64" i="10"/>
  <c r="K64" i="10" s="1"/>
  <c r="H64" i="10"/>
  <c r="I64" i="10" s="1"/>
  <c r="F64" i="10"/>
  <c r="C65" i="10"/>
  <c r="D66" i="10" s="1"/>
  <c r="B65" i="10"/>
  <c r="C65" i="11"/>
  <c r="D66" i="11" s="1"/>
  <c r="F64" i="11"/>
  <c r="B65" i="11"/>
  <c r="E65" i="11"/>
  <c r="E65" i="10"/>
  <c r="C65" i="9"/>
  <c r="D66" i="9" s="1"/>
  <c r="F64" i="9"/>
  <c r="B65" i="9"/>
  <c r="E66" i="3"/>
  <c r="H64" i="3"/>
  <c r="I64" i="3" s="1"/>
  <c r="J64" i="3"/>
  <c r="K64" i="3" s="1"/>
  <c r="F64" i="3"/>
  <c r="B65" i="3"/>
  <c r="C65" i="3"/>
  <c r="D66" i="3" s="1"/>
  <c r="E65" i="9"/>
  <c r="E66" i="9" s="1"/>
  <c r="C66" i="11" l="1"/>
  <c r="D67" i="11" s="1"/>
  <c r="F65" i="11"/>
  <c r="B66" i="11"/>
  <c r="H65" i="9"/>
  <c r="I65" i="9" s="1"/>
  <c r="J65" i="9"/>
  <c r="K65" i="9" s="1"/>
  <c r="E66" i="10"/>
  <c r="E66" i="11"/>
  <c r="J65" i="10"/>
  <c r="K65" i="10" s="1"/>
  <c r="H65" i="10"/>
  <c r="I65" i="10" s="1"/>
  <c r="C66" i="10"/>
  <c r="D67" i="10" s="1"/>
  <c r="B66" i="10"/>
  <c r="F65" i="10"/>
  <c r="C66" i="9"/>
  <c r="D67" i="9" s="1"/>
  <c r="F65" i="9"/>
  <c r="B66" i="9"/>
  <c r="F65" i="3"/>
  <c r="J65" i="3"/>
  <c r="K65" i="3" s="1"/>
  <c r="H65" i="3"/>
  <c r="I65" i="3" s="1"/>
  <c r="B66" i="3"/>
  <c r="C66" i="3"/>
  <c r="D67" i="3" s="1"/>
  <c r="E67" i="11" l="1"/>
  <c r="J66" i="9"/>
  <c r="K66" i="9" s="1"/>
  <c r="H66" i="9"/>
  <c r="I66" i="9" s="1"/>
  <c r="E67" i="10"/>
  <c r="C67" i="11"/>
  <c r="D68" i="11" s="1"/>
  <c r="F66" i="11"/>
  <c r="B67" i="11"/>
  <c r="J66" i="10"/>
  <c r="K66" i="10" s="1"/>
  <c r="H66" i="10"/>
  <c r="I66" i="10" s="1"/>
  <c r="C67" i="10"/>
  <c r="D68" i="10" s="1"/>
  <c r="B67" i="10"/>
  <c r="F66" i="10"/>
  <c r="E67" i="9"/>
  <c r="C67" i="9"/>
  <c r="D68" i="9" s="1"/>
  <c r="F66" i="9"/>
  <c r="B67" i="9"/>
  <c r="J66" i="3"/>
  <c r="K66" i="3" s="1"/>
  <c r="H66" i="3"/>
  <c r="I66" i="3" s="1"/>
  <c r="F66" i="3"/>
  <c r="B67" i="3"/>
  <c r="C67" i="3"/>
  <c r="D68" i="3" s="1"/>
  <c r="E67" i="3"/>
  <c r="E68" i="3" s="1"/>
  <c r="E68" i="10" l="1"/>
  <c r="C68" i="11"/>
  <c r="D69" i="11" s="1"/>
  <c r="F67" i="11"/>
  <c r="B68" i="11"/>
  <c r="J67" i="9"/>
  <c r="K67" i="9" s="1"/>
  <c r="H67" i="9"/>
  <c r="I67" i="9" s="1"/>
  <c r="J67" i="10"/>
  <c r="K67" i="10" s="1"/>
  <c r="H67" i="10"/>
  <c r="I67" i="10" s="1"/>
  <c r="B68" i="10"/>
  <c r="F67" i="10"/>
  <c r="C68" i="10"/>
  <c r="D69" i="10" s="1"/>
  <c r="E68" i="11"/>
  <c r="C68" i="9"/>
  <c r="D69" i="9" s="1"/>
  <c r="F67" i="9"/>
  <c r="B68" i="9"/>
  <c r="H67" i="3"/>
  <c r="I67" i="3" s="1"/>
  <c r="J67" i="3"/>
  <c r="K67" i="3" s="1"/>
  <c r="F67" i="3"/>
  <c r="C68" i="3"/>
  <c r="D69" i="3" s="1"/>
  <c r="B68" i="3"/>
  <c r="E68" i="9"/>
  <c r="C69" i="11" l="1"/>
  <c r="D70" i="11" s="1"/>
  <c r="F68" i="11"/>
  <c r="B69" i="11"/>
  <c r="E69" i="9"/>
  <c r="H68" i="9"/>
  <c r="I68" i="9" s="1"/>
  <c r="J68" i="9"/>
  <c r="K68" i="9" s="1"/>
  <c r="J68" i="10"/>
  <c r="K68" i="10" s="1"/>
  <c r="H68" i="10"/>
  <c r="I68" i="10" s="1"/>
  <c r="C69" i="10"/>
  <c r="D70" i="10" s="1"/>
  <c r="B69" i="10"/>
  <c r="F68" i="10"/>
  <c r="E69" i="11"/>
  <c r="E69" i="10"/>
  <c r="F68" i="3"/>
  <c r="J68" i="3"/>
  <c r="K68" i="3" s="1"/>
  <c r="H68" i="3"/>
  <c r="I68" i="3" s="1"/>
  <c r="B69" i="3"/>
  <c r="C69" i="3"/>
  <c r="D70" i="3" s="1"/>
  <c r="C69" i="9"/>
  <c r="D70" i="9" s="1"/>
  <c r="F68" i="9"/>
  <c r="B69" i="9"/>
  <c r="E69" i="3"/>
  <c r="C70" i="11" l="1"/>
  <c r="D71" i="11" s="1"/>
  <c r="F69" i="11"/>
  <c r="B70" i="11"/>
  <c r="J69" i="10"/>
  <c r="K69" i="10" s="1"/>
  <c r="H69" i="10"/>
  <c r="I69" i="10" s="1"/>
  <c r="C70" i="10"/>
  <c r="D71" i="10" s="1"/>
  <c r="B70" i="10"/>
  <c r="F69" i="10"/>
  <c r="J69" i="9"/>
  <c r="K69" i="9" s="1"/>
  <c r="H69" i="9"/>
  <c r="I69" i="9" s="1"/>
  <c r="E70" i="10"/>
  <c r="E70" i="11"/>
  <c r="E70" i="3"/>
  <c r="E70" i="9"/>
  <c r="J69" i="3"/>
  <c r="K69" i="3" s="1"/>
  <c r="H69" i="3"/>
  <c r="I69" i="3" s="1"/>
  <c r="F69" i="3"/>
  <c r="B70" i="3"/>
  <c r="C70" i="3"/>
  <c r="D71" i="3" s="1"/>
  <c r="C70" i="9"/>
  <c r="D71" i="9" s="1"/>
  <c r="F69" i="9"/>
  <c r="B70" i="9"/>
  <c r="C71" i="11" l="1"/>
  <c r="D72" i="11" s="1"/>
  <c r="F70" i="11"/>
  <c r="B71" i="11"/>
  <c r="H70" i="10"/>
  <c r="I70" i="10" s="1"/>
  <c r="J70" i="10"/>
  <c r="K70" i="10" s="1"/>
  <c r="F70" i="10"/>
  <c r="C71" i="10"/>
  <c r="D72" i="10" s="1"/>
  <c r="B71" i="10"/>
  <c r="J70" i="9"/>
  <c r="K70" i="9" s="1"/>
  <c r="H70" i="9"/>
  <c r="I70" i="9" s="1"/>
  <c r="E71" i="11"/>
  <c r="E71" i="10"/>
  <c r="H70" i="3"/>
  <c r="I70" i="3" s="1"/>
  <c r="J70" i="3"/>
  <c r="K70" i="3" s="1"/>
  <c r="F70" i="3"/>
  <c r="C71" i="3"/>
  <c r="D72" i="3" s="1"/>
  <c r="B71" i="3"/>
  <c r="C71" i="9"/>
  <c r="D72" i="9" s="1"/>
  <c r="F70" i="9"/>
  <c r="B71" i="9"/>
  <c r="E71" i="3"/>
  <c r="E71" i="9"/>
  <c r="C72" i="11" l="1"/>
  <c r="D73" i="11" s="1"/>
  <c r="F71" i="11"/>
  <c r="B72" i="11"/>
  <c r="E72" i="9"/>
  <c r="J71" i="10"/>
  <c r="K71" i="10" s="1"/>
  <c r="H71" i="10"/>
  <c r="I71" i="10" s="1"/>
  <c r="F71" i="10"/>
  <c r="C72" i="10"/>
  <c r="D73" i="10" s="1"/>
  <c r="B72" i="10"/>
  <c r="E72" i="10"/>
  <c r="E73" i="10" s="1"/>
  <c r="H71" i="9"/>
  <c r="I71" i="9" s="1"/>
  <c r="J71" i="9"/>
  <c r="K71" i="9" s="1"/>
  <c r="E72" i="11"/>
  <c r="E73" i="11" s="1"/>
  <c r="E72" i="3"/>
  <c r="J71" i="3"/>
  <c r="K71" i="3" s="1"/>
  <c r="F71" i="3"/>
  <c r="H71" i="3"/>
  <c r="I71" i="3" s="1"/>
  <c r="B72" i="3"/>
  <c r="C72" i="3"/>
  <c r="D73" i="3" s="1"/>
  <c r="C72" i="9"/>
  <c r="D73" i="9" s="1"/>
  <c r="F71" i="9"/>
  <c r="B72" i="9"/>
  <c r="J72" i="10" l="1"/>
  <c r="K72" i="10" s="1"/>
  <c r="H72" i="10"/>
  <c r="I72" i="10" s="1"/>
  <c r="C73" i="10"/>
  <c r="D74" i="10" s="1"/>
  <c r="B73" i="10"/>
  <c r="F72" i="10"/>
  <c r="C73" i="11"/>
  <c r="D74" i="11" s="1"/>
  <c r="F72" i="11"/>
  <c r="B73" i="11"/>
  <c r="J72" i="9"/>
  <c r="K72" i="9" s="1"/>
  <c r="H72" i="9"/>
  <c r="I72" i="9" s="1"/>
  <c r="C73" i="9"/>
  <c r="D74" i="9" s="1"/>
  <c r="F72" i="9"/>
  <c r="B73" i="9"/>
  <c r="J72" i="3"/>
  <c r="K72" i="3" s="1"/>
  <c r="F72" i="3"/>
  <c r="H72" i="3"/>
  <c r="I72" i="3" s="1"/>
  <c r="B73" i="3"/>
  <c r="C73" i="3"/>
  <c r="D74" i="3" s="1"/>
  <c r="E73" i="3"/>
  <c r="E73" i="9"/>
  <c r="C74" i="11" l="1"/>
  <c r="D75" i="11" s="1"/>
  <c r="F73" i="11"/>
  <c r="B74" i="11"/>
  <c r="J73" i="10"/>
  <c r="K73" i="10" s="1"/>
  <c r="H73" i="10"/>
  <c r="I73" i="10" s="1"/>
  <c r="F73" i="10"/>
  <c r="B74" i="10"/>
  <c r="C74" i="10"/>
  <c r="D75" i="10" s="1"/>
  <c r="E74" i="11"/>
  <c r="E75" i="11" s="1"/>
  <c r="J73" i="9"/>
  <c r="K73" i="9" s="1"/>
  <c r="H73" i="9"/>
  <c r="I73" i="9" s="1"/>
  <c r="E74" i="10"/>
  <c r="C74" i="9"/>
  <c r="D75" i="9" s="1"/>
  <c r="F73" i="9"/>
  <c r="B74" i="9"/>
  <c r="E74" i="9"/>
  <c r="E74" i="3"/>
  <c r="H73" i="3"/>
  <c r="I73" i="3" s="1"/>
  <c r="F73" i="3"/>
  <c r="J73" i="3"/>
  <c r="K73" i="3" s="1"/>
  <c r="B74" i="3"/>
  <c r="C74" i="3"/>
  <c r="D75" i="3" s="1"/>
  <c r="C75" i="11" l="1"/>
  <c r="D76" i="11" s="1"/>
  <c r="F74" i="11"/>
  <c r="B75" i="11"/>
  <c r="J74" i="10"/>
  <c r="K74" i="10" s="1"/>
  <c r="H74" i="10"/>
  <c r="I74" i="10" s="1"/>
  <c r="F74" i="10"/>
  <c r="C75" i="10"/>
  <c r="D76" i="10" s="1"/>
  <c r="B75" i="10"/>
  <c r="E75" i="9"/>
  <c r="H74" i="9"/>
  <c r="I74" i="9" s="1"/>
  <c r="J74" i="9"/>
  <c r="K74" i="9" s="1"/>
  <c r="E75" i="10"/>
  <c r="C75" i="9"/>
  <c r="D76" i="9" s="1"/>
  <c r="F74" i="9"/>
  <c r="B75" i="9"/>
  <c r="J74" i="3"/>
  <c r="K74" i="3" s="1"/>
  <c r="H74" i="3"/>
  <c r="I74" i="3" s="1"/>
  <c r="F74" i="3"/>
  <c r="B75" i="3"/>
  <c r="C75" i="3"/>
  <c r="D76" i="3" s="1"/>
  <c r="E75" i="3"/>
  <c r="E76" i="3" s="1"/>
  <c r="C76" i="11" l="1"/>
  <c r="D77" i="11" s="1"/>
  <c r="F75" i="11"/>
  <c r="B76" i="11"/>
  <c r="J75" i="10"/>
  <c r="K75" i="10" s="1"/>
  <c r="H75" i="10"/>
  <c r="I75" i="10" s="1"/>
  <c r="B76" i="10"/>
  <c r="C76" i="10"/>
  <c r="D77" i="10" s="1"/>
  <c r="F75" i="10"/>
  <c r="J75" i="9"/>
  <c r="K75" i="9" s="1"/>
  <c r="H75" i="9"/>
  <c r="I75" i="9" s="1"/>
  <c r="E76" i="10"/>
  <c r="E76" i="11"/>
  <c r="C76" i="9"/>
  <c r="D77" i="9" s="1"/>
  <c r="F75" i="9"/>
  <c r="B76" i="9"/>
  <c r="J75" i="3"/>
  <c r="K75" i="3" s="1"/>
  <c r="H75" i="3"/>
  <c r="I75" i="3" s="1"/>
  <c r="F75" i="3"/>
  <c r="B76" i="3"/>
  <c r="C76" i="3"/>
  <c r="D77" i="3" s="1"/>
  <c r="E76" i="9"/>
  <c r="C77" i="11" l="1"/>
  <c r="F76" i="11"/>
  <c r="B77" i="11"/>
  <c r="J76" i="9"/>
  <c r="K76" i="9" s="1"/>
  <c r="H76" i="9"/>
  <c r="I76" i="9" s="1"/>
  <c r="E77" i="9"/>
  <c r="E77" i="11"/>
  <c r="J76" i="10"/>
  <c r="K76" i="10" s="1"/>
  <c r="H76" i="10"/>
  <c r="I76" i="10" s="1"/>
  <c r="F76" i="10"/>
  <c r="C77" i="10"/>
  <c r="B77" i="10"/>
  <c r="E77" i="10"/>
  <c r="C77" i="9"/>
  <c r="F76" i="9"/>
  <c r="B77" i="9"/>
  <c r="H76" i="3"/>
  <c r="I76" i="3" s="1"/>
  <c r="J76" i="3"/>
  <c r="K76" i="3" s="1"/>
  <c r="F76" i="3"/>
  <c r="B77" i="3"/>
  <c r="C77" i="3"/>
  <c r="E77" i="3"/>
  <c r="F77" i="11" l="1"/>
  <c r="F77" i="10"/>
  <c r="J77" i="10"/>
  <c r="K77" i="10" s="1"/>
  <c r="H77" i="10"/>
  <c r="I77" i="10" s="1"/>
  <c r="H77" i="9"/>
  <c r="I77" i="9" s="1"/>
  <c r="J77" i="9"/>
  <c r="K77" i="9" s="1"/>
  <c r="F77" i="9"/>
  <c r="F77" i="3"/>
  <c r="J77" i="3"/>
  <c r="H77" i="3"/>
  <c r="I79" i="11" l="1"/>
  <c r="I80" i="11" s="1"/>
  <c r="H79" i="11"/>
  <c r="H80" i="11" s="1"/>
  <c r="K79" i="11"/>
  <c r="K80" i="11" s="1"/>
  <c r="J79" i="11"/>
  <c r="J80" i="11" s="1"/>
  <c r="I79" i="10"/>
  <c r="I80" i="10" s="1"/>
  <c r="H79" i="10"/>
  <c r="H80" i="10" s="1"/>
  <c r="K79" i="10"/>
  <c r="K80" i="10" s="1"/>
  <c r="J79" i="10"/>
  <c r="J80" i="10" s="1"/>
  <c r="K77" i="3"/>
  <c r="K79" i="3" s="1"/>
  <c r="K80" i="3" s="1"/>
  <c r="J79" i="3"/>
  <c r="J80" i="3" s="1"/>
  <c r="K79" i="9"/>
  <c r="K80" i="9" s="1"/>
  <c r="J79" i="9"/>
  <c r="J80" i="9" s="1"/>
  <c r="I77" i="3"/>
  <c r="I79" i="3" s="1"/>
  <c r="I80" i="3" s="1"/>
  <c r="H79" i="3"/>
  <c r="H80" i="3" s="1"/>
  <c r="I79" i="9"/>
  <c r="I80" i="9" s="1"/>
  <c r="H79" i="9"/>
  <c r="H80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<sst xmlns="http://schemas.openxmlformats.org/spreadsheetml/2006/main" count="159" uniqueCount="82">
  <si>
    <t>cycle length</t>
  </si>
  <si>
    <t>H2S1</t>
  </si>
  <si>
    <t>S12S2</t>
  </si>
  <si>
    <t>S12H</t>
  </si>
  <si>
    <t>H2D</t>
  </si>
  <si>
    <t>cost</t>
  </si>
  <si>
    <t>H</t>
  </si>
  <si>
    <t>S1</t>
  </si>
  <si>
    <t>S2</t>
  </si>
  <si>
    <t>D</t>
  </si>
  <si>
    <t>utility</t>
  </si>
  <si>
    <t>S</t>
  </si>
  <si>
    <t>u_H</t>
  </si>
  <si>
    <t>u_S1</t>
  </si>
  <si>
    <t>u_S2</t>
  </si>
  <si>
    <t>u_D</t>
  </si>
  <si>
    <t>transition rates</t>
  </si>
  <si>
    <t>p_HS1</t>
  </si>
  <si>
    <t>p_S1S2</t>
  </si>
  <si>
    <t>p_S1D</t>
  </si>
  <si>
    <t>p_S1H</t>
  </si>
  <si>
    <t>p_HD</t>
  </si>
  <si>
    <t>p_S2D</t>
  </si>
  <si>
    <t>1-(p_S1H+p_S1S2+p_S1D)</t>
  </si>
  <si>
    <t>r_HS1</t>
  </si>
  <si>
    <t>r_HD</t>
  </si>
  <si>
    <t>r_S1H</t>
  </si>
  <si>
    <t>r_S1S2</t>
  </si>
  <si>
    <t>hr_S1</t>
  </si>
  <si>
    <t>hr_S2</t>
  </si>
  <si>
    <t>c_H</t>
  </si>
  <si>
    <t>c_S1</t>
  </si>
  <si>
    <t>c_S2</t>
  </si>
  <si>
    <t>c_D</t>
  </si>
  <si>
    <t>annual mortality</t>
  </si>
  <si>
    <t>c_trtA</t>
  </si>
  <si>
    <t>u_trtA</t>
  </si>
  <si>
    <t>NT</t>
  </si>
  <si>
    <t>A</t>
  </si>
  <si>
    <t>B</t>
  </si>
  <si>
    <t>AB</t>
  </si>
  <si>
    <t>starting year</t>
  </si>
  <si>
    <t>about time</t>
  </si>
  <si>
    <t xml:space="preserve">number of cycles </t>
  </si>
  <si>
    <t>n_cycles</t>
  </si>
  <si>
    <t>cycle_length</t>
  </si>
  <si>
    <t>start_year</t>
  </si>
  <si>
    <t>discount rate</t>
  </si>
  <si>
    <t>for cost</t>
  </si>
  <si>
    <t>for QALYs</t>
  </si>
  <si>
    <t>d_e</t>
  </si>
  <si>
    <t>d_c</t>
  </si>
  <si>
    <t>S12D</t>
  </si>
  <si>
    <t>S22D</t>
  </si>
  <si>
    <t>annual cost</t>
  </si>
  <si>
    <t>utility A</t>
  </si>
  <si>
    <t>cost A</t>
  </si>
  <si>
    <t>cost B</t>
  </si>
  <si>
    <t>utility B</t>
  </si>
  <si>
    <t>c_trtB</t>
  </si>
  <si>
    <t>u_trtB</t>
  </si>
  <si>
    <t>from</t>
  </si>
  <si>
    <t>to</t>
  </si>
  <si>
    <t>1-(p_HS1+p_HD)</t>
  </si>
  <si>
    <t>rate to probability</t>
  </si>
  <si>
    <t>effectiveness of treatment B</t>
  </si>
  <si>
    <t>hr_S1S2_trtB</t>
  </si>
  <si>
    <t>1-p_S2D</t>
  </si>
  <si>
    <t>p_S1S2_trtB</t>
  </si>
  <si>
    <t>no treatment/ treatment A</t>
  </si>
  <si>
    <t>treatment B</t>
  </si>
  <si>
    <t>cycle number</t>
  </si>
  <si>
    <t>Check</t>
  </si>
  <si>
    <t>initial cohort</t>
  </si>
  <si>
    <t>Costs</t>
  </si>
  <si>
    <t>Discounted costs</t>
  </si>
  <si>
    <t>QALYs</t>
  </si>
  <si>
    <t>Discounted QALYs</t>
  </si>
  <si>
    <t>NPV</t>
  </si>
  <si>
    <t>Ave. NPV</t>
  </si>
  <si>
    <t>ICER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</si>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</sst>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5" formatCode="0.0000000"/>
    <numFmt numFmtId="171" formatCode="_-* #,##0_-;\-* #,##0_-;_-* &quot;-&quot;??_-;_-@_-"/>
    <numFmt numFmtId="172" formatCode="0.0"/>
  </numFmts>
  <fonts count="3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0" fillId="0" borderId="1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1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0" fontId="0" fillId="0" borderId="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71" fontId="0" fillId="0" borderId="0" xfId="1" applyNumberFormat="1" applyFont="1"/>
    <xf numFmtId="171" fontId="0" fillId="0" borderId="12" xfId="1" applyNumberFormat="1" applyFont="1" applyBorder="1"/>
    <xf numFmtId="171" fontId="0" fillId="0" borderId="13" xfId="1" applyNumberFormat="1" applyFont="1" applyBorder="1"/>
    <xf numFmtId="171" fontId="0" fillId="0" borderId="14" xfId="1" applyNumberFormat="1" applyFont="1" applyBorder="1"/>
    <xf numFmtId="171" fontId="0" fillId="0" borderId="15" xfId="1" applyNumberFormat="1" applyFont="1" applyBorder="1"/>
    <xf numFmtId="171" fontId="0" fillId="0" borderId="0" xfId="1" applyNumberFormat="1" applyFont="1" applyBorder="1"/>
    <xf numFmtId="171" fontId="0" fillId="0" borderId="16" xfId="1" applyNumberFormat="1" applyFont="1" applyBorder="1"/>
    <xf numFmtId="171" fontId="0" fillId="0" borderId="17" xfId="1" applyNumberFormat="1" applyFont="1" applyBorder="1"/>
    <xf numFmtId="171" fontId="0" fillId="0" borderId="18" xfId="1" applyNumberFormat="1" applyFont="1" applyBorder="1"/>
    <xf numFmtId="171" fontId="0" fillId="0" borderId="19" xfId="1" applyNumberFormat="1" applyFont="1" applyBorder="1"/>
    <xf numFmtId="17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399114</xdr:colOff>
      <xdr:row>17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9D267-FC74-1F4D-062C-255D44ED1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4666314" cy="3063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581D-B0FE-4D8C-AC43-E117EFC5ABF1}">
  <dimension ref="A1"/>
  <sheetViews>
    <sheetView workbookViewId="0">
      <selection activeCell="F21" sqref="F21"/>
    </sheetView>
  </sheetViews>
  <sheetFormatPr defaultRowHeight="14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913E-4663-48E1-9ECC-12BC65B48756}">
  <dimension ref="A1:F35"/>
  <sheetViews>
    <sheetView zoomScale="72" workbookViewId="0">
      <selection activeCell="E8" sqref="E8:F8"/>
    </sheetView>
  </sheetViews>
  <sheetFormatPr defaultRowHeight="14.4"/>
  <cols>
    <col min="1" max="1" width="15.33203125" bestFit="1" customWidth="1"/>
    <col min="2" max="2" width="11.109375" bestFit="1" customWidth="1"/>
    <col min="3" max="3" width="7.88671875" customWidth="1"/>
    <col min="5" max="5" width="16.6640625" bestFit="1" customWidth="1"/>
    <col min="6" max="6" width="12.88671875" bestFit="1" customWidth="1"/>
  </cols>
  <sheetData>
    <row r="1" spans="1:6">
      <c r="A1" s="1" t="s">
        <v>42</v>
      </c>
      <c r="E1" s="1" t="s">
        <v>64</v>
      </c>
    </row>
    <row r="2" spans="1:6">
      <c r="A2" s="2" t="s">
        <v>41</v>
      </c>
      <c r="B2" s="2" t="s">
        <v>46</v>
      </c>
      <c r="C2" s="2">
        <v>25</v>
      </c>
      <c r="E2" s="2" t="s">
        <v>17</v>
      </c>
      <c r="F2" s="2">
        <f>1-EXP(-r_HS1*cycle_length)</f>
        <v>0.13929202357494219</v>
      </c>
    </row>
    <row r="3" spans="1:6">
      <c r="A3" s="2" t="s">
        <v>0</v>
      </c>
      <c r="B3" s="2" t="s">
        <v>45</v>
      </c>
      <c r="C3" s="2">
        <v>1</v>
      </c>
      <c r="E3" s="2" t="s">
        <v>21</v>
      </c>
      <c r="F3" s="2">
        <f>1-EXP(-r_HD*cycle_length)</f>
        <v>1.998001332666921E-3</v>
      </c>
    </row>
    <row r="4" spans="1:6">
      <c r="A4" s="2" t="s">
        <v>43</v>
      </c>
      <c r="B4" s="2" t="s">
        <v>44</v>
      </c>
      <c r="C4" s="2">
        <v>75</v>
      </c>
      <c r="E4" s="2" t="s">
        <v>18</v>
      </c>
      <c r="F4" s="2">
        <f>1-EXP(-r_S1S2*cycle_length)</f>
        <v>9.9675477413734392E-2</v>
      </c>
    </row>
    <row r="5" spans="1:6">
      <c r="E5" s="2" t="s">
        <v>19</v>
      </c>
      <c r="F5" s="2">
        <f>1-EXP(-r_HD*hr_S1*cycle_length)</f>
        <v>5.9820359460647232E-3</v>
      </c>
    </row>
    <row r="6" spans="1:6">
      <c r="A6" s="1" t="s">
        <v>16</v>
      </c>
      <c r="E6" s="2" t="s">
        <v>20</v>
      </c>
      <c r="F6" s="2">
        <f>1-EXP(-r_S1H*cycle_length)</f>
        <v>0.39346934028736658</v>
      </c>
    </row>
    <row r="7" spans="1:6">
      <c r="A7" s="2" t="s">
        <v>1</v>
      </c>
      <c r="B7" s="2" t="s">
        <v>24</v>
      </c>
      <c r="C7" s="2">
        <v>0.15</v>
      </c>
      <c r="E7" s="2" t="s">
        <v>22</v>
      </c>
      <c r="F7" s="2">
        <f>1-EXP(-r_HD*hr_S2*cycle_length)</f>
        <v>1.9801326693244747E-2</v>
      </c>
    </row>
    <row r="8" spans="1:6">
      <c r="A8" s="2" t="s">
        <v>2</v>
      </c>
      <c r="B8" s="2" t="s">
        <v>27</v>
      </c>
      <c r="C8" s="2">
        <v>0.105</v>
      </c>
      <c r="E8" s="23" t="s">
        <v>68</v>
      </c>
      <c r="F8" s="2">
        <f>1-EXP(-r_S1S2*hr_S1S2_trtB*cycle_length)</f>
        <v>6.1056526310866777E-2</v>
      </c>
    </row>
    <row r="9" spans="1:6">
      <c r="A9" s="2" t="s">
        <v>3</v>
      </c>
      <c r="B9" s="2" t="s">
        <v>26</v>
      </c>
      <c r="C9" s="2">
        <v>0.5</v>
      </c>
    </row>
    <row r="11" spans="1:6">
      <c r="A11" s="1" t="s">
        <v>34</v>
      </c>
    </row>
    <row r="12" spans="1:6">
      <c r="A12" s="2" t="s">
        <v>4</v>
      </c>
      <c r="B12" s="2" t="s">
        <v>25</v>
      </c>
      <c r="C12" s="2">
        <v>2E-3</v>
      </c>
    </row>
    <row r="13" spans="1:6">
      <c r="A13" s="2" t="s">
        <v>52</v>
      </c>
      <c r="B13" s="2" t="s">
        <v>28</v>
      </c>
      <c r="C13" s="2">
        <v>3</v>
      </c>
    </row>
    <row r="14" spans="1:6">
      <c r="A14" s="2" t="s">
        <v>53</v>
      </c>
      <c r="B14" s="2" t="s">
        <v>29</v>
      </c>
      <c r="C14" s="2">
        <v>10</v>
      </c>
    </row>
    <row r="15" spans="1:6">
      <c r="A15" s="2" t="s">
        <v>65</v>
      </c>
      <c r="B15" s="2" t="s">
        <v>66</v>
      </c>
      <c r="C15" s="2">
        <v>0.6</v>
      </c>
    </row>
    <row r="17" spans="1:3">
      <c r="A17" s="1" t="s">
        <v>54</v>
      </c>
    </row>
    <row r="18" spans="1:3">
      <c r="A18" s="2" t="s">
        <v>6</v>
      </c>
      <c r="B18" s="2" t="s">
        <v>30</v>
      </c>
      <c r="C18" s="2">
        <v>2000</v>
      </c>
    </row>
    <row r="19" spans="1:3">
      <c r="A19" s="2" t="s">
        <v>7</v>
      </c>
      <c r="B19" s="2" t="s">
        <v>31</v>
      </c>
      <c r="C19" s="2">
        <v>4000</v>
      </c>
    </row>
    <row r="20" spans="1:3">
      <c r="A20" s="2" t="s">
        <v>8</v>
      </c>
      <c r="B20" s="2" t="s">
        <v>32</v>
      </c>
      <c r="C20" s="2">
        <v>15000</v>
      </c>
    </row>
    <row r="21" spans="1:3">
      <c r="A21" s="2" t="s">
        <v>9</v>
      </c>
      <c r="B21" s="2" t="s">
        <v>33</v>
      </c>
      <c r="C21" s="2">
        <v>0</v>
      </c>
    </row>
    <row r="22" spans="1:3">
      <c r="A22" s="2" t="s">
        <v>56</v>
      </c>
      <c r="B22" s="2" t="s">
        <v>35</v>
      </c>
      <c r="C22" s="2">
        <v>12000</v>
      </c>
    </row>
    <row r="23" spans="1:3">
      <c r="A23" s="2" t="s">
        <v>57</v>
      </c>
      <c r="B23" s="2" t="s">
        <v>59</v>
      </c>
      <c r="C23" s="2">
        <v>13000</v>
      </c>
    </row>
    <row r="25" spans="1:3">
      <c r="A25" s="1" t="s">
        <v>10</v>
      </c>
    </row>
    <row r="26" spans="1:3">
      <c r="A26" s="2" t="s">
        <v>6</v>
      </c>
      <c r="B26" s="2" t="s">
        <v>12</v>
      </c>
      <c r="C26" s="2">
        <v>1</v>
      </c>
    </row>
    <row r="27" spans="1:3">
      <c r="A27" s="2" t="s">
        <v>7</v>
      </c>
      <c r="B27" s="2" t="s">
        <v>13</v>
      </c>
      <c r="C27" s="2">
        <v>0.75</v>
      </c>
    </row>
    <row r="28" spans="1:3">
      <c r="A28" s="2" t="s">
        <v>8</v>
      </c>
      <c r="B28" s="2" t="s">
        <v>14</v>
      </c>
      <c r="C28" s="2">
        <v>0.5</v>
      </c>
    </row>
    <row r="29" spans="1:3">
      <c r="A29" s="2" t="s">
        <v>11</v>
      </c>
      <c r="B29" s="2" t="s">
        <v>15</v>
      </c>
      <c r="C29" s="2">
        <v>0</v>
      </c>
    </row>
    <row r="30" spans="1:3">
      <c r="A30" s="2" t="s">
        <v>55</v>
      </c>
      <c r="B30" s="2" t="s">
        <v>36</v>
      </c>
      <c r="C30" s="2">
        <v>0.95</v>
      </c>
    </row>
    <row r="31" spans="1:3">
      <c r="A31" s="2" t="s">
        <v>58</v>
      </c>
      <c r="B31" s="2" t="s">
        <v>60</v>
      </c>
      <c r="C31" s="2">
        <v>0.6</v>
      </c>
    </row>
    <row r="33" spans="1:3">
      <c r="A33" s="1" t="s">
        <v>47</v>
      </c>
    </row>
    <row r="34" spans="1:3">
      <c r="A34" s="2" t="s">
        <v>48</v>
      </c>
      <c r="B34" s="2" t="s">
        <v>51</v>
      </c>
      <c r="C34" s="13">
        <v>0.03</v>
      </c>
    </row>
    <row r="35" spans="1:3">
      <c r="A35" s="2" t="s">
        <v>49</v>
      </c>
      <c r="B35" s="2" t="s">
        <v>50</v>
      </c>
      <c r="C35" s="13">
        <v>0.03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CE9A-87A9-4559-B1C1-AA1742E3ACCB}">
  <dimension ref="A3:F22"/>
  <sheetViews>
    <sheetView workbookViewId="0">
      <selection activeCell="D26" sqref="D26"/>
    </sheetView>
  </sheetViews>
  <sheetFormatPr defaultRowHeight="14.4"/>
  <cols>
    <col min="3" max="3" width="19.109375" customWidth="1"/>
    <col min="4" max="4" width="24.109375" customWidth="1"/>
    <col min="5" max="5" width="13.5546875" customWidth="1"/>
    <col min="6" max="6" width="16.33203125" customWidth="1"/>
  </cols>
  <sheetData>
    <row r="3" spans="1:6">
      <c r="C3" t="s">
        <v>62</v>
      </c>
    </row>
    <row r="4" spans="1:6" ht="15" thickBot="1">
      <c r="B4" s="2"/>
      <c r="C4" s="4" t="s">
        <v>6</v>
      </c>
      <c r="D4" s="4" t="s">
        <v>7</v>
      </c>
      <c r="E4" s="4" t="s">
        <v>8</v>
      </c>
      <c r="F4" s="4" t="s">
        <v>9</v>
      </c>
    </row>
    <row r="5" spans="1:6">
      <c r="A5" t="s">
        <v>61</v>
      </c>
      <c r="B5" s="3" t="s">
        <v>6</v>
      </c>
      <c r="C5" s="5" t="s">
        <v>63</v>
      </c>
      <c r="D5" s="6" t="s">
        <v>17</v>
      </c>
      <c r="E5" s="6">
        <v>0</v>
      </c>
      <c r="F5" s="7" t="s">
        <v>21</v>
      </c>
    </row>
    <row r="6" spans="1:6">
      <c r="B6" s="3" t="s">
        <v>7</v>
      </c>
      <c r="C6" s="8" t="s">
        <v>20</v>
      </c>
      <c r="D6" s="2" t="s">
        <v>23</v>
      </c>
      <c r="E6" s="2" t="s">
        <v>18</v>
      </c>
      <c r="F6" s="9" t="s">
        <v>19</v>
      </c>
    </row>
    <row r="7" spans="1:6">
      <c r="B7" s="3" t="s">
        <v>8</v>
      </c>
      <c r="C7" s="8">
        <v>0</v>
      </c>
      <c r="D7" s="2">
        <v>0</v>
      </c>
      <c r="E7" s="2" t="s">
        <v>67</v>
      </c>
      <c r="F7" s="9" t="s">
        <v>22</v>
      </c>
    </row>
    <row r="8" spans="1:6" ht="15" thickBot="1">
      <c r="B8" s="3" t="s">
        <v>9</v>
      </c>
      <c r="C8" s="10">
        <v>0</v>
      </c>
      <c r="D8" s="11"/>
      <c r="E8" s="11">
        <v>0</v>
      </c>
      <c r="F8" s="12">
        <v>1</v>
      </c>
    </row>
    <row r="10" spans="1:6">
      <c r="A10" t="s">
        <v>69</v>
      </c>
    </row>
    <row r="11" spans="1:6" ht="15" thickBot="1">
      <c r="B11" s="2"/>
      <c r="C11" s="4" t="s">
        <v>6</v>
      </c>
      <c r="D11" s="4" t="s">
        <v>7</v>
      </c>
      <c r="E11" s="4" t="s">
        <v>8</v>
      </c>
      <c r="F11" s="4" t="s">
        <v>9</v>
      </c>
    </row>
    <row r="12" spans="1:6">
      <c r="B12" s="3" t="s">
        <v>6</v>
      </c>
      <c r="C12" s="14">
        <f>1-(p_HS1+p_HD)</f>
        <v>0.85870997509239089</v>
      </c>
      <c r="D12" s="15">
        <f>p_HS1</f>
        <v>0.13929202357494219</v>
      </c>
      <c r="E12" s="15">
        <v>0</v>
      </c>
      <c r="F12" s="16">
        <f>p_HD</f>
        <v>1.998001332666921E-3</v>
      </c>
    </row>
    <row r="13" spans="1:6">
      <c r="B13" s="3" t="s">
        <v>7</v>
      </c>
      <c r="C13" s="17">
        <f>p_S1H</f>
        <v>0.39346934028736658</v>
      </c>
      <c r="D13" s="18">
        <f>1-(p_S1H+p_S1S2+p_S1D)</f>
        <v>0.50087314635283431</v>
      </c>
      <c r="E13" s="18">
        <f>p_S1S2</f>
        <v>9.9675477413734392E-2</v>
      </c>
      <c r="F13" s="19">
        <f>p_S1D</f>
        <v>5.9820359460647232E-3</v>
      </c>
    </row>
    <row r="14" spans="1:6">
      <c r="B14" s="3" t="s">
        <v>8</v>
      </c>
      <c r="C14" s="17">
        <v>0</v>
      </c>
      <c r="D14" s="18">
        <v>0</v>
      </c>
      <c r="E14" s="18">
        <f>1-p_S2D</f>
        <v>0.98019867330675525</v>
      </c>
      <c r="F14" s="19">
        <f>p_S2D</f>
        <v>1.9801326693244747E-2</v>
      </c>
    </row>
    <row r="15" spans="1:6" ht="15" thickBot="1">
      <c r="B15" s="3" t="s">
        <v>9</v>
      </c>
      <c r="C15" s="20">
        <v>0</v>
      </c>
      <c r="D15" s="21"/>
      <c r="E15" s="21">
        <v>0</v>
      </c>
      <c r="F15" s="22">
        <v>1</v>
      </c>
    </row>
    <row r="17" spans="1:6">
      <c r="A17" t="s">
        <v>70</v>
      </c>
    </row>
    <row r="18" spans="1:6" ht="15" thickBot="1">
      <c r="B18" s="2"/>
      <c r="C18" s="4" t="s">
        <v>6</v>
      </c>
      <c r="D18" s="4" t="s">
        <v>7</v>
      </c>
      <c r="E18" s="4" t="s">
        <v>8</v>
      </c>
      <c r="F18" s="4" t="s">
        <v>9</v>
      </c>
    </row>
    <row r="19" spans="1:6">
      <c r="B19" s="3" t="s">
        <v>6</v>
      </c>
      <c r="C19" s="5">
        <f>1-(p_HS1+p_HD)</f>
        <v>0.85870997509239089</v>
      </c>
      <c r="D19" s="6">
        <f>p_HS1</f>
        <v>0.13929202357494219</v>
      </c>
      <c r="E19" s="6">
        <v>0</v>
      </c>
      <c r="F19" s="7">
        <f>p_HD</f>
        <v>1.998001332666921E-3</v>
      </c>
    </row>
    <row r="20" spans="1:6">
      <c r="B20" s="3" t="s">
        <v>7</v>
      </c>
      <c r="C20" s="8">
        <f>p_S1H</f>
        <v>0.39346934028736658</v>
      </c>
      <c r="D20" s="2" cm="1">
        <f t="array" ref="D20">1-(p_S1H+p_S1S2_trtB+p_S1D)</f>
        <v>0.53949209745570192</v>
      </c>
      <c r="E20" s="2">
        <f>p_S1S2_trtB</f>
        <v>6.1056526310866777E-2</v>
      </c>
      <c r="F20" s="9">
        <f>p_S1D</f>
        <v>5.9820359460647232E-3</v>
      </c>
    </row>
    <row r="21" spans="1:6">
      <c r="B21" s="3" t="s">
        <v>8</v>
      </c>
      <c r="C21" s="8">
        <v>0</v>
      </c>
      <c r="D21" s="2">
        <v>0</v>
      </c>
      <c r="E21" s="2">
        <f>1-p_S2D</f>
        <v>0.98019867330675525</v>
      </c>
      <c r="F21" s="9">
        <f>p_S2D</f>
        <v>1.9801326693244747E-2</v>
      </c>
    </row>
    <row r="22" spans="1:6" ht="15" thickBot="1">
      <c r="B22" s="3" t="s">
        <v>9</v>
      </c>
      <c r="C22" s="10">
        <v>0</v>
      </c>
      <c r="D22" s="11"/>
      <c r="E22" s="11">
        <v>0</v>
      </c>
      <c r="F22" s="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196C-EC56-47BD-A89D-3DD7E3D6E78D}">
  <dimension ref="A1:L80"/>
  <sheetViews>
    <sheetView topLeftCell="A68" zoomScale="81" workbookViewId="0">
      <selection activeCell="H79" sqref="H79"/>
    </sheetView>
  </sheetViews>
  <sheetFormatPr defaultRowHeight="14.4"/>
  <cols>
    <col min="1" max="1" width="12.88671875" customWidth="1"/>
    <col min="8" max="8" width="15.109375" style="33" customWidth="1"/>
    <col min="9" max="9" width="13.77734375" style="33" bestFit="1" customWidth="1"/>
    <col min="10" max="12" width="8.88671875" style="33"/>
  </cols>
  <sheetData>
    <row r="1" spans="1:11">
      <c r="A1" t="s">
        <v>71</v>
      </c>
      <c r="B1" t="s">
        <v>6</v>
      </c>
      <c r="C1" t="s">
        <v>7</v>
      </c>
      <c r="D1" t="s">
        <v>8</v>
      </c>
      <c r="E1" t="s">
        <v>9</v>
      </c>
      <c r="F1" t="s">
        <v>72</v>
      </c>
      <c r="H1" s="33" t="s">
        <v>74</v>
      </c>
      <c r="I1" s="33" t="s">
        <v>75</v>
      </c>
      <c r="J1" s="33" t="s">
        <v>76</v>
      </c>
      <c r="K1" s="33" t="s">
        <v>77</v>
      </c>
    </row>
    <row r="2" spans="1:11">
      <c r="A2" t="s">
        <v>73</v>
      </c>
      <c r="B2" s="24">
        <v>1000</v>
      </c>
      <c r="C2" s="25">
        <v>0</v>
      </c>
      <c r="D2" s="25">
        <v>0</v>
      </c>
      <c r="E2" s="25">
        <v>0</v>
      </c>
      <c r="F2" s="26">
        <v>1000</v>
      </c>
      <c r="H2" s="34"/>
      <c r="I2" s="35"/>
      <c r="J2" s="35"/>
      <c r="K2" s="36"/>
    </row>
    <row r="3" spans="1:11">
      <c r="A3">
        <v>1</v>
      </c>
      <c r="B3" s="27">
        <f>(1-(p_HS1+p_HD))*B2+C2*p_S1H</f>
        <v>858.70997509239089</v>
      </c>
      <c r="C3" s="28">
        <f>B2*p_HS1+C2*(1-(p_S1S2+p_S1D+p_S1H))</f>
        <v>139.29202357494219</v>
      </c>
      <c r="D3" s="28">
        <f>C2*p_S1S2+D2*(1-p_S2D)</f>
        <v>0</v>
      </c>
      <c r="E3" s="28">
        <f>E2+B2*p_HD+C2*p_S1D+D2*p_S2D</f>
        <v>1.998001332666921</v>
      </c>
      <c r="F3" s="29">
        <f>SUM(B3:E3)</f>
        <v>1000</v>
      </c>
      <c r="H3" s="37">
        <f>B3*c_H+C3*c_S1+D3*c_S2</f>
        <v>2274588.0444845506</v>
      </c>
      <c r="I3" s="38">
        <f>H3/((1+d_c)^A3)</f>
        <v>2208337.907266554</v>
      </c>
      <c r="J3" s="38">
        <f>B3*u_H+C3*u_S1+D3*u_S2+E3*u_D</f>
        <v>963.17899277359754</v>
      </c>
      <c r="K3" s="39">
        <f>J3/((1+d_e)^A3)</f>
        <v>935.12523570252188</v>
      </c>
    </row>
    <row r="4" spans="1:11">
      <c r="A4">
        <v>2</v>
      </c>
      <c r="B4" s="27">
        <f>(1-(p_HS1+p_HD))*B3+C3*p_S1H</f>
        <v>792.18996194649935</v>
      </c>
      <c r="C4" s="28">
        <f>B3*p_HS1+C3*(1-(p_S1S2+p_S1D+p_S1H))</f>
        <v>189.3790842044418</v>
      </c>
      <c r="D4" s="28">
        <f>C3*p_S1S2+D3*(1-p_S2D)</f>
        <v>13.883998949757508</v>
      </c>
      <c r="E4" s="28">
        <f>E3+B3*p_HD+C3*p_S1D+D3*p_S2D</f>
        <v>4.5469548993012951</v>
      </c>
      <c r="F4" s="29">
        <f t="shared" ref="F4:F67" si="0">SUM(B4:E4)</f>
        <v>1000</v>
      </c>
      <c r="H4" s="37">
        <f>B4*c_H+C4*c_S1+D4*c_S2</f>
        <v>2550156.2449571281</v>
      </c>
      <c r="I4" s="38">
        <f>H4/((1+d_c)^A4)</f>
        <v>2403766.8441484855</v>
      </c>
      <c r="J4" s="38">
        <f>B4*u_H+C4*u_S1+D4*u_S2+E4*u_D</f>
        <v>941.16627457470952</v>
      </c>
      <c r="K4" s="39">
        <f>J4/((1+d_e)^A4)</f>
        <v>887.13948022877707</v>
      </c>
    </row>
    <row r="5" spans="1:11">
      <c r="A5">
        <v>3</v>
      </c>
      <c r="B5" s="27">
        <f>(1-(p_HS1+p_HD))*B4+C4*p_S1H</f>
        <v>754.77628581766794</v>
      </c>
      <c r="C5" s="28">
        <f>B4*p_HS1+C4*(1-(p_S1S2+p_S1D+p_S1H))</f>
        <v>205.20064061418145</v>
      </c>
      <c r="D5" s="28">
        <f>C4*p_S1S2+D4*(1-p_S2D)</f>
        <v>32.485527980998235</v>
      </c>
      <c r="E5" s="28">
        <f>E4+B4*p_HD+C4*p_S1D+D4*p_S2D</f>
        <v>7.537545587152362</v>
      </c>
      <c r="F5" s="29">
        <f t="shared" si="0"/>
        <v>1000</v>
      </c>
      <c r="H5" s="37">
        <f>B5*c_H+C5*c_S1+D5*c_S2</f>
        <v>2817638.0538070351</v>
      </c>
      <c r="I5" s="38">
        <f>H5/((1+d_c)^A5)</f>
        <v>2578537.964017577</v>
      </c>
      <c r="J5" s="38">
        <f>B5*u_H+C5*u_S1+D5*u_S2+E5*u_D</f>
        <v>924.91953026880321</v>
      </c>
      <c r="K5" s="39">
        <f>J5/((1+d_e)^A5)</f>
        <v>846.43239369833748</v>
      </c>
    </row>
    <row r="6" spans="1:11">
      <c r="A6">
        <v>4</v>
      </c>
      <c r="B6" s="27">
        <f>(1-(p_HS1+p_HD))*B5+C5*p_S1H</f>
        <v>728.87408628382389</v>
      </c>
      <c r="C6" s="28">
        <f>B5*p_HS1+C5*(1-(p_S1S2+p_S1D+p_S1H))</f>
        <v>207.91380669596418</v>
      </c>
      <c r="D6" s="28">
        <f>C5*p_S1S2+D5*(1-p_S2D)</f>
        <v>52.295743247466618</v>
      </c>
      <c r="E6" s="28">
        <f>E5+B5*p_HD+C5*p_S1D+D5*p_S2D</f>
        <v>10.916363772745283</v>
      </c>
      <c r="F6" s="29">
        <f t="shared" si="0"/>
        <v>999.99999999999989</v>
      </c>
      <c r="H6" s="37">
        <f>B6*c_H+C6*c_S1+D6*c_S2</f>
        <v>3073839.548063504</v>
      </c>
      <c r="I6" s="38">
        <f>H6/((1+d_c)^A6)</f>
        <v>2731066.6258254382</v>
      </c>
      <c r="J6" s="38">
        <f>B6*u_H+C6*u_S1+D6*u_S2+E6*u_D</f>
        <v>910.9573129295303</v>
      </c>
      <c r="K6" s="39">
        <f>J6/((1+d_e)^A6)</f>
        <v>809.37377374196683</v>
      </c>
    </row>
    <row r="7" spans="1:11">
      <c r="A7">
        <v>5</v>
      </c>
      <c r="B7" s="27">
        <f>(1-(p_HS1+p_HD))*B6+C6*p_S1H</f>
        <v>707.69915683556769</v>
      </c>
      <c r="C7" s="28">
        <f>B6*p_HS1+C6*(1-(p_S1S2+p_S1D+p_S1H))</f>
        <v>205.66478893981341</v>
      </c>
      <c r="D7" s="28">
        <f>C6*p_S1S2+D6*(1-p_S2D)</f>
        <v>71.984126094084601</v>
      </c>
      <c r="E7" s="28">
        <f>E6+B6*p_HD+C6*p_S1D+D6*p_S2D</f>
        <v>14.651928130534293</v>
      </c>
      <c r="F7" s="29">
        <f t="shared" si="0"/>
        <v>1000</v>
      </c>
      <c r="H7" s="37">
        <f>B7*c_H+C7*c_S1+D7*c_S2</f>
        <v>3317819.360841658</v>
      </c>
      <c r="I7" s="38">
        <f>H7/((1+d_c)^A7)</f>
        <v>2861980.1256618667</v>
      </c>
      <c r="J7" s="38">
        <f>B7*u_H+C7*u_S1+D7*u_S2+E7*u_D</f>
        <v>897.93981158746999</v>
      </c>
      <c r="K7" s="39">
        <f>J7/((1+d_e)^A7)</f>
        <v>774.57076932361281</v>
      </c>
    </row>
    <row r="8" spans="1:11">
      <c r="A8">
        <v>6</v>
      </c>
      <c r="B8" s="27">
        <f>(1-(p_HS1+p_HD))*B7+C7*p_S1H</f>
        <v>688.63111416366519</v>
      </c>
      <c r="C8" s="28">
        <f>B7*p_HS1+C7*(1-(p_S1S2+p_S1D+p_S1H))</f>
        <v>201.58881756818255</v>
      </c>
      <c r="D8" s="28">
        <f>C7*p_S1S2+D7*(1-p_S2D)</f>
        <v>91.058480921338727</v>
      </c>
      <c r="E8" s="28">
        <f>E7+B7*p_HD+C7*p_S1D+D7*p_S2D</f>
        <v>18.721587346813486</v>
      </c>
      <c r="F8" s="29">
        <f t="shared" si="0"/>
        <v>1000</v>
      </c>
      <c r="H8" s="37">
        <f>B8*c_H+C8*c_S1+D8*c_S2</f>
        <v>3549494.7124201413</v>
      </c>
      <c r="I8" s="38">
        <f>H8/((1+d_c)^A8)</f>
        <v>2972645.9408337437</v>
      </c>
      <c r="J8" s="38">
        <f>B8*u_H+C8*u_S1+D8*u_S2+E8*u_D</f>
        <v>885.35196780047147</v>
      </c>
      <c r="K8" s="39">
        <f>J8/((1+d_e)^A8)</f>
        <v>741.46833465678856</v>
      </c>
    </row>
    <row r="9" spans="1:11">
      <c r="A9">
        <v>7</v>
      </c>
      <c r="B9" s="27">
        <f>(1-(p_HS1+p_HD))*B8+C8*p_S1H</f>
        <v>670.65342594918945</v>
      </c>
      <c r="C9" s="28">
        <f>B8*p_HS1+C8*(1-(p_S1S2+p_S1D+p_S1H))</f>
        <v>196.89124671344706</v>
      </c>
      <c r="D9" s="28">
        <f>C8*p_S1S2+D8*(1-p_S2D)</f>
        <v>109.34886382480352</v>
      </c>
      <c r="E9" s="28">
        <f>E8+B8*p_HD+C8*p_S1D+D8*p_S2D</f>
        <v>23.106463512559969</v>
      </c>
      <c r="F9" s="29">
        <f t="shared" si="0"/>
        <v>1000</v>
      </c>
      <c r="H9" s="37">
        <f>B9*c_H+C9*c_S1+D9*c_S2</f>
        <v>3769104.7961242199</v>
      </c>
      <c r="I9" s="38">
        <f>H9/((1+d_c)^A9)</f>
        <v>3064627.1150921253</v>
      </c>
      <c r="J9" s="38">
        <f>B9*u_H+C9*u_S1+D9*u_S2+E9*u_D</f>
        <v>872.99629289667655</v>
      </c>
      <c r="K9" s="39">
        <f>J9/((1+d_e)^A9)</f>
        <v>709.8258751885038</v>
      </c>
    </row>
    <row r="10" spans="1:11">
      <c r="A10">
        <v>8</v>
      </c>
      <c r="B10" s="27">
        <f>(1-(p_HS1+p_HD))*B9+C9*p_S1H</f>
        <v>653.36745564515218</v>
      </c>
      <c r="C10" s="28">
        <f>B9*p_HS1+C9*(1-(p_S1S2+p_S1D+p_S1H))</f>
        <v>192.03421104862662</v>
      </c>
      <c r="D10" s="28">
        <f>C9*p_S1S2+D9*(1-p_S2D)</f>
        <v>126.80884026342164</v>
      </c>
      <c r="E10" s="28">
        <f>E9+B9*p_HD+C9*p_S1D+D9*p_S2D</f>
        <v>27.789493042799492</v>
      </c>
      <c r="F10" s="29">
        <f t="shared" si="0"/>
        <v>999.99999999999989</v>
      </c>
      <c r="H10" s="37">
        <f>B10*c_H+C10*c_S1+D10*c_S2</f>
        <v>3977004.3594361353</v>
      </c>
      <c r="I10" s="38">
        <f>H10/((1+d_c)^A10)</f>
        <v>3139483.9662456643</v>
      </c>
      <c r="J10" s="38">
        <f>B10*u_H+C10*u_S1+D10*u_S2+E10*u_D</f>
        <v>860.79753406333293</v>
      </c>
      <c r="K10" s="39">
        <f>J10/((1+d_e)^A10)</f>
        <v>679.52152226425972</v>
      </c>
    </row>
    <row r="11" spans="1:11">
      <c r="A11">
        <v>9</v>
      </c>
      <c r="B11" s="27">
        <f>(1-(p_HS1+p_HD))*B10+C10*p_S1H</f>
        <v>636.61272589713542</v>
      </c>
      <c r="C11" s="28">
        <f>B10*p_HS1+C10*(1-(p_S1S2+p_S1D+p_S1H))</f>
        <v>187.19365453013435</v>
      </c>
      <c r="D11" s="28">
        <f>C10*p_S1S2+D10*(1-p_S2D)</f>
        <v>143.43895865581584</v>
      </c>
      <c r="E11" s="28">
        <f>E10+B10*p_HD+C10*p_S1D+D10*p_S2D</f>
        <v>32.754660916914261</v>
      </c>
      <c r="F11" s="29">
        <f t="shared" si="0"/>
        <v>999.99999999999989</v>
      </c>
      <c r="H11" s="37">
        <f>B11*c_H+C11*c_S1+D11*c_S2</f>
        <v>4173584.4497520458</v>
      </c>
      <c r="I11" s="38">
        <f>H11/((1+d_c)^A11)</f>
        <v>3198704.956139137</v>
      </c>
      <c r="J11" s="38">
        <f>B11*u_H+C11*u_S1+D11*u_S2+E11*u_D</f>
        <v>848.7274461226441</v>
      </c>
      <c r="K11" s="39">
        <f>J11/((1+d_e)^A11)</f>
        <v>650.47891590766858</v>
      </c>
    </row>
    <row r="12" spans="1:11">
      <c r="A12">
        <v>10</v>
      </c>
      <c r="B12" s="27">
        <f>(1-(p_HS1+p_HD))*B11+C11*p_S1H</f>
        <v>620.32066175258149</v>
      </c>
      <c r="C12" s="28">
        <f>B11*p_HS1+C11*(1-(p_S1S2+p_S1D+p_S1H))</f>
        <v>182.43534954556588</v>
      </c>
      <c r="D12" s="28">
        <f>C11*p_S1S2+D11*(1-p_S2D)</f>
        <v>159.257293859046</v>
      </c>
      <c r="E12" s="28">
        <f>E11+B11*p_HD+C11*p_S1D+D11*p_S2D</f>
        <v>37.986694842806578</v>
      </c>
      <c r="F12" s="29">
        <f t="shared" si="0"/>
        <v>1000</v>
      </c>
      <c r="H12" s="37">
        <f>B12*c_H+C12*c_S1+D12*c_S2</f>
        <v>4359242.1295731161</v>
      </c>
      <c r="I12" s="38">
        <f>H12/((1+d_c)^A12)</f>
        <v>3243685.5421767975</v>
      </c>
      <c r="J12" s="38">
        <f>B12*u_H+C12*u_S1+D12*u_S2+E12*u_D</f>
        <v>836.77582084127891</v>
      </c>
      <c r="K12" s="39">
        <f>J12/((1+d_e)^A12)</f>
        <v>622.63979642070797</v>
      </c>
    </row>
    <row r="13" spans="1:11">
      <c r="A13">
        <v>11</v>
      </c>
      <c r="B13" s="27">
        <f>(1-(p_HS1+p_HD))*B12+C12*p_S1H</f>
        <v>604.4582566336436</v>
      </c>
      <c r="C13" s="28">
        <f>B12*p_HS1+C12*(1-(p_S1S2+p_S1D+p_S1H))</f>
        <v>177.78268777373103</v>
      </c>
      <c r="D13" s="28">
        <f>C12*p_S1S2+D12*(1-p_S2D)</f>
        <v>174.28811871815674</v>
      </c>
      <c r="E13" s="28">
        <f>E12+B12*p_HD+C12*p_S1D+D12*p_S2D</f>
        <v>43.47093687446857</v>
      </c>
      <c r="F13" s="29">
        <f t="shared" si="0"/>
        <v>999.99999999999989</v>
      </c>
      <c r="H13" s="37">
        <f>B13*c_H+C13*c_S1+D13*c_S2</f>
        <v>4534369.045134563</v>
      </c>
      <c r="I13" s="38">
        <f>H13/((1+d_c)^A13)</f>
        <v>3275724.6741560218</v>
      </c>
      <c r="J13" s="38">
        <f>B13*u_H+C13*u_S1+D13*u_S2+E13*u_D</f>
        <v>824.93933182302021</v>
      </c>
      <c r="K13" s="39">
        <f>J13/((1+d_e)^A13)</f>
        <v>595.95372521211618</v>
      </c>
    </row>
    <row r="14" spans="1:11">
      <c r="A14">
        <v>12</v>
      </c>
      <c r="B14" s="27">
        <f>(1-(p_HS1+p_HD))*B13+C13*p_S1H</f>
        <v>589.00637137111096</v>
      </c>
      <c r="C14" s="28">
        <f>B13*p_HS1+C13*(1-(p_S1S2+p_S1D+p_S1H))</f>
        <v>173.24278792537416</v>
      </c>
      <c r="D14" s="28">
        <f>C13*p_S1S2+D13*(1-p_S2D)</f>
        <v>188.557557020411</v>
      </c>
      <c r="E14" s="28">
        <f>E13+B13*p_HD+C13*p_S1D+D13*p_S2D</f>
        <v>49.193283683103822</v>
      </c>
      <c r="F14" s="29">
        <f t="shared" si="0"/>
        <v>999.99999999999989</v>
      </c>
      <c r="H14" s="37">
        <f>B14*c_H+C14*c_S1+D14*c_S2</f>
        <v>4699347.2497498831</v>
      </c>
      <c r="I14" s="38">
        <f>H14/((1+d_c)^A14)</f>
        <v>3296027.6110147513</v>
      </c>
      <c r="J14" s="38">
        <f>B14*u_H+C14*u_S1+D14*u_S2+E14*u_D</f>
        <v>813.21724082534706</v>
      </c>
      <c r="K14" s="39">
        <f>J14/((1+d_e)^A14)</f>
        <v>570.37421094094213</v>
      </c>
    </row>
    <row r="15" spans="1:11">
      <c r="A15">
        <v>13</v>
      </c>
      <c r="B15" s="27">
        <f>(1-(p_HS1+p_HD))*B14+C14*p_S1H</f>
        <v>573.95137196388737</v>
      </c>
      <c r="C15" s="28">
        <f>B14*p_HS1+C14*(1-(p_S1S2+p_S1D+p_S1H))</f>
        <v>168.81654963793491</v>
      </c>
      <c r="D15" s="28">
        <f>C14*p_S1S2+D14*(1-p_S2D)</f>
        <v>202.09192482831773</v>
      </c>
      <c r="E15" s="28">
        <f>E14+B14*p_HD+C14*p_S1D+D14*p_S2D</f>
        <v>55.140153569859947</v>
      </c>
      <c r="F15" s="29">
        <f t="shared" si="0"/>
        <v>1000</v>
      </c>
      <c r="H15" s="37">
        <f>B15*c_H+C15*c_S1+D15*c_S2</f>
        <v>4854547.81490428</v>
      </c>
      <c r="I15" s="38">
        <f>H15/((1+d_c)^A15)</f>
        <v>3305710.839620023</v>
      </c>
      <c r="J15" s="38">
        <f>B15*u_H+C15*u_S1+D15*u_S2+E15*u_D</f>
        <v>801.60974660649742</v>
      </c>
      <c r="K15" s="39">
        <f>J15/((1+d_e)^A15)</f>
        <v>545.85723110328627</v>
      </c>
    </row>
    <row r="16" spans="1:11">
      <c r="A16">
        <v>14</v>
      </c>
      <c r="B16" s="27">
        <f>(1-(p_HS1+p_HD))*B15+C15*p_S1H</f>
        <v>559.28190473898098</v>
      </c>
      <c r="C16" s="28">
        <f>B15*p_HS1+C15*(1-(p_S1S2+p_S1D+p_S1H))</f>
        <v>164.5025244080461</v>
      </c>
      <c r="D16" s="28">
        <f>C15*p_S1S2+D15*(1-p_S2D)</f>
        <v>214.9171067832261</v>
      </c>
      <c r="E16" s="28">
        <f>E15+B15*p_HD+C15*p_S1D+D15*p_S2D</f>
        <v>61.298464069746721</v>
      </c>
      <c r="F16" s="29">
        <f t="shared" si="0"/>
        <v>1000</v>
      </c>
      <c r="H16" s="37">
        <f>B16*c_H+C16*c_S1+D16*c_S2</f>
        <v>5000330.5088585373</v>
      </c>
      <c r="I16" s="38">
        <f>H16/((1+d_c)^A16)</f>
        <v>3305807.534384456</v>
      </c>
      <c r="J16" s="38">
        <f>B16*u_H+C16*u_S1+D16*u_S2+E16*u_D</f>
        <v>790.11735143662861</v>
      </c>
      <c r="K16" s="39">
        <f>J16/((1+d_e)^A16)</f>
        <v>522.3606497210028</v>
      </c>
    </row>
    <row r="17" spans="1:11">
      <c r="A17">
        <v>15</v>
      </c>
      <c r="B17" s="27">
        <f>(1-(p_HS1+p_HD))*B16+C16*p_S1H</f>
        <v>544.98765024247564</v>
      </c>
      <c r="C17" s="28">
        <f>B16*p_HS1+C16*(1-(p_S1S2+p_S1D+p_S1H))</f>
        <v>160.29840524318269</v>
      </c>
      <c r="D17" s="28">
        <f>C16*p_S1S2+D16*(1-p_S2D)</f>
        <v>227.05833059598098</v>
      </c>
      <c r="E17" s="28">
        <f>E16+B16*p_HD+C16*p_S1D+D16*p_S2D</f>
        <v>67.655613918360643</v>
      </c>
      <c r="F17" s="29">
        <f t="shared" si="0"/>
        <v>1000</v>
      </c>
      <c r="H17" s="37">
        <f>B17*c_H+C17*c_S1+D17*c_S2</f>
        <v>5137043.8803973971</v>
      </c>
      <c r="I17" s="38">
        <f>H17/((1+d_c)^A17)</f>
        <v>3297272.9889342645</v>
      </c>
      <c r="J17" s="38">
        <f>B17*u_H+C17*u_S1+D17*u_S2+E17*u_D</f>
        <v>778.74061947285315</v>
      </c>
      <c r="K17" s="39">
        <f>J17/((1+d_e)^A17)</f>
        <v>499.84397053177179</v>
      </c>
    </row>
    <row r="18" spans="1:11">
      <c r="A18">
        <v>16</v>
      </c>
      <c r="B18" s="27">
        <f>(1-(p_HS1+p_HD))*B17+C17*p_S1H</f>
        <v>531.05883932552888</v>
      </c>
      <c r="C18" s="28">
        <f>B17*p_HS1+C17*(1-(p_S1S2+p_S1D+p_S1H))</f>
        <v>156.20159921512186</v>
      </c>
      <c r="D18" s="28">
        <f>C17*p_S1S2+D17*(1-p_S2D)</f>
        <v>238.54009448470168</v>
      </c>
      <c r="E18" s="28">
        <f>E17+B17*p_HD+C17*p_S1D+D17*p_S2D</f>
        <v>74.199466974647478</v>
      </c>
      <c r="F18" s="29">
        <f t="shared" si="0"/>
        <v>1000</v>
      </c>
      <c r="H18" s="37">
        <f>B18*c_H+C18*c_S1+D18*c_S2</f>
        <v>5265025.4927820703</v>
      </c>
      <c r="I18" s="38">
        <f>H18/((1+d_c)^A18)</f>
        <v>3280989.8212528769</v>
      </c>
      <c r="J18" s="38">
        <f>B18*u_H+C18*u_S1+D18*u_S2+E18*u_D</f>
        <v>767.48008597922114</v>
      </c>
      <c r="K18" s="39">
        <f>J18/((1+d_e)^A18)</f>
        <v>478.26821609206144</v>
      </c>
    </row>
    <row r="19" spans="1:11">
      <c r="A19">
        <v>17</v>
      </c>
      <c r="B19" s="27">
        <f>(1-(p_HS1+p_HD))*B18+C18*p_S1H</f>
        <v>517.48606288482449</v>
      </c>
      <c r="C19" s="28">
        <f>B18*p_HS1+C18*(1-(p_S1S2+p_S1D+p_S1H))</f>
        <v>152.20944683123551</v>
      </c>
      <c r="D19" s="28">
        <f>C18*p_S1S2+D18*(1-p_S2D)</f>
        <v>249.38615311892869</v>
      </c>
      <c r="E19" s="28">
        <f>E18+B18*p_HD+C18*p_S1D+D18*p_S2D</f>
        <v>80.918337165011138</v>
      </c>
      <c r="F19" s="29">
        <f t="shared" si="0"/>
        <v>999.99999999999989</v>
      </c>
      <c r="H19" s="37">
        <f>B19*c_H+C19*c_S1+D19*c_S2</f>
        <v>5384602.209878521</v>
      </c>
      <c r="I19" s="38">
        <f>H19/((1+d_c)^A19)</f>
        <v>3257772.8913086038</v>
      </c>
      <c r="J19" s="38">
        <f>B19*u_H+C19*u_S1+D19*u_S2+E19*u_D</f>
        <v>756.33622456771548</v>
      </c>
      <c r="K19" s="39">
        <f>J19/((1+d_e)^A19)</f>
        <v>457.59585445161196</v>
      </c>
    </row>
    <row r="20" spans="1:11">
      <c r="A20">
        <v>18</v>
      </c>
      <c r="B20" s="27">
        <f>(1-(p_HS1+p_HD))*B19+C19*p_S1H</f>
        <v>504.26019480067833</v>
      </c>
      <c r="C20" s="28">
        <f>B19*p_HS1+C19*(1-(p_S1S2+p_S1D+p_S1H))</f>
        <v>148.31930541004238</v>
      </c>
      <c r="D20" s="28">
        <f>C19*p_S1S2+D19*(1-p_S2D)</f>
        <v>259.61952570803305</v>
      </c>
      <c r="E20" s="28">
        <f>E19+B19*p_HD+C19*p_S1D+D19*p_S2D</f>
        <v>87.800974081246125</v>
      </c>
      <c r="F20" s="29">
        <f t="shared" si="0"/>
        <v>999.99999999999977</v>
      </c>
      <c r="H20" s="37">
        <f>B20*c_H+C20*c_S1+D20*c_S2</f>
        <v>5496090.4968620222</v>
      </c>
      <c r="I20" s="38">
        <f>H20/((1+d_c)^A20)</f>
        <v>3228373.9208278479</v>
      </c>
      <c r="J20" s="38">
        <f>B20*u_H+C20*u_S1+D20*u_S2+E20*u_D</f>
        <v>745.30943671222667</v>
      </c>
      <c r="K20" s="39">
        <f>J20/((1+d_e)^A20)</f>
        <v>437.7907441302911</v>
      </c>
    </row>
    <row r="21" spans="1:11">
      <c r="A21">
        <v>19</v>
      </c>
      <c r="B21" s="27">
        <f>(1-(p_HS1+p_HD))*B20+C20*p_S1H</f>
        <v>491.37235856894449</v>
      </c>
      <c r="C21" s="28">
        <f>B20*p_HS1+C20*(1-(p_S1S2+p_S1D+p_S1H))</f>
        <v>144.52858010767591</v>
      </c>
      <c r="D21" s="28">
        <f>C20*p_S1S2+D20*(1-p_S2D)</f>
        <v>269.26251223996246</v>
      </c>
      <c r="E21" s="28">
        <f>E20+B20*p_HD+C20*p_S1D+D20*p_S2D</f>
        <v>94.836549083417012</v>
      </c>
      <c r="F21" s="29">
        <f t="shared" si="0"/>
        <v>999.99999999999989</v>
      </c>
      <c r="H21" s="37">
        <f>B21*c_H+C21*c_S1+D21*c_S2</f>
        <v>5599796.7211680301</v>
      </c>
      <c r="I21" s="38">
        <f>H21/((1+d_c)^A21)</f>
        <v>3193485.823069361</v>
      </c>
      <c r="J21" s="38">
        <f>B21*u_H+C21*u_S1+D21*u_S2+E21*u_D</f>
        <v>734.4000497696826</v>
      </c>
      <c r="K21" s="39">
        <f>J21/((1+d_e)^A21)</f>
        <v>418.81808647363226</v>
      </c>
    </row>
    <row r="22" spans="1:11">
      <c r="A22">
        <v>20</v>
      </c>
      <c r="B22" s="27">
        <f>(1-(p_HS1+p_HD))*B21+C21*p_S1H</f>
        <v>478.81391085546471</v>
      </c>
      <c r="C22" s="28">
        <f>B21*p_HS1+C21*(1-(p_S1S2+p_S1D+p_S1H))</f>
        <v>140.83473481029966</v>
      </c>
      <c r="D22" s="28">
        <f>C21*p_S1S2+D21*(1-p_S2D)</f>
        <v>278.3367124910169</v>
      </c>
      <c r="E22" s="28">
        <f>E21+B21*p_HD+C21*p_S1D+D21*p_S2D</f>
        <v>102.01464184321858</v>
      </c>
      <c r="F22" s="29">
        <f t="shared" si="0"/>
        <v>999.99999999999989</v>
      </c>
      <c r="H22" s="37">
        <f>B22*c_H+C22*c_S1+D22*c_S2</f>
        <v>5696017.4483173816</v>
      </c>
      <c r="I22" s="38">
        <f>H22/((1+d_c)^A22)</f>
        <v>3153746.7565556495</v>
      </c>
      <c r="J22" s="38">
        <f>B22*u_H+C22*u_S1+D22*u_S2+E22*u_D</f>
        <v>723.60831820869794</v>
      </c>
      <c r="K22" s="39">
        <f>J22/((1+d_e)^A22)</f>
        <v>400.64438131970627</v>
      </c>
    </row>
    <row r="23" spans="1:11">
      <c r="A23">
        <v>21</v>
      </c>
      <c r="B23" s="27">
        <f>(1-(p_HS1+p_HD))*B22+C22*p_S1H</f>
        <v>466.57643165994119</v>
      </c>
      <c r="C23" s="28">
        <f>B22*p_HS1+C22*(1-(p_S1S2+p_S1D+p_S1H))</f>
        <v>137.23529529909149</v>
      </c>
      <c r="D23" s="28">
        <f>C22*p_S1S2+D22*(1-p_S2D)</f>
        <v>286.8630457449118</v>
      </c>
      <c r="E23" s="28">
        <f>E22+B22*p_HD+C22*p_S1D+D22*p_S2D</f>
        <v>109.32522729605532</v>
      </c>
      <c r="F23" s="29">
        <f t="shared" si="0"/>
        <v>999.99999999999989</v>
      </c>
      <c r="H23" s="37">
        <f>B23*c_H+C23*c_S1+D23*c_S2</f>
        <v>5785039.7306899261</v>
      </c>
      <c r="I23" s="38">
        <f>H23/((1+d_c)^A23)</f>
        <v>3109743.9183375314</v>
      </c>
      <c r="J23" s="38">
        <f>B23*u_H+C23*u_S1+D23*u_S2+E23*u_D</f>
        <v>712.93442600671574</v>
      </c>
      <c r="K23" s="39">
        <f>J23/((1+d_e)^A23)</f>
        <v>383.23738447055359</v>
      </c>
    </row>
    <row r="24" spans="1:11">
      <c r="A24">
        <v>22</v>
      </c>
      <c r="B24" s="27">
        <f>(1-(p_HS1+p_HD))*B23+C23*p_S1H</f>
        <v>454.65171711488017</v>
      </c>
      <c r="C24" s="28">
        <f>B23*p_HS1+C23*(1-(p_S1S2+p_S1D+p_S1H))</f>
        <v>133.7278494654052</v>
      </c>
      <c r="D24" s="28">
        <f>C23*p_S1S2+D23*(1-p_S2D)</f>
        <v>294.86177043684938</v>
      </c>
      <c r="E24" s="28">
        <f>E23+B23*p_HD+C23*p_S1D+D23*p_S2D</f>
        <v>116.75866298286505</v>
      </c>
      <c r="F24" s="29">
        <f t="shared" si="0"/>
        <v>999.99999999999989</v>
      </c>
      <c r="H24" s="37">
        <f>B24*c_H+C24*c_S1+D24*c_S2</f>
        <v>5867141.3886441216</v>
      </c>
      <c r="I24" s="38">
        <f>H24/((1+d_c)^A24)</f>
        <v>3062017.0923512061</v>
      </c>
      <c r="J24" s="38">
        <f>B24*u_H+C24*u_S1+D24*u_S2+E24*u_D</f>
        <v>702.37848943235872</v>
      </c>
      <c r="K24" s="39">
        <f>J24/((1+d_e)^A24)</f>
        <v>366.56606641598637</v>
      </c>
    </row>
    <row r="25" spans="1:11">
      <c r="A25">
        <v>23</v>
      </c>
      <c r="B25" s="27">
        <f>(1-(p_HS1+p_HD))*B24+C24*p_S1H</f>
        <v>443.03177338663272</v>
      </c>
      <c r="C25" s="28">
        <f>B24*p_HS1+C24*(1-(p_S1S2+p_S1D+p_S1H))</f>
        <v>130.31004641548952</v>
      </c>
      <c r="D25" s="28">
        <f>C24*p_S1S2+D24*(1-p_S2D)</f>
        <v>302.35250343005708</v>
      </c>
      <c r="E25" s="28">
        <f>E24+B24*p_HD+C24*p_S1D+D24*p_S2D</f>
        <v>124.30567676782046</v>
      </c>
      <c r="F25" s="29">
        <f t="shared" si="0"/>
        <v>999.99999999999989</v>
      </c>
      <c r="H25" s="37">
        <f>B25*c_H+C25*c_S1+D25*c_S2</f>
        <v>5942591.2838860797</v>
      </c>
      <c r="I25" s="38">
        <f>H25/((1+d_c)^A25)</f>
        <v>3011061.9678353015</v>
      </c>
      <c r="J25" s="38">
        <f>B25*u_H+C25*u_S1+D25*u_S2+E25*u_D</f>
        <v>691.94055991327843</v>
      </c>
      <c r="K25" s="39">
        <f>J25/((1+d_e)^A25)</f>
        <v>350.60057211188092</v>
      </c>
    </row>
    <row r="26" spans="1:11">
      <c r="A26">
        <v>24</v>
      </c>
      <c r="B26" s="27">
        <f>(1-(p_HS1+p_HD))*B25+C25*p_S1H</f>
        <v>431.70881108589191</v>
      </c>
      <c r="C26" s="28">
        <f>B25*p_HS1+C25*(1-(p_S1S2+p_S1D+p_S1H))</f>
        <v>126.9795951725294</v>
      </c>
      <c r="D26" s="28">
        <f>C25*p_S1S2+D25*(1-p_S2D)</f>
        <v>309.35423882138792</v>
      </c>
      <c r="E26" s="28">
        <f>E25+B25*p_HD+C25*p_S1D+D25*p_S2D</f>
        <v>131.95735492019051</v>
      </c>
      <c r="F26" s="29">
        <f t="shared" si="0"/>
        <v>999.99999999999977</v>
      </c>
      <c r="H26" s="37">
        <f>B26*c_H+C26*c_S1+D26*c_S2</f>
        <v>6011649.5851827199</v>
      </c>
      <c r="I26" s="38">
        <f>H26/((1+d_c)^A26)</f>
        <v>2957333.2420027973</v>
      </c>
      <c r="J26" s="38">
        <f>B26*u_H+C26*u_S1+D26*u_S2+E26*u_D</f>
        <v>681.62062687598291</v>
      </c>
      <c r="K26" s="39">
        <f>J26/((1+d_e)^A26)</f>
        <v>335.31218174518091</v>
      </c>
    </row>
    <row r="27" spans="1:11">
      <c r="A27">
        <v>25</v>
      </c>
      <c r="B27" s="27">
        <f>(1-(p_HS1+p_HD))*B26+C26*p_S1H</f>
        <v>420.67523995722394</v>
      </c>
      <c r="C27" s="28">
        <f>B26*p_HS1+C26*(1-(p_S1S2+p_S1D+p_S1H))</f>
        <v>123.73426324796029</v>
      </c>
      <c r="D27" s="28">
        <f>C26*p_S1S2+D26*(1-p_S2D)</f>
        <v>315.88536624517013</v>
      </c>
      <c r="E27" s="28">
        <f>E26+B26*p_HD+C26*p_S1D+D26*p_S2D</f>
        <v>139.70513054964536</v>
      </c>
      <c r="F27" s="29">
        <f t="shared" si="0"/>
        <v>999.99999999999966</v>
      </c>
      <c r="H27" s="37">
        <f>B27*c_H+C27*c_S1+D27*c_S2</f>
        <v>6074568.0265838411</v>
      </c>
      <c r="I27" s="38">
        <f>H27/((1+d_c)^A27)</f>
        <v>2901247.5203552521</v>
      </c>
      <c r="J27" s="38">
        <f>B27*u_H+C27*u_S1+D27*u_S2+E27*u_D</f>
        <v>671.41862051577925</v>
      </c>
      <c r="K27" s="39">
        <f>J27/((1+d_e)^A27)</f>
        <v>320.67327246431699</v>
      </c>
    </row>
    <row r="28" spans="1:11">
      <c r="A28">
        <v>26</v>
      </c>
      <c r="B28" s="27">
        <f>(1-(p_HS1+p_HD))*B27+C27*p_S1H</f>
        <v>409.92366375677159</v>
      </c>
      <c r="C28" s="28">
        <f>B27*p_HS1+C27*(1-(p_S1S2+p_S1D+p_S1H))</f>
        <v>120.57187518617184</v>
      </c>
      <c r="D28" s="28">
        <f>C27*p_S1S2+D27*(1-p_S2D)</f>
        <v>321.96368867221139</v>
      </c>
      <c r="E28" s="28">
        <f>E27+B27*p_HD+C27*p_S1D+D27*p_S2D</f>
        <v>147.5407723848449</v>
      </c>
      <c r="F28" s="29">
        <f t="shared" si="0"/>
        <v>999.99999999999966</v>
      </c>
      <c r="H28" s="37">
        <f>B28*c_H+C28*c_S1+D28*c_S2</f>
        <v>6131590.1583414013</v>
      </c>
      <c r="I28" s="38">
        <f>H28/((1+d_c)^A28)</f>
        <v>2843186.0272367327</v>
      </c>
      <c r="J28" s="38">
        <f>B28*u_H+C28*u_S1+D28*u_S2+E28*u_D</f>
        <v>661.33441448250619</v>
      </c>
      <c r="K28" s="39">
        <f>J28/((1+d_e)^A28)</f>
        <v>306.65728106916862</v>
      </c>
    </row>
    <row r="29" spans="1:11">
      <c r="A29">
        <v>27</v>
      </c>
      <c r="B29" s="27">
        <f>(1-(p_HS1+p_HD))*B28+C28*p_S1H</f>
        <v>399.44687528107266</v>
      </c>
      <c r="C29" s="28">
        <f>B28*p_HS1+C28*(1-(p_S1S2+p_S1D+p_S1H))</f>
        <v>117.49031112209403</v>
      </c>
      <c r="D29" s="28">
        <f>C28*p_S1S2+D28*(1-p_S2D)</f>
        <v>327.60643971130168</v>
      </c>
      <c r="E29" s="28">
        <f>E28+B28*p_HD+C28*p_S1D+D28*p_S2D</f>
        <v>155.45637388553132</v>
      </c>
      <c r="F29" s="29">
        <f t="shared" si="0"/>
        <v>999.99999999999977</v>
      </c>
      <c r="H29" s="37">
        <f>B29*c_H+C29*c_S1+D29*c_S2</f>
        <v>6182951.5907200463</v>
      </c>
      <c r="I29" s="38">
        <f>H29/((1+d_c)^A29)</f>
        <v>2783497.1384702912</v>
      </c>
      <c r="J29" s="38">
        <f>B29*u_H+C29*u_S1+D29*u_S2+E29*u_D</f>
        <v>651.36782847829397</v>
      </c>
      <c r="K29" s="39">
        <f>J29/((1+d_e)^A29)</f>
        <v>293.23866765869229</v>
      </c>
    </row>
    <row r="30" spans="1:11">
      <c r="A30">
        <v>28</v>
      </c>
      <c r="B30" s="27">
        <f>(1-(p_HS1+p_HD))*B29+C29*p_S1H</f>
        <v>389.23785153071111</v>
      </c>
      <c r="C30" s="28">
        <f>B29*p_HS1+C29*(1-(p_S1S2+p_S1D+p_S1H))</f>
        <v>114.48750536628481</v>
      </c>
      <c r="D30" s="28">
        <f>C29*p_S1S2+D29*(1-p_S2D)</f>
        <v>332.83030042435036</v>
      </c>
      <c r="E30" s="28">
        <f>E29+B29*p_HD+C29*p_S1D+D29*p_S2D</f>
        <v>163.44434267865353</v>
      </c>
      <c r="F30" s="29">
        <f t="shared" si="0"/>
        <v>999.99999999999977</v>
      </c>
      <c r="H30" s="37">
        <f>B30*c_H+C30*c_S1+D30*c_S2</f>
        <v>6228880.2308918163</v>
      </c>
      <c r="I30" s="38">
        <f>H30/((1+d_c)^A30)</f>
        <v>2722498.7472056458</v>
      </c>
      <c r="J30" s="38">
        <f>B30*u_H+C30*u_S1+D30*u_S2+E30*u_D</f>
        <v>641.51863076759992</v>
      </c>
      <c r="K30" s="39">
        <f>J30/((1+d_e)^A30)</f>
        <v>280.39288023423967</v>
      </c>
    </row>
    <row r="31" spans="1:11">
      <c r="A31">
        <v>29</v>
      </c>
      <c r="B31" s="27">
        <f>(1-(p_HS1+p_HD))*B30+C30*p_S1H</f>
        <v>379.28974900057113</v>
      </c>
      <c r="C31" s="28">
        <f>B30*p_HS1+C30*(1-(p_S1S2+p_S1D+p_S1H))</f>
        <v>111.56144502257374</v>
      </c>
      <c r="D31" s="28">
        <f>C30*p_S1S2+D30*(1-p_S2D)</f>
        <v>337.65141566752891</v>
      </c>
      <c r="E31" s="28">
        <f>E30+B30*p_HD+C30*p_S1D+D30*p_S2D</f>
        <v>171.49739030932605</v>
      </c>
      <c r="F31" s="29">
        <f t="shared" si="0"/>
        <v>999.99999999999989</v>
      </c>
      <c r="H31" s="37">
        <f>B31*c_H+C31*c_S1+D31*c_S2</f>
        <v>6269596.5131043708</v>
      </c>
      <c r="I31" s="38">
        <f>H31/((1+d_c)^A31)</f>
        <v>2660480.4734332818</v>
      </c>
      <c r="J31" s="38">
        <f>B31*u_H+C31*u_S1+D31*u_S2+E31*u_D</f>
        <v>631.78654060126587</v>
      </c>
      <c r="K31" s="39">
        <f>J31/((1+d_e)^A31)</f>
        <v>268.09632025512292</v>
      </c>
    </row>
    <row r="32" spans="1:11">
      <c r="A32">
        <v>30</v>
      </c>
      <c r="B32" s="27">
        <f>(1-(p_HS1+p_HD))*B31+C31*p_S1H</f>
        <v>369.59589909161707</v>
      </c>
      <c r="C32" s="28">
        <f>B31*p_HS1+C31*(1-(p_S1S2+p_S1D+p_S1H))</f>
        <v>108.71016863964672</v>
      </c>
      <c r="D32" s="28">
        <f>C31*p_S1S2+D31*(1-p_S2D)</f>
        <v>342.08540997105069</v>
      </c>
      <c r="E32" s="28">
        <f>E31+B31*p_HD+C31*p_S1D+D31*p_S2D</f>
        <v>179.60852229768537</v>
      </c>
      <c r="F32" s="29">
        <f t="shared" si="0"/>
        <v>999.99999999999977</v>
      </c>
      <c r="H32" s="37">
        <f>B32*c_H+C32*c_S1+D32*c_S2</f>
        <v>6305313.6223075809</v>
      </c>
      <c r="I32" s="38">
        <f>H32/((1+d_c)^A32)</f>
        <v>2597705.726986005</v>
      </c>
      <c r="J32" s="38">
        <f>B32*u_H+C32*u_S1+D32*u_S2+E32*u_D</f>
        <v>622.17123055687739</v>
      </c>
      <c r="K32" s="39">
        <f>J32/((1+d_e)^A32)</f>
        <v>256.32630914115214</v>
      </c>
    </row>
    <row r="33" spans="1:11">
      <c r="A33">
        <v>31</v>
      </c>
      <c r="B33" s="27">
        <f>(1-(p_HS1+p_HD))*B32+C32*p_S1H</f>
        <v>360.14980364038252</v>
      </c>
      <c r="C33" s="28">
        <f>B32*p_HS1+C32*(1-(p_S1S2+p_S1D+p_S1H))</f>
        <v>105.93176489655855</v>
      </c>
      <c r="D33" s="28">
        <f>C32*p_S1S2+D32*(1-p_S2D)</f>
        <v>346.1474029701057</v>
      </c>
      <c r="E33" s="28">
        <f>E32+B32*p_HD+C32*p_S1D+D32*p_S2D</f>
        <v>187.77102849295312</v>
      </c>
      <c r="F33" s="29">
        <f t="shared" si="0"/>
        <v>999.99999999999977</v>
      </c>
      <c r="H33" s="37">
        <f>B33*c_H+C33*c_S1+D33*c_S2</f>
        <v>6336237.7114185849</v>
      </c>
      <c r="I33" s="38">
        <f>H33/((1+d_c)^A33)</f>
        <v>2534413.6332522607</v>
      </c>
      <c r="J33" s="38">
        <f>B33*u_H+C33*u_S1+D33*u_S2+E33*u_D</f>
        <v>612.67232879785433</v>
      </c>
      <c r="K33" s="39">
        <f>J33/((1+d_e)^A33)</f>
        <v>245.06105571504099</v>
      </c>
    </row>
    <row r="34" spans="1:11">
      <c r="A34">
        <v>32</v>
      </c>
      <c r="B34" s="27">
        <f>(1-(p_HS1+p_HD))*B33+C33*p_S1H</f>
        <v>350.9451305628877</v>
      </c>
      <c r="C34" s="28">
        <f>B33*p_HS1+C33*(1-(p_S1S2+p_S1D+p_S1H))</f>
        <v>103.22437132163498</v>
      </c>
      <c r="D34" s="28">
        <f>C33*p_S1S2+D33*(1-p_S2D)</f>
        <v>349.85202439922034</v>
      </c>
      <c r="E34" s="28">
        <f>E33+B33*p_HD+C33*p_S1D+D33*p_S2D</f>
        <v>195.97847371625693</v>
      </c>
      <c r="F34" s="29">
        <f t="shared" si="0"/>
        <v>1000</v>
      </c>
      <c r="H34" s="37">
        <f>B34*c_H+C34*c_S1+D34*c_S2</f>
        <v>6362568.1124006202</v>
      </c>
      <c r="I34" s="38">
        <f>H34/((1+d_c)^A34)</f>
        <v>2470820.8302640892</v>
      </c>
      <c r="J34" s="38">
        <f>B34*u_H+C34*u_S1+D34*u_S2+E34*u_D</f>
        <v>603.28942125372419</v>
      </c>
      <c r="K34" s="39">
        <f>J34/((1+d_e)^A34)</f>
        <v>234.27962457587776</v>
      </c>
    </row>
    <row r="35" spans="1:11">
      <c r="A35">
        <v>33</v>
      </c>
      <c r="B35" s="27">
        <f>(1-(p_HS1+p_HD))*B34+C34*p_S1H</f>
        <v>341.97570960995506</v>
      </c>
      <c r="C35" s="28">
        <f>B34*p_HS1+C34*(1-(p_S1S2+p_S1D+p_S1H))</f>
        <v>100.58617304403751</v>
      </c>
      <c r="D35" s="28">
        <f>C34*p_S1S2+D34*(1-p_S2D)</f>
        <v>353.21342866201491</v>
      </c>
      <c r="E35" s="28">
        <f>E34+B34*p_HD+C34*p_S1D+D34*p_S2D</f>
        <v>204.2246886839925</v>
      </c>
      <c r="F35" s="29">
        <f t="shared" si="0"/>
        <v>1000</v>
      </c>
      <c r="H35" s="37">
        <f>B35*c_H+C35*c_S1+D35*c_S2</f>
        <v>6384497.5413262835</v>
      </c>
      <c r="I35" s="38">
        <f>H35/((1+d_c)^A35)</f>
        <v>2407123.1452945615</v>
      </c>
      <c r="J35" s="38">
        <f>B35*u_H+C35*u_S1+D35*u_S2+E35*u_D</f>
        <v>594.02205372399067</v>
      </c>
      <c r="K35" s="39">
        <f>J35/((1+d_e)^A35)</f>
        <v>223.96190539332412</v>
      </c>
    </row>
    <row r="36" spans="1:11">
      <c r="A36">
        <v>34</v>
      </c>
      <c r="B36" s="27">
        <f>(1-(p_HS1+p_HD))*B35+C35*p_S1H</f>
        <v>333.23552823103557</v>
      </c>
      <c r="C36" s="28">
        <f>B35*p_HS1+C35*(1-(p_S1S2+p_S1D+p_S1H))</f>
        <v>98.015401577205154</v>
      </c>
      <c r="D36" s="28">
        <f>C35*p_S1S2+D35*(1-p_S2D)</f>
        <v>356.2453089880222</v>
      </c>
      <c r="E36" s="28">
        <f>E35+B35*p_HD+C35*p_S1D+D35*p_S2D</f>
        <v>212.50376120373707</v>
      </c>
      <c r="F36" s="29">
        <f t="shared" si="0"/>
        <v>1000</v>
      </c>
      <c r="H36" s="37">
        <f>B36*c_H+C36*c_S1+D36*c_S2</f>
        <v>6402212.2975912243</v>
      </c>
      <c r="I36" s="38">
        <f>H36/((1+d_c)^A36)</f>
        <v>2343497.1586028705</v>
      </c>
      <c r="J36" s="38">
        <f>B36*u_H+C36*u_S1+D36*u_S2+E36*u_D</f>
        <v>584.8697339079506</v>
      </c>
      <c r="K36" s="39">
        <f>J36/((1+d_e)^A36)</f>
        <v>214.08858311083975</v>
      </c>
    </row>
    <row r="37" spans="1:11">
      <c r="A37">
        <v>35</v>
      </c>
      <c r="B37" s="27">
        <f>(1-(p_HS1+p_HD))*B36+C36*p_S1H</f>
        <v>324.71872754375647</v>
      </c>
      <c r="C37" s="28">
        <f>B36*p_HS1+C36*(1-(p_S1S2+p_S1D+p_S1H))</f>
        <v>95.51033363337703</v>
      </c>
      <c r="D37" s="28">
        <f>C36*p_S1S2+D36*(1-p_S2D)</f>
        <v>358.96091118792128</v>
      </c>
      <c r="E37" s="28">
        <f>E36+B36*p_HD+C36*p_S1D+D36*p_S2D</f>
        <v>220.81002763494519</v>
      </c>
      <c r="F37" s="29">
        <f t="shared" si="0"/>
        <v>1000</v>
      </c>
      <c r="H37" s="37">
        <f>B37*c_H+C37*c_S1+D37*c_S2</f>
        <v>6415892.4574398398</v>
      </c>
      <c r="I37" s="38">
        <f>H37/((1+d_c)^A37)</f>
        <v>2280101.6614981745</v>
      </c>
      <c r="J37" s="38">
        <f>B37*u_H+C37*u_S1+D37*u_S2+E37*u_D</f>
        <v>575.83193336274985</v>
      </c>
      <c r="K37" s="39">
        <f>J37/((1+d_e)^A37)</f>
        <v>204.64110904502692</v>
      </c>
    </row>
    <row r="38" spans="1:11">
      <c r="A38">
        <v>36</v>
      </c>
      <c r="B38" s="27">
        <f>(1-(p_HS1+p_HD))*B37+C37*p_S1H</f>
        <v>316.41959840648309</v>
      </c>
      <c r="C38" s="28">
        <f>B37*p_HS1+C37*(1-(p_S1S2+p_S1D+p_S1H))</f>
        <v>93.06928996840864</v>
      </c>
      <c r="D38" s="28">
        <f>C37*p_S1S2+D37*(1-p_S2D)</f>
        <v>361.37304701823638</v>
      </c>
      <c r="E38" s="28">
        <f>E37+B37*p_HD+C37*p_S1D+D37*p_S2D</f>
        <v>229.13806460687186</v>
      </c>
      <c r="F38" s="29">
        <f t="shared" si="0"/>
        <v>1000</v>
      </c>
      <c r="H38" s="37">
        <f>B38*c_H+C38*c_S1+D38*c_S2</f>
        <v>6425712.0619601458</v>
      </c>
      <c r="I38" s="38">
        <f>H38/((1+d_c)^A38)</f>
        <v>2217079.0154541121</v>
      </c>
      <c r="J38" s="38">
        <f>B38*u_H+C38*u_S1+D38*u_S2+E38*u_D</f>
        <v>566.90808939190777</v>
      </c>
      <c r="K38" s="39">
        <f>J38/((1+d_e)^A38)</f>
        <v>195.6016728671429</v>
      </c>
    </row>
    <row r="39" spans="1:11">
      <c r="A39">
        <v>37</v>
      </c>
      <c r="B39" s="27">
        <f>(1-(p_HS1+p_HD))*B38+C38*p_S1H</f>
        <v>308.33257759125877</v>
      </c>
      <c r="C39" s="28">
        <f>B38*p_HS1+C38*(1-(p_S1S2+p_S1D+p_S1H))</f>
        <v>90.690634256110698</v>
      </c>
      <c r="D39" s="28">
        <f>C38*p_S1S2+D38*(1-p_S2D)</f>
        <v>363.4941071662534</v>
      </c>
      <c r="E39" s="28">
        <f>E38+B38*p_HD+C38*p_S1D+D38*p_S2D</f>
        <v>237.48268098637706</v>
      </c>
      <c r="F39" s="29">
        <f t="shared" si="0"/>
        <v>1000</v>
      </c>
      <c r="H39" s="37">
        <f>B39*c_H+C39*c_S1+D39*c_S2</f>
        <v>6431839.2997007612</v>
      </c>
      <c r="I39" s="38">
        <f>H39/((1+d_c)^A39)</f>
        <v>2154556.4185928698</v>
      </c>
      <c r="J39" s="38">
        <f>B39*u_H+C39*u_S1+D39*u_S2+E39*u_D</f>
        <v>558.09760686646848</v>
      </c>
      <c r="K39" s="39">
        <f>J39/((1+d_e)^A39)</f>
        <v>186.95317545191364</v>
      </c>
    </row>
    <row r="40" spans="1:11">
      <c r="A40">
        <v>38</v>
      </c>
      <c r="B40" s="27">
        <f>(1-(p_HS1+p_HD))*B39+C39*p_S1H</f>
        <v>300.45224405455724</v>
      </c>
      <c r="C40" s="28">
        <f>B39*p_HS1+C39*(1-(p_S1S2+p_S1D+p_S1H))</f>
        <v>88.372771991356615</v>
      </c>
      <c r="D40" s="28">
        <f>C39*p_S1S2+D39*(1-p_S2D)</f>
        <v>365.33607386561727</v>
      </c>
      <c r="E40" s="28">
        <f>E39+B39*p_HD+C39*p_S1D+D39*p_S2D</f>
        <v>245.83891008846879</v>
      </c>
      <c r="F40" s="29">
        <f t="shared" si="0"/>
        <v>999.99999999999989</v>
      </c>
      <c r="H40" s="37">
        <f>B40*c_H+C40*c_S1+D40*c_S2</f>
        <v>6434436.6840587994</v>
      </c>
      <c r="I40" s="38">
        <f>H40/((1+d_c)^A40)</f>
        <v>2092647.0854694261</v>
      </c>
      <c r="J40" s="38">
        <f>B40*u_H+C40*u_S1+D40*u_S2+E40*u_D</f>
        <v>549.39985998088332</v>
      </c>
      <c r="K40" s="39">
        <f>J40/((1+d_e)^A40)</f>
        <v>178.67920257800768</v>
      </c>
    </row>
    <row r="41" spans="1:11">
      <c r="A41">
        <v>39</v>
      </c>
      <c r="B41" s="27">
        <f>(1-(p_HS1+p_HD))*B40+C40*p_S1H</f>
        <v>292.77331530334675</v>
      </c>
      <c r="C41" s="28">
        <f>B40*p_HS1+C40*(1-(p_S1S2+p_S1D+p_S1H))</f>
        <v>86.114149421224084</v>
      </c>
      <c r="D41" s="28">
        <f>C40*p_S1S2+D40*(1-p_S2D)</f>
        <v>366.91053315279038</v>
      </c>
      <c r="E41" s="28">
        <f>E40+B40*p_HD+C40*p_S1D+D40*p_S2D</f>
        <v>254.20200212263873</v>
      </c>
      <c r="F41" s="29">
        <f t="shared" si="0"/>
        <v>1000</v>
      </c>
      <c r="H41" s="37">
        <f>B41*c_H+C41*c_S1+D41*c_S2</f>
        <v>6433661.2255834453</v>
      </c>
      <c r="I41" s="38">
        <f>H41/((1+d_c)^A41)</f>
        <v>2031451.3457215128</v>
      </c>
      <c r="J41" s="38">
        <f>B41*u_H+C41*u_S1+D41*u_S2+E41*u_D</f>
        <v>540.81419394566001</v>
      </c>
      <c r="K41" s="39">
        <f>J41/((1+d_e)^A41)</f>
        <v>170.7639994638628</v>
      </c>
    </row>
    <row r="42" spans="1:11">
      <c r="A42">
        <v>40</v>
      </c>
      <c r="B42" s="27">
        <f>(1-(p_HS1+p_HD))*B41+C41*p_S1H</f>
        <v>285.29064385403035</v>
      </c>
      <c r="C42" s="28">
        <f>B41*p_HS1+C41*(1-(p_S1S2+p_S1D+p_S1H))</f>
        <v>83.913252503454373</v>
      </c>
      <c r="D42" s="28">
        <f>C41*p_S1S2+D41*(1-p_S2D)</f>
        <v>368.22868677427755</v>
      </c>
      <c r="E42" s="28">
        <f>E41+B41*p_HD+C41*p_S1D+D41*p_S2D</f>
        <v>262.56741686823767</v>
      </c>
      <c r="F42" s="29">
        <f t="shared" si="0"/>
        <v>1000</v>
      </c>
      <c r="H42" s="37">
        <f>B42*c_H+C42*c_S1+D42*c_S2</f>
        <v>6429664.5993360411</v>
      </c>
      <c r="I42" s="38">
        <f>H42/((1+d_c)^A42)</f>
        <v>1971057.6668076415</v>
      </c>
      <c r="J42" s="38">
        <f>B42*u_H+C42*u_S1+D42*u_S2+E42*u_D</f>
        <v>532.33992661875993</v>
      </c>
      <c r="K42" s="39">
        <f>J42/((1+d_e)^A42)</f>
        <v>163.19244612200723</v>
      </c>
    </row>
    <row r="43" spans="1:11">
      <c r="A43">
        <v>41</v>
      </c>
      <c r="B43" s="27">
        <f>(1-(p_HS1+p_HD))*B42+C42*p_S1H</f>
        <v>277.99921378188793</v>
      </c>
      <c r="C43" s="28">
        <f>B42*p_HS1+C42*(1-(p_S1S2+p_S1D+p_S1H))</f>
        <v>81.768605891531081</v>
      </c>
      <c r="D43" s="28">
        <f>C42*p_S1S2+D42*(1-p_S2D)</f>
        <v>369.30136375425661</v>
      </c>
      <c r="E43" s="28">
        <f>E42+B42*p_HD+C42*p_S1D+D42*p_S2D</f>
        <v>270.93081657232426</v>
      </c>
      <c r="F43" s="29">
        <f t="shared" si="0"/>
        <v>999.99999999999989</v>
      </c>
      <c r="H43" s="37">
        <f>B43*c_H+C43*c_S1+D43*c_S2</f>
        <v>6422593.3074437492</v>
      </c>
      <c r="I43" s="38">
        <f>H43/((1+d_c)^A43)</f>
        <v>1911543.605732962</v>
      </c>
      <c r="J43" s="38">
        <f>B43*u_H+C43*u_S1+D43*u_S2+E43*u_D</f>
        <v>523.97635007766462</v>
      </c>
      <c r="K43" s="39">
        <f>J43/((1+d_e)^A43)</f>
        <v>155.95003351456222</v>
      </c>
    </row>
    <row r="44" spans="1:11">
      <c r="A44">
        <v>42</v>
      </c>
      <c r="B44" s="27">
        <f>(1-(p_HS1+p_HD))*B43+C43*p_S1H</f>
        <v>270.89413735870767</v>
      </c>
      <c r="C44" s="28">
        <f>B43*p_HS1+C43*(1-(p_S1S2+p_S1D+p_S1H))</f>
        <v>79.678771945698202</v>
      </c>
      <c r="D44" s="28">
        <f>C43*p_S1S2+D43*(1-p_S2D)</f>
        <v>370.1390316319916</v>
      </c>
      <c r="E44" s="28">
        <f>E43+B43*p_HD+C43*p_S1D+D43*p_S2D</f>
        <v>279.28805906360242</v>
      </c>
      <c r="F44" s="29">
        <f t="shared" si="0"/>
        <v>999.99999999999989</v>
      </c>
      <c r="H44" s="37">
        <f>B44*c_H+C44*c_S1+D44*c_S2</f>
        <v>6412588.8369800821</v>
      </c>
      <c r="I44" s="38">
        <f>H44/((1+d_c)^A44)</f>
        <v>1852976.6943595004</v>
      </c>
      <c r="J44" s="38">
        <f>B44*u_H+C44*u_S1+D44*u_S2+E44*u_D</f>
        <v>515.72273213397716</v>
      </c>
      <c r="K44" s="39">
        <f>J44/((1+d_e)^A44)</f>
        <v>149.02284049225022</v>
      </c>
    </row>
    <row r="45" spans="1:11">
      <c r="A45">
        <v>43</v>
      </c>
      <c r="B45" s="27">
        <f>(1-(p_HS1+p_HD))*B44+C44*p_S1H</f>
        <v>263.97065177635199</v>
      </c>
      <c r="C45" s="28">
        <f>B44*p_HS1+C44*(1-(p_S1S2+p_S1D+p_S1H))</f>
        <v>77.642349769254537</v>
      </c>
      <c r="D45" s="28">
        <f>C44*p_S1S2+D44*(1-p_S2D)</f>
        <v>370.75180737815282</v>
      </c>
      <c r="E45" s="28">
        <f>E44+B44*p_HD+C44*p_S1D+D44*p_S2D</f>
        <v>287.63519107624057</v>
      </c>
      <c r="F45" s="29">
        <f t="shared" si="0"/>
        <v>999.99999999999977</v>
      </c>
      <c r="H45" s="37">
        <f>B45*c_H+C45*c_S1+D45*c_S2</f>
        <v>6399787.813302014</v>
      </c>
      <c r="I45" s="38">
        <f>H45/((1+d_c)^A45)</f>
        <v>1795415.2626123221</v>
      </c>
      <c r="J45" s="38">
        <f>B45*u_H+C45*u_S1+D45*u_S2+E45*u_D</f>
        <v>507.57831779236926</v>
      </c>
      <c r="K45" s="39">
        <f>J45/((1+d_e)^A45)</f>
        <v>142.39751149894903</v>
      </c>
    </row>
    <row r="46" spans="1:11">
      <c r="A46">
        <v>44</v>
      </c>
      <c r="B46" s="27">
        <f>(1-(p_HS1+p_HD))*B45+C45*p_S1H</f>
        <v>257.22411595406294</v>
      </c>
      <c r="C46" s="28">
        <f>B45*p_HS1+C45*(1-(p_S1S2+p_S1D+p_S1H))</f>
        <v>75.657974269478245</v>
      </c>
      <c r="D46" s="28">
        <f>C45*p_S1S2+D45*(1-p_S2D)</f>
        <v>371.14946799892164</v>
      </c>
      <c r="E46" s="28">
        <f>E45+B45*p_HD+C45*p_S1D+D45*p_S2D</f>
        <v>295.96844177753707</v>
      </c>
      <c r="F46" s="29">
        <f t="shared" si="0"/>
        <v>999.99999999999977</v>
      </c>
      <c r="H46" s="37">
        <f>B46*c_H+C46*c_S1+D46*c_S2</f>
        <v>6384322.1489698635</v>
      </c>
      <c r="I46" s="38">
        <f>H46/((1+d_c)^A46)</f>
        <v>1738909.2036253745</v>
      </c>
      <c r="J46" s="38">
        <f>B46*u_H+C46*u_S1+D46*u_S2+E46*u_D</f>
        <v>499.54233065563244</v>
      </c>
      <c r="K46" s="39">
        <f>J46/((1+d_e)^A46)</f>
        <v>136.06123502362908</v>
      </c>
    </row>
    <row r="47" spans="1:11">
      <c r="A47">
        <v>45</v>
      </c>
      <c r="B47" s="27">
        <f>(1-(p_HS1+p_HD))*B46+C46*p_S1H</f>
        <v>250.65000742736581</v>
      </c>
      <c r="C47" s="28">
        <f>B46*p_HS1+C46*(1-(p_S1S2+p_S1D+p_S1H))</f>
        <v>73.72431524255235</v>
      </c>
      <c r="D47" s="28">
        <f>C46*p_S1S2+D46*(1-p_S2D)</f>
        <v>371.34146083651729</v>
      </c>
      <c r="E47" s="28">
        <f>E46+B46*p_HD+C46*p_S1D+D46*p_S2D</f>
        <v>304.28421649356449</v>
      </c>
      <c r="F47" s="29">
        <f t="shared" si="0"/>
        <v>999.99999999999989</v>
      </c>
      <c r="H47" s="37">
        <f>B47*c_H+C47*c_S1+D47*c_S2</f>
        <v>6366319.1883727005</v>
      </c>
      <c r="I47" s="38">
        <f>H47/((1+d_c)^A47)</f>
        <v>1683500.684619081</v>
      </c>
      <c r="J47" s="38">
        <f>B47*u_H+C47*u_S1+D47*u_S2+E47*u_D</f>
        <v>491.61397427753872</v>
      </c>
      <c r="K47" s="39">
        <f>J47/((1+d_e)^A47)</f>
        <v>130.00172278136992</v>
      </c>
    </row>
    <row r="48" spans="1:11">
      <c r="A48">
        <v>46</v>
      </c>
      <c r="B48" s="27">
        <f>(1-(p_HS1+p_HD))*B47+C47*p_S1H</f>
        <v>244.2439193164858</v>
      </c>
      <c r="C48" s="28">
        <f>B47*p_HS1+C47*(1-(p_S1S2+p_S1D+p_S1H))</f>
        <v>71.840076481877489</v>
      </c>
      <c r="D48" s="28">
        <f>C47*p_S1S2+D47*(1-p_S2D)</f>
        <v>371.3369135745487</v>
      </c>
      <c r="E48" s="28">
        <f>E47+B47*p_HD+C47*p_S1D+D47*p_S2D</f>
        <v>312.57909062708791</v>
      </c>
      <c r="F48" s="29">
        <f t="shared" si="0"/>
        <v>999.99999999999989</v>
      </c>
      <c r="H48" s="37">
        <f>B48*c_H+C48*c_S1+D48*c_S2</f>
        <v>6345901.8481787117</v>
      </c>
      <c r="I48" s="38">
        <f>H48/((1+d_c)^A48)</f>
        <v>1629224.8070652913</v>
      </c>
      <c r="J48" s="38">
        <f>B48*u_H+C48*u_S1+D48*u_S2+E48*u_D</f>
        <v>483.79243346516824</v>
      </c>
      <c r="K48" s="39">
        <f>J48/((1+d_e)^A48)</f>
        <v>124.20718960507617</v>
      </c>
    </row>
    <row r="49" spans="1:11">
      <c r="A49">
        <v>47</v>
      </c>
      <c r="B49" s="27">
        <f>(1-(p_HS1+p_HD))*B48+C48*p_S1H</f>
        <v>238.00155737224574</v>
      </c>
      <c r="C49" s="28">
        <f>B48*p_HS1+C48*(1-(p_S1S2+p_S1D+p_S1H))</f>
        <v>70.003994909174452</v>
      </c>
      <c r="D49" s="28">
        <f>C48*p_S1S2+D48*(1-p_S2D)</f>
        <v>371.14464395636821</v>
      </c>
      <c r="E49" s="28">
        <f>E48+B48*p_HD+C48*p_S1D+D48*p_S2D</f>
        <v>320.84980376221148</v>
      </c>
      <c r="F49" s="29">
        <f t="shared" si="0"/>
        <v>999.99999999999977</v>
      </c>
      <c r="H49" s="37">
        <f>B49*c_H+C49*c_S1+D49*c_S2</f>
        <v>6323188.7537267124</v>
      </c>
      <c r="I49" s="38">
        <f>H49/((1+d_c)^A49)</f>
        <v>1576110.219473022</v>
      </c>
      <c r="J49" s="38">
        <f>B49*u_H+C49*u_S1+D49*u_S2+E49*u_D</f>
        <v>476.07687553231068</v>
      </c>
      <c r="K49" s="39">
        <f>J49/((1+d_e)^A49)</f>
        <v>118.66633402949192</v>
      </c>
    </row>
    <row r="50" spans="1:11">
      <c r="A50">
        <v>48</v>
      </c>
      <c r="B50" s="27">
        <f>(1-(p_HS1+p_HD))*B49+C49*p_S1H</f>
        <v>231.91873709746443</v>
      </c>
      <c r="C50" s="28">
        <f>B49*p_HS1+C49*(1-(p_S1S2+p_S1D+p_S1H))</f>
        <v>68.214839727793816</v>
      </c>
      <c r="D50" s="28">
        <f>C49*p_S1S2+D49*(1-p_S2D)</f>
        <v>370.77316922438075</v>
      </c>
      <c r="E50" s="28">
        <f>E49+B49*p_HD+C49*p_S1D+D49*p_S2D</f>
        <v>329.09325395036092</v>
      </c>
      <c r="F50" s="29">
        <f t="shared" si="0"/>
        <v>999.99999999999989</v>
      </c>
      <c r="H50" s="37">
        <f>B50*c_H+C50*c_S1+D50*c_S2</f>
        <v>6298294.3714718157</v>
      </c>
      <c r="I50" s="38">
        <f>H50/((1+d_c)^A50)</f>
        <v>1524179.6859197</v>
      </c>
      <c r="J50" s="38">
        <f>B50*u_H+C50*u_S1+D50*u_S2+E50*u_D</f>
        <v>468.46645150550012</v>
      </c>
      <c r="K50" s="39">
        <f>J50/((1+d_e)^A50)</f>
        <v>113.36831954914045</v>
      </c>
    </row>
    <row r="51" spans="1:11">
      <c r="A51">
        <v>49</v>
      </c>
      <c r="B51" s="27">
        <f>(1-(p_HS1+p_HD))*B50+C50*p_S1H</f>
        <v>225.99138094192591</v>
      </c>
      <c r="C51" s="28">
        <f>B50*p_HS1+C50*(1-(p_S1S2+p_S1D+p_S1H))</f>
        <v>66.471411597665252</v>
      </c>
      <c r="D51" s="28">
        <f>C50*p_S1S2+D50*(1-p_S2D)</f>
        <v>370.23071528804832</v>
      </c>
      <c r="E51" s="28">
        <f>E50+B50*p_HD+C50*p_S1D+D50*p_S2D</f>
        <v>337.30649217236044</v>
      </c>
      <c r="F51" s="29">
        <f t="shared" si="0"/>
        <v>999.99999999999989</v>
      </c>
      <c r="H51" s="37">
        <f>B51*c_H+C51*c_S1+D51*c_S2</f>
        <v>6271329.1375952372</v>
      </c>
      <c r="I51" s="38">
        <f>H51/((1+d_c)^A51)</f>
        <v>1473450.6132565632</v>
      </c>
      <c r="J51" s="38">
        <f>B51*u_H+C51*u_S1+D51*u_S2+E51*u_D</f>
        <v>460.96029728419899</v>
      </c>
      <c r="K51" s="39">
        <f>J51/((1+d_e)^A51)</f>
        <v>108.30275653189096</v>
      </c>
    </row>
    <row r="52" spans="1:11">
      <c r="A52">
        <v>50</v>
      </c>
      <c r="B52" s="27">
        <f>(1-(p_HS1+p_HD))*B51+C51*p_S1H</f>
        <v>220.21551556903958</v>
      </c>
      <c r="C52" s="28">
        <f>B51*p_HS1+C51*(1-(p_S1S2+p_S1D+p_S1H))</f>
        <v>64.772541831333356</v>
      </c>
      <c r="D52" s="28">
        <f>C51*p_S1S2+D51*(1-p_S2D)</f>
        <v>369.52522562811811</v>
      </c>
      <c r="E52" s="28">
        <f>E51+B51*p_HD+C51*p_S1D+D51*p_S2D</f>
        <v>345.48671697150883</v>
      </c>
      <c r="F52" s="29">
        <f t="shared" si="0"/>
        <v>999.99999999999989</v>
      </c>
      <c r="H52" s="37">
        <f>B52*c_H+C52*c_S1+D52*c_S2</f>
        <v>6242399.5828851843</v>
      </c>
      <c r="I52" s="38">
        <f>H52/((1+d_c)^A52)</f>
        <v>1423935.5397327177</v>
      </c>
      <c r="J52" s="38">
        <f>B52*u_H+C52*u_S1+D52*u_S2+E52*u_D</f>
        <v>453.55753475659867</v>
      </c>
      <c r="K52" s="39">
        <f>J52/((1+d_e)^A52)</f>
        <v>103.45968476996757</v>
      </c>
    </row>
    <row r="53" spans="1:11">
      <c r="A53">
        <v>51</v>
      </c>
      <c r="B53" s="27">
        <f>(1-(p_HS1+p_HD))*B52+C52*p_S1H</f>
        <v>214.58726919235858</v>
      </c>
      <c r="C53" s="28">
        <f>B52*p_HS1+C52*(1-(p_S1S2+p_S1D+p_S1H))</f>
        <v>63.117091610541223</v>
      </c>
      <c r="D53" s="28">
        <f>C52*p_S1S2+D52*(1-p_S2D)</f>
        <v>368.66436994440005</v>
      </c>
      <c r="E53" s="28">
        <f>E52+B52*p_HD+C52*p_S1D+D52*p_S2D</f>
        <v>353.63126925270006</v>
      </c>
      <c r="F53" s="29">
        <f t="shared" si="0"/>
        <v>1000</v>
      </c>
      <c r="H53" s="37">
        <f>B53*c_H+C53*c_S1+D53*c_S2</f>
        <v>6211608.4539928827</v>
      </c>
      <c r="I53" s="38">
        <f>H53/((1+d_c)^A53)</f>
        <v>1375642.5876093833</v>
      </c>
      <c r="J53" s="38">
        <f>B53*u_H+C53*u_S1+D53*u_S2+E53*u_D</f>
        <v>446.25727287246451</v>
      </c>
      <c r="K53" s="39">
        <f>J53/((1+d_e)^A53)</f>
        <v>98.829556650366285</v>
      </c>
    </row>
    <row r="54" spans="1:11">
      <c r="A54">
        <v>52</v>
      </c>
      <c r="B54" s="27">
        <f>(1-(p_HS1+p_HD))*B53+C53*p_S1H</f>
        <v>209.10286898017137</v>
      </c>
      <c r="C54" s="28">
        <f>B53*p_HS1+C53*(1-(p_S1S2+p_S1D+p_S1H))</f>
        <v>61.503951222836342</v>
      </c>
      <c r="D54" s="28">
        <f>C53*p_S1S2+D53*(1-p_S2D)</f>
        <v>367.65555255421884</v>
      </c>
      <c r="E54" s="28">
        <f>E53+B53*p_HD+C53*p_S1D+D53*p_S2D</f>
        <v>361.73762724277339</v>
      </c>
      <c r="F54" s="29">
        <f t="shared" si="0"/>
        <v>1000</v>
      </c>
      <c r="H54" s="37">
        <f>B54*c_H+C54*c_S1+D54*c_S2</f>
        <v>6179054.831164971</v>
      </c>
      <c r="I54" s="38">
        <f>H54/((1+d_c)^A54)</f>
        <v>1328575.8821734497</v>
      </c>
      <c r="J54" s="38">
        <f>B54*u_H+C54*u_S1+D54*u_S2+E54*u_D</f>
        <v>439.05860867440805</v>
      </c>
      <c r="K54" s="39">
        <f>J54/((1+d_e)^A54)</f>
        <v>94.403220926827757</v>
      </c>
    </row>
    <row r="55" spans="1:11">
      <c r="A55">
        <v>53</v>
      </c>
      <c r="B55" s="27">
        <f>(1-(p_HS1+p_HD))*B54+C54*p_S1H</f>
        <v>203.75863852642624</v>
      </c>
      <c r="C55" s="28">
        <f>B54*p_HS1+C54*(1-(p_S1S2+p_S1D+p_S1H))</f>
        <v>59.932039317687369</v>
      </c>
      <c r="D55" s="28">
        <f>C54*p_S1S2+D54*(1-p_S2D)</f>
        <v>366.50592054847459</v>
      </c>
      <c r="E55" s="28">
        <f>E54+B54*p_HD+C54*p_S1D+D54*p_S2D</f>
        <v>369.80340160741179</v>
      </c>
      <c r="F55" s="29">
        <f t="shared" si="0"/>
        <v>1000</v>
      </c>
      <c r="H55" s="37">
        <f>B55*c_H+C55*c_S1+D55*c_S2</f>
        <v>6144834.2425507214</v>
      </c>
      <c r="I55" s="38">
        <f>H55/((1+d_c)^A55)</f>
        <v>1282735.9394069426</v>
      </c>
      <c r="J55" s="38">
        <f>B55*u_H+C55*u_S1+D55*u_S2+E55*u_D</f>
        <v>431.96062828892906</v>
      </c>
      <c r="K55" s="39">
        <f>J55/((1+d_e)^A55)</f>
        <v>90.17190707572432</v>
      </c>
    </row>
    <row r="56" spans="1:11">
      <c r="A56">
        <v>54</v>
      </c>
      <c r="B56" s="27">
        <f>(1-(p_HS1+p_HD))*B55+C55*p_S1H</f>
        <v>198.55099538629392</v>
      </c>
      <c r="C56" s="28">
        <f>B55*p_HS1+C55*(1-(p_S1S2+p_S1D+p_S1H))</f>
        <v>58.400302181612929</v>
      </c>
      <c r="D56" s="28">
        <f>C55*p_S1S2+D55*(1-p_S2D)</f>
        <v>365.22237171205506</v>
      </c>
      <c r="E56" s="28">
        <f>E55+B55*p_HD+C55*p_S1D+D55*p_S2D</f>
        <v>377.82633072003813</v>
      </c>
      <c r="F56" s="29">
        <f t="shared" si="0"/>
        <v>1000</v>
      </c>
      <c r="H56" s="37">
        <f>B56*c_H+C56*c_S1+D56*c_S2</f>
        <v>6109038.7751798658</v>
      </c>
      <c r="I56" s="38">
        <f>H56/((1+d_c)^A56)</f>
        <v>1238120.0244258014</v>
      </c>
      <c r="J56" s="38">
        <f>B56*u_H+C56*u_S1+D56*u_S2+E56*u_D</f>
        <v>424.96240787853117</v>
      </c>
      <c r="K56" s="39">
        <f>J56/((1+d_e)^A56)</f>
        <v>86.127210218455858</v>
      </c>
    </row>
    <row r="57" spans="1:11">
      <c r="A57">
        <v>55</v>
      </c>
      <c r="B57" s="27">
        <f>(1-(p_HS1+p_HD))*B56+C56*p_S1H</f>
        <v>193.47644867471598</v>
      </c>
      <c r="C57" s="28">
        <f>B56*p_HS1+C56*(1-(p_S1S2+p_S1D+p_S1H))</f>
        <v>56.90771303183665</v>
      </c>
      <c r="D57" s="28">
        <f>C56*p_S1S2+D56*(1-p_S2D)</f>
        <v>363.81156221516159</v>
      </c>
      <c r="E57" s="28">
        <f>E56+B56*p_HD+C56*p_S1D+D56*p_S2D</f>
        <v>385.80427607828585</v>
      </c>
      <c r="F57" s="29">
        <f t="shared" si="0"/>
        <v>1000.0000000000001</v>
      </c>
      <c r="H57" s="37">
        <f>B57*c_H+C57*c_S1+D57*c_S2</f>
        <v>6071757.1827042019</v>
      </c>
      <c r="I57" s="38">
        <f>H57/((1+d_c)^A57)</f>
        <v>1194722.4826669439</v>
      </c>
      <c r="J57" s="38">
        <f>B57*u_H+C57*u_S1+D57*u_S2+E57*u_D</f>
        <v>418.06301455617427</v>
      </c>
      <c r="K57" s="39">
        <f>J57/((1+d_e)^A57)</f>
        <v>82.261076593206027</v>
      </c>
    </row>
    <row r="58" spans="1:11">
      <c r="A58">
        <v>56</v>
      </c>
      <c r="B58" s="27">
        <f>(1-(p_HS1+p_HD))*B57+C57*p_S1H</f>
        <v>188.53159672632916</v>
      </c>
      <c r="C58" s="28">
        <f>B57*p_HS1+C57*(1-(p_S1S2+p_S1D+p_S1H))</f>
        <v>55.453271327994841</v>
      </c>
      <c r="D58" s="28">
        <f>C57*p_S1S2+D57*(1-p_S2D)</f>
        <v>362.27991408193157</v>
      </c>
      <c r="E58" s="28">
        <f>E57+B57*p_HD+C57*p_S1D+D57*p_S2D</f>
        <v>393.73521786374454</v>
      </c>
      <c r="F58" s="29">
        <f t="shared" si="0"/>
        <v>1000.0000000000001</v>
      </c>
      <c r="H58" s="37">
        <f>B58*c_H+C58*c_S1+D58*c_S2</f>
        <v>6033074.9899936114</v>
      </c>
      <c r="I58" s="38">
        <f>H58/((1+d_c)^A58)</f>
        <v>1152535.0456763839</v>
      </c>
      <c r="J58" s="38">
        <f>B58*u_H+C58*u_S1+D58*u_S2+E58*u_D</f>
        <v>411.26150726329104</v>
      </c>
      <c r="K58" s="39">
        <f>J58/((1+d_e)^A58)</f>
        <v>78.56578955918755</v>
      </c>
    </row>
    <row r="59" spans="1:11">
      <c r="A59">
        <v>57</v>
      </c>
      <c r="B59" s="27">
        <f>(1-(p_HS1+p_HD))*B58+C58*p_S1H</f>
        <v>183.71312481519726</v>
      </c>
      <c r="C59" s="28">
        <f>B58*p_HS1+C58*(1-(p_S1S2+p_S1D+p_S1H))</f>
        <v>54.036002101435528</v>
      </c>
      <c r="D59" s="28">
        <f>C58*p_S1S2+D58*(1-p_S2D)</f>
        <v>360.63362244256581</v>
      </c>
      <c r="E59" s="28">
        <f>E58+B58*p_HD+C58*p_S1D+D58*p_S2D</f>
        <v>401.6172506408015</v>
      </c>
      <c r="F59" s="29">
        <f t="shared" si="0"/>
        <v>1000.0000000000002</v>
      </c>
      <c r="H59" s="37">
        <f>B59*c_H+C59*c_S1+D59*c_S2</f>
        <v>5993074.5946746236</v>
      </c>
      <c r="I59" s="38">
        <f>H59/((1+d_c)^A59)</f>
        <v>1111547.1132327288</v>
      </c>
      <c r="J59" s="38">
        <f>B59*u_H+C59*u_S1+D59*u_S2+E59*u_D</f>
        <v>404.55693761255679</v>
      </c>
      <c r="K59" s="39">
        <f>J59/((1+d_e)^A59)</f>
        <v>75.033956116797668</v>
      </c>
    </row>
    <row r="60" spans="1:11">
      <c r="A60">
        <v>58</v>
      </c>
      <c r="B60" s="27">
        <f>(1-(p_HS1+p_HD))*B59+C59*p_S1H</f>
        <v>179.01780293282195</v>
      </c>
      <c r="C60" s="28">
        <f>B59*p_HS1+C59*(1-(p_S1S2+p_S1D+p_S1H))</f>
        <v>52.654955301659129</v>
      </c>
      <c r="D60" s="28">
        <f>C59*p_S1S2+D59*(1-p_S2D)</f>
        <v>358.87866257500241</v>
      </c>
      <c r="E60" s="28">
        <f>E59+B59*p_HD+C59*p_S1D+D59*p_S2D</f>
        <v>409.44857919051663</v>
      </c>
      <c r="F60" s="29">
        <f t="shared" si="0"/>
        <v>1000.0000000000001</v>
      </c>
      <c r="H60" s="37">
        <f>B60*c_H+C60*c_S1+D60*c_S2</f>
        <v>5951835.3656973159</v>
      </c>
      <c r="I60" s="38">
        <f>H60/((1+d_c)^A60)</f>
        <v>1071746.0134292289</v>
      </c>
      <c r="J60" s="38">
        <f>B60*u_H+C60*u_S1+D60*u_S2+E60*u_D</f>
        <v>397.9483506965675</v>
      </c>
      <c r="K60" s="39">
        <f>J60/((1+d_e)^A60)</f>
        <v>71.658493927412977</v>
      </c>
    </row>
    <row r="61" spans="1:11">
      <c r="A61">
        <v>59</v>
      </c>
      <c r="B61" s="27">
        <f>(1-(p_HS1+p_HD))*B60+C60*p_S1H</f>
        <v>174.44248362294269</v>
      </c>
      <c r="C61" s="28">
        <f>B60*p_HS1+C60*(1-(p_S1S2+p_S1D+p_S1H))</f>
        <v>51.309205159462849</v>
      </c>
      <c r="D61" s="28">
        <f>C60*p_S1S2+D60*(1-p_S2D)</f>
        <v>357.02079674201178</v>
      </c>
      <c r="E61" s="28">
        <f>E60+B60*p_HD+C60*p_S1D+D60*p_S2D</f>
        <v>417.22751447558284</v>
      </c>
      <c r="F61" s="29">
        <f t="shared" si="0"/>
        <v>1000.0000000000002</v>
      </c>
      <c r="H61" s="37">
        <f>B61*c_H+C61*c_S1+D61*c_S2</f>
        <v>5909433.739013914</v>
      </c>
      <c r="I61" s="38">
        <f>H61/((1+d_c)^A61)</f>
        <v>1033117.2422332076</v>
      </c>
      <c r="J61" s="38">
        <f>B61*u_H+C61*u_S1+D61*u_S2+E61*u_D</f>
        <v>391.4347858635457</v>
      </c>
      <c r="K61" s="39">
        <f>J61/((1+d_e)^A61)</f>
        <v>68.432618816870416</v>
      </c>
    </row>
    <row r="62" spans="1:11">
      <c r="A62">
        <v>60</v>
      </c>
      <c r="B62" s="27">
        <f>(1-(p_HS1+p_HD))*B61+C61*p_S1H</f>
        <v>169.98409987167491</v>
      </c>
      <c r="C62" s="28">
        <f>B61*p_HS1+C61*(1-(p_S1S2+p_S1D+p_S1H))</f>
        <v>49.997849566361637</v>
      </c>
      <c r="D62" s="28">
        <f>C61*p_S1S2+D61*(1-p_S2D)</f>
        <v>355.06558082942934</v>
      </c>
      <c r="E62" s="28">
        <f>E61+B61*p_HD+C61*p_S1D+D61*p_S2D</f>
        <v>424.95246973253427</v>
      </c>
      <c r="F62" s="29">
        <f t="shared" si="0"/>
        <v>1000.0000000000001</v>
      </c>
      <c r="H62" s="37">
        <f>B62*c_H+C62*c_S1+D62*c_S2</f>
        <v>5865943.3104502363</v>
      </c>
      <c r="I62" s="38">
        <f>H62/((1+d_c)^A62)</f>
        <v>995644.68394385325</v>
      </c>
      <c r="J62" s="38">
        <f>B62*u_H+C62*u_S1+D62*u_S2+E62*u_D</f>
        <v>385.01527746116079</v>
      </c>
      <c r="K62" s="39">
        <f>J62/((1+d_e)^A62)</f>
        <v>65.349832747011234</v>
      </c>
    </row>
    <row r="63" spans="1:11">
      <c r="A63">
        <v>61</v>
      </c>
      <c r="B63" s="27">
        <f>(1-(p_HS1+p_HD))*B62+C62*p_S1H</f>
        <v>165.63966305157174</v>
      </c>
      <c r="C63" s="28">
        <f>B62*p_HS1+C62*(1-(p_S1S2+p_S1D+p_S1H))</f>
        <v>48.720009469869922</v>
      </c>
      <c r="D63" s="28">
        <f>C62*p_S1S2+D62*(1-p_S2D)</f>
        <v>353.01837079108628</v>
      </c>
      <c r="E63" s="28">
        <f>E62+B62*p_HD+C62*p_S1D+D62*p_S2D</f>
        <v>432.62195668747216</v>
      </c>
      <c r="F63" s="29">
        <f t="shared" si="0"/>
        <v>1000.0000000000002</v>
      </c>
      <c r="H63" s="37">
        <f>B63*c_H+C63*c_S1+D63*c_S2</f>
        <v>5821434.925848918</v>
      </c>
      <c r="I63" s="38">
        <f>H63/((1+d_c)^A63)</f>
        <v>959310.81387750723</v>
      </c>
      <c r="J63" s="38">
        <f>B63*u_H+C63*u_S1+D63*u_S2+E63*u_D</f>
        <v>378.68885554951737</v>
      </c>
      <c r="K63" s="39">
        <f>J63/((1+d_e)^A63)</f>
        <v>62.40391224000043</v>
      </c>
    </row>
    <row r="64" spans="1:11">
      <c r="A64">
        <v>62</v>
      </c>
      <c r="B64" s="27">
        <f>(1-(p_HS1+p_HD))*B63+C63*p_S1H</f>
        <v>161.40626091823117</v>
      </c>
      <c r="C64" s="28">
        <f>B63*p_HS1+C63*(1-(p_S1S2+p_S1D+p_S1H))</f>
        <v>47.47482828423864</v>
      </c>
      <c r="D64" s="28">
        <f>C63*p_S1S2+D63*(1-p_S2D)</f>
        <v>350.8843289058459</v>
      </c>
      <c r="E64" s="28">
        <f>E63+B63*p_HD+C63*p_S1D+D63*p_S2D</f>
        <v>440.2345818916844</v>
      </c>
      <c r="F64" s="29">
        <f t="shared" si="0"/>
        <v>1000.0000000000002</v>
      </c>
      <c r="H64" s="37">
        <f>B64*c_H+C64*c_S1+D64*c_S2</f>
        <v>5775976.7685611062</v>
      </c>
      <c r="I64" s="38">
        <f>H64/((1+d_c)^A64)</f>
        <v>924096.88452344213</v>
      </c>
      <c r="J64" s="38">
        <f>B64*u_H+C64*u_S1+D64*u_S2+E64*u_D</f>
        <v>372.45454658433312</v>
      </c>
      <c r="K64" s="39">
        <f>J64/((1+d_e)^A64)</f>
        <v>59.588897240477579</v>
      </c>
    </row>
    <row r="65" spans="1:11">
      <c r="A65">
        <v>63</v>
      </c>
      <c r="B65" s="27">
        <f>(1-(p_HS1+p_HD))*B64+C64*p_S1H</f>
        <v>157.2810556581056</v>
      </c>
      <c r="C65" s="28">
        <f>B64*p_HS1+C64*(1-(p_S1S2+p_S1D+p_S1H))</f>
        <v>46.261471316252667</v>
      </c>
      <c r="D65" s="28">
        <f>C64*p_S1S2+D64*(1-p_S2D)</f>
        <v>348.66842985200788</v>
      </c>
      <c r="E65" s="28">
        <f>E64+B64*p_HD+C64*p_S1D+D64*p_S2D</f>
        <v>447.78904317363401</v>
      </c>
      <c r="F65" s="29">
        <f t="shared" si="0"/>
        <v>1000.0000000000001</v>
      </c>
      <c r="H65" s="37">
        <f>B65*c_H+C65*c_S1+D65*c_S2</f>
        <v>5729634.4443613403</v>
      </c>
      <c r="I65" s="38">
        <f>H65/((1+d_c)^A65)</f>
        <v>889983.09633234167</v>
      </c>
      <c r="J65" s="38">
        <f>B65*u_H+C65*u_S1+D65*u_S2+E65*u_D</f>
        <v>366.31137407129904</v>
      </c>
      <c r="K65" s="39">
        <f>J65/((1+d_e)^A65)</f>
        <v>56.899080400943198</v>
      </c>
    </row>
    <row r="66" spans="1:11">
      <c r="A66">
        <v>64</v>
      </c>
      <c r="B66" s="27">
        <f>(1-(p_HS1+p_HD))*B65+C65*p_S1H</f>
        <v>153.26128198620569</v>
      </c>
      <c r="C66" s="28">
        <f>B65*p_HS1+C65*(1-(p_S1S2+p_S1D+p_S1H))</f>
        <v>45.079125205703505</v>
      </c>
      <c r="D66" s="28">
        <f>C65*p_S1S2+D65*(1-p_S2D)</f>
        <v>346.37546660419684</v>
      </c>
      <c r="E66" s="28">
        <f>E65+B65*p_HD+C65*p_S1D+D65*p_S2D</f>
        <v>455.28412620389412</v>
      </c>
      <c r="F66" s="29">
        <f t="shared" si="0"/>
        <v>1000.0000000000002</v>
      </c>
      <c r="H66" s="37">
        <f>B66*c_H+C66*c_S1+D66*c_S2</f>
        <v>5682471.0638581775</v>
      </c>
      <c r="I66" s="38">
        <f>H66/((1+d_c)^A66)</f>
        <v>856948.75422390434</v>
      </c>
      <c r="J66" s="38">
        <f>B66*u_H+C66*u_S1+D66*u_S2+E66*u_D</f>
        <v>360.25835919258174</v>
      </c>
      <c r="K66" s="39">
        <f>J66/((1+d_e)^A66)</f>
        <v>54.3289967761349</v>
      </c>
    </row>
    <row r="67" spans="1:11">
      <c r="A67">
        <v>65</v>
      </c>
      <c r="B67" s="27">
        <f>(1-(p_HS1+p_HD))*B66+C66*p_S1H</f>
        <v>149.34424529242233</v>
      </c>
      <c r="C67" s="28">
        <f>B66*p_HS1+C66*(1-(p_S1S2+p_S1D+p_S1H))</f>
        <v>43.926997380162504</v>
      </c>
      <c r="D67" s="28">
        <f>C66*p_S1S2+D66*(1-p_S2D)</f>
        <v>344.01005615771402</v>
      </c>
      <c r="E67" s="28">
        <f>E66+B66*p_HD+C66*p_S1D+D66*p_S2D</f>
        <v>462.71870116970126</v>
      </c>
      <c r="F67" s="29">
        <f t="shared" si="0"/>
        <v>1000.0000000000001</v>
      </c>
      <c r="H67" s="37">
        <f>B67*c_H+C67*c_S1+D67*c_S2</f>
        <v>5634547.3224712051</v>
      </c>
      <c r="I67" s="38">
        <f>H67/((1+d_c)^A67)</f>
        <v>824972.41082895023</v>
      </c>
      <c r="J67" s="38">
        <f>B67*u_H+C67*u_S1+D67*u_S2+E67*u_D</f>
        <v>354.29452140640126</v>
      </c>
      <c r="K67" s="39">
        <f>J67/((1+d_e)^A67)</f>
        <v>51.873413912501867</v>
      </c>
    </row>
    <row r="68" spans="1:11">
      <c r="A68">
        <v>66</v>
      </c>
      <c r="B68" s="27">
        <f>(1-(p_HS1+p_HD))*B67+C67*p_S1H</f>
        <v>145.52731983522531</v>
      </c>
      <c r="C68" s="28">
        <f>B67*p_HS1+C67*(1-(p_S1S2+p_S1D+p_S1H))</f>
        <v>42.804315523688743</v>
      </c>
      <c r="D68" s="28">
        <f>C67*p_S1S2+D67*(1-p_S2D)</f>
        <v>341.57664508519321</v>
      </c>
      <c r="E68" s="28">
        <f>E67+B67*p_HD+C67*p_S1D+D67*p_S2D</f>
        <v>470.09171955589278</v>
      </c>
      <c r="F68" s="29">
        <f t="shared" ref="F68:F77" si="1">SUM(B68:E68)</f>
        <v>1000</v>
      </c>
      <c r="H68" s="37">
        <f>B68*c_H+C68*c_S1+D68*c_S2</f>
        <v>5585921.5780431041</v>
      </c>
      <c r="I68" s="38">
        <f>H68/((1+d_c)^A68)</f>
        <v>794031.99741479126</v>
      </c>
      <c r="J68" s="38">
        <f>B68*u_H+C68*u_S1+D68*u_S2+E68*u_D</f>
        <v>348.41887902058852</v>
      </c>
      <c r="K68" s="39">
        <f>J68/((1+d_e)^A68)</f>
        <v>49.527322319240326</v>
      </c>
    </row>
    <row r="69" spans="1:11">
      <c r="A69">
        <v>67</v>
      </c>
      <c r="B69" s="27">
        <f>(1-(p_HS1+p_HD))*B68+C68*p_S1H</f>
        <v>141.80794698152684</v>
      </c>
      <c r="C69" s="28">
        <f>B68*p_HS1+C68*(1-(p_S1S2+p_S1D+p_S1H))</f>
        <v>41.710327059115812</v>
      </c>
      <c r="D69" s="28">
        <f>C68*p_S1S2+D68*(1-p_S2D)</f>
        <v>339.07951493027059</v>
      </c>
      <c r="E69" s="28">
        <f>E68+B68*p_HD+C68*p_S1D+D68*p_S2D</f>
        <v>477.40221102908686</v>
      </c>
      <c r="F69" s="29">
        <f t="shared" si="1"/>
        <v>1000.0000000000001</v>
      </c>
      <c r="H69" s="37">
        <f>B69*c_H+C69*c_S1+D69*c_S2</f>
        <v>5536649.926153576</v>
      </c>
      <c r="I69" s="38">
        <f>H69/((1+d_c)^A69)</f>
        <v>764104.94338016701</v>
      </c>
      <c r="J69" s="38">
        <f>B69*u_H+C69*u_S1+D69*u_S2+E69*u_D</f>
        <v>342.63044974099898</v>
      </c>
      <c r="K69" s="39">
        <f>J69/((1+d_e)^A69)</f>
        <v>47.285926307706603</v>
      </c>
    </row>
    <row r="70" spans="1:11">
      <c r="A70">
        <v>68</v>
      </c>
      <c r="B70" s="27">
        <f>(1-(p_HS1+p_HD))*B69+C69*p_S1H</f>
        <v>138.1836334915306</v>
      </c>
      <c r="C70" s="28">
        <f>B69*p_HS1+C69*(1-(p_S1S2+p_S1D+p_S1H))</f>
        <v>40.644298643570082</v>
      </c>
      <c r="D70" s="28">
        <f>C69*p_S1S2+D69*(1-p_S2D)</f>
        <v>336.52278744284968</v>
      </c>
      <c r="E70" s="28">
        <f>E69+B69*p_HD+C69*p_S1D+D69*p_S2D</f>
        <v>484.64928042204974</v>
      </c>
      <c r="F70" s="29">
        <f t="shared" si="1"/>
        <v>1000.0000000000001</v>
      </c>
      <c r="H70" s="37">
        <f>B70*c_H+C70*c_S1+D70*c_S2</f>
        <v>5486786.2732000872</v>
      </c>
      <c r="I70" s="38">
        <f>H70/((1+d_c)^A70)</f>
        <v>735168.28514751804</v>
      </c>
      <c r="J70" s="38">
        <f>B70*u_H+C70*u_S1+D70*u_S2+E70*u_D</f>
        <v>336.92825119563304</v>
      </c>
      <c r="K70" s="39">
        <f>J70/((1+d_e)^A70)</f>
        <v>45.144635186378231</v>
      </c>
    </row>
    <row r="71" spans="1:11">
      <c r="A71">
        <v>69</v>
      </c>
      <c r="B71" s="27">
        <f>(1-(p_HS1+p_HD))*B70+C70*p_S1H</f>
        <v>134.65194984741655</v>
      </c>
      <c r="C71" s="28">
        <f>B70*p_HS1+C70*(1-(p_S1S2+p_S1D+p_S1H))</f>
        <v>39.605515676882632</v>
      </c>
      <c r="D71" s="28">
        <f>C70*p_S1S2+D70*(1-p_S2D)</f>
        <v>333.9104296604167</v>
      </c>
      <c r="E71" s="28">
        <f>E70+B70*p_HD+C70*p_S1D+D70*p_S2D</f>
        <v>491.8321048152842</v>
      </c>
      <c r="F71" s="29">
        <f t="shared" si="1"/>
        <v>1000</v>
      </c>
      <c r="H71" s="37">
        <f>B71*c_H+C71*c_S1+D71*c_S2</f>
        <v>5436382.4073086139</v>
      </c>
      <c r="I71" s="38">
        <f>H71/((1+d_c)^A71)</f>
        <v>707198.76522549754</v>
      </c>
      <c r="J71" s="38">
        <f>B71*u_H+C71*u_S1+D71*u_S2+E71*u_D</f>
        <v>331.31130143528685</v>
      </c>
      <c r="K71" s="39">
        <f>J71/((1+d_e)^A71)</f>
        <v>43.099054798884843</v>
      </c>
    </row>
    <row r="72" spans="1:11">
      <c r="A72">
        <v>70</v>
      </c>
      <c r="B72" s="27">
        <f>(1-(p_HS1+p_HD))*B71+C71*p_S1H</f>
        <v>131.2105286247409</v>
      </c>
      <c r="C72" s="28">
        <f>B71*p_HS1+C71*(1-(p_S1S2+p_S1D+p_S1H))</f>
        <v>38.59328182256499</v>
      </c>
      <c r="D72" s="28">
        <f>C71*p_S1S2+D71*(1-p_S2D)</f>
        <v>331.24625883973948</v>
      </c>
      <c r="E72" s="28">
        <f>E71+B71*p_HD+C71*p_S1D+D71*p_S2D</f>
        <v>498.94993071295471</v>
      </c>
      <c r="F72" s="29">
        <f t="shared" si="1"/>
        <v>1000.0000000000001</v>
      </c>
      <c r="H72" s="37">
        <f>B72*c_H+C72*c_S1+D72*c_S2</f>
        <v>5385488.0671358341</v>
      </c>
      <c r="I72" s="38">
        <f>H72/((1+d_c)^A72)</f>
        <v>680172.92216322315</v>
      </c>
      <c r="J72" s="38">
        <f>B72*u_H+C72*u_S1+D72*u_S2+E72*u_D</f>
        <v>325.77861941153435</v>
      </c>
      <c r="K72" s="39">
        <f>J72/((1+d_e)^A72)</f>
        <v>41.144979392980055</v>
      </c>
    </row>
    <row r="73" spans="1:11">
      <c r="A73">
        <v>71</v>
      </c>
      <c r="B73" s="27">
        <f>(1-(p_HS1+p_HD))*B72+C72*p_S1H</f>
        <v>127.85706290545976</v>
      </c>
      <c r="C73" s="28">
        <f>B72*p_HS1+C72*(1-(p_S1S2+p_S1D+p_S1H))</f>
        <v>37.60691854102781</v>
      </c>
      <c r="D73" s="28">
        <f>C72*p_S1S2+D72*(1-p_S2D)</f>
        <v>328.53394724316564</v>
      </c>
      <c r="E73" s="28">
        <f>E72+B72*p_HD+C72*p_S1D+D72*p_S2D</f>
        <v>506.00207131034688</v>
      </c>
      <c r="F73" s="29">
        <f t="shared" si="1"/>
        <v>1000.0000000000001</v>
      </c>
      <c r="H73" s="37">
        <f>B73*c_H+C73*c_S1+D73*c_S2</f>
        <v>5334151.0086225159</v>
      </c>
      <c r="I73" s="38">
        <f>H73/((1+d_c)^A73)</f>
        <v>654067.17206959752</v>
      </c>
      <c r="J73" s="38">
        <f>B73*u_H+C73*u_S1+D73*u_S2+E73*u_D</f>
        <v>320.32922543281347</v>
      </c>
      <c r="K73" s="39">
        <f>J73/((1+d_e)^A73)</f>
        <v>39.278383808671038</v>
      </c>
    </row>
    <row r="74" spans="1:11">
      <c r="A74">
        <v>72</v>
      </c>
      <c r="B74" s="27">
        <f>(1-(p_HS1+p_HD))*B73+C73*p_S1H</f>
        <v>124.58930473151256</v>
      </c>
      <c r="C74" s="28">
        <f>B73*p_HS1+C73*(1-(p_S1S2+p_S1D+p_S1H))</f>
        <v>36.645764634729503</v>
      </c>
      <c r="D74" s="28">
        <f>C73*p_S1S2+D73*(1-p_S2D)</f>
        <v>325.77702678361885</v>
      </c>
      <c r="E74" s="28">
        <f>E73+B73*p_HD+C73*p_S1D+D73*p_S2D</f>
        <v>512.98790385013911</v>
      </c>
      <c r="F74" s="29">
        <f t="shared" si="1"/>
        <v>1000</v>
      </c>
      <c r="H74" s="37">
        <f>B74*c_H+C74*c_S1+D74*c_S2</f>
        <v>5282417.0697562257</v>
      </c>
      <c r="I74" s="38">
        <f>H74/((1+d_c)^A74)</f>
        <v>628857.882325907</v>
      </c>
      <c r="J74" s="38">
        <f>B74*u_H+C74*u_S1+D74*u_S2+E74*u_D</f>
        <v>314.96214159936915</v>
      </c>
      <c r="K74" s="39">
        <f>J74/((1+d_e)^A74)</f>
        <v>37.495415974065097</v>
      </c>
    </row>
    <row r="75" spans="1:11">
      <c r="A75">
        <v>73</v>
      </c>
      <c r="B75" s="27">
        <f>(1-(p_HS1+p_HD))*B74+C74*p_S1H</f>
        <v>121.40506359792857</v>
      </c>
      <c r="C75" s="28">
        <f>B74*p_HS1+C74*(1-(p_S1S2+p_S1D+p_S1H))</f>
        <v>35.709175804949894</v>
      </c>
      <c r="D75" s="28">
        <f>C74*p_S1S2+D74*(1-p_S2D)</f>
        <v>322.97889353228049</v>
      </c>
      <c r="E75" s="28">
        <f>E74+B74*p_HD+C74*p_S1D+D74*p_S2D</f>
        <v>519.90686706484109</v>
      </c>
      <c r="F75" s="29">
        <f t="shared" si="1"/>
        <v>1000</v>
      </c>
      <c r="H75" s="37">
        <f>B75*c_H+C75*c_S1+D75*c_S2</f>
        <v>5230330.2333998643</v>
      </c>
      <c r="I75" s="38">
        <f>H75/((1+d_c)^A75)</f>
        <v>604521.43807764945</v>
      </c>
      <c r="J75" s="38">
        <f>B75*u_H+C75*u_S1+D75*u_S2+E75*u_D</f>
        <v>309.67639221778126</v>
      </c>
      <c r="K75" s="39">
        <f>J75/((1+d_e)^A75)</f>
        <v>35.792389697830238</v>
      </c>
    </row>
    <row r="76" spans="1:11">
      <c r="A76">
        <v>74</v>
      </c>
      <c r="B76" s="27">
        <f>(1-(p_HS1+p_HD))*B75+C75*p_S1H</f>
        <v>118.3022049844466</v>
      </c>
      <c r="C76" s="28">
        <f>B75*p_HS1+C75*(1-(p_S1S2+p_S1D+p_S1H))</f>
        <v>34.796524219891779</v>
      </c>
      <c r="D76" s="28">
        <f>C75*p_S1S2+D75*(1-p_S2D)</f>
        <v>320.14281209283445</v>
      </c>
      <c r="E76" s="28">
        <f>E75+B75*p_HD+C75*p_S1D+D75*p_S2D</f>
        <v>526.75845870282717</v>
      </c>
      <c r="F76" s="29">
        <f t="shared" si="1"/>
        <v>1000</v>
      </c>
      <c r="H76" s="37">
        <f>B76*c_H+C76*c_S1+D76*c_S2</f>
        <v>5177932.688240977</v>
      </c>
      <c r="I76" s="38">
        <f>H76/((1+d_c)^A76)</f>
        <v>581034.30205196131</v>
      </c>
      <c r="J76" s="38">
        <f>B76*u_H+C76*u_S1+D76*u_S2+E76*u_D</f>
        <v>304.47100419578265</v>
      </c>
      <c r="K76" s="39">
        <f>J76/((1+d_e)^A76)</f>
        <v>34.165777747499988</v>
      </c>
    </row>
    <row r="77" spans="1:11">
      <c r="A77">
        <v>75</v>
      </c>
      <c r="B77" s="30">
        <f>(1-(p_HS1+p_HD))*B76+C76*p_S1H</f>
        <v>115.27864892466326</v>
      </c>
      <c r="C77" s="31">
        <f>B76*p_HS1+C76*(1-(p_S1S2+p_S1D+p_S1H))</f>
        <v>33.90719809382098</v>
      </c>
      <c r="D77" s="31">
        <f>C76*p_S1S2+D76*(1-p_S2D)</f>
        <v>317.27191984604644</v>
      </c>
      <c r="E77" s="31">
        <f>E76+B76*p_HD+C76*p_S1D+D76*p_S2D</f>
        <v>533.54223313546936</v>
      </c>
      <c r="F77" s="32">
        <f t="shared" si="1"/>
        <v>1000</v>
      </c>
      <c r="H77" s="40">
        <f>B77*c_H+C77*c_S1+D77*c_S2</f>
        <v>5125264.8879153077</v>
      </c>
      <c r="I77" s="41">
        <f>H77/((1+d_c)^A77)</f>
        <v>558373.06820996013</v>
      </c>
      <c r="J77" s="41">
        <f>B77*u_H+C77*u_S1+D77*u_S2+E77*u_D</f>
        <v>299.34500741805221</v>
      </c>
      <c r="K77" s="42">
        <f>J77/((1+d_e)^A77)</f>
        <v>32.612205203180729</v>
      </c>
    </row>
    <row r="79" spans="1:11">
      <c r="G79" t="s">
        <v>78</v>
      </c>
      <c r="H79" s="33">
        <f>SUM(H3:H77)</f>
        <v>416547455.82790524</v>
      </c>
      <c r="I79" s="33">
        <f t="shared" ref="I79:K79" si="2">SUM(I3:I77)</f>
        <v>151705745.73074979</v>
      </c>
      <c r="J79" s="33">
        <f t="shared" si="2"/>
        <v>43162.950921861564</v>
      </c>
      <c r="K79" s="33">
        <f t="shared" si="2"/>
        <v>20545.318558433592</v>
      </c>
    </row>
    <row r="80" spans="1:11">
      <c r="G80" t="s">
        <v>79</v>
      </c>
      <c r="H80" s="33">
        <f>H79/$B$2</f>
        <v>416547.45582790521</v>
      </c>
      <c r="I80" s="33">
        <f t="shared" ref="I80:K80" si="3">I79/$B$2</f>
        <v>151705.7457307498</v>
      </c>
      <c r="J80" s="33">
        <f t="shared" si="3"/>
        <v>43.162950921861565</v>
      </c>
      <c r="K80" s="33">
        <f t="shared" si="3"/>
        <v>20.545318558433593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6933-3B78-4AA7-94BA-326BD04F17A2}">
  <dimension ref="A1:L80"/>
  <sheetViews>
    <sheetView topLeftCell="A55" zoomScale="81" workbookViewId="0">
      <selection activeCell="J3" sqref="J3"/>
    </sheetView>
  </sheetViews>
  <sheetFormatPr defaultRowHeight="14.4"/>
  <cols>
    <col min="1" max="1" width="12.88671875" customWidth="1"/>
    <col min="8" max="8" width="15.109375" style="33" customWidth="1"/>
    <col min="9" max="9" width="13.77734375" style="33" bestFit="1" customWidth="1"/>
    <col min="10" max="12" width="8.88671875" style="33"/>
  </cols>
  <sheetData>
    <row r="1" spans="1:11">
      <c r="A1" t="s">
        <v>71</v>
      </c>
      <c r="B1" t="s">
        <v>6</v>
      </c>
      <c r="C1" t="s">
        <v>7</v>
      </c>
      <c r="D1" t="s">
        <v>8</v>
      </c>
      <c r="E1" t="s">
        <v>9</v>
      </c>
      <c r="F1" t="s">
        <v>72</v>
      </c>
      <c r="H1" s="33" t="s">
        <v>74</v>
      </c>
      <c r="I1" s="33" t="s">
        <v>75</v>
      </c>
      <c r="J1" s="33" t="s">
        <v>76</v>
      </c>
      <c r="K1" s="33" t="s">
        <v>77</v>
      </c>
    </row>
    <row r="2" spans="1:11">
      <c r="A2" t="s">
        <v>73</v>
      </c>
      <c r="B2" s="24">
        <v>1000</v>
      </c>
      <c r="C2" s="25">
        <v>0</v>
      </c>
      <c r="D2" s="25">
        <v>0</v>
      </c>
      <c r="E2" s="25">
        <v>0</v>
      </c>
      <c r="F2" s="26">
        <v>1000</v>
      </c>
      <c r="H2" s="34"/>
      <c r="I2" s="35"/>
      <c r="J2" s="35"/>
      <c r="K2" s="36"/>
    </row>
    <row r="3" spans="1:11">
      <c r="A3">
        <v>1</v>
      </c>
      <c r="B3" s="27">
        <f>(1-(p_HS1+p_HD))*B2+C2*p_S1H</f>
        <v>858.70997509239089</v>
      </c>
      <c r="C3" s="28">
        <f>B2*p_HS1+C2*(1-(p_S1S2+p_S1D+p_S1H))</f>
        <v>139.29202357494219</v>
      </c>
      <c r="D3" s="28">
        <f>C2*p_S1S2+D2*(1-p_S2D)</f>
        <v>0</v>
      </c>
      <c r="E3" s="28">
        <f>E2+B2*p_HD+C2*p_S1D+D2*p_S2D</f>
        <v>1.998001332666921</v>
      </c>
      <c r="F3" s="29">
        <f>SUM(B3:E3)</f>
        <v>1000</v>
      </c>
      <c r="H3" s="37">
        <f>B3*c_H+C3*(c_trtA+ c_S1)+D3*(c_S2+c_trtA)</f>
        <v>3946092.3273838572</v>
      </c>
      <c r="I3" s="38">
        <f>H3/((1+d_c)^A3)</f>
        <v>3831157.5994018032</v>
      </c>
      <c r="J3" s="38">
        <f>B3*u_H+C3*u_trtA+D3*u_S2+E3*u_D</f>
        <v>991.03739748858595</v>
      </c>
      <c r="K3" s="39">
        <f>J3/((1+d_e)^A3)</f>
        <v>962.1722305714427</v>
      </c>
    </row>
    <row r="4" spans="1:11">
      <c r="A4">
        <v>2</v>
      </c>
      <c r="B4" s="27">
        <f>(1-(p_HS1+p_HD))*B3+C3*p_S1H</f>
        <v>792.18996194649935</v>
      </c>
      <c r="C4" s="28">
        <f>B3*p_HS1+C3*(1-(p_S1S2+p_S1D+p_S1H))</f>
        <v>189.3790842044418</v>
      </c>
      <c r="D4" s="28">
        <f>C3*p_S1S2+D3*(1-p_S2D)</f>
        <v>13.883998949757508</v>
      </c>
      <c r="E4" s="28">
        <f>E3+B3*p_HD+C3*p_S1D+D3*p_S2D</f>
        <v>4.5469548993012951</v>
      </c>
      <c r="F4" s="29">
        <f t="shared" ref="F4:F67" si="0">SUM(B4:E4)</f>
        <v>1000</v>
      </c>
      <c r="H4" s="37">
        <f>B4*c_H+C4*(c_trtA+ c_S1)+D4*(c_S2+c_trtA)</f>
        <v>4989313.2428075196</v>
      </c>
      <c r="I4" s="38">
        <f>H4/((1+d_c)^A4)</f>
        <v>4702906.2520572338</v>
      </c>
      <c r="J4" s="38">
        <f>B4*u_H+C4*u_trtA+D4*u_S2+E4*u_D</f>
        <v>979.04209141559784</v>
      </c>
      <c r="K4" s="39">
        <f>J4/((1+d_e)^A4)</f>
        <v>922.8410702380977</v>
      </c>
    </row>
    <row r="5" spans="1:11">
      <c r="A5">
        <v>3</v>
      </c>
      <c r="B5" s="27">
        <f>(1-(p_HS1+p_HD))*B4+C4*p_S1H</f>
        <v>754.77628581766794</v>
      </c>
      <c r="C5" s="28">
        <f>B4*p_HS1+C4*(1-(p_S1S2+p_S1D+p_S1H))</f>
        <v>205.20064061418145</v>
      </c>
      <c r="D5" s="28">
        <f>C4*p_S1S2+D4*(1-p_S2D)</f>
        <v>32.485527980998235</v>
      </c>
      <c r="E5" s="28">
        <f>E4+B4*p_HD+C4*p_S1D+D4*p_S2D</f>
        <v>7.537545587152362</v>
      </c>
      <c r="F5" s="29">
        <f t="shared" si="0"/>
        <v>1000</v>
      </c>
      <c r="H5" s="37">
        <f>B5*c_H+C5*(c_trtA+ c_S1)+D5*(c_S2+c_trtA)</f>
        <v>5669872.0769491913</v>
      </c>
      <c r="I5" s="38">
        <f>H5/((1+d_c)^A5)</f>
        <v>5188736.1408194285</v>
      </c>
      <c r="J5" s="38">
        <f>B5*u_H+C5*u_trtA+D5*u_S2+E5*u_D</f>
        <v>965.95965839163944</v>
      </c>
      <c r="K5" s="39">
        <f>J5/((1+d_e)^A5)</f>
        <v>883.98992464873606</v>
      </c>
    </row>
    <row r="6" spans="1:11">
      <c r="A6">
        <v>4</v>
      </c>
      <c r="B6" s="27">
        <f>(1-(p_HS1+p_HD))*B5+C5*p_S1H</f>
        <v>728.87408628382389</v>
      </c>
      <c r="C6" s="28">
        <f>B5*p_HS1+C5*(1-(p_S1S2+p_S1D+p_S1H))</f>
        <v>207.91380669596418</v>
      </c>
      <c r="D6" s="28">
        <f>C5*p_S1S2+D5*(1-p_S2D)</f>
        <v>52.295743247466618</v>
      </c>
      <c r="E6" s="28">
        <f>E5+B5*p_HD+C5*p_S1D+D5*p_S2D</f>
        <v>10.916363772745283</v>
      </c>
      <c r="F6" s="29">
        <f t="shared" si="0"/>
        <v>999.99999999999989</v>
      </c>
      <c r="H6" s="37">
        <f>B6*c_H+C6*(c_trtA+ c_S1)+D6*(c_S2+c_trtA)</f>
        <v>6196354.1473846734</v>
      </c>
      <c r="I6" s="38">
        <f>H6/((1+d_c)^A6)</f>
        <v>5505380.4042499447</v>
      </c>
      <c r="J6" s="38">
        <f>B6*u_H+C6*u_trtA+D6*u_S2+E6*u_D</f>
        <v>952.54007426872317</v>
      </c>
      <c r="K6" s="39">
        <f>J6/((1+d_e)^A6)</f>
        <v>846.319518608409</v>
      </c>
    </row>
    <row r="7" spans="1:11">
      <c r="A7">
        <v>5</v>
      </c>
      <c r="B7" s="27">
        <f>(1-(p_HS1+p_HD))*B6+C6*p_S1H</f>
        <v>707.69915683556769</v>
      </c>
      <c r="C7" s="28">
        <f>B6*p_HS1+C6*(1-(p_S1S2+p_S1D+p_S1H))</f>
        <v>205.66478893981341</v>
      </c>
      <c r="D7" s="28">
        <f>C6*p_S1S2+D6*(1-p_S2D)</f>
        <v>71.984126094084601</v>
      </c>
      <c r="E7" s="28">
        <f>E6+B6*p_HD+C6*p_S1D+D6*p_S2D</f>
        <v>14.651928130534293</v>
      </c>
      <c r="F7" s="29">
        <f t="shared" si="0"/>
        <v>1000</v>
      </c>
      <c r="H7" s="37">
        <f>B7*c_H+C7*(c_trtA+ c_S1)+D7*(c_S2+c_trtA)</f>
        <v>6649606.341248435</v>
      </c>
      <c r="I7" s="38">
        <f>H7/((1+d_c)^A7)</f>
        <v>5736008.8426575419</v>
      </c>
      <c r="J7" s="38">
        <f>B7*u_H+C7*u_trtA+D7*u_S2+E7*u_D</f>
        <v>939.0727693754327</v>
      </c>
      <c r="K7" s="39">
        <f>J7/((1+d_e)^A7)</f>
        <v>810.05242003921251</v>
      </c>
    </row>
    <row r="8" spans="1:11">
      <c r="A8">
        <v>6</v>
      </c>
      <c r="B8" s="27">
        <f>(1-(p_HS1+p_HD))*B7+C7*p_S1H</f>
        <v>688.63111416366519</v>
      </c>
      <c r="C8" s="28">
        <f>B7*p_HS1+C7*(1-(p_S1S2+p_S1D+p_S1H))</f>
        <v>201.58881756818255</v>
      </c>
      <c r="D8" s="28">
        <f>C7*p_S1S2+D7*(1-p_S2D)</f>
        <v>91.058480921338727</v>
      </c>
      <c r="E8" s="28">
        <f>E7+B7*p_HD+C7*p_S1D+D7*p_S2D</f>
        <v>18.721587346813486</v>
      </c>
      <c r="F8" s="29">
        <f t="shared" si="0"/>
        <v>1000</v>
      </c>
      <c r="H8" s="37">
        <f>B8*c_H+C8*(c_trtA+ c_S1)+D8*(c_S2+c_trtA)</f>
        <v>7061262.2942943964</v>
      </c>
      <c r="I8" s="38">
        <f>H8/((1+d_c)^A8)</f>
        <v>5913696.0037854584</v>
      </c>
      <c r="J8" s="38">
        <f>B8*u_H+C8*u_trtA+D8*u_S2+E8*u_D</f>
        <v>925.66973131410793</v>
      </c>
      <c r="K8" s="39">
        <f>J8/((1+d_e)^A8)</f>
        <v>775.2338268641538</v>
      </c>
    </row>
    <row r="9" spans="1:11">
      <c r="A9">
        <v>7</v>
      </c>
      <c r="B9" s="27">
        <f>(1-(p_HS1+p_HD))*B8+C8*p_S1H</f>
        <v>670.65342594918945</v>
      </c>
      <c r="C9" s="28">
        <f>B8*p_HS1+C8*(1-(p_S1S2+p_S1D+p_S1H))</f>
        <v>196.89124671344706</v>
      </c>
      <c r="D9" s="28">
        <f>C8*p_S1S2+D8*(1-p_S2D)</f>
        <v>109.34886382480352</v>
      </c>
      <c r="E9" s="28">
        <f>E8+B8*p_HD+C8*p_S1D+D8*p_S2D</f>
        <v>23.106463512559969</v>
      </c>
      <c r="F9" s="29">
        <f t="shared" si="0"/>
        <v>1000</v>
      </c>
      <c r="H9" s="37">
        <f>B9*c_H+C9*(c_trtA+ c_S1)+D9*(c_S2+c_trtA)</f>
        <v>7443986.1225832272</v>
      </c>
      <c r="I9" s="38">
        <f>H9/((1+d_c)^A9)</f>
        <v>6052641.9268301483</v>
      </c>
      <c r="J9" s="38">
        <f>B9*u_H+C9*u_trtA+D9*u_S2+E9*u_D</f>
        <v>912.37454223936584</v>
      </c>
      <c r="K9" s="39">
        <f>J9/((1+d_e)^A9)</f>
        <v>741.84399546060649</v>
      </c>
    </row>
    <row r="10" spans="1:11">
      <c r="A10">
        <v>8</v>
      </c>
      <c r="B10" s="27">
        <f>(1-(p_HS1+p_HD))*B9+C9*p_S1H</f>
        <v>653.36745564515218</v>
      </c>
      <c r="C10" s="28">
        <f>B9*p_HS1+C9*(1-(p_S1S2+p_S1D+p_S1H))</f>
        <v>192.03421104862662</v>
      </c>
      <c r="D10" s="28">
        <f>C9*p_S1S2+D9*(1-p_S2D)</f>
        <v>126.80884026342164</v>
      </c>
      <c r="E10" s="28">
        <f>E9+B9*p_HD+C9*p_S1D+D9*p_S2D</f>
        <v>27.789493042799492</v>
      </c>
      <c r="F10" s="29">
        <f t="shared" si="0"/>
        <v>999.99999999999989</v>
      </c>
      <c r="H10" s="37">
        <f>B10*c_H+C10*(c_trtA+ c_S1)+D10*(c_S2+c_trtA)</f>
        <v>7803120.9751807144</v>
      </c>
      <c r="I10" s="38">
        <f>H10/((1+d_c)^A10)</f>
        <v>6159855.75427642</v>
      </c>
      <c r="J10" s="38">
        <f>B10*u_H+C10*u_trtA+D10*u_S2+E10*u_D</f>
        <v>899.2043762730583</v>
      </c>
      <c r="K10" s="39">
        <f>J10/((1+d_e)^A10)</f>
        <v>709.84023816545516</v>
      </c>
    </row>
    <row r="11" spans="1:11">
      <c r="A11">
        <v>9</v>
      </c>
      <c r="B11" s="27">
        <f>(1-(p_HS1+p_HD))*B10+C10*p_S1H</f>
        <v>636.61272589713542</v>
      </c>
      <c r="C11" s="28">
        <f>B10*p_HS1+C10*(1-(p_S1S2+p_S1D+p_S1H))</f>
        <v>187.19365453013435</v>
      </c>
      <c r="D11" s="28">
        <f>C10*p_S1S2+D10*(1-p_S2D)</f>
        <v>143.43895865581584</v>
      </c>
      <c r="E11" s="28">
        <f>E10+B10*p_HD+C10*p_S1D+D10*p_S2D</f>
        <v>32.754660916914261</v>
      </c>
      <c r="F11" s="29">
        <f t="shared" si="0"/>
        <v>999.99999999999989</v>
      </c>
      <c r="H11" s="37">
        <f>B11*c_H+C11*(c_trtA+ c_S1)+D11*(c_S2+c_trtA)</f>
        <v>8141175.8079834487</v>
      </c>
      <c r="I11" s="38">
        <f>H11/((1+d_c)^A11)</f>
        <v>6239533.3601896614</v>
      </c>
      <c r="J11" s="38">
        <f>B11*u_H+C11*u_trtA+D11*u_S2+E11*u_D</f>
        <v>886.16617702867097</v>
      </c>
      <c r="K11" s="39">
        <f>J11/((1+d_e)^A11)</f>
        <v>679.17258571175807</v>
      </c>
    </row>
    <row r="12" spans="1:11">
      <c r="A12">
        <v>10</v>
      </c>
      <c r="B12" s="27">
        <f>(1-(p_HS1+p_HD))*B11+C11*p_S1H</f>
        <v>620.32066175258149</v>
      </c>
      <c r="C12" s="28">
        <f>B11*p_HS1+C11*(1-(p_S1S2+p_S1D+p_S1H))</f>
        <v>182.43534954556588</v>
      </c>
      <c r="D12" s="28">
        <f>C11*p_S1S2+D11*(1-p_S2D)</f>
        <v>159.257293859046</v>
      </c>
      <c r="E12" s="28">
        <f>E11+B11*p_HD+C11*p_S1D+D11*p_S2D</f>
        <v>37.986694842806578</v>
      </c>
      <c r="F12" s="29">
        <f t="shared" si="0"/>
        <v>1000</v>
      </c>
      <c r="H12" s="37">
        <f>B12*c_H+C12*(c_trtA+ c_S1)+D12*(c_S2+c_trtA)</f>
        <v>8459553.8504284583</v>
      </c>
      <c r="I12" s="38">
        <f>H12/((1+d_c)^A12)</f>
        <v>6294702.5428449772</v>
      </c>
      <c r="J12" s="38">
        <f>B12*u_H+C12*u_trtA+D12*u_S2+E12*u_D</f>
        <v>873.2628907503921</v>
      </c>
      <c r="K12" s="39">
        <f>J12/((1+d_e)^A12)</f>
        <v>649.78960311249045</v>
      </c>
    </row>
    <row r="13" spans="1:11">
      <c r="A13">
        <v>11</v>
      </c>
      <c r="B13" s="27">
        <f>(1-(p_HS1+p_HD))*B12+C12*p_S1H</f>
        <v>604.4582566336436</v>
      </c>
      <c r="C13" s="28">
        <f>B12*p_HS1+C12*(1-(p_S1S2+p_S1D+p_S1H))</f>
        <v>177.78268777373103</v>
      </c>
      <c r="D13" s="28">
        <f>C12*p_S1S2+D12*(1-p_S2D)</f>
        <v>174.28811871815674</v>
      </c>
      <c r="E13" s="28">
        <f>E12+B12*p_HD+C12*p_S1D+D12*p_S2D</f>
        <v>43.47093687446857</v>
      </c>
      <c r="F13" s="29">
        <f t="shared" si="0"/>
        <v>999.99999999999989</v>
      </c>
      <c r="H13" s="37">
        <f>B13*c_H+C13*(c_trtA+ c_S1)+D13*(c_S2+c_trtA)</f>
        <v>8759218.7230372149</v>
      </c>
      <c r="I13" s="38">
        <f>H13/((1+d_c)^A13)</f>
        <v>6327845.9719043253</v>
      </c>
      <c r="J13" s="38">
        <f>B13*u_H+C13*u_trtA+D13*u_S2+E13*u_D</f>
        <v>860.49586937776644</v>
      </c>
      <c r="K13" s="39">
        <f>J13/((1+d_e)^A13)</f>
        <v>621.6405244638479</v>
      </c>
    </row>
    <row r="14" spans="1:11">
      <c r="A14">
        <v>12</v>
      </c>
      <c r="B14" s="27">
        <f>(1-(p_HS1+p_HD))*B13+C13*p_S1H</f>
        <v>589.00637137111096</v>
      </c>
      <c r="C14" s="28">
        <f>B13*p_HS1+C13*(1-(p_S1S2+p_S1D+p_S1H))</f>
        <v>173.24278792537416</v>
      </c>
      <c r="D14" s="28">
        <f>C13*p_S1S2+D13*(1-p_S2D)</f>
        <v>188.557557020411</v>
      </c>
      <c r="E14" s="28">
        <f>E13+B13*p_HD+C13*p_S1D+D13*p_S2D</f>
        <v>49.193283683103822</v>
      </c>
      <c r="F14" s="29">
        <f t="shared" si="0"/>
        <v>999.99999999999989</v>
      </c>
      <c r="H14" s="37">
        <f>B14*c_H+C14*(c_trtA+ c_S1)+D14*(c_S2+c_trtA)</f>
        <v>9040951.3890993055</v>
      </c>
      <c r="I14" s="38">
        <f>H14/((1+d_c)^A14)</f>
        <v>6341141.4021169655</v>
      </c>
      <c r="J14" s="38">
        <f>B14*u_H+C14*u_trtA+D14*u_S2+E14*u_D</f>
        <v>847.86579841042192</v>
      </c>
      <c r="K14" s="39">
        <f>J14/((1+d_e)^A14)</f>
        <v>594.67601210882128</v>
      </c>
    </row>
    <row r="15" spans="1:11">
      <c r="A15">
        <v>13</v>
      </c>
      <c r="B15" s="27">
        <f>(1-(p_HS1+p_HD))*B14+C14*p_S1H</f>
        <v>573.95137196388737</v>
      </c>
      <c r="C15" s="28">
        <f>B14*p_HS1+C14*(1-(p_S1S2+p_S1D+p_S1H))</f>
        <v>168.81654963793491</v>
      </c>
      <c r="D15" s="28">
        <f>C14*p_S1S2+D14*(1-p_S2D)</f>
        <v>202.09192482831773</v>
      </c>
      <c r="E15" s="28">
        <f>E14+B14*p_HD+C14*p_S1D+D14*p_S2D</f>
        <v>55.140153569859947</v>
      </c>
      <c r="F15" s="29">
        <f t="shared" si="0"/>
        <v>1000</v>
      </c>
      <c r="H15" s="37">
        <f>B15*c_H+C15*(c_trtA+ c_S1)+D15*(c_S2+c_trtA)</f>
        <v>9305449.5084993131</v>
      </c>
      <c r="I15" s="38">
        <f>H15/((1+d_c)^A15)</f>
        <v>6336558.3120514657</v>
      </c>
      <c r="J15" s="38">
        <f>B15*u_H+C15*u_trtA+D15*u_S2+E15*u_D</f>
        <v>835.37305653408441</v>
      </c>
      <c r="K15" s="39">
        <f>J15/((1+d_e)^A15)</f>
        <v>568.84840224108154</v>
      </c>
    </row>
    <row r="16" spans="1:11">
      <c r="A16">
        <v>14</v>
      </c>
      <c r="B16" s="27">
        <f>(1-(p_HS1+p_HD))*B15+C15*p_S1H</f>
        <v>559.28190473898098</v>
      </c>
      <c r="C16" s="28">
        <f>B15*p_HS1+C15*(1-(p_S1S2+p_S1D+p_S1H))</f>
        <v>164.5025244080461</v>
      </c>
      <c r="D16" s="28">
        <f>C15*p_S1S2+D15*(1-p_S2D)</f>
        <v>214.9171067832261</v>
      </c>
      <c r="E16" s="28">
        <f>E15+B15*p_HD+C15*p_S1D+D15*p_S2D</f>
        <v>61.298464069746721</v>
      </c>
      <c r="F16" s="29">
        <f t="shared" si="0"/>
        <v>1000</v>
      </c>
      <c r="H16" s="37">
        <f>B16*c_H+C16*(c_trtA+ c_S1)+D16*(c_S2+c_trtA)</f>
        <v>9553366.0831538029</v>
      </c>
      <c r="I16" s="38">
        <f>H16/((1+d_c)^A16)</f>
        <v>6315900.4230766594</v>
      </c>
      <c r="J16" s="38">
        <f>B16*u_H+C16*u_trtA+D16*u_S2+E16*u_D</f>
        <v>823.01785631823782</v>
      </c>
      <c r="K16" s="39">
        <f>J16/((1+d_e)^A16)</f>
        <v>544.11175931865705</v>
      </c>
    </row>
    <row r="17" spans="1:11">
      <c r="A17">
        <v>15</v>
      </c>
      <c r="B17" s="27">
        <f>(1-(p_HS1+p_HD))*B16+C16*p_S1H</f>
        <v>544.98765024247564</v>
      </c>
      <c r="C17" s="28">
        <f>B16*p_HS1+C16*(1-(p_S1S2+p_S1D+p_S1H))</f>
        <v>160.29840524318269</v>
      </c>
      <c r="D17" s="28">
        <f>C16*p_S1S2+D16*(1-p_S2D)</f>
        <v>227.05833059598098</v>
      </c>
      <c r="E17" s="28">
        <f>E16+B16*p_HD+C16*p_S1D+D16*p_S2D</f>
        <v>67.655613918360643</v>
      </c>
      <c r="F17" s="29">
        <f t="shared" si="0"/>
        <v>1000</v>
      </c>
      <c r="H17" s="37">
        <f>B17*c_H+C17*(c_trtA+ c_S1)+D17*(c_S2+c_trtA)</f>
        <v>9785324.7104673609</v>
      </c>
      <c r="I17" s="38">
        <f>H17/((1+d_c)^A17)</f>
        <v>6280827.5745698027</v>
      </c>
      <c r="J17" s="38">
        <f>B17*u_H+C17*u_trtA+D17*u_S2+E17*u_D</f>
        <v>810.8003005214897</v>
      </c>
      <c r="K17" s="39">
        <f>J17/((1+d_e)^A17)</f>
        <v>520.4218598425673</v>
      </c>
    </row>
    <row r="18" spans="1:11">
      <c r="A18">
        <v>16</v>
      </c>
      <c r="B18" s="27">
        <f>(1-(p_HS1+p_HD))*B17+C17*p_S1H</f>
        <v>531.05883932552888</v>
      </c>
      <c r="C18" s="28">
        <f>B17*p_HS1+C17*(1-(p_S1S2+p_S1D+p_S1H))</f>
        <v>156.20159921512186</v>
      </c>
      <c r="D18" s="28">
        <f>C17*p_S1S2+D17*(1-p_S2D)</f>
        <v>238.54009448470168</v>
      </c>
      <c r="E18" s="28">
        <f>E17+B17*p_HD+C17*p_S1D+D17*p_S2D</f>
        <v>74.199466974647478</v>
      </c>
      <c r="F18" s="29">
        <f t="shared" si="0"/>
        <v>1000</v>
      </c>
      <c r="H18" s="37">
        <f>B18*c_H+C18*(c_trtA+ c_S1)+D18*(c_S2+c_trtA)</f>
        <v>10001925.817179952</v>
      </c>
      <c r="I18" s="38">
        <f>H18/((1+d_c)^A18)</f>
        <v>6232869.4977986719</v>
      </c>
      <c r="J18" s="38">
        <f>B18*u_H+C18*u_trtA+D18*u_S2+E18*u_D</f>
        <v>798.72040582224554</v>
      </c>
      <c r="K18" s="39">
        <f>J18/((1+d_e)^A18)</f>
        <v>497.73615058889635</v>
      </c>
    </row>
    <row r="19" spans="1:11">
      <c r="A19">
        <v>17</v>
      </c>
      <c r="B19" s="27">
        <f>(1-(p_HS1+p_HD))*B18+C18*p_S1H</f>
        <v>517.48606288482449</v>
      </c>
      <c r="C19" s="28">
        <f>B18*p_HS1+C18*(1-(p_S1S2+p_S1D+p_S1H))</f>
        <v>152.20944683123551</v>
      </c>
      <c r="D19" s="28">
        <f>C18*p_S1S2+D18*(1-p_S2D)</f>
        <v>249.38615311892869</v>
      </c>
      <c r="E19" s="28">
        <f>E18+B18*p_HD+C18*p_S1D+D18*p_S2D</f>
        <v>80.918337165011138</v>
      </c>
      <c r="F19" s="29">
        <f t="shared" si="0"/>
        <v>999.99999999999989</v>
      </c>
      <c r="H19" s="37">
        <f>B19*c_H+C19*(c_trtA+ c_S1)+D19*(c_S2+c_trtA)</f>
        <v>10203749.409280492</v>
      </c>
      <c r="I19" s="38">
        <f>H19/((1+d_c)^A19)</f>
        <v>6173436.2018935671</v>
      </c>
      <c r="J19" s="38">
        <f>B19*u_H+C19*u_trtA+D19*u_S2+E19*u_D</f>
        <v>786.77811393396257</v>
      </c>
      <c r="K19" s="39">
        <f>J19/((1+d_e)^A19)</f>
        <v>476.01369816077852</v>
      </c>
    </row>
    <row r="20" spans="1:11">
      <c r="A20">
        <v>18</v>
      </c>
      <c r="B20" s="27">
        <f>(1-(p_HS1+p_HD))*B19+C19*p_S1H</f>
        <v>504.26019480067833</v>
      </c>
      <c r="C20" s="28">
        <f>B19*p_HS1+C19*(1-(p_S1S2+p_S1D+p_S1H))</f>
        <v>148.31930541004238</v>
      </c>
      <c r="D20" s="28">
        <f>C19*p_S1S2+D19*(1-p_S2D)</f>
        <v>259.61952570803305</v>
      </c>
      <c r="E20" s="28">
        <f>E19+B19*p_HD+C19*p_S1D+D19*p_S2D</f>
        <v>87.800974081246125</v>
      </c>
      <c r="F20" s="29">
        <f t="shared" si="0"/>
        <v>999.99999999999977</v>
      </c>
      <c r="H20" s="37">
        <f>B20*c_H+C20*(c_trtA+ c_S1)+D20*(c_S2+c_trtA)</f>
        <v>10391356.470278926</v>
      </c>
      <c r="I20" s="38">
        <f>H20/((1+d_c)^A20)</f>
        <v>6103826.7564604105</v>
      </c>
      <c r="J20" s="38">
        <f>B20*u_H+C20*u_trtA+D20*u_S2+E20*u_D</f>
        <v>774.97329779423512</v>
      </c>
      <c r="K20" s="39">
        <f>J20/((1+d_e)^A20)</f>
        <v>455.21513617094138</v>
      </c>
    </row>
    <row r="21" spans="1:11">
      <c r="A21">
        <v>19</v>
      </c>
      <c r="B21" s="27">
        <f>(1-(p_HS1+p_HD))*B20+C20*p_S1H</f>
        <v>491.37235856894449</v>
      </c>
      <c r="C21" s="28">
        <f>B20*p_HS1+C20*(1-(p_S1S2+p_S1D+p_S1H))</f>
        <v>144.52858010767591</v>
      </c>
      <c r="D21" s="28">
        <f>C20*p_S1S2+D20*(1-p_S2D)</f>
        <v>269.26251223996246</v>
      </c>
      <c r="E21" s="28">
        <f>E20+B20*p_HD+C20*p_S1D+D20*p_S2D</f>
        <v>94.836549083417012</v>
      </c>
      <c r="F21" s="29">
        <f t="shared" si="0"/>
        <v>999.99999999999989</v>
      </c>
      <c r="H21" s="37">
        <f>B21*c_H+C21*(c_trtA+ c_S1)+D21*(c_S2+c_trtA)</f>
        <v>10565289.829339691</v>
      </c>
      <c r="I21" s="38">
        <f>H21/((1+d_c)^A21)</f>
        <v>6025237.1588905733</v>
      </c>
      <c r="J21" s="38">
        <f>B21*u_H+C21*u_trtA+D21*u_S2+E21*u_D</f>
        <v>763.30576579121782</v>
      </c>
      <c r="K21" s="39">
        <f>J21/((1+d_e)^A21)</f>
        <v>435.30261241570742</v>
      </c>
    </row>
    <row r="22" spans="1:11">
      <c r="A22">
        <v>20</v>
      </c>
      <c r="B22" s="27">
        <f>(1-(p_HS1+p_HD))*B21+C21*p_S1H</f>
        <v>478.81391085546471</v>
      </c>
      <c r="C22" s="28">
        <f>B21*p_HS1+C21*(1-(p_S1S2+p_S1D+p_S1H))</f>
        <v>140.83473481029966</v>
      </c>
      <c r="D22" s="28">
        <f>C21*p_S1S2+D21*(1-p_S2D)</f>
        <v>278.3367124910169</v>
      </c>
      <c r="E22" s="28">
        <f>E21+B21*p_HD+C21*p_S1D+D21*p_S2D</f>
        <v>102.01464184321858</v>
      </c>
      <c r="F22" s="29">
        <f t="shared" si="0"/>
        <v>999.99999999999989</v>
      </c>
      <c r="H22" s="37">
        <f>B22*c_H+C22*(c_trtA+ c_S1)+D22*(c_S2+c_trtA)</f>
        <v>10726074.815933181</v>
      </c>
      <c r="I22" s="38">
        <f>H22/((1+d_c)^A22)</f>
        <v>5938767.5631708577</v>
      </c>
      <c r="J22" s="38">
        <f>B22*u_H+C22*u_trtA+D22*u_S2+E22*u_D</f>
        <v>751.77526517075785</v>
      </c>
      <c r="K22" s="39">
        <f>J22/((1+d_e)^A22)</f>
        <v>416.23973692205129</v>
      </c>
    </row>
    <row r="23" spans="1:11">
      <c r="A23">
        <v>21</v>
      </c>
      <c r="B23" s="27">
        <f>(1-(p_HS1+p_HD))*B22+C22*p_S1H</f>
        <v>466.57643165994119</v>
      </c>
      <c r="C23" s="28">
        <f>B22*p_HS1+C22*(1-(p_S1S2+p_S1D+p_S1H))</f>
        <v>137.23529529909149</v>
      </c>
      <c r="D23" s="28">
        <f>C22*p_S1S2+D22*(1-p_S2D)</f>
        <v>286.8630457449118</v>
      </c>
      <c r="E23" s="28">
        <f>E22+B22*p_HD+C22*p_S1D+D22*p_S2D</f>
        <v>109.32522729605532</v>
      </c>
      <c r="F23" s="29">
        <f t="shared" si="0"/>
        <v>999.99999999999989</v>
      </c>
      <c r="H23" s="37">
        <f>B23*c_H+C23*(c_trtA+ c_S1)+D23*(c_S2+c_trtA)</f>
        <v>10874219.823217966</v>
      </c>
      <c r="I23" s="38">
        <f>H23/((1+d_c)^A23)</f>
        <v>5845428.9920467976</v>
      </c>
      <c r="J23" s="38">
        <f>B23*u_H+C23*u_trtA+D23*u_S2+E23*u_D</f>
        <v>740.38148506653397</v>
      </c>
      <c r="K23" s="39">
        <f>J23/((1+d_e)^A23)</f>
        <v>397.99153119399216</v>
      </c>
    </row>
    <row r="24" spans="1:11">
      <c r="A24">
        <v>22</v>
      </c>
      <c r="B24" s="27">
        <f>(1-(p_HS1+p_HD))*B23+C23*p_S1H</f>
        <v>454.65171711488017</v>
      </c>
      <c r="C24" s="28">
        <f>B23*p_HS1+C23*(1-(p_S1S2+p_S1D+p_S1H))</f>
        <v>133.7278494654052</v>
      </c>
      <c r="D24" s="28">
        <f>C23*p_S1S2+D23*(1-p_S2D)</f>
        <v>294.86177043684938</v>
      </c>
      <c r="E24" s="28">
        <f>E23+B23*p_HD+C23*p_S1D+D23*p_S2D</f>
        <v>116.75866298286505</v>
      </c>
      <c r="F24" s="29">
        <f t="shared" si="0"/>
        <v>999.99999999999989</v>
      </c>
      <c r="H24" s="37">
        <f>B24*c_H+C24*(c_trtA+ c_S1)+D24*(c_S2+c_trtA)</f>
        <v>11010216.827471176</v>
      </c>
      <c r="I24" s="38">
        <f>H24/((1+d_c)^A24)</f>
        <v>5746149.5953484587</v>
      </c>
      <c r="J24" s="38">
        <f>B24*u_H+C24*u_trtA+D24*u_S2+E24*u_D</f>
        <v>729.12405932543982</v>
      </c>
      <c r="K24" s="39">
        <f>J24/((1+d_e)^A24)</f>
        <v>380.52437877501643</v>
      </c>
    </row>
    <row r="25" spans="1:11">
      <c r="A25">
        <v>23</v>
      </c>
      <c r="B25" s="27">
        <f>(1-(p_HS1+p_HD))*B24+C24*p_S1H</f>
        <v>443.03177338663272</v>
      </c>
      <c r="C25" s="28">
        <f>B24*p_HS1+C24*(1-(p_S1S2+p_S1D+p_S1H))</f>
        <v>130.31004641548952</v>
      </c>
      <c r="D25" s="28">
        <f>C24*p_S1S2+D24*(1-p_S2D)</f>
        <v>302.35250343005708</v>
      </c>
      <c r="E25" s="28">
        <f>E24+B24*p_HD+C24*p_S1D+D24*p_S2D</f>
        <v>124.30567676782046</v>
      </c>
      <c r="F25" s="29">
        <f t="shared" si="0"/>
        <v>999.99999999999989</v>
      </c>
      <c r="H25" s="37">
        <f>B25*c_H+C25*(c_trtA+ c_S1)+D25*(c_S2+c_trtA)</f>
        <v>11134541.882032638</v>
      </c>
      <c r="I25" s="38">
        <f>H25/((1+d_c)^A25)</f>
        <v>5641780.4941707803</v>
      </c>
      <c r="J25" s="38">
        <f>B25*u_H+C25*u_trtA+D25*u_S2+E25*u_D</f>
        <v>718.00256919637638</v>
      </c>
      <c r="K25" s="39">
        <f>J25/((1+d_e)^A25)</f>
        <v>363.80597716312479</v>
      </c>
    </row>
    <row r="26" spans="1:11">
      <c r="A26">
        <v>24</v>
      </c>
      <c r="B26" s="27">
        <f>(1-(p_HS1+p_HD))*B25+C25*p_S1H</f>
        <v>431.70881108589191</v>
      </c>
      <c r="C26" s="28">
        <f>B25*p_HS1+C25*(1-(p_S1S2+p_S1D+p_S1H))</f>
        <v>126.9795951725294</v>
      </c>
      <c r="D26" s="28">
        <f>C25*p_S1S2+D25*(1-p_S2D)</f>
        <v>309.35423882138792</v>
      </c>
      <c r="E26" s="28">
        <f>E25+B25*p_HD+C25*p_S1D+D25*p_S2D</f>
        <v>131.95735492019051</v>
      </c>
      <c r="F26" s="29">
        <f t="shared" si="0"/>
        <v>999.99999999999977</v>
      </c>
      <c r="H26" s="37">
        <f>B26*c_H+C26*(c_trtA+ c_S1)+D26*(c_S2+c_trtA)</f>
        <v>11247655.593109727</v>
      </c>
      <c r="I26" s="38">
        <f>H26/((1+d_c)^A26)</f>
        <v>5533101.2409784496</v>
      </c>
      <c r="J26" s="38">
        <f>B26*u_H+C26*u_trtA+D26*u_S2+E26*u_D</f>
        <v>707.01654591048884</v>
      </c>
      <c r="K26" s="39">
        <f>J26/((1+d_e)^A26)</f>
        <v>347.80529108360111</v>
      </c>
    </row>
    <row r="27" spans="1:11">
      <c r="A27">
        <v>25</v>
      </c>
      <c r="B27" s="27">
        <f>(1-(p_HS1+p_HD))*B26+C26*p_S1H</f>
        <v>420.67523995722394</v>
      </c>
      <c r="C27" s="28">
        <f>B26*p_HS1+C26*(1-(p_S1S2+p_S1D+p_S1H))</f>
        <v>123.73426324796029</v>
      </c>
      <c r="D27" s="28">
        <f>C26*p_S1S2+D26*(1-p_S2D)</f>
        <v>315.88536624517013</v>
      </c>
      <c r="E27" s="28">
        <f>E26+B26*p_HD+C26*p_S1D+D26*p_S2D</f>
        <v>139.70513054964536</v>
      </c>
      <c r="F27" s="29">
        <f t="shared" si="0"/>
        <v>999.99999999999966</v>
      </c>
      <c r="H27" s="37">
        <f>B27*c_H+C27*(c_trtA+ c_S1)+D27*(c_S2+c_trtA)</f>
        <v>11350003.580501407</v>
      </c>
      <c r="I27" s="38">
        <f>H27/((1+d_c)^A27)</f>
        <v>5420824.9211872499</v>
      </c>
      <c r="J27" s="38">
        <f>B27*u_H+C27*u_trtA+D27*u_S2+E27*u_D</f>
        <v>696.16547316537128</v>
      </c>
      <c r="K27" s="39">
        <f>J27/((1+d_e)^A27)</f>
        <v>332.49250711145982</v>
      </c>
    </row>
    <row r="28" spans="1:11">
      <c r="A28">
        <v>26</v>
      </c>
      <c r="B28" s="27">
        <f>(1-(p_HS1+p_HD))*B27+C27*p_S1H</f>
        <v>409.92366375677159</v>
      </c>
      <c r="C28" s="28">
        <f>B27*p_HS1+C27*(1-(p_S1S2+p_S1D+p_S1H))</f>
        <v>120.57187518617184</v>
      </c>
      <c r="D28" s="28">
        <f>C27*p_S1S2+D27*(1-p_S2D)</f>
        <v>321.96368867221139</v>
      </c>
      <c r="E28" s="28">
        <f>E27+B27*p_HD+C27*p_S1D+D27*p_S2D</f>
        <v>147.5407723848449</v>
      </c>
      <c r="F28" s="29">
        <f t="shared" si="0"/>
        <v>999.99999999999966</v>
      </c>
      <c r="H28" s="37">
        <f>B28*c_H+C28*(c_trtA+ c_S1)+D28*(c_S2+c_trtA)</f>
        <v>11442016.924642</v>
      </c>
      <c r="I28" s="38">
        <f>H28/((1+d_c)^A28)</f>
        <v>5305602.9192186277</v>
      </c>
      <c r="J28" s="38">
        <f>B28*u_H+C28*u_trtA+D28*u_S2+E28*u_D</f>
        <v>685.44878951974056</v>
      </c>
      <c r="K28" s="39">
        <f>J28/((1+d_e)^A28)</f>
        <v>317.8389896294089</v>
      </c>
    </row>
    <row r="29" spans="1:11">
      <c r="A29">
        <v>27</v>
      </c>
      <c r="B29" s="27">
        <f>(1-(p_HS1+p_HD))*B28+C28*p_S1H</f>
        <v>399.44687528107266</v>
      </c>
      <c r="C29" s="28">
        <f>B28*p_HS1+C28*(1-(p_S1S2+p_S1D+p_S1H))</f>
        <v>117.49031112209403</v>
      </c>
      <c r="D29" s="28">
        <f>C28*p_S1S2+D28*(1-p_S2D)</f>
        <v>327.60643971130168</v>
      </c>
      <c r="E29" s="28">
        <f>E28+B28*p_HD+C28*p_S1D+D28*p_S2D</f>
        <v>155.45637388553132</v>
      </c>
      <c r="F29" s="29">
        <f t="shared" si="0"/>
        <v>999.99999999999977</v>
      </c>
      <c r="H29" s="37">
        <f>B29*c_H+C29*(c_trtA+ c_S1)+D29*(c_S2+c_trtA)</f>
        <v>11524112.600720797</v>
      </c>
      <c r="I29" s="38">
        <f>H29/((1+d_c)^A29)</f>
        <v>5188029.3702542381</v>
      </c>
      <c r="J29" s="38">
        <f>B29*u_H+C29*u_trtA+D29*u_S2+E29*u_D</f>
        <v>674.86589070271282</v>
      </c>
      <c r="K29" s="39">
        <f>J29/((1+d_e)^A29)</f>
        <v>303.81723810382329</v>
      </c>
    </row>
    <row r="30" spans="1:11">
      <c r="A30">
        <v>28</v>
      </c>
      <c r="B30" s="27">
        <f>(1-(p_HS1+p_HD))*B29+C29*p_S1H</f>
        <v>389.23785153071111</v>
      </c>
      <c r="C30" s="28">
        <f>B29*p_HS1+C29*(1-(p_S1S2+p_S1D+p_S1H))</f>
        <v>114.48750536628481</v>
      </c>
      <c r="D30" s="28">
        <f>C29*p_S1S2+D29*(1-p_S2D)</f>
        <v>332.83030042435036</v>
      </c>
      <c r="E30" s="28">
        <f>E29+B29*p_HD+C29*p_S1D+D29*p_S2D</f>
        <v>163.44434267865353</v>
      </c>
      <c r="F30" s="29">
        <f t="shared" si="0"/>
        <v>999.99999999999977</v>
      </c>
      <c r="H30" s="37">
        <f>B30*c_H+C30*(c_trtA+ c_S1)+D30*(c_S2+c_trtA)</f>
        <v>11596693.900379438</v>
      </c>
      <c r="I30" s="38">
        <f>H30/((1+d_c)^A30)</f>
        <v>5068645.3174891239</v>
      </c>
      <c r="J30" s="38">
        <f>B30*u_H+C30*u_trtA+D30*u_S2+E30*u_D</f>
        <v>664.41613184085679</v>
      </c>
      <c r="K30" s="39">
        <f>J30/((1+d_e)^A30)</f>
        <v>290.40084565905511</v>
      </c>
    </row>
    <row r="31" spans="1:11">
      <c r="A31">
        <v>29</v>
      </c>
      <c r="B31" s="27">
        <f>(1-(p_HS1+p_HD))*B30+C30*p_S1H</f>
        <v>379.28974900057113</v>
      </c>
      <c r="C31" s="28">
        <f>B30*p_HS1+C30*(1-(p_S1S2+p_S1D+p_S1H))</f>
        <v>111.56144502257374</v>
      </c>
      <c r="D31" s="28">
        <f>C30*p_S1S2+D30*(1-p_S2D)</f>
        <v>337.65141566752891</v>
      </c>
      <c r="E31" s="28">
        <f>E30+B30*p_HD+C30*p_S1D+D30*p_S2D</f>
        <v>171.49739030932605</v>
      </c>
      <c r="F31" s="29">
        <f t="shared" si="0"/>
        <v>999.99999999999989</v>
      </c>
      <c r="H31" s="37">
        <f>B31*c_H+C31*(c_trtA+ c_S1)+D31*(c_S2+c_trtA)</f>
        <v>11660150.841385603</v>
      </c>
      <c r="I31" s="38">
        <f>H31/((1+d_c)^A31)</f>
        <v>4947942.5934274038</v>
      </c>
      <c r="J31" s="38">
        <f>B31*u_H+C31*u_trtA+D31*u_S2+E31*u_D</f>
        <v>654.09882960578057</v>
      </c>
      <c r="K31" s="39">
        <f>J31/((1+d_e)^A31)</f>
        <v>277.56445892880589</v>
      </c>
    </row>
    <row r="32" spans="1:11">
      <c r="A32">
        <v>30</v>
      </c>
      <c r="B32" s="27">
        <f>(1-(p_HS1+p_HD))*B31+C31*p_S1H</f>
        <v>369.59589909161707</v>
      </c>
      <c r="C32" s="28">
        <f>B31*p_HS1+C31*(1-(p_S1S2+p_S1D+p_S1H))</f>
        <v>108.71016863964672</v>
      </c>
      <c r="D32" s="28">
        <f>C31*p_S1S2+D31*(1-p_S2D)</f>
        <v>342.08540997105069</v>
      </c>
      <c r="E32" s="28">
        <f>E31+B31*p_HD+C31*p_S1D+D31*p_S2D</f>
        <v>179.60852229768537</v>
      </c>
      <c r="F32" s="29">
        <f t="shared" si="0"/>
        <v>999.99999999999977</v>
      </c>
      <c r="H32" s="37">
        <f>B32*c_H+C32*(c_trtA+ c_S1)+D32*(c_S2+c_trtA)</f>
        <v>11714860.565635951</v>
      </c>
      <c r="I32" s="38">
        <f>H32/((1+d_c)^A32)</f>
        <v>4826367.4426170401</v>
      </c>
      <c r="J32" s="38">
        <f>B32*u_H+C32*u_trtA+D32*u_S2+E32*u_D</f>
        <v>643.91326428480681</v>
      </c>
      <c r="K32" s="39">
        <f>J32/((1+d_e)^A32)</f>
        <v>265.28373916200729</v>
      </c>
    </row>
    <row r="33" spans="1:11">
      <c r="A33">
        <v>31</v>
      </c>
      <c r="B33" s="27">
        <f>(1-(p_HS1+p_HD))*B32+C32*p_S1H</f>
        <v>360.14980364038252</v>
      </c>
      <c r="C33" s="28">
        <f>B32*p_HS1+C32*(1-(p_S1S2+p_S1D+p_S1H))</f>
        <v>105.93176489655855</v>
      </c>
      <c r="D33" s="28">
        <f>C32*p_S1S2+D32*(1-p_S2D)</f>
        <v>346.1474029701057</v>
      </c>
      <c r="E33" s="28">
        <f>E32+B32*p_HD+C32*p_S1D+D32*p_S2D</f>
        <v>187.77102849295312</v>
      </c>
      <c r="F33" s="29">
        <f t="shared" si="0"/>
        <v>999.99999999999977</v>
      </c>
      <c r="H33" s="37">
        <f>B33*c_H+C33*(c_trtA+ c_S1)+D33*(c_S2+c_trtA)</f>
        <v>11761187.725818556</v>
      </c>
      <c r="I33" s="38">
        <f>H33/((1+d_c)^A33)</f>
        <v>4704323.9021536354</v>
      </c>
      <c r="J33" s="38">
        <f>B33*u_H+C33*u_trtA+D33*u_S2+E33*u_D</f>
        <v>633.858681777166</v>
      </c>
      <c r="K33" s="39">
        <f>J33/((1+d_e)^A33)</f>
        <v>253.5353245596107</v>
      </c>
    </row>
    <row r="34" spans="1:11">
      <c r="A34">
        <v>32</v>
      </c>
      <c r="B34" s="27">
        <f>(1-(p_HS1+p_HD))*B33+C33*p_S1H</f>
        <v>350.9451305628877</v>
      </c>
      <c r="C34" s="28">
        <f>B33*p_HS1+C33*(1-(p_S1S2+p_S1D+p_S1H))</f>
        <v>103.22437132163498</v>
      </c>
      <c r="D34" s="28">
        <f>C33*p_S1S2+D33*(1-p_S2D)</f>
        <v>349.85202439922034</v>
      </c>
      <c r="E34" s="28">
        <f>E33+B33*p_HD+C33*p_S1D+D33*p_S2D</f>
        <v>195.97847371625693</v>
      </c>
      <c r="F34" s="29">
        <f t="shared" si="0"/>
        <v>1000</v>
      </c>
      <c r="H34" s="37">
        <f>B34*c_H+C34*(c_trtA+ c_S1)+D34*(c_S2+c_trtA)</f>
        <v>11799484.861050883</v>
      </c>
      <c r="I34" s="38">
        <f>H34/((1+d_c)^A34)</f>
        <v>4582176.9552845266</v>
      </c>
      <c r="J34" s="38">
        <f>B34*u_H+C34*u_trtA+D34*u_S2+E34*u_D</f>
        <v>623.93429551805116</v>
      </c>
      <c r="K34" s="39">
        <f>J34/((1+d_e)^A34)</f>
        <v>242.29679381781708</v>
      </c>
    </row>
    <row r="35" spans="1:11">
      <c r="A35">
        <v>33</v>
      </c>
      <c r="B35" s="27">
        <f>(1-(p_HS1+p_HD))*B34+C34*p_S1H</f>
        <v>341.97570960995506</v>
      </c>
      <c r="C35" s="28">
        <f>B34*p_HS1+C34*(1-(p_S1S2+p_S1D+p_S1H))</f>
        <v>100.58617304403751</v>
      </c>
      <c r="D35" s="28">
        <f>C34*p_S1S2+D34*(1-p_S2D)</f>
        <v>353.21342866201491</v>
      </c>
      <c r="E35" s="28">
        <f>E34+B34*p_HD+C34*p_S1D+D34*p_S2D</f>
        <v>204.2246886839925</v>
      </c>
      <c r="F35" s="29">
        <f t="shared" si="0"/>
        <v>1000</v>
      </c>
      <c r="H35" s="37">
        <f>B35*c_H+C35*(c_trtA+ c_S1)+D35*(c_S2+c_trtA)</f>
        <v>11830092.761798913</v>
      </c>
      <c r="I35" s="38">
        <f>H35/((1+d_c)^A35)</f>
        <v>4460255.4725069664</v>
      </c>
      <c r="J35" s="38">
        <f>B35*u_H+C35*u_trtA+D35*u_S2+E35*u_D</f>
        <v>614.13928833279817</v>
      </c>
      <c r="K35" s="39">
        <f>J35/((1+d_e)^A35)</f>
        <v>231.5466308525686</v>
      </c>
    </row>
    <row r="36" spans="1:11">
      <c r="A36">
        <v>34</v>
      </c>
      <c r="B36" s="27">
        <f>(1-(p_HS1+p_HD))*B35+C35*p_S1H</f>
        <v>333.23552823103557</v>
      </c>
      <c r="C36" s="28">
        <f>B35*p_HS1+C35*(1-(p_S1S2+p_S1D+p_S1H))</f>
        <v>98.015401577205154</v>
      </c>
      <c r="D36" s="28">
        <f>C35*p_S1S2+D35*(1-p_S2D)</f>
        <v>356.2453089880222</v>
      </c>
      <c r="E36" s="28">
        <f>E35+B35*p_HD+C35*p_S1D+D35*p_S2D</f>
        <v>212.50376120373707</v>
      </c>
      <c r="F36" s="29">
        <f t="shared" si="0"/>
        <v>1000</v>
      </c>
      <c r="H36" s="37">
        <f>B36*c_H+C36*(c_trtA+ c_S1)+D36*(c_S2+c_trtA)</f>
        <v>11853340.824373953</v>
      </c>
      <c r="I36" s="38">
        <f>H36/((1+d_c)^A36)</f>
        <v>4338854.9536732938</v>
      </c>
      <c r="J36" s="38">
        <f>B36*u_H+C36*u_trtA+D36*u_S2+E36*u_D</f>
        <v>604.47281422339165</v>
      </c>
      <c r="K36" s="39">
        <f>J36/((1+d_e)^A36)</f>
        <v>221.26419067955226</v>
      </c>
    </row>
    <row r="37" spans="1:11">
      <c r="A37">
        <v>35</v>
      </c>
      <c r="B37" s="27">
        <f>(1-(p_HS1+p_HD))*B36+C36*p_S1H</f>
        <v>324.71872754375647</v>
      </c>
      <c r="C37" s="28">
        <f>B36*p_HS1+C36*(1-(p_S1S2+p_S1D+p_S1H))</f>
        <v>95.51033363337703</v>
      </c>
      <c r="D37" s="28">
        <f>C36*p_S1S2+D36*(1-p_S2D)</f>
        <v>358.96091118792128</v>
      </c>
      <c r="E37" s="28">
        <f>E36+B36*p_HD+C36*p_S1D+D36*p_S2D</f>
        <v>220.81002763494519</v>
      </c>
      <c r="F37" s="29">
        <f t="shared" si="0"/>
        <v>1000</v>
      </c>
      <c r="H37" s="37">
        <f>B37*c_H+C37*(c_trtA+ c_S1)+D37*(c_S2+c_trtA)</f>
        <v>11869547.395295419</v>
      </c>
      <c r="I37" s="38">
        <f>H37/((1+d_c)^A37)</f>
        <v>4218240.0837877803</v>
      </c>
      <c r="J37" s="38">
        <f>B37*u_H+C37*u_trtA+D37*u_S2+E37*u_D</f>
        <v>594.93400008942535</v>
      </c>
      <c r="K37" s="39">
        <f>J37/((1+d_e)^A37)</f>
        <v>211.42966642351541</v>
      </c>
    </row>
    <row r="38" spans="1:11">
      <c r="A38">
        <v>36</v>
      </c>
      <c r="B38" s="27">
        <f>(1-(p_HS1+p_HD))*B37+C37*p_S1H</f>
        <v>316.41959840648309</v>
      </c>
      <c r="C38" s="28">
        <f>B37*p_HS1+C37*(1-(p_S1S2+p_S1D+p_S1H))</f>
        <v>93.06928996840864</v>
      </c>
      <c r="D38" s="28">
        <f>C37*p_S1S2+D37*(1-p_S2D)</f>
        <v>361.37304701823638</v>
      </c>
      <c r="E38" s="28">
        <f>E37+B37*p_HD+C37*p_S1D+D37*p_S2D</f>
        <v>229.13806460687186</v>
      </c>
      <c r="F38" s="29">
        <f t="shared" si="0"/>
        <v>1000</v>
      </c>
      <c r="H38" s="37">
        <f>B38*c_H+C38*(c_trtA+ c_S1)+D38*(c_S2+c_trtA)</f>
        <v>11879020.105799887</v>
      </c>
      <c r="I38" s="38">
        <f>H38/((1+d_c)^A38)</f>
        <v>4098647.1144012748</v>
      </c>
      <c r="J38" s="38">
        <f>B38*u_H+C38*u_trtA+D38*u_S2+E38*u_D</f>
        <v>585.52194738558944</v>
      </c>
      <c r="K38" s="39">
        <f>J38/((1+d_e)^A38)</f>
        <v>202.02405743036368</v>
      </c>
    </row>
    <row r="39" spans="1:11">
      <c r="A39">
        <v>37</v>
      </c>
      <c r="B39" s="27">
        <f>(1-(p_HS1+p_HD))*B38+C38*p_S1H</f>
        <v>308.33257759125877</v>
      </c>
      <c r="C39" s="28">
        <f>B38*p_HS1+C38*(1-(p_S1S2+p_S1D+p_S1H))</f>
        <v>90.690634256110698</v>
      </c>
      <c r="D39" s="28">
        <f>C38*p_S1S2+D38*(1-p_S2D)</f>
        <v>363.4941071662534</v>
      </c>
      <c r="E39" s="28">
        <f>E38+B38*p_HD+C38*p_S1D+D38*p_S2D</f>
        <v>237.48268098637706</v>
      </c>
      <c r="F39" s="29">
        <f t="shared" si="0"/>
        <v>1000</v>
      </c>
      <c r="H39" s="37">
        <f>B39*c_H+C39*(c_trtA+ c_S1)+D39*(c_S2+c_trtA)</f>
        <v>11882056.196769129</v>
      </c>
      <c r="I39" s="38">
        <f>H39/((1+d_c)^A39)</f>
        <v>3980286.0817777533</v>
      </c>
      <c r="J39" s="38">
        <f>B39*u_H+C39*u_trtA+D39*u_S2+E39*u_D</f>
        <v>576.23573371769066</v>
      </c>
      <c r="K39" s="39">
        <f>J39/((1+d_e)^A39)</f>
        <v>193.02913845527578</v>
      </c>
    </row>
    <row r="40" spans="1:11">
      <c r="A40">
        <v>38</v>
      </c>
      <c r="B40" s="27">
        <f>(1-(p_HS1+p_HD))*B39+C39*p_S1H</f>
        <v>300.45224405455724</v>
      </c>
      <c r="C40" s="28">
        <f>B39*p_HS1+C39*(1-(p_S1S2+p_S1D+p_S1H))</f>
        <v>88.372771991356615</v>
      </c>
      <c r="D40" s="28">
        <f>C39*p_S1S2+D39*(1-p_S2D)</f>
        <v>365.33607386561727</v>
      </c>
      <c r="E40" s="28">
        <f>E39+B39*p_HD+C39*p_S1D+D39*p_S2D</f>
        <v>245.83891008846879</v>
      </c>
      <c r="F40" s="29">
        <f t="shared" si="0"/>
        <v>999.99999999999989</v>
      </c>
      <c r="H40" s="37">
        <f>B40*c_H+C40*(c_trtA+ c_S1)+D40*(c_S2+c_trtA)</f>
        <v>11878942.834342485</v>
      </c>
      <c r="I40" s="38">
        <f>H40/((1+d_c)^A40)</f>
        <v>3863342.8723187298</v>
      </c>
      <c r="J40" s="38">
        <f>B40*u_H+C40*u_trtA+D40*u_S2+E40*u_D</f>
        <v>567.07441437915463</v>
      </c>
      <c r="K40" s="39">
        <f>J40/((1+d_e)^A40)</f>
        <v>184.42742989993425</v>
      </c>
    </row>
    <row r="41" spans="1:11">
      <c r="A41">
        <v>39</v>
      </c>
      <c r="B41" s="27">
        <f>(1-(p_HS1+p_HD))*B40+C40*p_S1H</f>
        <v>292.77331530334675</v>
      </c>
      <c r="C41" s="28">
        <f>B40*p_HS1+C40*(1-(p_S1S2+p_S1D+p_S1H))</f>
        <v>86.114149421224084</v>
      </c>
      <c r="D41" s="28">
        <f>C40*p_S1S2+D40*(1-p_S2D)</f>
        <v>366.91053315279038</v>
      </c>
      <c r="E41" s="28">
        <f>E40+B40*p_HD+C40*p_S1D+D40*p_S2D</f>
        <v>254.20200212263873</v>
      </c>
      <c r="F41" s="29">
        <f t="shared" si="0"/>
        <v>1000</v>
      </c>
      <c r="H41" s="37">
        <f>B41*c_H+C41*(c_trtA+ c_S1)+D41*(c_S2+c_trtA)</f>
        <v>11869957.416471619</v>
      </c>
      <c r="I41" s="38">
        <f>H41/((1+d_c)^A41)</f>
        <v>3747981.145084552</v>
      </c>
      <c r="J41" s="38">
        <f>B41*u_H+C41*u_trtA+D41*u_S2+E41*u_D</f>
        <v>558.0370238299048</v>
      </c>
      <c r="K41" s="39">
        <f>J41/((1+d_e)^A41)</f>
        <v>176.20216907191656</v>
      </c>
    </row>
    <row r="42" spans="1:11">
      <c r="A42">
        <v>40</v>
      </c>
      <c r="B42" s="27">
        <f>(1-(p_HS1+p_HD))*B41+C41*p_S1H</f>
        <v>285.29064385403035</v>
      </c>
      <c r="C42" s="28">
        <f>B41*p_HS1+C41*(1-(p_S1S2+p_S1D+p_S1H))</f>
        <v>83.913252503454373</v>
      </c>
      <c r="D42" s="28">
        <f>C41*p_S1S2+D41*(1-p_S2D)</f>
        <v>368.22868677427755</v>
      </c>
      <c r="E42" s="28">
        <f>E41+B41*p_HD+C41*p_S1D+D41*p_S2D</f>
        <v>262.56741686823767</v>
      </c>
      <c r="F42" s="29">
        <f t="shared" si="0"/>
        <v>1000</v>
      </c>
      <c r="H42" s="37">
        <f>B42*c_H+C42*(c_trtA+ c_S1)+D42*(c_S2+c_trtA)</f>
        <v>11855367.870668825</v>
      </c>
      <c r="I42" s="38">
        <f>H42/((1+d_c)^A42)</f>
        <v>3634344.1206435286</v>
      </c>
      <c r="J42" s="38">
        <f>B42*u_H+C42*u_trtA+D42*u_S2+E42*u_D</f>
        <v>549.12257711945085</v>
      </c>
      <c r="K42" s="39">
        <f>J42/((1+d_e)^A42)</f>
        <v>168.33728243930997</v>
      </c>
    </row>
    <row r="43" spans="1:11">
      <c r="A43">
        <v>41</v>
      </c>
      <c r="B43" s="27">
        <f>(1-(p_HS1+p_HD))*B42+C42*p_S1H</f>
        <v>277.99921378188793</v>
      </c>
      <c r="C43" s="28">
        <f>B42*p_HS1+C42*(1-(p_S1S2+p_S1D+p_S1H))</f>
        <v>81.768605891531081</v>
      </c>
      <c r="D43" s="28">
        <f>C42*p_S1S2+D42*(1-p_S2D)</f>
        <v>369.30136375425661</v>
      </c>
      <c r="E43" s="28">
        <f>E42+B42*p_HD+C42*p_S1D+D42*p_S2D</f>
        <v>270.93081657232426</v>
      </c>
      <c r="F43" s="29">
        <f t="shared" si="0"/>
        <v>999.99999999999989</v>
      </c>
      <c r="H43" s="37">
        <f>B43*c_H+C43*(c_trtA+ c_S1)+D43*(c_S2+c_trtA)</f>
        <v>11835432.943193201</v>
      </c>
      <c r="I43" s="38">
        <f>H43/((1+d_c)^A43)</f>
        <v>3522556.2449082974</v>
      </c>
      <c r="J43" s="38">
        <f>B43*u_H+C43*u_trtA+D43*u_S2+E43*u_D</f>
        <v>540.33007125597078</v>
      </c>
      <c r="K43" s="39">
        <f>J43/((1+d_e)^A43)</f>
        <v>160.81735885370517</v>
      </c>
    </row>
    <row r="44" spans="1:11">
      <c r="A44">
        <v>42</v>
      </c>
      <c r="B44" s="27">
        <f>(1-(p_HS1+p_HD))*B43+C43*p_S1H</f>
        <v>270.89413735870767</v>
      </c>
      <c r="C44" s="28">
        <f>B43*p_HS1+C43*(1-(p_S1S2+p_S1D+p_S1H))</f>
        <v>79.678771945698202</v>
      </c>
      <c r="D44" s="28">
        <f>C43*p_S1S2+D43*(1-p_S2D)</f>
        <v>370.1390316319916</v>
      </c>
      <c r="E44" s="28">
        <f>E43+B43*p_HD+C43*p_S1D+D43*p_S2D</f>
        <v>279.28805906360242</v>
      </c>
      <c r="F44" s="29">
        <f t="shared" si="0"/>
        <v>999.99999999999989</v>
      </c>
      <c r="H44" s="37">
        <f>B44*c_H+C44*(c_trtA+ c_S1)+D44*(c_S2+c_trtA)</f>
        <v>11810402.479912359</v>
      </c>
      <c r="I44" s="38">
        <f>H44/((1+d_c)^A44)</f>
        <v>3412724.7360816915</v>
      </c>
      <c r="J44" s="38">
        <f>B44*u_H+C44*u_trtA+D44*u_S2+E44*u_D</f>
        <v>531.65848652311672</v>
      </c>
      <c r="K44" s="39">
        <f>J44/((1+d_e)^A44)</f>
        <v>153.62762371487435</v>
      </c>
    </row>
    <row r="45" spans="1:11">
      <c r="A45">
        <v>43</v>
      </c>
      <c r="B45" s="27">
        <f>(1-(p_HS1+p_HD))*B44+C44*p_S1H</f>
        <v>263.97065177635199</v>
      </c>
      <c r="C45" s="28">
        <f>B44*p_HS1+C44*(1-(p_S1S2+p_S1D+p_S1H))</f>
        <v>77.642349769254537</v>
      </c>
      <c r="D45" s="28">
        <f>C44*p_S1S2+D44*(1-p_S2D)</f>
        <v>370.75180737815282</v>
      </c>
      <c r="E45" s="28">
        <f>E44+B44*p_HD+C44*p_S1D+D44*p_S2D</f>
        <v>287.63519107624057</v>
      </c>
      <c r="F45" s="29">
        <f t="shared" si="0"/>
        <v>999.99999999999977</v>
      </c>
      <c r="H45" s="37">
        <f>B45*c_H+C45*(c_trtA+ c_S1)+D45*(c_S2+c_trtA)</f>
        <v>11780517.699070903</v>
      </c>
      <c r="I45" s="38">
        <f>H45/((1+d_c)^A45)</f>
        <v>3304941.0223295405</v>
      </c>
      <c r="J45" s="38">
        <f>B45*u_H+C45*u_trtA+D45*u_S2+E45*u_D</f>
        <v>523.10678774622022</v>
      </c>
      <c r="K45" s="39">
        <f>J45/((1+d_e)^A45)</f>
        <v>146.75391405064175</v>
      </c>
    </row>
    <row r="46" spans="1:11">
      <c r="A46">
        <v>44</v>
      </c>
      <c r="B46" s="27">
        <f>(1-(p_HS1+p_HD))*B45+C45*p_S1H</f>
        <v>257.22411595406294</v>
      </c>
      <c r="C46" s="28">
        <f>B45*p_HS1+C45*(1-(p_S1S2+p_S1D+p_S1H))</f>
        <v>75.657974269478245</v>
      </c>
      <c r="D46" s="28">
        <f>C45*p_S1S2+D45*(1-p_S2D)</f>
        <v>371.14946799892164</v>
      </c>
      <c r="E46" s="28">
        <f>E45+B45*p_HD+C45*p_S1D+D45*p_S2D</f>
        <v>295.96844177753707</v>
      </c>
      <c r="F46" s="29">
        <f t="shared" si="0"/>
        <v>999.99999999999977</v>
      </c>
      <c r="H46" s="37">
        <f>B46*c_H+C46*(c_trtA+ c_S1)+D46*(c_S2+c_trtA)</f>
        <v>11746011.456190662</v>
      </c>
      <c r="I46" s="38">
        <f>H46/((1+d_c)^A46)</f>
        <v>3199282.0773235462</v>
      </c>
      <c r="J46" s="38">
        <f>B46*u_H+C46*u_trtA+D46*u_S2+E46*u_D</f>
        <v>514.67392550952809</v>
      </c>
      <c r="K46" s="39">
        <f>J46/((1+d_e)^A46)</f>
        <v>140.18265448571171</v>
      </c>
    </row>
    <row r="47" spans="1:11">
      <c r="A47">
        <v>45</v>
      </c>
      <c r="B47" s="27">
        <f>(1-(p_HS1+p_HD))*B46+C46*p_S1H</f>
        <v>250.65000742736581</v>
      </c>
      <c r="C47" s="28">
        <f>B46*p_HS1+C46*(1-(p_S1S2+p_S1D+p_S1H))</f>
        <v>73.72431524255235</v>
      </c>
      <c r="D47" s="28">
        <f>C46*p_S1S2+D46*(1-p_S2D)</f>
        <v>371.34146083651729</v>
      </c>
      <c r="E47" s="28">
        <f>E46+B46*p_HD+C46*p_S1D+D46*p_S2D</f>
        <v>304.28421649356449</v>
      </c>
      <c r="F47" s="29">
        <f t="shared" si="0"/>
        <v>999.99999999999989</v>
      </c>
      <c r="H47" s="37">
        <f>B47*c_H+C47*(c_trtA+ c_S1)+D47*(c_S2+c_trtA)</f>
        <v>11707108.501321536</v>
      </c>
      <c r="I47" s="38">
        <f>H47/((1+d_c)^A47)</f>
        <v>3095811.6603516513</v>
      </c>
      <c r="J47" s="38">
        <f>B47*u_H+C47*u_trtA+D47*u_S2+E47*u_D</f>
        <v>506.35883732604918</v>
      </c>
      <c r="K47" s="39">
        <f>J47/((1+d_e)^A47)</f>
        <v>133.90083407351469</v>
      </c>
    </row>
    <row r="48" spans="1:11">
      <c r="A48">
        <v>46</v>
      </c>
      <c r="B48" s="27">
        <f>(1-(p_HS1+p_HD))*B47+C47*p_S1H</f>
        <v>244.2439193164858</v>
      </c>
      <c r="C48" s="28">
        <f>B47*p_HS1+C47*(1-(p_S1S2+p_S1D+p_S1H))</f>
        <v>71.840076481877489</v>
      </c>
      <c r="D48" s="28">
        <f>C47*p_S1S2+D47*(1-p_S2D)</f>
        <v>371.3369135745487</v>
      </c>
      <c r="E48" s="28">
        <f>E47+B47*p_HD+C47*p_S1D+D47*p_S2D</f>
        <v>312.57909062708791</v>
      </c>
      <c r="F48" s="29">
        <f t="shared" si="0"/>
        <v>999.99999999999989</v>
      </c>
      <c r="H48" s="37">
        <f>B48*c_H+C48*(c_trtA+ c_S1)+D48*(c_S2+c_trtA)</f>
        <v>11664025.728855826</v>
      </c>
      <c r="I48" s="38">
        <f>H48/((1+d_c)^A48)</f>
        <v>2994581.4672746197</v>
      </c>
      <c r="J48" s="38">
        <f>B48*u_H+C48*u_trtA+D48*u_S2+E48*u_D</f>
        <v>498.16044876154376</v>
      </c>
      <c r="K48" s="39">
        <f>J48/((1+d_e)^A48)</f>
        <v>127.89598396546592</v>
      </c>
    </row>
    <row r="49" spans="1:11">
      <c r="A49">
        <v>47</v>
      </c>
      <c r="B49" s="27">
        <f>(1-(p_HS1+p_HD))*B48+C48*p_S1H</f>
        <v>238.00155737224574</v>
      </c>
      <c r="C49" s="28">
        <f>B48*p_HS1+C48*(1-(p_S1S2+p_S1D+p_S1H))</f>
        <v>70.003994909174452</v>
      </c>
      <c r="D49" s="28">
        <f>C48*p_S1S2+D48*(1-p_S2D)</f>
        <v>371.14464395636821</v>
      </c>
      <c r="E49" s="28">
        <f>E48+B48*p_HD+C48*p_S1D+D48*p_S2D</f>
        <v>320.84980376221148</v>
      </c>
      <c r="F49" s="29">
        <f t="shared" si="0"/>
        <v>999.99999999999977</v>
      </c>
      <c r="H49" s="37">
        <f>B49*c_H+C49*(c_trtA+ c_S1)+D49*(c_S2+c_trtA)</f>
        <v>11616972.420113225</v>
      </c>
      <c r="I49" s="38">
        <f>H49/((1+d_c)^A49)</f>
        <v>2895632.1982141542</v>
      </c>
      <c r="J49" s="38">
        <f>B49*u_H+C49*u_trtA+D49*u_S2+E49*u_D</f>
        <v>490.0776745141456</v>
      </c>
      <c r="K49" s="39">
        <f>J49/((1+d_e)^A49)</f>
        <v>122.15615589240119</v>
      </c>
    </row>
    <row r="50" spans="1:11">
      <c r="A50">
        <v>48</v>
      </c>
      <c r="B50" s="27">
        <f>(1-(p_HS1+p_HD))*B49+C49*p_S1H</f>
        <v>231.91873709746443</v>
      </c>
      <c r="C50" s="28">
        <f>B49*p_HS1+C49*(1-(p_S1S2+p_S1D+p_S1H))</f>
        <v>68.214839727793816</v>
      </c>
      <c r="D50" s="28">
        <f>C49*p_S1S2+D49*(1-p_S2D)</f>
        <v>370.77316922438075</v>
      </c>
      <c r="E50" s="28">
        <f>E49+B49*p_HD+C49*p_S1D+D49*p_S2D</f>
        <v>329.09325395036092</v>
      </c>
      <c r="F50" s="29">
        <f t="shared" si="0"/>
        <v>999.99999999999989</v>
      </c>
      <c r="H50" s="37">
        <f>B50*c_H+C50*(c_trtA+ c_S1)+D50*(c_S2+c_trtA)</f>
        <v>11566150.478897911</v>
      </c>
      <c r="I50" s="38">
        <f>H50/((1+d_c)^A50)</f>
        <v>2798994.5474884179</v>
      </c>
      <c r="J50" s="38">
        <f>B50*u_H+C50*u_trtA+D50*u_S2+E50*u_D</f>
        <v>482.1094194510589</v>
      </c>
      <c r="K50" s="39">
        <f>J50/((1+d_e)^A50)</f>
        <v>116.66990143335063</v>
      </c>
    </row>
    <row r="51" spans="1:11">
      <c r="A51">
        <v>49</v>
      </c>
      <c r="B51" s="27">
        <f>(1-(p_HS1+p_HD))*B50+C50*p_S1H</f>
        <v>225.99138094192591</v>
      </c>
      <c r="C51" s="28">
        <f>B50*p_HS1+C50*(1-(p_S1S2+p_S1D+p_S1H))</f>
        <v>66.471411597665252</v>
      </c>
      <c r="D51" s="28">
        <f>C50*p_S1S2+D50*(1-p_S2D)</f>
        <v>370.23071528804832</v>
      </c>
      <c r="E51" s="28">
        <f>E50+B50*p_HD+C50*p_S1D+D50*p_S2D</f>
        <v>337.30649217236044</v>
      </c>
      <c r="F51" s="29">
        <f t="shared" si="0"/>
        <v>999.99999999999989</v>
      </c>
      <c r="H51" s="37">
        <f>B51*c_H+C51*(c_trtA+ c_S1)+D51*(c_S2+c_trtA)</f>
        <v>11511754.660223801</v>
      </c>
      <c r="I51" s="38">
        <f>H51/((1+d_c)^A51)</f>
        <v>2704690.120963735</v>
      </c>
      <c r="J51" s="38">
        <f>B51*u_H+C51*u_trtA+D51*u_S2+E51*u_D</f>
        <v>474.25457960373205</v>
      </c>
      <c r="K51" s="39">
        <f>J51/((1+d_e)^A51)</f>
        <v>111.42625204723448</v>
      </c>
    </row>
    <row r="52" spans="1:11">
      <c r="A52">
        <v>50</v>
      </c>
      <c r="B52" s="27">
        <f>(1-(p_HS1+p_HD))*B51+C51*p_S1H</f>
        <v>220.21551556903958</v>
      </c>
      <c r="C52" s="28">
        <f>B51*p_HS1+C51*(1-(p_S1S2+p_S1D+p_S1H))</f>
        <v>64.772541831333356</v>
      </c>
      <c r="D52" s="28">
        <f>C51*p_S1S2+D51*(1-p_S2D)</f>
        <v>369.52522562811811</v>
      </c>
      <c r="E52" s="28">
        <f>E51+B51*p_HD+C51*p_S1D+D51*p_S2D</f>
        <v>345.48671697150883</v>
      </c>
      <c r="F52" s="29">
        <f t="shared" si="0"/>
        <v>999.99999999999989</v>
      </c>
      <c r="H52" s="37">
        <f>B52*c_H+C52*(c_trtA+ c_S1)+D52*(c_S2+c_trtA)</f>
        <v>11453972.792398602</v>
      </c>
      <c r="I52" s="38">
        <f>H52/((1+d_c)^A52)</f>
        <v>2612732.2856653389</v>
      </c>
      <c r="J52" s="38">
        <f>B52*u_H+C52*u_trtA+D52*u_S2+E52*u_D</f>
        <v>466.51204312286529</v>
      </c>
      <c r="K52" s="39">
        <f>J52/((1+d_e)^A52)</f>
        <v>106.41469984350859</v>
      </c>
    </row>
    <row r="53" spans="1:11">
      <c r="A53">
        <v>51</v>
      </c>
      <c r="B53" s="27">
        <f>(1-(p_HS1+p_HD))*B52+C52*p_S1H</f>
        <v>214.58726919235858</v>
      </c>
      <c r="C53" s="28">
        <f>B52*p_HS1+C52*(1-(p_S1S2+p_S1D+p_S1H))</f>
        <v>63.117091610541223</v>
      </c>
      <c r="D53" s="28">
        <f>C52*p_S1S2+D52*(1-p_S2D)</f>
        <v>368.66436994440005</v>
      </c>
      <c r="E53" s="28">
        <f>E52+B52*p_HD+C52*p_S1D+D52*p_S2D</f>
        <v>353.63126925270006</v>
      </c>
      <c r="F53" s="29">
        <f t="shared" si="0"/>
        <v>1000</v>
      </c>
      <c r="H53" s="37">
        <f>B53*c_H+C53*(c_trtA+ c_S1)+D53*(c_S2+c_trtA)</f>
        <v>11392985.992652178</v>
      </c>
      <c r="I53" s="38">
        <f>H53/((1+d_c)^A53)</f>
        <v>2523126.9561839416</v>
      </c>
      <c r="J53" s="38">
        <f>B53*u_H+C53*u_trtA+D53*u_S2+E53*u_D</f>
        <v>458.88069119457276</v>
      </c>
      <c r="K53" s="39">
        <f>J53/((1+d_e)^A53)</f>
        <v>101.62517906825035</v>
      </c>
    </row>
    <row r="54" spans="1:11">
      <c r="A54">
        <v>52</v>
      </c>
      <c r="B54" s="27">
        <f>(1-(p_HS1+p_HD))*B53+C53*p_S1H</f>
        <v>209.10286898017137</v>
      </c>
      <c r="C54" s="28">
        <f>B53*p_HS1+C53*(1-(p_S1S2+p_S1D+p_S1H))</f>
        <v>61.503951222836342</v>
      </c>
      <c r="D54" s="28">
        <f>C53*p_S1S2+D53*(1-p_S2D)</f>
        <v>367.65555255421884</v>
      </c>
      <c r="E54" s="28">
        <f>E53+B53*p_HD+C53*p_S1D+D53*p_S2D</f>
        <v>361.73762724277339</v>
      </c>
      <c r="F54" s="29">
        <f t="shared" si="0"/>
        <v>1000</v>
      </c>
      <c r="H54" s="37">
        <f>B54*c_H+C54*(c_trtA+ c_S1)+D54*(c_S2+c_trtA)</f>
        <v>11328968.876489634</v>
      </c>
      <c r="I54" s="38">
        <f>H54/((1+d_c)^A54)</f>
        <v>2435873.3221274959</v>
      </c>
      <c r="J54" s="38">
        <f>B54*u_H+C54*u_trtA+D54*u_S2+E54*u_D</f>
        <v>451.35939891897533</v>
      </c>
      <c r="K54" s="39">
        <f>J54/((1+d_e)^A54)</f>
        <v>97.048048282652559</v>
      </c>
    </row>
    <row r="55" spans="1:11">
      <c r="A55">
        <v>53</v>
      </c>
      <c r="B55" s="27">
        <f>(1-(p_HS1+p_HD))*B54+C54*p_S1H</f>
        <v>203.75863852642624</v>
      </c>
      <c r="C55" s="28">
        <f>B54*p_HS1+C54*(1-(p_S1S2+p_S1D+p_S1H))</f>
        <v>59.932039317687369</v>
      </c>
      <c r="D55" s="28">
        <f>C54*p_S1S2+D54*(1-p_S2D)</f>
        <v>366.50592054847459</v>
      </c>
      <c r="E55" s="28">
        <f>E54+B54*p_HD+C54*p_S1D+D54*p_S2D</f>
        <v>369.80340160741179</v>
      </c>
      <c r="F55" s="29">
        <f t="shared" si="0"/>
        <v>1000</v>
      </c>
      <c r="H55" s="37">
        <f>B55*c_H+C55*(c_trtA+ c_S1)+D55*(c_S2+c_trtA)</f>
        <v>11262089.760944664</v>
      </c>
      <c r="I55" s="38">
        <f>H55/((1+d_c)^A55)</f>
        <v>2350964.5205977121</v>
      </c>
      <c r="J55" s="38">
        <f>B55*u_H+C55*u_trtA+D55*u_S2+E55*u_D</f>
        <v>443.94703615246652</v>
      </c>
      <c r="K55" s="39">
        <f>J55/((1+d_e)^A55)</f>
        <v>92.674073211383529</v>
      </c>
    </row>
    <row r="56" spans="1:11">
      <c r="A56">
        <v>54</v>
      </c>
      <c r="B56" s="27">
        <f>(1-(p_HS1+p_HD))*B55+C55*p_S1H</f>
        <v>198.55099538629392</v>
      </c>
      <c r="C56" s="28">
        <f>B55*p_HS1+C55*(1-(p_S1S2+p_S1D+p_S1H))</f>
        <v>58.400302181612929</v>
      </c>
      <c r="D56" s="28">
        <f>C55*p_S1S2+D55*(1-p_S2D)</f>
        <v>365.22237171205506</v>
      </c>
      <c r="E56" s="28">
        <f>E55+B55*p_HD+C55*p_S1D+D55*p_S2D</f>
        <v>377.82633072003813</v>
      </c>
      <c r="F56" s="29">
        <f t="shared" si="0"/>
        <v>1000</v>
      </c>
      <c r="H56" s="37">
        <f>B56*c_H+C56*(c_trtA+ c_S1)+D56*(c_S2+c_trtA)</f>
        <v>11192510.861903882</v>
      </c>
      <c r="I56" s="38">
        <f>H56/((1+d_c)^A56)</f>
        <v>2268388.2574175471</v>
      </c>
      <c r="J56" s="38">
        <f>B56*u_H+C56*u_trtA+D56*u_S2+E56*u_D</f>
        <v>436.64246831485372</v>
      </c>
      <c r="K56" s="39">
        <f>J56/((1+d_e)^A56)</f>
        <v>88.494410238771437</v>
      </c>
    </row>
    <row r="57" spans="1:11">
      <c r="A57">
        <v>55</v>
      </c>
      <c r="B57" s="27">
        <f>(1-(p_HS1+p_HD))*B56+C56*p_S1H</f>
        <v>193.47644867471598</v>
      </c>
      <c r="C57" s="28">
        <f>B56*p_HS1+C56*(1-(p_S1S2+p_S1D+p_S1H))</f>
        <v>56.90771303183665</v>
      </c>
      <c r="D57" s="28">
        <f>C56*p_S1S2+D56*(1-p_S2D)</f>
        <v>363.81156221516159</v>
      </c>
      <c r="E57" s="28">
        <f>E56+B56*p_HD+C56*p_S1D+D56*p_S2D</f>
        <v>385.80427607828585</v>
      </c>
      <c r="F57" s="29">
        <f t="shared" si="0"/>
        <v>1000.0000000000001</v>
      </c>
      <c r="H57" s="37">
        <f>B57*c_H+C57*(c_trtA+ c_S1)+D57*(c_S2+c_trtA)</f>
        <v>11120388.485668182</v>
      </c>
      <c r="I57" s="38">
        <f>H57/((1+d_c)^A57)</f>
        <v>2188127.3805981237</v>
      </c>
      <c r="J57" s="38">
        <f>B57*u_H+C57*u_trtA+D57*u_S2+E57*u_D</f>
        <v>429.44455716254163</v>
      </c>
      <c r="K57" s="39">
        <f>J57/((1+d_e)^A57)</f>
        <v>84.500590531278689</v>
      </c>
    </row>
    <row r="58" spans="1:11">
      <c r="A58">
        <v>56</v>
      </c>
      <c r="B58" s="27">
        <f>(1-(p_HS1+p_HD))*B57+C57*p_S1H</f>
        <v>188.53159672632916</v>
      </c>
      <c r="C58" s="28">
        <f>B57*p_HS1+C57*(1-(p_S1S2+p_S1D+p_S1H))</f>
        <v>55.453271327994841</v>
      </c>
      <c r="D58" s="28">
        <f>C57*p_S1S2+D57*(1-p_S2D)</f>
        <v>362.27991408193157</v>
      </c>
      <c r="E58" s="28">
        <f>E57+B57*p_HD+C57*p_S1D+D57*p_S2D</f>
        <v>393.73521786374454</v>
      </c>
      <c r="F58" s="29">
        <f t="shared" si="0"/>
        <v>1000.0000000000001</v>
      </c>
      <c r="H58" s="37">
        <f>B58*c_H+C58*(c_trtA+ c_S1)+D58*(c_S2+c_trtA)</f>
        <v>11045873.214912729</v>
      </c>
      <c r="I58" s="38">
        <f>H58/((1+d_c)^A58)</f>
        <v>2110160.4093103558</v>
      </c>
      <c r="J58" s="38">
        <f>B58*u_H+C58*u_trtA+D58*u_S2+E58*u_D</f>
        <v>422.35216152889006</v>
      </c>
      <c r="K58" s="39">
        <f>J58/((1+d_e)^A58)</f>
        <v>80.68450476524481</v>
      </c>
    </row>
    <row r="59" spans="1:11">
      <c r="A59">
        <v>57</v>
      </c>
      <c r="B59" s="27">
        <f>(1-(p_HS1+p_HD))*B58+C58*p_S1H</f>
        <v>183.71312481519726</v>
      </c>
      <c r="C59" s="28">
        <f>B58*p_HS1+C58*(1-(p_S1S2+p_S1D+p_S1H))</f>
        <v>54.036002101435528</v>
      </c>
      <c r="D59" s="28">
        <f>C58*p_S1S2+D58*(1-p_S2D)</f>
        <v>360.63362244256581</v>
      </c>
      <c r="E59" s="28">
        <f>E58+B58*p_HD+C58*p_S1D+D58*p_S2D</f>
        <v>401.6172506408015</v>
      </c>
      <c r="F59" s="29">
        <f t="shared" si="0"/>
        <v>1000.0000000000002</v>
      </c>
      <c r="H59" s="37">
        <f>B59*c_H+C59*(c_trtA+ c_S1)+D59*(c_S2+c_trtA)</f>
        <v>10969110.089202639</v>
      </c>
      <c r="I59" s="38">
        <f>H59/((1+d_c)^A59)</f>
        <v>2034462.0214170988</v>
      </c>
      <c r="J59" s="38">
        <f>B59*u_H+C59*u_trtA+D59*u_S2+E59*u_D</f>
        <v>415.36413803284393</v>
      </c>
      <c r="K59" s="39">
        <f>J59/((1+d_e)^A59)</f>
        <v>77.038388439394168</v>
      </c>
    </row>
    <row r="60" spans="1:11">
      <c r="A60">
        <v>58</v>
      </c>
      <c r="B60" s="27">
        <f>(1-(p_HS1+p_HD))*B59+C59*p_S1H</f>
        <v>179.01780293282195</v>
      </c>
      <c r="C60" s="28">
        <f>B59*p_HS1+C59*(1-(p_S1S2+p_S1D+p_S1H))</f>
        <v>52.654955301659129</v>
      </c>
      <c r="D60" s="28">
        <f>C59*p_S1S2+D59*(1-p_S2D)</f>
        <v>358.87866257500241</v>
      </c>
      <c r="E60" s="28">
        <f>E59+B59*p_HD+C59*p_S1D+D59*p_S2D</f>
        <v>409.44857919051663</v>
      </c>
      <c r="F60" s="29">
        <f t="shared" si="0"/>
        <v>1000.0000000000001</v>
      </c>
      <c r="H60" s="37">
        <f>B60*c_H+C60*(c_trtA+ c_S1)+D60*(c_S2+c_trtA)</f>
        <v>10890238.780217255</v>
      </c>
      <c r="I60" s="38">
        <f>H60/((1+d_c)^A60)</f>
        <v>1961003.5024251365</v>
      </c>
      <c r="J60" s="38">
        <f>B60*u_H+C60*u_trtA+D60*u_S2+E60*u_D</f>
        <v>408.47934175689932</v>
      </c>
      <c r="K60" s="39">
        <f>J60/((1+d_e)^A60)</f>
        <v>73.554807752122926</v>
      </c>
    </row>
    <row r="61" spans="1:11">
      <c r="A61">
        <v>59</v>
      </c>
      <c r="B61" s="27">
        <f>(1-(p_HS1+p_HD))*B60+C60*p_S1H</f>
        <v>174.44248362294269</v>
      </c>
      <c r="C61" s="28">
        <f>B60*p_HS1+C60*(1-(p_S1S2+p_S1D+p_S1H))</f>
        <v>51.309205159462849</v>
      </c>
      <c r="D61" s="28">
        <f>C60*p_S1S2+D60*(1-p_S2D)</f>
        <v>357.02079674201178</v>
      </c>
      <c r="E61" s="28">
        <f>E60+B60*p_HD+C60*p_S1D+D60*p_S2D</f>
        <v>417.22751447558284</v>
      </c>
      <c r="F61" s="29">
        <f t="shared" si="0"/>
        <v>1000.0000000000002</v>
      </c>
      <c r="H61" s="37">
        <f>B61*c_H+C61*(c_trtA+ c_S1)+D61*(c_S2+c_trtA)</f>
        <v>10809393.761831608</v>
      </c>
      <c r="I61" s="38">
        <f>H61/((1+d_c)^A61)</f>
        <v>1889753.1585318642</v>
      </c>
      <c r="J61" s="38">
        <f>B61*u_H+C61*u_trtA+D61*u_S2+E61*u_D</f>
        <v>401.69662689543827</v>
      </c>
      <c r="K61" s="39">
        <f>J61/((1+d_e)^A61)</f>
        <v>70.226646024098812</v>
      </c>
    </row>
    <row r="62" spans="1:11">
      <c r="A62">
        <v>60</v>
      </c>
      <c r="B62" s="27">
        <f>(1-(p_HS1+p_HD))*B61+C61*p_S1H</f>
        <v>169.98409987167491</v>
      </c>
      <c r="C62" s="28">
        <f>B61*p_HS1+C61*(1-(p_S1S2+p_S1D+p_S1H))</f>
        <v>49.997849566361637</v>
      </c>
      <c r="D62" s="28">
        <f>C61*p_S1S2+D61*(1-p_S2D)</f>
        <v>355.06558082942934</v>
      </c>
      <c r="E62" s="28">
        <f>E61+B61*p_HD+C61*p_S1D+D61*p_S2D</f>
        <v>424.95246973253427</v>
      </c>
      <c r="F62" s="29">
        <f t="shared" si="0"/>
        <v>1000.0000000000001</v>
      </c>
      <c r="H62" s="37">
        <f>B62*c_H+C62*(c_trtA+ c_S1)+D62*(c_S2+c_trtA)</f>
        <v>10726704.475199727</v>
      </c>
      <c r="I62" s="38">
        <f>H62/((1+d_c)^A62)</f>
        <v>1820676.696268586</v>
      </c>
      <c r="J62" s="38">
        <f>B62*u_H+C62*u_trtA+D62*u_S2+E62*u_D</f>
        <v>395.01484737443315</v>
      </c>
      <c r="K62" s="39">
        <f>J62/((1+d_e)^A62)</f>
        <v>67.047090647226156</v>
      </c>
    </row>
    <row r="63" spans="1:11">
      <c r="A63">
        <v>61</v>
      </c>
      <c r="B63" s="27">
        <f>(1-(p_HS1+p_HD))*B62+C62*p_S1H</f>
        <v>165.63966305157174</v>
      </c>
      <c r="C63" s="28">
        <f>B62*p_HS1+C62*(1-(p_S1S2+p_S1D+p_S1H))</f>
        <v>48.720009469869922</v>
      </c>
      <c r="D63" s="28">
        <f>C62*p_S1S2+D62*(1-p_S2D)</f>
        <v>353.01837079108628</v>
      </c>
      <c r="E63" s="28">
        <f>E62+B62*p_HD+C62*p_S1D+D62*p_S2D</f>
        <v>432.62195668747216</v>
      </c>
      <c r="F63" s="29">
        <f t="shared" si="0"/>
        <v>1000.0000000000002</v>
      </c>
      <c r="H63" s="37">
        <f>B63*c_H+C63*(c_trtA+ c_S1)+D63*(c_S2+c_trtA)</f>
        <v>10642295.488980392</v>
      </c>
      <c r="I63" s="38">
        <f>H63/((1+d_c)^A63)</f>
        <v>1753737.5710800244</v>
      </c>
      <c r="J63" s="38">
        <f>B63*u_H+C63*u_trtA+D63*u_S2+E63*u_D</f>
        <v>388.43285744349134</v>
      </c>
      <c r="K63" s="39">
        <f>J63/((1+d_e)^A63)</f>
        <v>64.009620541544152</v>
      </c>
    </row>
    <row r="64" spans="1:11">
      <c r="A64">
        <v>62</v>
      </c>
      <c r="B64" s="27">
        <f>(1-(p_HS1+p_HD))*B63+C63*p_S1H</f>
        <v>161.40626091823117</v>
      </c>
      <c r="C64" s="28">
        <f>B63*p_HS1+C63*(1-(p_S1S2+p_S1D+p_S1H))</f>
        <v>47.47482828423864</v>
      </c>
      <c r="D64" s="28">
        <f>C63*p_S1S2+D63*(1-p_S2D)</f>
        <v>350.8843289058459</v>
      </c>
      <c r="E64" s="28">
        <f>E63+B63*p_HD+C63*p_S1D+D63*p_S2D</f>
        <v>440.2345818916844</v>
      </c>
      <c r="F64" s="29">
        <f t="shared" si="0"/>
        <v>1000.0000000000002</v>
      </c>
      <c r="H64" s="37">
        <f>B64*c_H+C64*(c_trtA+ c_S1)+D64*(c_S2+c_trtA)</f>
        <v>10556286.65484212</v>
      </c>
      <c r="I64" s="38">
        <f>H64/((1+d_c)^A64)</f>
        <v>1688897.3070274547</v>
      </c>
      <c r="J64" s="38">
        <f>B64*u_H+C64*u_trtA+D64*u_S2+E64*u_D</f>
        <v>381.94951224118086</v>
      </c>
      <c r="K64" s="39">
        <f>J64/((1+d_e)^A64)</f>
        <v>61.107994102138932</v>
      </c>
    </row>
    <row r="65" spans="1:11">
      <c r="A65">
        <v>63</v>
      </c>
      <c r="B65" s="27">
        <f>(1-(p_HS1+p_HD))*B64+C64*p_S1H</f>
        <v>157.2810556581056</v>
      </c>
      <c r="C65" s="28">
        <f>B64*p_HS1+C64*(1-(p_S1S2+p_S1D+p_S1H))</f>
        <v>46.261471316252667</v>
      </c>
      <c r="D65" s="28">
        <f>C64*p_S1S2+D64*(1-p_S2D)</f>
        <v>348.66842985200788</v>
      </c>
      <c r="E65" s="28">
        <f>E64+B64*p_HD+C64*p_S1D+D64*p_S2D</f>
        <v>447.78904317363401</v>
      </c>
      <c r="F65" s="29">
        <f t="shared" si="0"/>
        <v>1000.0000000000001</v>
      </c>
      <c r="H65" s="37">
        <f>B65*c_H+C65*(c_trtA+ c_S1)+D65*(c_S2+c_trtA)</f>
        <v>10468793.258380465</v>
      </c>
      <c r="I65" s="38">
        <f>H65/((1+d_c)^A65)</f>
        <v>1626115.7896601423</v>
      </c>
      <c r="J65" s="38">
        <f>B65*u_H+C65*u_trtA+D65*u_S2+E65*u_D</f>
        <v>375.56366833454956</v>
      </c>
      <c r="K65" s="39">
        <f>J65/((1+d_e)^A65)</f>
        <v>58.336237618658771</v>
      </c>
    </row>
    <row r="66" spans="1:11">
      <c r="A66">
        <v>64</v>
      </c>
      <c r="B66" s="27">
        <f>(1-(p_HS1+p_HD))*B65+C65*p_S1H</f>
        <v>153.26128198620569</v>
      </c>
      <c r="C66" s="28">
        <f>B65*p_HS1+C65*(1-(p_S1S2+p_S1D+p_S1H))</f>
        <v>45.079125205703505</v>
      </c>
      <c r="D66" s="28">
        <f>C65*p_S1S2+D65*(1-p_S2D)</f>
        <v>346.37546660419684</v>
      </c>
      <c r="E66" s="28">
        <f>E65+B65*p_HD+C65*p_S1D+D65*p_S2D</f>
        <v>455.28412620389412</v>
      </c>
      <c r="F66" s="29">
        <f t="shared" si="0"/>
        <v>1000.0000000000002</v>
      </c>
      <c r="H66" s="37">
        <f>B66*c_H+C66*(c_trtA+ c_S1)+D66*(c_S2+c_trtA)</f>
        <v>10379926.165576983</v>
      </c>
      <c r="I66" s="38">
        <f>H66/((1+d_c)^A66)</f>
        <v>1565351.5339659117</v>
      </c>
      <c r="J66" s="38">
        <f>B66*u_H+C66*u_trtA+D66*u_S2+E66*u_D</f>
        <v>369.27418423372245</v>
      </c>
      <c r="K66" s="39">
        <f>J66/((1+d_e)^A66)</f>
        <v>55.68863415052401</v>
      </c>
    </row>
    <row r="67" spans="1:11">
      <c r="A67">
        <v>65</v>
      </c>
      <c r="B67" s="27">
        <f>(1-(p_HS1+p_HD))*B66+C66*p_S1H</f>
        <v>149.34424529242233</v>
      </c>
      <c r="C67" s="28">
        <f>B66*p_HS1+C66*(1-(p_S1S2+p_S1D+p_S1H))</f>
        <v>43.926997380162504</v>
      </c>
      <c r="D67" s="28">
        <f>C66*p_S1S2+D66*(1-p_S2D)</f>
        <v>344.01005615771402</v>
      </c>
      <c r="E67" s="28">
        <f>E66+B66*p_HD+C66*p_S1D+D66*p_S2D</f>
        <v>462.71870116970126</v>
      </c>
      <c r="F67" s="29">
        <f t="shared" si="0"/>
        <v>1000.0000000000001</v>
      </c>
      <c r="H67" s="37">
        <f>B67*c_H+C67*(c_trtA+ c_S1)+D67*(c_S2+c_trtA)</f>
        <v>10289791.964925723</v>
      </c>
      <c r="I67" s="38">
        <f>H67/((1+d_c)^A67)</f>
        <v>1506561.9291861961</v>
      </c>
      <c r="J67" s="38">
        <f>B67*u_H+C67*u_trtA+D67*u_S2+E67*u_D</f>
        <v>363.07992088243373</v>
      </c>
      <c r="K67" s="39">
        <f>J67/((1+d_e)^A67)</f>
        <v>53.159712841420827</v>
      </c>
    </row>
    <row r="68" spans="1:11">
      <c r="A68">
        <v>66</v>
      </c>
      <c r="B68" s="27">
        <f>(1-(p_HS1+p_HD))*B67+C67*p_S1H</f>
        <v>145.52731983522531</v>
      </c>
      <c r="C68" s="28">
        <f>B67*p_HS1+C67*(1-(p_S1S2+p_S1D+p_S1H))</f>
        <v>42.804315523688743</v>
      </c>
      <c r="D68" s="28">
        <f>C67*p_S1S2+D67*(1-p_S2D)</f>
        <v>341.57664508519321</v>
      </c>
      <c r="E68" s="28">
        <f>E67+B67*p_HD+C67*p_S1D+D67*p_S2D</f>
        <v>470.09171955589278</v>
      </c>
      <c r="F68" s="29">
        <f t="shared" ref="F68:F77" si="1">SUM(B68:E68)</f>
        <v>1000</v>
      </c>
      <c r="H68" s="37">
        <f>B68*c_H+C68*(c_trtA+ c_S1)+D68*(c_S2+c_trtA)</f>
        <v>10198493.105349688</v>
      </c>
      <c r="I68" s="38">
        <f>H68/((1+d_c)^A68)</f>
        <v>1449703.462163303</v>
      </c>
      <c r="J68" s="38">
        <f>B68*u_H+C68*u_trtA+D68*u_S2+E68*u_D</f>
        <v>356.9797421253262</v>
      </c>
      <c r="K68" s="39">
        <f>J68/((1+d_e)^A68)</f>
        <v>50.744238657158348</v>
      </c>
    </row>
    <row r="69" spans="1:11">
      <c r="A69">
        <v>67</v>
      </c>
      <c r="B69" s="27">
        <f>(1-(p_HS1+p_HD))*B68+C68*p_S1H</f>
        <v>141.80794698152684</v>
      </c>
      <c r="C69" s="28">
        <f>B68*p_HS1+C68*(1-(p_S1S2+p_S1D+p_S1H))</f>
        <v>41.710327059115812</v>
      </c>
      <c r="D69" s="28">
        <f>C68*p_S1S2+D68*(1-p_S2D)</f>
        <v>339.07951493027059</v>
      </c>
      <c r="E69" s="28">
        <f>E68+B68*p_HD+C68*p_S1D+D68*p_S2D</f>
        <v>477.40221102908686</v>
      </c>
      <c r="F69" s="29">
        <f t="shared" si="1"/>
        <v>1000.0000000000001</v>
      </c>
      <c r="H69" s="37">
        <f>B69*c_H+C69*(c_trtA+ c_S1)+D69*(c_S2+c_trtA)</f>
        <v>10106128.030026212</v>
      </c>
      <c r="I69" s="38">
        <f>H69/((1+d_c)^A69)</f>
        <v>1394731.9207773407</v>
      </c>
      <c r="J69" s="38">
        <f>B69*u_H+C69*u_trtA+D69*u_S2+E69*u_D</f>
        <v>350.97251515282215</v>
      </c>
      <c r="K69" s="39">
        <f>J69/((1+d_e)^A69)</f>
        <v>48.437202531450637</v>
      </c>
    </row>
    <row r="70" spans="1:11">
      <c r="A70">
        <v>68</v>
      </c>
      <c r="B70" s="27">
        <f>(1-(p_HS1+p_HD))*B69+C69*p_S1H</f>
        <v>138.1836334915306</v>
      </c>
      <c r="C70" s="28">
        <f>B69*p_HS1+C69*(1-(p_S1S2+p_S1D+p_S1H))</f>
        <v>40.644298643570082</v>
      </c>
      <c r="D70" s="28">
        <f>C69*p_S1S2+D69*(1-p_S2D)</f>
        <v>336.52278744284968</v>
      </c>
      <c r="E70" s="28">
        <f>E69+B69*p_HD+C69*p_S1D+D69*p_S2D</f>
        <v>484.64928042204974</v>
      </c>
      <c r="F70" s="29">
        <f t="shared" si="1"/>
        <v>1000.0000000000001</v>
      </c>
      <c r="H70" s="37">
        <f>B70*c_H+C70*(c_trtA+ c_S1)+D70*(c_S2+c_trtA)</f>
        <v>10012791.306237124</v>
      </c>
      <c r="I70" s="38">
        <f>H70/((1+d_c)^A70)</f>
        <v>1341602.5789269679</v>
      </c>
      <c r="J70" s="38">
        <f>B70*u_H+C70*u_trtA+D70*u_S2+E70*u_D</f>
        <v>345.057110924347</v>
      </c>
      <c r="K70" s="39">
        <f>J70/((1+d_e)^A70)</f>
        <v>46.233811904661067</v>
      </c>
    </row>
    <row r="71" spans="1:11">
      <c r="A71">
        <v>69</v>
      </c>
      <c r="B71" s="27">
        <f>(1-(p_HS1+p_HD))*B70+C70*p_S1H</f>
        <v>134.65194984741655</v>
      </c>
      <c r="C71" s="28">
        <f>B70*p_HS1+C70*(1-(p_S1S2+p_S1D+p_S1H))</f>
        <v>39.605515676882632</v>
      </c>
      <c r="D71" s="28">
        <f>C70*p_S1S2+D70*(1-p_S2D)</f>
        <v>333.9104296604167</v>
      </c>
      <c r="E71" s="28">
        <f>E70+B70*p_HD+C70*p_S1D+D70*p_S2D</f>
        <v>491.8321048152842</v>
      </c>
      <c r="F71" s="29">
        <f t="shared" si="1"/>
        <v>1000</v>
      </c>
      <c r="H71" s="37">
        <f>B71*c_H+C71*(c_trtA+ c_S1)+D71*(c_S2+c_trtA)</f>
        <v>9918573.7513562068</v>
      </c>
      <c r="I71" s="38">
        <f>H71/((1+d_c)^A71)</f>
        <v>1290270.364411277</v>
      </c>
      <c r="J71" s="38">
        <f>B71*u_H+C71*u_trtA+D71*u_S2+E71*u_D</f>
        <v>339.23240457066339</v>
      </c>
      <c r="K71" s="39">
        <f>J71/((1+d_e)^A71)</f>
        <v>44.129481641012639</v>
      </c>
    </row>
    <row r="72" spans="1:11">
      <c r="A72">
        <v>70</v>
      </c>
      <c r="B72" s="27">
        <f>(1-(p_HS1+p_HD))*B71+C71*p_S1H</f>
        <v>131.2105286247409</v>
      </c>
      <c r="C72" s="28">
        <f>B71*p_HS1+C71*(1-(p_S1S2+p_S1D+p_S1H))</f>
        <v>38.59328182256499</v>
      </c>
      <c r="D72" s="28">
        <f>C71*p_S1S2+D71*(1-p_S2D)</f>
        <v>331.24625883973948</v>
      </c>
      <c r="E72" s="28">
        <f>E71+B71*p_HD+C71*p_S1D+D71*p_S2D</f>
        <v>498.94993071295471</v>
      </c>
      <c r="F72" s="29">
        <f t="shared" si="1"/>
        <v>1000.0000000000001</v>
      </c>
      <c r="H72" s="37">
        <f>B72*c_H+C72*(c_trtA+ c_S1)+D72*(c_S2+c_trtA)</f>
        <v>9823562.5550834872</v>
      </c>
      <c r="I72" s="38">
        <f>H72/((1+d_c)^A72)</f>
        <v>1240690.0109794314</v>
      </c>
      <c r="J72" s="38">
        <f>B72*u_H+C72*u_trtA+D72*u_S2+E72*u_D</f>
        <v>333.49727577604739</v>
      </c>
      <c r="K72" s="39">
        <f>J72/((1+d_e)^A72)</f>
        <v>42.119825310226084</v>
      </c>
    </row>
    <row r="73" spans="1:11">
      <c r="A73">
        <v>71</v>
      </c>
      <c r="B73" s="27">
        <f>(1-(p_HS1+p_HD))*B72+C72*p_S1H</f>
        <v>127.85706290545976</v>
      </c>
      <c r="C73" s="28">
        <f>B72*p_HS1+C72*(1-(p_S1S2+p_S1D+p_S1H))</f>
        <v>37.60691854102781</v>
      </c>
      <c r="D73" s="28">
        <f>C72*p_S1S2+D72*(1-p_S2D)</f>
        <v>328.53394724316564</v>
      </c>
      <c r="E73" s="28">
        <f>E72+B72*p_HD+C72*p_S1D+D72*p_S2D</f>
        <v>506.00207131034688</v>
      </c>
      <c r="F73" s="29">
        <f t="shared" si="1"/>
        <v>1000.0000000000001</v>
      </c>
      <c r="H73" s="37">
        <f>B73*c_H+C73*(c_trtA+ c_S1)+D73*(c_S2+c_trtA)</f>
        <v>9727841.3980328366</v>
      </c>
      <c r="I73" s="38">
        <f>H73/((1+d_c)^A73)</f>
        <v>1192816.1957297085</v>
      </c>
      <c r="J73" s="38">
        <f>B73*u_H+C73*u_trtA+D73*u_S2+E73*u_D</f>
        <v>327.85060914101899</v>
      </c>
      <c r="K73" s="39">
        <f>J73/((1+d_e)^A73)</f>
        <v>40.200646819996379</v>
      </c>
    </row>
    <row r="74" spans="1:11">
      <c r="A74">
        <v>72</v>
      </c>
      <c r="B74" s="27">
        <f>(1-(p_HS1+p_HD))*B73+C73*p_S1H</f>
        <v>124.58930473151256</v>
      </c>
      <c r="C74" s="28">
        <f>B73*p_HS1+C73*(1-(p_S1S2+p_S1D+p_S1H))</f>
        <v>36.645764634729503</v>
      </c>
      <c r="D74" s="28">
        <f>C73*p_S1S2+D73*(1-p_S2D)</f>
        <v>325.77702678361885</v>
      </c>
      <c r="E74" s="28">
        <f>E73+B73*p_HD+C73*p_S1D+D73*p_S2D</f>
        <v>512.98790385013911</v>
      </c>
      <c r="F74" s="29">
        <f t="shared" si="1"/>
        <v>1000</v>
      </c>
      <c r="H74" s="37">
        <f>B74*c_H+C74*(c_trtA+ c_S1)+D74*(c_S2+c_trtA)</f>
        <v>9631490.566776406</v>
      </c>
      <c r="I74" s="38">
        <f>H74/((1+d_c)^A74)</f>
        <v>1146603.662960008</v>
      </c>
      <c r="J74" s="38">
        <f>B74*u_H+C74*u_trtA+D74*u_S2+E74*u_D</f>
        <v>322.29129452631503</v>
      </c>
      <c r="K74" s="39">
        <f>J74/((1+d_e)^A74)</f>
        <v>38.367932386157982</v>
      </c>
    </row>
    <row r="75" spans="1:11">
      <c r="A75">
        <v>73</v>
      </c>
      <c r="B75" s="27">
        <f>(1-(p_HS1+p_HD))*B74+C74*p_S1H</f>
        <v>121.40506359792857</v>
      </c>
      <c r="C75" s="28">
        <f>B74*p_HS1+C74*(1-(p_S1S2+p_S1D+p_S1H))</f>
        <v>35.709175804949894</v>
      </c>
      <c r="D75" s="28">
        <f>C74*p_S1S2+D74*(1-p_S2D)</f>
        <v>322.97889353228049</v>
      </c>
      <c r="E75" s="28">
        <f>E74+B74*p_HD+C74*p_S1D+D74*p_S2D</f>
        <v>519.90686706484109</v>
      </c>
      <c r="F75" s="29">
        <f t="shared" si="1"/>
        <v>1000</v>
      </c>
      <c r="H75" s="37">
        <f>B75*c_H+C75*(c_trtA+ c_S1)+D75*(c_S2+c_trtA)</f>
        <v>9534587.0654466283</v>
      </c>
      <c r="I75" s="38">
        <f>H75/((1+d_c)^A75)</f>
        <v>1102007.3354973756</v>
      </c>
      <c r="J75" s="38">
        <f>B75*u_H+C75*u_trtA+D75*u_S2+E75*u_D</f>
        <v>316.81822737877121</v>
      </c>
      <c r="K75" s="39">
        <f>J75/((1+d_e)^A75)</f>
        <v>36.617842827819075</v>
      </c>
    </row>
    <row r="76" spans="1:11">
      <c r="A76">
        <v>74</v>
      </c>
      <c r="B76" s="27">
        <f>(1-(p_HS1+p_HD))*B75+C75*p_S1H</f>
        <v>118.3022049844466</v>
      </c>
      <c r="C76" s="28">
        <f>B75*p_HS1+C75*(1-(p_S1S2+p_S1D+p_S1H))</f>
        <v>34.796524219891779</v>
      </c>
      <c r="D76" s="28">
        <f>C75*p_S1S2+D75*(1-p_S2D)</f>
        <v>320.14281209283445</v>
      </c>
      <c r="E76" s="28">
        <f>E75+B75*p_HD+C75*p_S1D+D75*p_S2D</f>
        <v>526.75845870282717</v>
      </c>
      <c r="F76" s="29">
        <f t="shared" si="1"/>
        <v>1000</v>
      </c>
      <c r="H76" s="37">
        <f>B76*c_H+C76*(c_trtA+ c_S1)+D76*(c_S2+c_trtA)</f>
        <v>9437204.7239936925</v>
      </c>
      <c r="I76" s="38">
        <f>H76/((1+d_c)^A76)</f>
        <v>1058982.4144643182</v>
      </c>
      <c r="J76" s="38">
        <f>B76*u_H+C76*u_trtA+D76*u_S2+E76*u_D</f>
        <v>311.43030903976103</v>
      </c>
      <c r="K76" s="39">
        <f>J76/((1+d_e)^A76)</f>
        <v>34.946706175165872</v>
      </c>
    </row>
    <row r="77" spans="1:11">
      <c r="A77">
        <v>75</v>
      </c>
      <c r="B77" s="30">
        <f>(1-(p_HS1+p_HD))*B76+C76*p_S1H</f>
        <v>115.27864892466326</v>
      </c>
      <c r="C77" s="31">
        <f>B76*p_HS1+C76*(1-(p_S1S2+p_S1D+p_S1H))</f>
        <v>33.90719809382098</v>
      </c>
      <c r="D77" s="31">
        <f>C76*p_S1S2+D76*(1-p_S2D)</f>
        <v>317.27191984604644</v>
      </c>
      <c r="E77" s="31">
        <f>E76+B76*p_HD+C76*p_S1D+D76*p_S2D</f>
        <v>533.54223313546936</v>
      </c>
      <c r="F77" s="32">
        <f t="shared" si="1"/>
        <v>1000</v>
      </c>
      <c r="H77" s="37">
        <f>B77*c_H+C77*(c_trtA+ c_S1)+D77*(c_S2+c_trtA)</f>
        <v>9339414.3031937163</v>
      </c>
      <c r="I77" s="38">
        <f>H77/((1+d_c)^A77)</f>
        <v>1017484.4683743564</v>
      </c>
      <c r="J77" s="38">
        <f>B77*u_H+C77*u_trtA+D77*u_S2+E77*u_D</f>
        <v>306.12644703681644</v>
      </c>
      <c r="K77" s="39">
        <f>J77/((1+d_e)^A77)</f>
        <v>33.351010578047926</v>
      </c>
    </row>
    <row r="79" spans="1:11">
      <c r="G79" t="s">
        <v>78</v>
      </c>
      <c r="H79" s="33">
        <f>SUM(H3:H77)</f>
        <v>774224308.27140176</v>
      </c>
      <c r="I79" s="33">
        <f t="shared" ref="I79:K79" si="2">SUM(I3:I77)</f>
        <v>285353394.40809888</v>
      </c>
      <c r="J79" s="33">
        <f t="shared" si="2"/>
        <v>44677.178873164114</v>
      </c>
      <c r="K79" s="33">
        <f t="shared" si="2"/>
        <v>21333.268961500689</v>
      </c>
    </row>
    <row r="80" spans="1:11">
      <c r="G80" t="s">
        <v>79</v>
      </c>
      <c r="H80" s="33">
        <f>H79/$B$2</f>
        <v>774224.30827140179</v>
      </c>
      <c r="I80" s="33">
        <f t="shared" ref="I80:K80" si="3">I79/$B$2</f>
        <v>285353.39440809889</v>
      </c>
      <c r="J80" s="33">
        <f t="shared" si="3"/>
        <v>44.677178873164117</v>
      </c>
      <c r="K80" s="33">
        <f t="shared" si="3"/>
        <v>21.333268961500689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0F6A-4D6A-427A-BCF8-1B36E582B1D9}">
  <dimension ref="A1:L80"/>
  <sheetViews>
    <sheetView topLeftCell="A64" zoomScale="81" workbookViewId="0">
      <selection activeCell="G21" sqref="G21"/>
    </sheetView>
  </sheetViews>
  <sheetFormatPr defaultRowHeight="14.4"/>
  <cols>
    <col min="1" max="1" width="12.88671875" customWidth="1"/>
    <col min="8" max="8" width="15.109375" style="33" customWidth="1"/>
    <col min="9" max="9" width="13.77734375" style="33" bestFit="1" customWidth="1"/>
    <col min="10" max="12" width="8.88671875" style="33"/>
  </cols>
  <sheetData>
    <row r="1" spans="1:11">
      <c r="A1" t="s">
        <v>71</v>
      </c>
      <c r="B1" t="s">
        <v>6</v>
      </c>
      <c r="C1" t="s">
        <v>7</v>
      </c>
      <c r="D1" t="s">
        <v>8</v>
      </c>
      <c r="E1" t="s">
        <v>9</v>
      </c>
      <c r="F1" t="s">
        <v>72</v>
      </c>
      <c r="H1" s="33" t="s">
        <v>74</v>
      </c>
      <c r="I1" s="33" t="s">
        <v>75</v>
      </c>
      <c r="J1" s="33" t="s">
        <v>76</v>
      </c>
      <c r="K1" s="33" t="s">
        <v>77</v>
      </c>
    </row>
    <row r="2" spans="1:11">
      <c r="A2" t="s">
        <v>73</v>
      </c>
      <c r="B2" s="24">
        <v>1000</v>
      </c>
      <c r="C2" s="25">
        <v>0</v>
      </c>
      <c r="D2" s="25">
        <v>0</v>
      </c>
      <c r="E2" s="25">
        <v>0</v>
      </c>
      <c r="F2" s="26">
        <v>1000</v>
      </c>
      <c r="H2" s="34"/>
      <c r="I2" s="35"/>
      <c r="J2" s="35"/>
      <c r="K2" s="36"/>
    </row>
    <row r="3" spans="1:11">
      <c r="A3">
        <v>1</v>
      </c>
      <c r="B3" s="27">
        <f>(1-(p_HS1+p_HD))*B2+C2*p_S1H</f>
        <v>858.70997509239089</v>
      </c>
      <c r="C3" s="28">
        <f>B2*p_HS1+C2*(1-(p_S1S2_trtB+p_S1D+p_S1H))</f>
        <v>139.29202357494219</v>
      </c>
      <c r="D3" s="28">
        <f>C2*p_S1S2_trtB+D2*(1-p_S2D)</f>
        <v>0</v>
      </c>
      <c r="E3" s="28">
        <f>E2+B2*p_HD+C2*p_S1D+D2*p_S2D</f>
        <v>1.998001332666921</v>
      </c>
      <c r="F3" s="29">
        <f>SUM(B3:E3)</f>
        <v>1000</v>
      </c>
      <c r="H3" s="37">
        <f>B3*c_H+C3*(c_S1+c_trtB)+D3*(c_S2+c_trtB)</f>
        <v>4085384.350958799</v>
      </c>
      <c r="I3" s="38">
        <f>H3/((1+d_c)^A3)</f>
        <v>3966392.5737464065</v>
      </c>
      <c r="J3" s="38">
        <f>B3*u_H+C3*u_S1+D3*u_S2+E3*u_D</f>
        <v>963.17899277359754</v>
      </c>
      <c r="K3" s="39">
        <f>J3/((1+d_e)^A3)</f>
        <v>935.12523570252188</v>
      </c>
    </row>
    <row r="4" spans="1:11">
      <c r="A4">
        <v>2</v>
      </c>
      <c r="B4" s="27">
        <f>(1-(p_HS1+p_HD))*B3+C3*p_S1H</f>
        <v>792.18996194649935</v>
      </c>
      <c r="C4" s="28">
        <f>B3*p_HS1+C3*(1-(p_S1S2_trtB+p_S1D+p_S1H))</f>
        <v>194.75839605190197</v>
      </c>
      <c r="D4" s="28">
        <f>C3*p_S1S2_trtB+D3*(1-p_S2D)</f>
        <v>8.5046871022973338</v>
      </c>
      <c r="E4" s="28">
        <f>E3+B3*p_HD+C3*p_S1D+D3*p_S2D</f>
        <v>4.5469548993012951</v>
      </c>
      <c r="F4" s="29">
        <f t="shared" ref="F4:F67" si="0">SUM(B4:E4)</f>
        <v>1000</v>
      </c>
      <c r="H4" s="37">
        <f>B4*c_H+C4*(c_S1+c_trtB)+D4*(c_S2+c_trtB)</f>
        <v>5133403.895639657</v>
      </c>
      <c r="I4" s="38">
        <f>H4/((1+d_c)^A4)</f>
        <v>4838725.5119612189</v>
      </c>
      <c r="J4" s="38">
        <f>B4*u_H+C4*u_S1+D4*u_S2+E4*u_D</f>
        <v>942.51110253657453</v>
      </c>
      <c r="K4" s="39">
        <f>J4/((1+d_e)^A4)</f>
        <v>888.40710956411965</v>
      </c>
    </row>
    <row r="5" spans="1:11">
      <c r="A5">
        <v>3</v>
      </c>
      <c r="B5" s="27">
        <f>(1-(p_HS1+p_HD))*B4+C4*p_S1H</f>
        <v>756.89288010148812</v>
      </c>
      <c r="C5" s="28">
        <f>B4*p_HS1+C4*(1-(p_S1S2_trtB+p_S1D+p_S1H))</f>
        <v>215.41635843843324</v>
      </c>
      <c r="D5" s="28">
        <f>C4*p_S1S2_trtB+D4*(1-p_S2D)</f>
        <v>20.227554147366085</v>
      </c>
      <c r="E5" s="28">
        <f>E4+B4*p_HD+C4*p_S1D+D4*p_S2D</f>
        <v>7.4632073127125604</v>
      </c>
      <c r="F5" s="29">
        <f t="shared" si="0"/>
        <v>1000</v>
      </c>
      <c r="H5" s="37">
        <f>B5*c_H+C5*(c_S1+c_trtB)+D5*(c_S2+c_trtB)</f>
        <v>5742235.3697825912</v>
      </c>
      <c r="I5" s="38">
        <f>H5/((1+d_c)^A5)</f>
        <v>5254958.804699244</v>
      </c>
      <c r="J5" s="38">
        <f>B5*u_H+C5*u_S1+D5*u_S2+E5*u_D</f>
        <v>928.56892600399613</v>
      </c>
      <c r="K5" s="39">
        <f>J5/((1+d_e)^A5)</f>
        <v>849.7721077670783</v>
      </c>
    </row>
    <row r="6" spans="1:11">
      <c r="A6">
        <v>4</v>
      </c>
      <c r="B6" s="27">
        <f>(1-(p_HS1+p_HD))*B5+C5*p_S1H</f>
        <v>734.71119866143408</v>
      </c>
      <c r="C6" s="28">
        <f>B5*p_HS1+C5*(1-(p_S1S2_trtB+p_S1D+p_S1H))</f>
        <v>221.64456393902202</v>
      </c>
      <c r="D6" s="28">
        <f>C5*p_S1S2_trtB+D5*(1-p_S2D)</f>
        <v>32.9795962962761</v>
      </c>
      <c r="E6" s="28">
        <f>E5+B5*p_HD+C5*p_S1D+D5*p_S2D</f>
        <v>10.664641103267801</v>
      </c>
      <c r="F6" s="29">
        <f t="shared" si="0"/>
        <v>1000</v>
      </c>
      <c r="H6" s="37">
        <f>B6*c_H+C6*(c_S1+c_trtB)+D6*(c_S2+c_trtB)</f>
        <v>6160808.6805819729</v>
      </c>
      <c r="I6" s="38">
        <f>H6/((1+d_c)^A6)</f>
        <v>5473798.7173836278</v>
      </c>
      <c r="J6" s="38">
        <f>B6*u_H+C6*u_S1+D6*u_S2+E6*u_D</f>
        <v>917.4344197638386</v>
      </c>
      <c r="K6" s="39">
        <f>J6/((1+d_e)^A6)</f>
        <v>815.12859927221598</v>
      </c>
    </row>
    <row r="7" spans="1:11">
      <c r="A7">
        <v>5</v>
      </c>
      <c r="B7" s="27">
        <f>(1-(p_HS1+p_HD))*B6+C6*p_S1H</f>
        <v>718.11417545402878</v>
      </c>
      <c r="C7" s="28">
        <f>B6*p_HS1+C6*(1-(p_S1S2_trtB+p_S1D+p_S1H))</f>
        <v>221.91490029383993</v>
      </c>
      <c r="D7" s="28">
        <f>C6*p_S1S2_trtB+D6*(1-p_S2D)</f>
        <v>45.859403685605699</v>
      </c>
      <c r="E7" s="28">
        <f>E6+B6*p_HD+C6*p_S1D+D6*p_S2D</f>
        <v>14.111520566525616</v>
      </c>
      <c r="F7" s="29">
        <f t="shared" si="0"/>
        <v>1000.0000000000001</v>
      </c>
      <c r="H7" s="37">
        <f>B7*c_H+C7*(c_S1+c_trtB)+D7*(c_S2+c_trtB)</f>
        <v>6492844.9591002967</v>
      </c>
      <c r="I7" s="38">
        <f>H7/((1+d_c)^A7)</f>
        <v>5600785.0973643549</v>
      </c>
      <c r="J7" s="38">
        <f>B7*u_H+C7*u_S1+D7*u_S2+E7*u_D</f>
        <v>907.48005251721156</v>
      </c>
      <c r="K7" s="39">
        <f>J7/((1+d_e)^A7)</f>
        <v>782.80026495474931</v>
      </c>
    </row>
    <row r="8" spans="1:11">
      <c r="A8">
        <v>6</v>
      </c>
      <c r="B8" s="27">
        <f>(1-(p_HS1+p_HD))*B7+C7*p_S1H</f>
        <v>703.96851513617582</v>
      </c>
      <c r="C8" s="28">
        <f>B7*p_HS1+C7*(1-(p_S1S2_trtB+p_S1D+p_S1H))</f>
        <v>219.74891167303943</v>
      </c>
      <c r="D8" s="28">
        <f>C7*p_S1S2_trtB+D7*(1-p_S2D)</f>
        <v>58.500679599833838</v>
      </c>
      <c r="E8" s="28">
        <f>E7+B7*p_HD+C7*p_S1D+D7*p_S2D</f>
        <v>17.781893590950965</v>
      </c>
      <c r="F8" s="29">
        <f t="shared" si="0"/>
        <v>1000</v>
      </c>
      <c r="H8" s="37">
        <f>B8*c_H+C8*(c_S1+c_trtB)+D8*(c_S2+c_trtB)</f>
        <v>6781687.5575093692</v>
      </c>
      <c r="I8" s="38">
        <f>H8/((1+d_c)^A8)</f>
        <v>5679556.5631615222</v>
      </c>
      <c r="J8" s="38">
        <f>B8*u_H+C8*u_S1+D8*u_S2+E8*u_D</f>
        <v>898.03053869087228</v>
      </c>
      <c r="K8" s="39">
        <f>J8/((1+d_e)^A8)</f>
        <v>752.08643817474695</v>
      </c>
    </row>
    <row r="9" spans="1:11">
      <c r="A9">
        <v>7</v>
      </c>
      <c r="B9" s="27">
        <f>(1-(p_HS1+p_HD))*B8+C8*p_S1H</f>
        <v>690.96924540327063</v>
      </c>
      <c r="C9" s="28">
        <f>B8*p_HS1+C8*(1-(p_S1S2_trtB+p_S1D+p_S1H))</f>
        <v>216.61000027846109</v>
      </c>
      <c r="D9" s="28">
        <f>C8*p_S1S2_trtB+D8*(1-p_S2D)</f>
        <v>70.759393738649962</v>
      </c>
      <c r="E9" s="28">
        <f>E8+B8*p_HD+C8*p_S1D+D8*p_S2D</f>
        <v>21.661360579618471</v>
      </c>
      <c r="F9" s="29">
        <f t="shared" si="0"/>
        <v>1000</v>
      </c>
      <c r="H9" s="37">
        <f>B9*c_H+C9*(c_S1+c_trtB)+D9*(c_S2+c_trtB)</f>
        <v>7045571.5202225782</v>
      </c>
      <c r="I9" s="38">
        <f>H9/((1+d_c)^A9)</f>
        <v>5728694.3956554662</v>
      </c>
      <c r="J9" s="38">
        <f>B9*u_H+C9*u_S1+D9*u_S2+E9*u_D</f>
        <v>888.80644248144154</v>
      </c>
      <c r="K9" s="39">
        <f>J9/((1+d_e)^A9)</f>
        <v>722.6809736089449</v>
      </c>
    </row>
    <row r="10" spans="1:11">
      <c r="A10">
        <v>8</v>
      </c>
      <c r="B10" s="27">
        <f>(1-(p_HS1+p_HD))*B9+C9*p_S1H</f>
        <v>678.57157741906303</v>
      </c>
      <c r="C10" s="28">
        <f>B9*p_HS1+C9*(1-(p_S1S2_trtB+p_S1D+p_S1H))</f>
        <v>213.10588780037955</v>
      </c>
      <c r="D10" s="28">
        <f>C9*p_S1S2_trtB+D9*(1-p_S2D)</f>
        <v>82.583718047813733</v>
      </c>
      <c r="E10" s="28">
        <f>E9+B9*p_HD+C9*p_S1D+D9*p_S2D</f>
        <v>25.73881673274385</v>
      </c>
      <c r="F10" s="29">
        <f t="shared" si="0"/>
        <v>1000.0000000000002</v>
      </c>
      <c r="H10" s="37">
        <f>B10*c_H+C10*(c_S1+c_trtB)+D10*(c_S2+c_trtB)</f>
        <v>7292287.3527833633</v>
      </c>
      <c r="I10" s="38">
        <f>H10/((1+d_c)^A10)</f>
        <v>5756598.9755579121</v>
      </c>
      <c r="J10" s="38">
        <f>B10*u_H+C10*u_S1+D10*u_S2+E10*u_D</f>
        <v>879.69285229325465</v>
      </c>
      <c r="K10" s="39">
        <f>J10/((1+d_e)^A10)</f>
        <v>694.43766096026036</v>
      </c>
    </row>
    <row r="11" spans="1:11">
      <c r="A11">
        <v>9</v>
      </c>
      <c r="B11" s="27">
        <f>(1-(p_HS1+p_HD))*B10+C10*p_S1H</f>
        <v>666.54681542809692</v>
      </c>
      <c r="C11" s="28">
        <f>B10*p_HS1+C10*(1-(p_S1S2_trtB+p_S1D+p_S1H))</f>
        <v>209.48855054872809</v>
      </c>
      <c r="D11" s="28">
        <f>C10*p_S1S2_trtB+D10*(1-p_S2D)</f>
        <v>93.959956112690662</v>
      </c>
      <c r="E11" s="28">
        <f>E10+B10*p_HD+C10*p_S1D+D10*p_S2D</f>
        <v>30.004677910484506</v>
      </c>
      <c r="F11" s="29">
        <f t="shared" si="0"/>
        <v>1000.0000000000001</v>
      </c>
      <c r="H11" s="37">
        <f>B11*c_H+C11*(c_S1+c_trtB)+D11*(c_S2+c_trtB)</f>
        <v>7525277.7613399103</v>
      </c>
      <c r="I11" s="38">
        <f>H11/((1+d_c)^A11)</f>
        <v>5767498.791824298</v>
      </c>
      <c r="J11" s="38">
        <f>B11*u_H+C11*u_S1+D11*u_S2+E11*u_D</f>
        <v>870.64320639598827</v>
      </c>
      <c r="K11" s="39">
        <f>J11/((1+d_e)^A11)</f>
        <v>667.27552128319132</v>
      </c>
    </row>
    <row r="12" spans="1:11">
      <c r="A12">
        <v>10</v>
      </c>
      <c r="B12" s="27">
        <f>(1-(p_HS1+p_HD))*B11+C11*p_S1H</f>
        <v>654.79772105633822</v>
      </c>
      <c r="C12" s="28">
        <f>B11*p_HS1+C11*(1-(p_S1S2_trtB+p_S1D+p_S1H))</f>
        <v>205.86207225690129</v>
      </c>
      <c r="D12" s="28">
        <f>C11*p_S1S2_trtB+D11*(1-p_S2D)</f>
        <v>104.89006752402409</v>
      </c>
      <c r="E12" s="28">
        <f>E11+B11*p_HD+C11*p_S1D+D11*p_S2D</f>
        <v>34.450139162736555</v>
      </c>
      <c r="F12" s="29">
        <f t="shared" si="0"/>
        <v>1000.0000000000002</v>
      </c>
      <c r="H12" s="37">
        <f>B12*c_H+C12*(c_S1+c_trtB)+D12*(c_S2+c_trtB)</f>
        <v>7746172.5611526724</v>
      </c>
      <c r="I12" s="38">
        <f>H12/((1+d_c)^A12)</f>
        <v>5763879.8664936842</v>
      </c>
      <c r="J12" s="38">
        <f>B12*u_H+C12*u_S1+D12*u_S2+E12*u_D</f>
        <v>861.63930901102628</v>
      </c>
      <c r="K12" s="39">
        <f>J12/((1+d_e)^A12)</f>
        <v>641.1405666709237</v>
      </c>
    </row>
    <row r="13" spans="1:11">
      <c r="A13">
        <v>11</v>
      </c>
      <c r="B13" s="27">
        <f>(1-(p_HS1+p_HD))*B12+C12*p_S1H</f>
        <v>643.2817484999556</v>
      </c>
      <c r="C13" s="28">
        <f>B12*p_HS1+C12*(1-(p_S1S2_trtB+p_S1D+p_S1H))</f>
        <v>202.26906074665084</v>
      </c>
      <c r="D13" s="28">
        <f>C12*p_S1S2_trtB+D12*(1-p_S2D)</f>
        <v>115.38232806126743</v>
      </c>
      <c r="E13" s="28">
        <f>E12+B12*p_HD+C12*p_S1D+D12*p_S2D</f>
        <v>39.066862692126236</v>
      </c>
      <c r="F13" s="29">
        <f t="shared" si="0"/>
        <v>1000.0000000000001</v>
      </c>
      <c r="H13" s="37">
        <f>B13*c_H+C13*(c_S1+c_trtB)+D13*(c_S2+c_trtB)</f>
        <v>7955842.715408464</v>
      </c>
      <c r="I13" s="38">
        <f>H13/((1+d_c)^A13)</f>
        <v>5747470.0508843465</v>
      </c>
      <c r="J13" s="38">
        <f>B13*u_H+C13*u_S1+D13*u_S2+E13*u_D</f>
        <v>852.67470809057738</v>
      </c>
      <c r="K13" s="39">
        <f>J13/((1+d_e)^A13)</f>
        <v>615.99035114227195</v>
      </c>
    </row>
    <row r="14" spans="1:11">
      <c r="A14">
        <v>12</v>
      </c>
      <c r="B14" s="27">
        <f>(1-(p_HS1+p_HD))*B13+C13*p_S1H</f>
        <v>631.9791281243165</v>
      </c>
      <c r="C14" s="28">
        <f>B13*p_HS1+C13*(1-(p_S1S2_trtB+p_S1D+p_S1H))</f>
        <v>198.72657630999129</v>
      </c>
      <c r="D14" s="28">
        <f>C13*p_S1S2_trtB+D13*(1-p_S2D)</f>
        <v>125.44745111805133</v>
      </c>
      <c r="E14" s="28">
        <f>E13+B13*p_HD+C13*p_S1D+D13*p_S2D</f>
        <v>43.846844447640969</v>
      </c>
      <c r="F14" s="29">
        <f t="shared" si="0"/>
        <v>1000</v>
      </c>
      <c r="H14" s="37">
        <f>B14*c_H+C14*(c_S1+c_trtB)+D14*(c_S2+c_trtB)</f>
        <v>8154838.6848239228</v>
      </c>
      <c r="I14" s="38">
        <f>H14/((1+d_c)^A14)</f>
        <v>5719639.7797548259</v>
      </c>
      <c r="J14" s="38">
        <f>B14*u_H+C14*u_S1+D14*u_S2+E14*u_D</f>
        <v>843.74778591583561</v>
      </c>
      <c r="K14" s="39">
        <f>J14/((1+d_e)^A14)</f>
        <v>591.78772099873515</v>
      </c>
    </row>
    <row r="15" spans="1:11">
      <c r="A15">
        <v>13</v>
      </c>
      <c r="B15" s="27">
        <f>(1-(p_HS1+p_HD))*B14+C14*p_S1H</f>
        <v>620.87959624880193</v>
      </c>
      <c r="C15" s="28">
        <f>B14*p_HS1+C14*(1-(p_S1S2_trtB+p_S1D+p_S1H))</f>
        <v>195.24106908723149</v>
      </c>
      <c r="D15" s="28">
        <f>C14*p_S1S2_trtB+D14*(1-p_S2D)</f>
        <v>135.0969795907674</v>
      </c>
      <c r="E15" s="28">
        <f>E14+B14*p_HD+C14*p_S1D+D14*p_S2D</f>
        <v>48.782355073199163</v>
      </c>
      <c r="F15" s="29">
        <f t="shared" si="0"/>
        <v>1000</v>
      </c>
      <c r="H15" s="37">
        <f>B15*c_H+C15*(c_S1+c_trtB)+D15*(c_S2+c_trtB)</f>
        <v>8343572.7955220267</v>
      </c>
      <c r="I15" s="38">
        <f>H15/((1+d_c)^A15)</f>
        <v>5681567.0754413493</v>
      </c>
      <c r="J15" s="38">
        <f>B15*u_H+C15*u_S1+D15*u_S2+E15*u_D</f>
        <v>834.85888785960924</v>
      </c>
      <c r="K15" s="39">
        <f>J15/((1+d_e)^A15)</f>
        <v>568.49827839321517</v>
      </c>
    </row>
    <row r="16" spans="1:11">
      <c r="A16">
        <v>14</v>
      </c>
      <c r="B16" s="27">
        <f>(1-(p_HS1+p_HD))*B15+C15*p_S1H</f>
        <v>609.97687728093558</v>
      </c>
      <c r="C16" s="28">
        <f>B15*p_HS1+C15*(1-(p_S1S2_trtB+p_S1D+p_S1H))</f>
        <v>191.81458922925282</v>
      </c>
      <c r="D16" s="28">
        <f>C15*p_S1S2_trtB+D15*(1-p_S2D)</f>
        <v>144.34262163430631</v>
      </c>
      <c r="E16" s="28">
        <f>E15+B15*p_HD+C15*p_S1D+D15*p_S2D</f>
        <v>53.865911855505303</v>
      </c>
      <c r="F16" s="29">
        <f t="shared" si="0"/>
        <v>1000</v>
      </c>
      <c r="H16" s="37">
        <f>B16*c_H+C16*(c_S1+c_trtB)+D16*(c_S2+c_trtB)</f>
        <v>8522395.1772197448</v>
      </c>
      <c r="I16" s="38">
        <f>H16/((1+d_c)^A16)</f>
        <v>5634307.1998827001</v>
      </c>
      <c r="J16" s="38">
        <f>B16*u_H+C16*u_S1+D16*u_S2+E16*u_D</f>
        <v>826.00913002002835</v>
      </c>
      <c r="K16" s="39">
        <f>J16/((1+d_e)^A16)</f>
        <v>546.08934362498769</v>
      </c>
    </row>
    <row r="17" spans="1:11">
      <c r="A17">
        <v>15</v>
      </c>
      <c r="B17" s="27">
        <f>(1-(p_HS1+p_HD))*B16+C16*p_S1H</f>
        <v>599.26638897837279</v>
      </c>
      <c r="C17" s="28">
        <f>B16*p_HS1+C16*(1-(p_S1S2_trtB+p_S1D+p_S1H))</f>
        <v>188.44736863627918</v>
      </c>
      <c r="D17" s="28">
        <f>C16*p_S1S2_trtB+D16*(1-p_S2D)</f>
        <v>153.19597874164998</v>
      </c>
      <c r="E17" s="28">
        <f>E16+B16*p_HD+C16*p_S1D+D16*p_S2D</f>
        <v>59.090263643697966</v>
      </c>
      <c r="F17" s="29">
        <f t="shared" si="0"/>
        <v>999.99999999999989</v>
      </c>
      <c r="H17" s="37">
        <f>B17*c_H+C17*(c_S1+c_trtB)+D17*(c_S2+c_trtB)</f>
        <v>8691625.4495396912</v>
      </c>
      <c r="I17" s="38">
        <f>H17/((1+d_c)^A17)</f>
        <v>5578823.637084418</v>
      </c>
      <c r="J17" s="38">
        <f>B17*u_H+C17*u_S1+D17*u_S2+E17*u_D</f>
        <v>817.19990482640719</v>
      </c>
      <c r="K17" s="39">
        <f>J17/((1+d_e)^A17)</f>
        <v>524.52952232429004</v>
      </c>
    </row>
    <row r="18" spans="1:11">
      <c r="A18">
        <v>16</v>
      </c>
      <c r="B18" s="27">
        <f>(1-(p_HS1+p_HD))*B17+C17*p_S1H</f>
        <v>588.74428776953255</v>
      </c>
      <c r="C18" s="28">
        <f>B17*p_HS1+C17*(1-(p_S1S2_trtB+p_S1D+p_S1H))</f>
        <v>185.13889414684007</v>
      </c>
      <c r="D18" s="28">
        <f>C17*p_S1S2_trtB+D17*(1-p_S2D)</f>
        <v>161.66843683984979</v>
      </c>
      <c r="E18" s="28">
        <f>E17+B17*p_HD+C17*p_S1D+D17*p_S2D</f>
        <v>64.448381243777575</v>
      </c>
      <c r="F18" s="29">
        <f t="shared" si="0"/>
        <v>1000.0000000000001</v>
      </c>
      <c r="H18" s="37">
        <f>B18*c_H+C18*(c_S1+c_trtB)+D18*(c_S2+c_trtB)</f>
        <v>8851566.0075511411</v>
      </c>
      <c r="I18" s="38">
        <f>H18/((1+d_c)^A18)</f>
        <v>5516003.2962304521</v>
      </c>
      <c r="J18" s="38">
        <f>B18*u_H+C18*u_S1+D18*u_S2+E18*u_D</f>
        <v>808.43267679958751</v>
      </c>
      <c r="K18" s="39">
        <f>J18/((1+d_e)^A18)</f>
        <v>503.78851676672292</v>
      </c>
    </row>
    <row r="19" spans="1:11">
      <c r="A19">
        <v>17</v>
      </c>
      <c r="B19" s="27">
        <f>(1-(p_HS1+p_HD))*B18+C18*p_S1H</f>
        <v>578.4070712278525</v>
      </c>
      <c r="C19" s="28">
        <f>B18*p_HS1+C18*(1-(p_S1S2_trtB+p_S1D+p_S1H))</f>
        <v>181.88835353551423</v>
      </c>
      <c r="D19" s="28">
        <f>C18*p_S1S2_trtB+D18*(1-p_S2D)</f>
        <v>169.77112506763905</v>
      </c>
      <c r="E19" s="28">
        <f>E18+B18*p_HD+C18*p_S1D+D18*p_S2D</f>
        <v>69.933450168994284</v>
      </c>
      <c r="F19" s="29">
        <f t="shared" si="0"/>
        <v>1000.0000000000002</v>
      </c>
      <c r="H19" s="37">
        <f>B19*c_H+C19*(c_S1+c_trtB)+D19*(c_S2+c_trtB)</f>
        <v>9002507.6544533391</v>
      </c>
      <c r="I19" s="38">
        <f>H19/((1+d_c)^A19)</f>
        <v>5446665.1847877074</v>
      </c>
      <c r="J19" s="38">
        <f>B19*u_H+C19*u_S1+D19*u_S2+E19*u_D</f>
        <v>799.70889891330773</v>
      </c>
      <c r="K19" s="39">
        <f>J19/((1+d_e)^A19)</f>
        <v>483.83703573096489</v>
      </c>
    </row>
    <row r="20" spans="1:11">
      <c r="A20">
        <v>18</v>
      </c>
      <c r="B20" s="27">
        <f>(1-(p_HS1+p_HD))*B19+C19*p_S1H</f>
        <v>568.25141219890611</v>
      </c>
      <c r="C20" s="28">
        <f>B19*p_HS1+C19*(1-(p_S1S2_trtB+p_S1D+p_S1H))</f>
        <v>178.6948207530221</v>
      </c>
      <c r="D20" s="28">
        <f>C19*p_S1S2_trtB+D19*(1-p_S2D)</f>
        <v>177.51490260037639</v>
      </c>
      <c r="E20" s="28">
        <f>E19+B19*p_HD+C19*p_S1D+D19*p_S2D</f>
        <v>75.538864447695502</v>
      </c>
      <c r="F20" s="29">
        <f t="shared" si="0"/>
        <v>1000</v>
      </c>
      <c r="H20" s="37">
        <f>B20*c_H+C20*(c_S1+c_trtB)+D20*(c_S2+c_trtB)</f>
        <v>9144732.0500097275</v>
      </c>
      <c r="I20" s="38">
        <f>H20/((1+d_c)^A20)</f>
        <v>5371566.2942715092</v>
      </c>
      <c r="J20" s="38">
        <f>B20*u_H+C20*u_S1+D20*u_S2+E20*u_D</f>
        <v>791.02997906386088</v>
      </c>
      <c r="K20" s="39">
        <f>J20/((1+d_e)^A20)</f>
        <v>464.6467441649329</v>
      </c>
    </row>
    <row r="21" spans="1:11">
      <c r="A21">
        <v>19</v>
      </c>
      <c r="B21" s="27">
        <f>(1-(p_HS1+p_HD))*B20+C20*p_S1H</f>
        <v>558.27408924999941</v>
      </c>
      <c r="C21" s="28">
        <f>B20*p_HS1+C20*(1-(p_S1S2_trtB+p_S1D+p_S1H))</f>
        <v>175.55733275702281</v>
      </c>
      <c r="D21" s="28">
        <f>C20*p_S1S2_trtB+D20*(1-p_S2D)</f>
        <v>184.91035704598931</v>
      </c>
      <c r="E21" s="28">
        <f>E20+B20*p_HD+C20*p_S1D+D20*p_S2D</f>
        <v>81.258220946988516</v>
      </c>
      <c r="F21" s="29">
        <f t="shared" si="0"/>
        <v>1000</v>
      </c>
      <c r="H21" s="37">
        <f>B21*c_H+C21*(c_S1+c_trtB)+D21*(c_S2+c_trtB)</f>
        <v>9278512.8326570876</v>
      </c>
      <c r="I21" s="38">
        <f>H21/((1+d_c)^A21)</f>
        <v>5291406.2180594699</v>
      </c>
      <c r="J21" s="38">
        <f>B21*u_H+C21*u_S1+D21*u_S2+E21*u_D</f>
        <v>782.39726734076112</v>
      </c>
      <c r="K21" s="39">
        <f>J21/((1+d_e)^A21)</f>
        <v>446.19022898027015</v>
      </c>
    </row>
    <row r="22" spans="1:11">
      <c r="A22">
        <v>20</v>
      </c>
      <c r="B22" s="27">
        <f>(1-(p_HS1+p_HD))*B21+C21*p_S1H</f>
        <v>548.47195717710963</v>
      </c>
      <c r="C22" s="28">
        <f>B21*p_HS1+C21*(1-(p_S1S2_trtB+p_S1D+p_S1H))</f>
        <v>172.47492127390512</v>
      </c>
      <c r="D22" s="28">
        <f>C21*p_S1S2_trtB+D21*(1-p_S2D)</f>
        <v>191.96780756370191</v>
      </c>
      <c r="E22" s="28">
        <f>E21+B21*p_HD+C21*p_S1D+D21*p_S2D</f>
        <v>87.085313985283349</v>
      </c>
      <c r="F22" s="29">
        <f t="shared" si="0"/>
        <v>1000</v>
      </c>
      <c r="H22" s="37">
        <f>B22*c_H+C22*(c_S1+c_trtB)+D22*(c_S2+c_trtB)</f>
        <v>9404116.1877942607</v>
      </c>
      <c r="I22" s="38">
        <f>H22/((1+d_c)^A22)</f>
        <v>5206831.1227329085</v>
      </c>
      <c r="J22" s="38">
        <f>B22*u_H+C22*u_S1+D22*u_S2+E22*u_D</f>
        <v>773.81205191438937</v>
      </c>
      <c r="K22" s="39">
        <f>J22/((1+d_e)^A22)</f>
        <v>428.44097144217494</v>
      </c>
    </row>
    <row r="23" spans="1:11">
      <c r="A23">
        <v>21</v>
      </c>
      <c r="B23" s="27">
        <f>(1-(p_HS1+p_HD))*B22+C22*p_S1H</f>
        <v>538.84193417618962</v>
      </c>
      <c r="C23" s="28">
        <f>B22*p_HS1+C22*(1-(p_S1S2_trtB+p_S1D+p_S1H))</f>
        <v>169.44662582587478</v>
      </c>
      <c r="D23" s="28">
        <f>C22*p_S1S2_trtB+D22*(1-p_S2D)</f>
        <v>198.69730986027196</v>
      </c>
      <c r="E23" s="28">
        <f>E22+B22*p_HD+C22*p_S1D+D22*p_S2D</f>
        <v>93.014130137663642</v>
      </c>
      <c r="F23" s="29">
        <f t="shared" si="0"/>
        <v>1000</v>
      </c>
      <c r="H23" s="37">
        <f>B23*c_H+C23*(c_S1+c_trtB)+D23*(c_S2+c_trtB)</f>
        <v>9521801.183479866</v>
      </c>
      <c r="I23" s="38">
        <f>H23/((1+d_c)^A23)</f>
        <v>5118437.331529662</v>
      </c>
      <c r="J23" s="38">
        <f>B23*u_H+C23*u_S1+D23*u_S2+E23*u_D</f>
        <v>765.27555847573171</v>
      </c>
      <c r="K23" s="39">
        <f>J23/((1+d_e)^A23)</f>
        <v>411.37332232953349</v>
      </c>
    </row>
    <row r="24" spans="1:11">
      <c r="A24">
        <v>22</v>
      </c>
      <c r="B24" s="27">
        <f>(1-(p_HS1+p_HD))*B23+C23*p_S1H</f>
        <v>529.38099595279868</v>
      </c>
      <c r="C24" s="28">
        <f>B23*p_HS1+C23*(1-(p_S1S2_trtB+p_S1D+p_S1H))</f>
        <v>166.47149897202993</v>
      </c>
      <c r="D24" s="28">
        <f>C23*p_S1S2_trtB+D23*(1-p_S2D)</f>
        <v>205.10866188268497</v>
      </c>
      <c r="E24" s="28">
        <f>E23+B23*p_HD+C23*p_S1D+D23*p_S2D</f>
        <v>99.038843192486382</v>
      </c>
      <c r="F24" s="29">
        <f t="shared" si="0"/>
        <v>1000</v>
      </c>
      <c r="H24" s="37">
        <f>B24*c_H+C24*(c_S1+c_trtB)+D24*(c_S2+c_trtB)</f>
        <v>9631820.0071452856</v>
      </c>
      <c r="I24" s="38">
        <f>H24/((1+d_c)^A24)</f>
        <v>5026774.6315799756</v>
      </c>
      <c r="J24" s="38">
        <f>B24*u_H+C24*u_S1+D24*u_S2+E24*u_D</f>
        <v>756.78895112316366</v>
      </c>
      <c r="K24" s="39">
        <f>J24/((1+d_e)^A24)</f>
        <v>394.96247834197669</v>
      </c>
    </row>
    <row r="25" spans="1:11">
      <c r="A25">
        <v>23</v>
      </c>
      <c r="B25" s="27">
        <f>(1-(p_HS1+p_HD))*B24+C24*p_S1H</f>
        <v>520.08617272618653</v>
      </c>
      <c r="C25" s="28">
        <f>B24*p_HS1+C24*(1-(p_S1S2_trtB+p_S1D+p_S1H))</f>
        <v>163.54860831539878</v>
      </c>
      <c r="D25" s="28">
        <f>C24*p_S1S2_trtB+D24*(1-p_S2D)</f>
        <v>211.21140971812682</v>
      </c>
      <c r="E25" s="28">
        <f>E24+B24*p_HD+C24*p_S1D+D24*p_S2D</f>
        <v>105.15380924028788</v>
      </c>
      <c r="F25" s="29">
        <f t="shared" si="0"/>
        <v>999.99999999999989</v>
      </c>
      <c r="H25" s="37">
        <f>B25*c_H+C25*(c_S1+c_trtB)+D25*(c_S2+c_trtB)</f>
        <v>9734418.1589217037</v>
      </c>
      <c r="I25" s="38">
        <f>H25/((1+d_c)^A25)</f>
        <v>4932349.3568898076</v>
      </c>
      <c r="J25" s="38">
        <f>B25*u_H+C25*u_S1+D25*u_S2+E25*u_D</f>
        <v>748.35333382179897</v>
      </c>
      <c r="K25" s="39">
        <f>J25/((1+d_e)^A25)</f>
        <v>379.18445915735828</v>
      </c>
    </row>
    <row r="26" spans="1:11">
      <c r="A26">
        <v>24</v>
      </c>
      <c r="B26" s="27">
        <f>(1-(p_HS1+p_HD))*B25+C25*p_S1H</f>
        <v>510.95454744637743</v>
      </c>
      <c r="C26" s="28">
        <f>B25*p_HS1+C25*(1-(p_S1S2_trtB+p_S1D+p_S1H))</f>
        <v>160.67703716841299</v>
      </c>
      <c r="D26" s="28">
        <f>C25*p_S1S2_trtB+D25*(1-p_S2D)</f>
        <v>217.0148534996722</v>
      </c>
      <c r="E26" s="28">
        <f>E25+B25*p_HD+C25*p_S1D+D25*p_S2D</f>
        <v>111.35356188553742</v>
      </c>
      <c r="F26" s="29">
        <f t="shared" si="0"/>
        <v>1000</v>
      </c>
      <c r="H26" s="37">
        <f>B26*c_H+C26*(c_S1+c_trtB)+D26*(c_S2+c_trtB)</f>
        <v>9829834.6247465983</v>
      </c>
      <c r="I26" s="38">
        <f>H26/((1+d_c)^A26)</f>
        <v>4835627.274551074</v>
      </c>
      <c r="J26" s="38">
        <f>B26*u_H+C26*u_S1+D26*u_S2+E26*u_D</f>
        <v>739.96975207252331</v>
      </c>
      <c r="K26" s="39">
        <f>J26/((1+d_e)^A26)</f>
        <v>364.01608491525684</v>
      </c>
    </row>
    <row r="27" spans="1:11">
      <c r="A27">
        <v>25</v>
      </c>
      <c r="B27" s="27">
        <f>(1-(p_HS1+p_HD))*B26+C26*p_S1H</f>
        <v>501.98325452500677</v>
      </c>
      <c r="C27" s="28">
        <f>B26*p_HS1+C26*(1-(p_S1S2_trtB+p_S1D+p_S1H))</f>
        <v>157.85588466357962</v>
      </c>
      <c r="D27" s="28">
        <f>C26*p_S1S2_trtB+D26*(1-p_S2D)</f>
        <v>222.52805323566389</v>
      </c>
      <c r="E27" s="28">
        <f>E26+B26*p_HD+C26*p_S1D+D26*p_S2D</f>
        <v>117.63280757574979</v>
      </c>
      <c r="F27" s="29">
        <f t="shared" si="0"/>
        <v>1000.0000000000001</v>
      </c>
      <c r="H27" s="37">
        <f>B27*c_H+C27*(c_S1+c_trtB)+D27*(c_S2+c_trtB)</f>
        <v>9918302.0389294568</v>
      </c>
      <c r="I27" s="38">
        <f>H27/((1+d_c)^A27)</f>
        <v>4737036.2914119828</v>
      </c>
      <c r="J27" s="38">
        <f>B27*u_H+C27*u_S1+D27*u_S2+E27*u_D</f>
        <v>731.63919464052344</v>
      </c>
      <c r="K27" s="39">
        <f>J27/((1+d_e)^A27)</f>
        <v>349.43495405042944</v>
      </c>
    </row>
    <row r="28" spans="1:11">
      <c r="A28">
        <v>26</v>
      </c>
      <c r="B28" s="27">
        <f>(1-(p_HS1+p_HD))*B27+C27*p_S1H</f>
        <v>493.16947878902317</v>
      </c>
      <c r="C28" s="28">
        <f>B27*p_HS1+C27*(1-(p_S1S2_trtB+p_S1D+p_S1H))</f>
        <v>155.08426563640339</v>
      </c>
      <c r="D28" s="28">
        <f>C27*p_S1S2_trtB+D27*(1-p_S2D)</f>
        <v>227.75983453041974</v>
      </c>
      <c r="E28" s="28">
        <f>E27+B27*p_HD+C27*p_S1D+D27*p_S2D</f>
        <v>123.98642104415374</v>
      </c>
      <c r="F28" s="29">
        <f t="shared" si="0"/>
        <v>1000.0000000000001</v>
      </c>
      <c r="H28" s="37">
        <f>B28*c_H+C28*(c_S1+c_trtB)+D28*(c_S2+c_trtB)</f>
        <v>10000046.840248656</v>
      </c>
      <c r="I28" s="38">
        <f>H28/((1+d_c)^A28)</f>
        <v>4636968.993961378</v>
      </c>
      <c r="J28" s="38">
        <f>B28*u_H+C28*u_S1+D28*u_S2+E28*u_D</f>
        <v>723.36259528153562</v>
      </c>
      <c r="K28" s="39">
        <f>J28/((1+d_e)^A28)</f>
        <v>335.41942145828085</v>
      </c>
    </row>
    <row r="29" spans="1:11">
      <c r="A29">
        <v>27</v>
      </c>
      <c r="B29" s="27">
        <f>(1-(p_HS1+p_HD))*B28+C28*p_S1H</f>
        <v>484.51045453615581</v>
      </c>
      <c r="C29" s="28">
        <f>B28*p_HS1+C28*(1-(p_S1S2_trtB+p_S1D+p_S1H))</f>
        <v>152.36131041648309</v>
      </c>
      <c r="D29" s="28">
        <f>C28*p_S1S2_trtB+D28*(1-p_S2D)</f>
        <v>232.71879418451405</v>
      </c>
      <c r="E29" s="28">
        <f>E28+B28*p_HD+C28*p_S1D+D28*p_S2D</f>
        <v>130.40944086284708</v>
      </c>
      <c r="F29" s="29">
        <f t="shared" si="0"/>
        <v>1000</v>
      </c>
      <c r="H29" s="37">
        <f>B29*c_H+C29*(c_S1+c_trtB)+D29*(c_S2+c_trtB)</f>
        <v>10075289.423318919</v>
      </c>
      <c r="I29" s="38">
        <f>H29/((1+d_c)^A29)</f>
        <v>4535785.0320484592</v>
      </c>
      <c r="J29" s="38">
        <f>B29*u_H+C29*u_S1+D29*u_S2+E29*u_D</f>
        <v>715.14083444077517</v>
      </c>
      <c r="K29" s="39">
        <f>J29/((1+d_e)^A29)</f>
        <v>321.94857699627175</v>
      </c>
    </row>
    <row r="30" spans="1:11">
      <c r="A30">
        <v>28</v>
      </c>
      <c r="B30" s="27">
        <f>(1-(p_HS1+p_HD))*B29+C29*p_S1H</f>
        <v>476.00346464163761</v>
      </c>
      <c r="C30" s="28">
        <f>B29*p_HS1+C29*(1-(p_S1S2_trtB+p_S1D+p_S1H))</f>
        <v>149.68616458324391</v>
      </c>
      <c r="D30" s="28">
        <f>C29*p_S1S2_trtB+D29*(1-p_S2D)</f>
        <v>237.41330567141065</v>
      </c>
      <c r="E30" s="28">
        <f>E29+B29*p_HD+C29*p_S1D+D29*p_S2D</f>
        <v>136.89706510370786</v>
      </c>
      <c r="F30" s="29">
        <f t="shared" si="0"/>
        <v>1000</v>
      </c>
      <c r="H30" s="37">
        <f>B30*c_H+C30*(c_S1+c_trtB)+D30*(c_S2+c_trtB)</f>
        <v>10144244.28599792</v>
      </c>
      <c r="I30" s="38">
        <f>H30/((1+d_c)^A30)</f>
        <v>4433813.3558916133</v>
      </c>
      <c r="J30" s="38">
        <f>B30*u_H+C30*u_S1+D30*u_S2+E30*u_D</f>
        <v>706.97474091477591</v>
      </c>
      <c r="K30" s="39">
        <f>J30/((1+d_e)^A30)</f>
        <v>309.0022243325331</v>
      </c>
    </row>
    <row r="31" spans="1:11">
      <c r="A31">
        <v>29</v>
      </c>
      <c r="B31" s="27">
        <f>(1-(p_HS1+p_HD))*B30+C30*p_S1H</f>
        <v>467.64583969502752</v>
      </c>
      <c r="C31" s="28">
        <f>B30*p_HS1+C30*(1-(p_S1S2_trtB+p_S1D+p_S1H))</f>
        <v>147.05798870973081</v>
      </c>
      <c r="D31" s="28">
        <f>C30*p_S1S2_trtB+D30*(1-p_S2D)</f>
        <v>241.85152449073743</v>
      </c>
      <c r="E31" s="28">
        <f>E30+B30*p_HD+C30*p_S1D+D30*p_S2D</f>
        <v>143.44464710450424</v>
      </c>
      <c r="F31" s="29">
        <f t="shared" si="0"/>
        <v>1000</v>
      </c>
      <c r="H31" s="37">
        <f>B31*c_H+C31*(c_S1+c_trtB)+D31*(c_S2+c_trtB)</f>
        <v>10207120.173196126</v>
      </c>
      <c r="I31" s="38">
        <f>H31/((1+d_c)^A31)</f>
        <v>4331354.3150688494</v>
      </c>
      <c r="J31" s="38">
        <f>B31*u_H+C31*u_S1+D31*u_S2+E31*u_D</f>
        <v>698.8650934726943</v>
      </c>
      <c r="K31" s="39">
        <f>J31/((1+d_e)^A31)</f>
        <v>296.56086015455463</v>
      </c>
    </row>
    <row r="32" spans="1:11">
      <c r="A32">
        <v>30</v>
      </c>
      <c r="B32" s="27">
        <f>(1-(p_HS1+p_HD))*B31+C31*p_S1H</f>
        <v>459.4349571581821</v>
      </c>
      <c r="C32" s="28">
        <f>B31*p_HS1+C31*(1-(p_S1S2_trtB+p_S1D+p_S1H))</f>
        <v>144.47595810415302</v>
      </c>
      <c r="D32" s="28">
        <f>C31*p_S1S2_trtB+D31*(1-p_S2D)</f>
        <v>246.0413933999159</v>
      </c>
      <c r="E32" s="28">
        <f>E31+B31*p_HD+C31*p_S1D+D31*p_S2D</f>
        <v>150.04769133774903</v>
      </c>
      <c r="F32" s="29">
        <f t="shared" si="0"/>
        <v>1000.0000000000001</v>
      </c>
      <c r="H32" s="37">
        <f>B32*c_H+C32*(c_S1+c_trtB)+D32*(c_S2+c_trtB)</f>
        <v>10264120.21728461</v>
      </c>
      <c r="I32" s="38">
        <f>H32/((1+d_c)^A32)</f>
        <v>4228681.6276007928</v>
      </c>
      <c r="J32" s="38">
        <f>B32*u_H+C32*u_S1+D32*u_S2+E32*u_D</f>
        <v>690.81262243625486</v>
      </c>
      <c r="K32" s="39">
        <f>J32/((1+d_e)^A32)</f>
        <v>284.60565375019831</v>
      </c>
    </row>
    <row r="33" spans="1:11">
      <c r="A33">
        <v>31</v>
      </c>
      <c r="B33" s="27">
        <f>(1-(p_HS1+p_HD))*B32+C32*p_S1H</f>
        <v>451.36824054050254</v>
      </c>
      <c r="C33" s="28">
        <f>B32*p_HS1+C32*(1-(p_S1S2_trtB+p_S1D+p_S1H))</f>
        <v>141.93926255316168</v>
      </c>
      <c r="D33" s="28">
        <f>C32*p_S1S2_trtB+D32*(1-p_S2D)</f>
        <v>249.99064752641692</v>
      </c>
      <c r="E33" s="28">
        <f>E32+B32*p_HD+C32*p_S1D+D32*p_S2D</f>
        <v>156.70184937991894</v>
      </c>
      <c r="F33" s="29">
        <f t="shared" si="0"/>
        <v>1000</v>
      </c>
      <c r="H33" s="37">
        <f>B33*c_H+C33*(c_S1+c_trtB)+D33*(c_S2+c_trtB)</f>
        <v>10315442.075224428</v>
      </c>
      <c r="I33" s="38">
        <f>H33/((1+d_c)^A33)</f>
        <v>4126044.2267434499</v>
      </c>
      <c r="J33" s="38">
        <f>B33*u_H+C33*u_S1+D33*u_S2+E33*u_D</f>
        <v>682.81801121858234</v>
      </c>
      <c r="K33" s="39">
        <f>J33/((1+d_e)^A33)</f>
        <v>273.11842697188337</v>
      </c>
    </row>
    <row r="34" spans="1:11">
      <c r="A34">
        <v>32</v>
      </c>
      <c r="B34" s="27">
        <f>(1-(p_HS1+p_HD))*B33+C33*p_S1H</f>
        <v>443.44315858969907</v>
      </c>
      <c r="C34" s="28">
        <f>B33*p_HS1+C33*(1-(p_S1S2_trtB+p_S1D+p_S1H))</f>
        <v>139.44710606846863</v>
      </c>
      <c r="D34" s="28">
        <f>C33*p_S1S2_trtB+D33*(1-p_S2D)</f>
        <v>253.70681936311269</v>
      </c>
      <c r="E34" s="28">
        <f>E33+B33*p_HD+C33*p_S1D+D33*p_S2D</f>
        <v>163.40291597871968</v>
      </c>
      <c r="F34" s="29">
        <f t="shared" si="0"/>
        <v>1000</v>
      </c>
      <c r="H34" s="37">
        <f>B34*c_H+C34*(c_S1+c_trtB)+D34*(c_S2+c_trtB)</f>
        <v>10361278.06251052</v>
      </c>
      <c r="I34" s="38">
        <f>H34/((1+d_c)^A34)</f>
        <v>4023667.992663742</v>
      </c>
      <c r="J34" s="38">
        <f>B34*u_H+C34*u_S1+D34*u_S2+E34*u_D</f>
        <v>674.88189782260679</v>
      </c>
      <c r="K34" s="39">
        <f>J34/((1+d_e)^A34)</f>
        <v>262.08163459315784</v>
      </c>
    </row>
    <row r="35" spans="1:11">
      <c r="A35">
        <v>33</v>
      </c>
      <c r="B35" s="27">
        <f>(1-(p_HS1+p_HD))*B34+C34*p_S1H</f>
        <v>435.65722449719442</v>
      </c>
      <c r="C35" s="28">
        <f>B34*p_HS1+C34*(1-(p_S1S2_trtB+p_S1D+p_S1H))</f>
        <v>136.99870663742908</v>
      </c>
      <c r="D35" s="28">
        <f>C34*p_S1S2_trtB+D34*(1-p_S2D)</f>
        <v>257.19724364924332</v>
      </c>
      <c r="E35" s="28">
        <f>E34+B34*p_HD+C34*p_S1D+D34*p_S2D</f>
        <v>170.14682521613324</v>
      </c>
      <c r="F35" s="29">
        <f t="shared" si="0"/>
        <v>1000.0000000000001</v>
      </c>
      <c r="H35" s="37">
        <f>B35*c_H+C35*(c_S1+c_trtB)+D35*(c_S2+c_trtB)</f>
        <v>10401815.284009496</v>
      </c>
      <c r="I35" s="38">
        <f>H35/((1+d_c)^A35)</f>
        <v>3921757.3757600067</v>
      </c>
      <c r="J35" s="38">
        <f>B35*u_H+C35*u_S1+D35*u_S2+E35*u_D</f>
        <v>667.00487629988788</v>
      </c>
      <c r="K35" s="39">
        <f>J35/((1+d_e)^A35)</f>
        <v>251.47834506523509</v>
      </c>
    </row>
    <row r="36" spans="1:11">
      <c r="A36">
        <v>34</v>
      </c>
      <c r="B36" s="27">
        <f>(1-(p_HS1+p_HD))*B35+C35*p_S1H</f>
        <v>428.00799511765763</v>
      </c>
      <c r="C36" s="28">
        <f>B35*p_HS1+C35*(1-(p_S1S2_trtB+p_S1D+p_S1H))</f>
        <v>134.59329597780209</v>
      </c>
      <c r="D36" s="28">
        <f>C35*p_S1S2_trtB+D35*(1-p_S2D)</f>
        <v>260.46906213950552</v>
      </c>
      <c r="E36" s="28">
        <f>E35+B35*p_HD+C35*p_S1D+D35*p_S2D</f>
        <v>176.92964676503479</v>
      </c>
      <c r="F36" s="29">
        <f t="shared" si="0"/>
        <v>1000.0000000000001</v>
      </c>
      <c r="H36" s="37">
        <f>B36*c_H+C36*(c_S1+c_trtB)+D36*(c_S2+c_trtB)</f>
        <v>10437235.761764105</v>
      </c>
      <c r="I36" s="38">
        <f>H36/((1+d_c)^A36)</f>
        <v>3820496.9180052285</v>
      </c>
      <c r="J36" s="38">
        <f>B36*u_H+C36*u_S1+D36*u_S2+E36*u_D</f>
        <v>659.18749817076196</v>
      </c>
      <c r="K36" s="39">
        <f>J36/((1+d_e)^A36)</f>
        <v>241.29222167951761</v>
      </c>
    </row>
    <row r="37" spans="1:11">
      <c r="A37">
        <v>35</v>
      </c>
      <c r="B37" s="27">
        <f>(1-(p_HS1+p_HD))*B36+C36*p_S1H</f>
        <v>420.49307020231601</v>
      </c>
      <c r="C37" s="28">
        <f>B36*p_HS1+C36*(1-(p_S1S2_trtB+p_S1D+p_S1H))</f>
        <v>132.23011929673305</v>
      </c>
      <c r="D37" s="28">
        <f>C36*p_S1S2_trtB+D36*(1-p_S2D)</f>
        <v>263.52922826373305</v>
      </c>
      <c r="E37" s="28">
        <f>E36+B36*p_HD+C36*p_S1D+D36*p_S2D</f>
        <v>183.74758223721793</v>
      </c>
      <c r="F37" s="29">
        <f t="shared" si="0"/>
        <v>1000.0000000000001</v>
      </c>
      <c r="H37" s="37">
        <f>B37*c_H+C37*(c_S1+c_trtB)+D37*(c_S2+c_trtB)</f>
        <v>10467716.55983362</v>
      </c>
      <c r="I37" s="38">
        <f>H37/((1+d_c)^A37)</f>
        <v>3720052.6783287954</v>
      </c>
      <c r="J37" s="38">
        <f>B37*u_H+C37*u_S1+D37*u_S2+E37*u_D</f>
        <v>651.43027380673232</v>
      </c>
      <c r="K37" s="39">
        <f>J37/((1+d_e)^A37)</f>
        <v>231.50750414068466</v>
      </c>
    </row>
    <row r="38" spans="1:11">
      <c r="A38">
        <v>36</v>
      </c>
      <c r="B38" s="27">
        <f>(1-(p_HS1+p_HD))*B37+C37*p_S1H</f>
        <v>413.1100916457591</v>
      </c>
      <c r="C38" s="28">
        <f>B37*p_HS1+C37*(1-(p_S1S2_trtB+p_S1D+p_S1H))</f>
        <v>129.90843505393303</v>
      </c>
      <c r="D38" s="28">
        <f>C37*p_S1S2_trtB+D37*(1-p_S2D)</f>
        <v>266.3845116795942</v>
      </c>
      <c r="E38" s="28">
        <f>E37+B37*p_HD+C37*p_S1D+D37*p_S2D</f>
        <v>190.5969616207137</v>
      </c>
      <c r="F38" s="29">
        <f t="shared" si="0"/>
        <v>1000</v>
      </c>
      <c r="H38" s="37">
        <f>B38*c_H+C38*(c_S1+c_trtB)+D38*(c_S2+c_trtB)</f>
        <v>10493429.906237017</v>
      </c>
      <c r="I38" s="38">
        <f>H38/((1+d_c)^A38)</f>
        <v>3620573.5677113193</v>
      </c>
      <c r="J38" s="38">
        <f>B38*u_H+C38*u_S1+D38*u_S2+E38*u_D</f>
        <v>643.73367377600596</v>
      </c>
      <c r="K38" s="39">
        <f>J38/((1+d_e)^A38)</f>
        <v>222.10899055358541</v>
      </c>
    </row>
    <row r="39" spans="1:11">
      <c r="A39">
        <v>37</v>
      </c>
      <c r="B39" s="27">
        <f>(1-(p_HS1+p_HD))*B38+C38*p_S1H</f>
        <v>405.85674274598034</v>
      </c>
      <c r="C39" s="28">
        <f>B38*p_HS1+C38*(1-(p_S1S2_trtB+p_S1D+p_S1H))</f>
        <v>127.62751472900177</v>
      </c>
      <c r="D39" s="28">
        <f>C38*p_S1S2_trtB+D38*(1-p_S2D)</f>
        <v>269.04150272068006</v>
      </c>
      <c r="E39" s="28">
        <f>E38+B38*p_HD+C38*p_S1D+D38*p_S2D</f>
        <v>197.47423980433783</v>
      </c>
      <c r="F39" s="29">
        <f t="shared" si="0"/>
        <v>999.99999999999989</v>
      </c>
      <c r="H39" s="37">
        <f>B39*c_H+C39*(c_S1+c_trtB)+D39*(c_S2+c_trtB)</f>
        <v>10514543.312064033</v>
      </c>
      <c r="I39" s="38">
        <f>H39/((1+d_c)^A39)</f>
        <v>3522192.5993446806</v>
      </c>
      <c r="J39" s="38">
        <f>B39*u_H+C39*u_S1+D39*u_S2+E39*u_D</f>
        <v>636.09813015307168</v>
      </c>
      <c r="K39" s="39">
        <f>J39/((1+d_e)^A39)</f>
        <v>213.08201982595955</v>
      </c>
    </row>
    <row r="40" spans="1:11">
      <c r="A40">
        <v>38</v>
      </c>
      <c r="B40" s="27">
        <f>(1-(p_HS1+p_HD))*B39+C39*p_S1H</f>
        <v>398.73074747741617</v>
      </c>
      <c r="C40" s="28">
        <f>B39*p_HS1+C39*(1-(p_S1S2_trtB+p_S1D+p_S1H))</f>
        <v>125.38664259283</v>
      </c>
      <c r="D40" s="28">
        <f>C39*p_S1S2_trtB+D39*(1-p_S2D)</f>
        <v>271.50661674230821</v>
      </c>
      <c r="E40" s="28">
        <f>E39+B39*p_HD+C39*p_S1D+D39*p_S2D</f>
        <v>204.3759931874456</v>
      </c>
      <c r="F40" s="29">
        <f t="shared" si="0"/>
        <v>1000</v>
      </c>
      <c r="H40" s="37">
        <f>B40*c_H+C40*(c_S1+c_trtB)+D40*(c_S2+c_trtB)</f>
        <v>10531219.687817574</v>
      </c>
      <c r="I40" s="38">
        <f>H40/((1+d_c)^A40)</f>
        <v>3425028.0589051009</v>
      </c>
      <c r="J40" s="38">
        <f>B40*u_H+C40*u_S1+D40*u_S2+E40*u_D</f>
        <v>628.52403779319275</v>
      </c>
      <c r="K40" s="39">
        <f>J40/((1+d_e)^A40)</f>
        <v>204.41245448789326</v>
      </c>
    </row>
    <row r="41" spans="1:11">
      <c r="A41">
        <v>39</v>
      </c>
      <c r="B41" s="27">
        <f>(1-(p_HS1+p_HD))*B40+C40*p_S1H</f>
        <v>391.72986977675106</v>
      </c>
      <c r="C41" s="28">
        <f>B40*p_HS1+C40*(1-(p_S1S2_trtB+p_S1D+p_S1H))</f>
        <v>123.18511548301288</v>
      </c>
      <c r="D41" s="28">
        <f>C40*p_S1S2_trtB+D40*(1-p_S2D)</f>
        <v>273.78609836731658</v>
      </c>
      <c r="E41" s="28">
        <f>E40+B40*p_HD+C40*p_S1D+D40*p_S2D</f>
        <v>211.29891637291951</v>
      </c>
      <c r="F41" s="29">
        <f t="shared" si="0"/>
        <v>1000.0000000000001</v>
      </c>
      <c r="H41" s="37">
        <f>B41*c_H+C41*(c_S1+c_trtB)+D41*(c_S2+c_trtB)</f>
        <v>10543617.457049586</v>
      </c>
      <c r="I41" s="38">
        <f>H41/((1+d_c)^A41)</f>
        <v>3329184.5996995</v>
      </c>
      <c r="J41" s="38">
        <f>B41*u_H+C41*u_S1+D41*u_S2+E41*u_D</f>
        <v>621.01175557266902</v>
      </c>
      <c r="K41" s="39">
        <f>J41/((1+d_e)^A41)</f>
        <v>196.08666392790551</v>
      </c>
    </row>
    <row r="42" spans="1:11">
      <c r="A42">
        <v>40</v>
      </c>
      <c r="B42" s="27">
        <f>(1-(p_HS1+p_HD))*B41+C41*p_S1H</f>
        <v>384.85191284126353</v>
      </c>
      <c r="C42" s="28">
        <f>B41*p_HS1+C41*(1-(p_S1S2_trtB+p_S1D+p_S1H))</f>
        <v>121.02224258320572</v>
      </c>
      <c r="D42" s="28">
        <f>C41*p_S1S2_trtB+D41*(1-p_S2D)</f>
        <v>275.88602563407227</v>
      </c>
      <c r="E42" s="28">
        <f>E41+B41*p_HD+C41*p_S1D+D41*p_S2D</f>
        <v>218.23981894145848</v>
      </c>
      <c r="F42" s="29">
        <f t="shared" si="0"/>
        <v>1000</v>
      </c>
      <c r="H42" s="37">
        <f>B42*c_H+C42*(c_S1+c_trtB)+D42*(c_S2+c_trtB)</f>
        <v>10551890.667351048</v>
      </c>
      <c r="I42" s="38">
        <f>H42/((1+d_c)^A42)</f>
        <v>3234754.2671737541</v>
      </c>
      <c r="J42" s="38">
        <f>B42*u_H+C42*u_S1+D42*u_S2+E42*u_D</f>
        <v>613.56160759570389</v>
      </c>
      <c r="K42" s="39">
        <f>J42/((1+d_e)^A42)</f>
        <v>188.09150804463715</v>
      </c>
    </row>
    <row r="43" spans="1:11">
      <c r="A43">
        <v>41</v>
      </c>
      <c r="B43" s="27">
        <f>(1-(p_HS1+p_HD))*B42+C42*p_S1H</f>
        <v>378.09471843949194</v>
      </c>
      <c r="C43" s="28">
        <f>B42*p_HS1+C42*(1-(p_S1S2_trtB+p_S1D+p_S1H))</f>
        <v>118.89734520635331</v>
      </c>
      <c r="D43" s="28">
        <f>C42*p_S1S2_trtB+D42*(1-p_S2D)</f>
        <v>277.81231404887268</v>
      </c>
      <c r="E43" s="28">
        <f>E42+B42*p_HD+C42*p_S1D+D42*p_S2D</f>
        <v>225.19562230528203</v>
      </c>
      <c r="F43" s="29">
        <f t="shared" si="0"/>
        <v>1000</v>
      </c>
      <c r="H43" s="37">
        <f>B43*c_H+C43*(c_S1+c_trtB)+D43*(c_S2+c_trtB)</f>
        <v>10556189.098755427</v>
      </c>
      <c r="I43" s="38">
        <f>H43/((1+d_c)^A43)</f>
        <v>3141817.4570149155</v>
      </c>
      <c r="J43" s="38">
        <f>B43*u_H+C43*u_S1+D43*u_S2+E43*u_D</f>
        <v>606.17388436869328</v>
      </c>
      <c r="K43" s="39">
        <f>J43/((1+d_e)^A43)</f>
        <v>180.41432131228495</v>
      </c>
    </row>
    <row r="44" spans="1:11">
      <c r="A44">
        <v>42</v>
      </c>
      <c r="B44" s="27">
        <f>(1-(p_HS1+p_HD))*B43+C43*p_S1H</f>
        <v>371.45616623400377</v>
      </c>
      <c r="C44" s="28">
        <f>B43*p_HS1+C43*(1-(p_S1S2_trtB+p_S1D+p_S1H))</f>
        <v>116.80975658172503</v>
      </c>
      <c r="D44" s="28">
        <f>C43*p_S1S2_trtB+D43*(1-p_S2D)</f>
        <v>279.57072054486855</v>
      </c>
      <c r="E44" s="28">
        <f>E43+B43*p_HD+C43*p_S1D+D43*p_S2D</f>
        <v>232.16335663940254</v>
      </c>
      <c r="F44" s="29">
        <f t="shared" si="0"/>
        <v>999.99999999999989</v>
      </c>
      <c r="H44" s="37">
        <f>B44*c_H+C44*(c_S1+c_trtB)+D44*(c_S2+c_trtB)</f>
        <v>10556658.369613653</v>
      </c>
      <c r="I44" s="38">
        <f>H44/((1+d_c)^A44)</f>
        <v>3050443.8108371454</v>
      </c>
      <c r="J44" s="38">
        <f>B44*u_H+C44*u_S1+D44*u_S2+E44*u_D</f>
        <v>598.84884394273183</v>
      </c>
      <c r="K44" s="39">
        <f>J44/((1+d_e)^A44)</f>
        <v>173.04289725716876</v>
      </c>
    </row>
    <row r="45" spans="1:11">
      <c r="A45">
        <v>43</v>
      </c>
      <c r="B45" s="27">
        <f>(1-(p_HS1+p_HD))*B44+C44*p_S1H</f>
        <v>364.9341731160556</v>
      </c>
      <c r="C45" s="28">
        <f>B44*p_HS1+C44*(1-(p_S1S2_trtB+p_S1D+p_S1H))</f>
        <v>114.75882164568932</v>
      </c>
      <c r="D45" s="28">
        <f>C44*p_S1S2_trtB+D44*(1-p_S2D)</f>
        <v>281.16684734959182</v>
      </c>
      <c r="E45" s="28">
        <f>E44+B44*p_HD+C44*p_S1D+D44*p_S2D</f>
        <v>239.14015788866314</v>
      </c>
      <c r="F45" s="29">
        <f t="shared" si="0"/>
        <v>999.99999999999989</v>
      </c>
      <c r="H45" s="37">
        <f>B45*c_H+C45*(c_S1+c_trtB)+D45*(c_S2+c_trtB)</f>
        <v>10553440.039997401</v>
      </c>
      <c r="I45" s="38">
        <f>H45/((1+d_c)^A45)</f>
        <v>2960693.0532121938</v>
      </c>
      <c r="J45" s="38">
        <f>B45*u_H+C45*u_S1+D45*u_S2+E45*u_D</f>
        <v>591.58671302511846</v>
      </c>
      <c r="K45" s="39">
        <f>J45/((1+d_e)^A45)</f>
        <v>165.96547334214401</v>
      </c>
    </row>
    <row r="46" spans="1:11">
      <c r="A46">
        <v>44</v>
      </c>
      <c r="B46" s="27">
        <f>(1-(p_HS1+p_HD))*B45+C45*p_S1H</f>
        <v>358.5266925519353</v>
      </c>
      <c r="C46" s="28">
        <f>B45*p_HS1+C45*(1-(p_S1S2_trtB+p_S1D+p_S1H))</f>
        <v>112.74389683616138</v>
      </c>
      <c r="D46" s="28">
        <f>C45*p_S1S2_trtB+D45*(1-p_S2D)</f>
        <v>282.60614576312696</v>
      </c>
      <c r="E46" s="28">
        <f>E45+B45*p_HD+C45*p_S1D+D45*p_S2D</f>
        <v>246.12326484877622</v>
      </c>
      <c r="F46" s="29">
        <f t="shared" si="0"/>
        <v>999.99999999999989</v>
      </c>
      <c r="H46" s="37">
        <f>B46*c_H+C46*(c_S1+c_trtB)+D46*(c_S2+c_trtB)</f>
        <v>10546671.71268617</v>
      </c>
      <c r="I46" s="38">
        <f>H46/((1+d_c)^A46)</f>
        <v>2872615.773589144</v>
      </c>
      <c r="J46" s="38">
        <f>B46*u_H+C46*u_S1+D46*u_S2+E46*u_D</f>
        <v>584.38768806061978</v>
      </c>
      <c r="K46" s="39">
        <f>J46/((1+d_e)^A46)</f>
        <v>159.1707162549643</v>
      </c>
    </row>
    <row r="47" spans="1:11">
      <c r="A47">
        <v>45</v>
      </c>
      <c r="B47" s="27">
        <f>(1-(p_HS1+p_HD))*B46+C46*p_S1H</f>
        <v>352.23171394078099</v>
      </c>
      <c r="C47" s="28">
        <f>B46*p_HS1+C46*(1-(p_S1S2_trtB+p_S1D+p_S1H))</f>
        <v>110.76434989066021</v>
      </c>
      <c r="D47" s="28">
        <f>C46*p_S1S2_trtB+D46*(1-p_S2D)</f>
        <v>283.89391984891932</v>
      </c>
      <c r="E47" s="28">
        <f>E46+B46*p_HD+C46*p_S1D+D46*p_S2D</f>
        <v>253.11001631963941</v>
      </c>
      <c r="F47" s="29">
        <f t="shared" si="0"/>
        <v>999.99999999999989</v>
      </c>
      <c r="H47" s="37">
        <f>B47*c_H+C47*(c_S1+c_trtB)+D47*(c_S2+c_trtB)</f>
        <v>10536487.131792527</v>
      </c>
      <c r="I47" s="38">
        <f>H47/((1+d_c)^A47)</f>
        <v>2786254.1564440355</v>
      </c>
      <c r="J47" s="38">
        <f>B47*u_H+C47*u_S1+D47*u_S2+E47*u_D</f>
        <v>577.25193628323575</v>
      </c>
      <c r="K47" s="39">
        <f>J47/((1+d_e)^A47)</f>
        <v>152.64770759615666</v>
      </c>
    </row>
    <row r="48" spans="1:11">
      <c r="A48">
        <v>46</v>
      </c>
      <c r="B48" s="27">
        <f>(1-(p_HS1+p_HD))*B47+C47*p_S1H</f>
        <v>346.04726198367536</v>
      </c>
      <c r="C48" s="28">
        <f>B47*p_HS1+C47*(1-(p_S1S2_trtB+p_S1D+p_S1H))</f>
        <v>108.81955964791109</v>
      </c>
      <c r="D48" s="28">
        <f>C47*p_S1S2_trtB+D47*(1-p_S2D)</f>
        <v>285.03533003917016</v>
      </c>
      <c r="E48" s="28">
        <f>E47+B47*p_HD+C47*p_S1D+D47*p_S2D</f>
        <v>260.09784832924333</v>
      </c>
      <c r="F48" s="29">
        <f t="shared" si="0"/>
        <v>1000</v>
      </c>
      <c r="H48" s="37">
        <f>B48*c_H+C48*(c_S1+c_trtB)+D48*(c_S2+c_trtB)</f>
        <v>10523016.279078605</v>
      </c>
      <c r="I48" s="38">
        <f>H48/((1+d_c)^A48)</f>
        <v>2701642.6628072145</v>
      </c>
      <c r="J48" s="38">
        <f>B48*u_H+C48*u_S1+D48*u_S2+E48*u_D</f>
        <v>570.17959673919381</v>
      </c>
      <c r="K48" s="39">
        <f>J48/((1+d_e)^A48)</f>
        <v>146.38592996148998</v>
      </c>
    </row>
    <row r="49" spans="1:11">
      <c r="A49">
        <v>47</v>
      </c>
      <c r="B49" s="27">
        <f>(1-(p_HS1+p_HD))*B48+C48*p_S1H</f>
        <v>339.97139606381722</v>
      </c>
      <c r="C49" s="28">
        <f>B48*p_HS1+C48*(1-(p_S1S2_trtB+p_S1D+p_S1H))</f>
        <v>106.90891585293173</v>
      </c>
      <c r="D49" s="28">
        <f>C48*p_S1S2_trtB+D48*(1-p_S2D)</f>
        <v>286.0353966567273</v>
      </c>
      <c r="E49" s="28">
        <f>E48+B48*p_HD+C48*p_S1D+D48*p_S2D</f>
        <v>267.08429142652369</v>
      </c>
      <c r="F49" s="29">
        <f t="shared" si="0"/>
        <v>999.99999999999989</v>
      </c>
      <c r="H49" s="37">
        <f>B49*c_H+C49*(c_S1+c_trtB)+D49*(c_S2+c_trtB)</f>
        <v>10506385.468015838</v>
      </c>
      <c r="I49" s="38">
        <f>H49/((1+d_c)^A49)</f>
        <v>2618808.6661343244</v>
      </c>
      <c r="J49" s="38">
        <f>B49*u_H+C49*u_S1+D49*u_S2+E49*u_D</f>
        <v>563.17078128187961</v>
      </c>
      <c r="K49" s="39">
        <f>J49/((1+d_e)^A49)</f>
        <v>140.37525341368917</v>
      </c>
    </row>
    <row r="50" spans="1:11">
      <c r="A50">
        <v>48</v>
      </c>
      <c r="B50" s="27">
        <f>(1-(p_HS1+p_HD))*B49+C49*p_S1H</f>
        <v>334.00220963757647</v>
      </c>
      <c r="C50" s="28">
        <f>B49*p_HS1+C49*(1-(p_S1S2_trtB+p_S1D+p_S1H))</f>
        <v>105.03181896554051</v>
      </c>
      <c r="D50" s="28">
        <f>C49*p_S1S2_trtB+D49*(1-p_S2D)</f>
        <v>286.89900335533639</v>
      </c>
      <c r="E50" s="28">
        <f>E49+B49*p_HD+C49*p_S1D+D49*p_S2D</f>
        <v>274.0669680415466</v>
      </c>
      <c r="F50" s="29">
        <f t="shared" si="0"/>
        <v>1000</v>
      </c>
      <c r="H50" s="37">
        <f>B50*c_H+C50*(c_S1+c_trtB)+D50*(c_S2+c_trtB)</f>
        <v>10486717.435638759</v>
      </c>
      <c r="I50" s="38">
        <f>H50/((1+d_c)^A50)</f>
        <v>2537773.0453150272</v>
      </c>
      <c r="J50" s="38">
        <f>B50*u_H+C50*u_S1+D50*u_S2+E50*u_D</f>
        <v>556.2255755394001</v>
      </c>
      <c r="K50" s="39">
        <f>J50/((1+d_e)^A50)</f>
        <v>134.60592233767443</v>
      </c>
    </row>
    <row r="51" spans="1:11">
      <c r="A51">
        <v>49</v>
      </c>
      <c r="B51" s="27">
        <f>(1-(p_HS1+p_HD))*B50+C50*p_S1H</f>
        <v>328.13782963624016</v>
      </c>
      <c r="C51" s="28">
        <f>B50*p_HS1+C50*(1-(p_S1S2_trtB+p_S1D+p_S1H))</f>
        <v>103.1876799722271</v>
      </c>
      <c r="D51" s="28">
        <f>C50*p_S1S2_trtB+D50*(1-p_S2D)</f>
        <v>287.63090048007876</v>
      </c>
      <c r="E51" s="28">
        <f>E50+B50*p_HD+C50*p_S1D+D50*p_S2D</f>
        <v>281.04358991145392</v>
      </c>
      <c r="F51" s="29">
        <f t="shared" si="0"/>
        <v>1000</v>
      </c>
      <c r="H51" s="37">
        <f>B51*c_H+C51*(c_S1+c_trtB)+D51*(c_S2+c_trtB)</f>
        <v>10464131.432242546</v>
      </c>
      <c r="I51" s="38">
        <f>H51/((1+d_c)^A51)</f>
        <v>2458550.7374513736</v>
      </c>
      <c r="J51" s="38">
        <f>B51*u_H+C51*u_S1+D51*u_S2+E51*u_D</f>
        <v>549.34403985544986</v>
      </c>
      <c r="K51" s="39">
        <f>J51/((1+d_e)^A51)</f>
        <v>129.06854267327287</v>
      </c>
    </row>
    <row r="52" spans="1:11">
      <c r="A52">
        <v>50</v>
      </c>
      <c r="B52" s="27">
        <f>(1-(p_HS1+p_HD))*B51+C51*p_S1H</f>
        <v>322.37641587826312</v>
      </c>
      <c r="C52" s="28">
        <f>B51*p_HS1+C51*(1-(p_S1S2_trtB+p_S1D+p_S1H))</f>
        <v>101.37592020132605</v>
      </c>
      <c r="D52" s="28">
        <f>C51*p_S1S2_trtB+D51*(1-p_S2D)</f>
        <v>288.23570834978216</v>
      </c>
      <c r="E52" s="28">
        <f>E51+B51*p_HD+C51*p_S1D+D51*p_S2D</f>
        <v>288.01195557062863</v>
      </c>
      <c r="F52" s="29">
        <f t="shared" si="0"/>
        <v>999.99999999999989</v>
      </c>
      <c r="H52" s="37">
        <f>B52*c_H+C52*(c_S1+c_trtB)+D52*(c_S2+c_trtB)</f>
        <v>10438743.30897297</v>
      </c>
      <c r="I52" s="38">
        <f>H52/((1+d_c)^A52)</f>
        <v>2381151.2528846576</v>
      </c>
      <c r="J52" s="38">
        <f>B52*u_H+C52*u_S1+D52*u_S2+E52*u_D</f>
        <v>542.52621020414881</v>
      </c>
      <c r="K52" s="39">
        <f>J52/((1+d_e)^A52)</f>
        <v>123.75406951907061</v>
      </c>
    </row>
    <row r="53" spans="1:11">
      <c r="A53">
        <v>51</v>
      </c>
      <c r="B53" s="27">
        <f>(1-(p_HS1+p_HD))*B52+C52*p_S1H</f>
        <v>316.71616049183802</v>
      </c>
      <c r="C53" s="28">
        <f>B52*p_HS1+C52*(1-(p_S1S2_trtB+p_S1D+p_S1H))</f>
        <v>99.595971141435655</v>
      </c>
      <c r="D53" s="28">
        <f>C52*p_S1S2_trtB+D52*(1-p_S2D)</f>
        <v>288.71792046314988</v>
      </c>
      <c r="E53" s="28">
        <f>E52+B52*p_HD+C52*p_S1D+D52*p_S2D</f>
        <v>294.96994790357638</v>
      </c>
      <c r="F53" s="29">
        <f t="shared" si="0"/>
        <v>1000</v>
      </c>
      <c r="H53" s="37">
        <f>B53*c_H+C53*(c_S1+c_trtB)+D53*(c_S2+c_trtB)</f>
        <v>10410665.603356279</v>
      </c>
      <c r="I53" s="38">
        <f>H53/((1+d_c)^A53)</f>
        <v>2305579.1548050856</v>
      </c>
      <c r="J53" s="38">
        <f>B53*u_H+C53*u_S1+D53*u_S2+E53*u_D</f>
        <v>535.77209907948964</v>
      </c>
      <c r="K53" s="39">
        <f>J53/((1+d_e)^A53)</f>
        <v>118.65379510082438</v>
      </c>
    </row>
    <row r="54" spans="1:11">
      <c r="A54">
        <v>52</v>
      </c>
      <c r="B54" s="27">
        <f>(1-(p_HS1+p_HD))*B53+C53*p_S1H</f>
        <v>311.1552873476042</v>
      </c>
      <c r="C54" s="28">
        <f>B53*p_HS1+C53*(1-(p_S1S2_trtB+p_S1D+p_S1H))</f>
        <v>97.847274263024957</v>
      </c>
      <c r="D54" s="28">
        <f>C53*p_S1S2_trtB+D53*(1-p_S2D)</f>
        <v>289.0819066303182</v>
      </c>
      <c r="E54" s="28">
        <f>E53+B53*p_HD+C53*p_S1D+D53*p_S2D</f>
        <v>301.91553175905261</v>
      </c>
      <c r="F54" s="29">
        <f t="shared" si="0"/>
        <v>1000</v>
      </c>
      <c r="H54" s="37">
        <f>B54*c_H+C54*(c_S1+c_trtB)+D54*(c_S2+c_trtB)</f>
        <v>10380007.622815542</v>
      </c>
      <c r="I54" s="38">
        <f>H54/((1+d_c)^A54)</f>
        <v>2231834.5056422274</v>
      </c>
      <c r="J54" s="38">
        <f>B54*u_H+C54*u_S1+D54*u_S2+E54*u_D</f>
        <v>529.08169636003197</v>
      </c>
      <c r="K54" s="39">
        <f>J54/((1+d_e)^A54)</f>
        <v>113.75933709764935</v>
      </c>
    </row>
    <row r="55" spans="1:11">
      <c r="A55">
        <v>53</v>
      </c>
      <c r="B55" s="27">
        <f>(1-(p_HS1+p_HD))*B54+C54*p_S1H</f>
        <v>305.69205150131637</v>
      </c>
      <c r="C55" s="28">
        <f>B54*p_HS1+C54*(1-(p_S1S2_trtB+p_S1D+p_S1H))</f>
        <v>96.129280843173049</v>
      </c>
      <c r="D55" s="28">
        <f>C54*p_S1S2_trtB+D54*(1-p_S2D)</f>
        <v>289.33191603151215</v>
      </c>
      <c r="E55" s="28">
        <f>E54+B54*p_HD+C54*p_S1D+D54*p_S2D</f>
        <v>308.84675162399839</v>
      </c>
      <c r="F55" s="29">
        <f t="shared" si="0"/>
        <v>1000</v>
      </c>
      <c r="H55" s="37">
        <f>B55*c_H+C55*(c_S1+c_trtB)+D55*(c_S2+c_trtB)</f>
        <v>10346875.526218915</v>
      </c>
      <c r="I55" s="38">
        <f>H55/((1+d_c)^A55)</f>
        <v>2159913.2823055265</v>
      </c>
      <c r="J55" s="38">
        <f>B55*u_H+C55*u_S1+D55*u_S2+E55*u_D</f>
        <v>522.45497014945227</v>
      </c>
      <c r="K55" s="39">
        <f>J55/((1+d_e)^A55)</f>
        <v>109.06262731902356</v>
      </c>
    </row>
    <row r="56" spans="1:11">
      <c r="A56">
        <v>54</v>
      </c>
      <c r="B56" s="27">
        <f>(1-(p_HS1+p_HD))*B55+C55*p_S1H</f>
        <v>300.32473864629958</v>
      </c>
      <c r="C56" s="28">
        <f>B55*p_HS1+C55*(1-(p_S1S2_trtB+p_S1D+p_S1H))</f>
        <v>94.441451793385454</v>
      </c>
      <c r="D56" s="28">
        <f>C55*p_S1S2_trtB+D55*(1-p_S2D)</f>
        <v>289.47208020443566</v>
      </c>
      <c r="E56" s="28">
        <f>E55+B55*p_HD+C55*p_S1D+D55*p_S2D</f>
        <v>315.76172935587931</v>
      </c>
      <c r="F56" s="29">
        <f t="shared" si="0"/>
        <v>1000</v>
      </c>
      <c r="H56" s="37">
        <f>B56*c_H+C56*(c_S1+c_trtB)+D56*(c_S2+c_trtB)</f>
        <v>10311372.403504349</v>
      </c>
      <c r="I56" s="38">
        <f>H56/((1+d_c)^A56)</f>
        <v>2089807.7622226998</v>
      </c>
      <c r="J56" s="38">
        <f>B56*u_H+C56*u_S1+D56*u_S2+E56*u_D</f>
        <v>515.89186759355653</v>
      </c>
      <c r="K56" s="39">
        <f>J56/((1+d_e)^A56)</f>
        <v>104.55590072551151</v>
      </c>
    </row>
    <row r="57" spans="1:11">
      <c r="A57">
        <v>55</v>
      </c>
      <c r="B57" s="27">
        <f>(1-(p_HS1+p_HD))*B56+C56*p_S1H</f>
        <v>295.05166457551724</v>
      </c>
      <c r="C57" s="28">
        <f>B56*p_HS1+C56*(1-(p_S1S2_trtB+p_S1D+p_S1H))</f>
        <v>92.783257490433797</v>
      </c>
      <c r="D57" s="28">
        <f>C56*p_S1S2_trtB+D56*(1-p_S2D)</f>
        <v>289.50641596199375</v>
      </c>
      <c r="E57" s="28">
        <f>E56+B56*p_HD+C56*p_S1D+D56*p_S2D</f>
        <v>322.6586619720552</v>
      </c>
      <c r="F57" s="29">
        <f t="shared" si="0"/>
        <v>1000</v>
      </c>
      <c r="H57" s="37">
        <f>B57*c_H+C57*(c_S1+c_trtB)+D57*(c_S2+c_trtB)</f>
        <v>10273598.353424234</v>
      </c>
      <c r="I57" s="38">
        <f>H57/((1+d_c)^A57)</f>
        <v>2021506.8820093141</v>
      </c>
      <c r="J57" s="38">
        <f>B57*u_H+C57*u_S1+D57*u_S2+E57*u_D</f>
        <v>509.39231567433944</v>
      </c>
      <c r="K57" s="39">
        <f>J57/((1+d_e)^A57)</f>
        <v>100.2316847859953</v>
      </c>
    </row>
    <row r="58" spans="1:11">
      <c r="A58">
        <v>56</v>
      </c>
      <c r="B58" s="27">
        <f>(1-(p_HS1+p_HD))*B57+C57*p_S1H</f>
        <v>289.87117465308472</v>
      </c>
      <c r="C58" s="28">
        <f>B57*p_HS1+C57*(1-(p_S1S2_trtB+p_S1D+p_S1H))</f>
        <v>91.154177610165476</v>
      </c>
      <c r="D58" s="28">
        <f>C57*p_S1S2_trtB+D57*(1-p_S2D)</f>
        <v>289.43882824191252</v>
      </c>
      <c r="E58" s="28">
        <f>E57+B57*p_HD+C57*p_S1D+D57*p_S2D</f>
        <v>329.53581949483726</v>
      </c>
      <c r="F58" s="29">
        <f t="shared" si="0"/>
        <v>999.99999999999989</v>
      </c>
      <c r="H58" s="37">
        <f>B58*c_H+C58*(c_S1+c_trtB)+D58*(c_S2+c_trtB)</f>
        <v>10233650.559452534</v>
      </c>
      <c r="I58" s="38">
        <f>H58/((1+d_c)^A58)</f>
        <v>1954996.570494687</v>
      </c>
      <c r="J58" s="38">
        <f>B58*u_H+C58*u_S1+D58*u_S2+E58*u_D</f>
        <v>502.95622198166507</v>
      </c>
      <c r="K58" s="39">
        <f>J58/((1+d_e)^A58)</f>
        <v>96.082789164116406</v>
      </c>
    </row>
    <row r="59" spans="1:11">
      <c r="A59">
        <v>57</v>
      </c>
      <c r="B59" s="27">
        <f>(1-(p_HS1+p_HD))*B58+C58*p_S1H</f>
        <v>284.78164329506171</v>
      </c>
      <c r="C59" s="28">
        <f>B58*p_HS1+C58*(1-(p_S1S2_trtB+p_S1D+p_S1H))</f>
        <v>89.55370096423141</v>
      </c>
      <c r="D59" s="28">
        <f>C58*p_S1S2_trtB+D58*(1-p_S2D)</f>
        <v>289.27311288978495</v>
      </c>
      <c r="E59" s="28">
        <f>E58+B58*p_HD+C58*p_S1D+D58*p_S2D</f>
        <v>336.39154285092189</v>
      </c>
      <c r="F59" s="29">
        <f t="shared" si="0"/>
        <v>1000</v>
      </c>
      <c r="H59" s="37">
        <f>B59*c_H+C59*(c_S1+c_trtB)+D59*(c_S2+c_trtB)</f>
        <v>10191623.363896037</v>
      </c>
      <c r="I59" s="38">
        <f>H59/((1+d_c)^A59)</f>
        <v>1890260.0577273341</v>
      </c>
      <c r="J59" s="38">
        <f>B59*u_H+C59*u_S1+D59*u_S2+E59*u_D</f>
        <v>496.58347546312768</v>
      </c>
      <c r="K59" s="39">
        <f>J59/((1+d_e)^A59)</f>
        <v>92.102295726569906</v>
      </c>
    </row>
    <row r="60" spans="1:11">
      <c r="A60">
        <v>58</v>
      </c>
      <c r="B60" s="27">
        <f>(1-(p_HS1+p_HD))*B59+C59*p_S1H</f>
        <v>279.78147345936083</v>
      </c>
      <c r="C60" s="28">
        <f>B59*p_HS1+C59*(1-(p_S1S2_trtB+p_S1D+p_S1H))</f>
        <v>87.981325339680438</v>
      </c>
      <c r="D60" s="28">
        <f>C59*p_S1S2_trtB+D59*(1-p_S2D)</f>
        <v>289.01295937704054</v>
      </c>
      <c r="E60" s="28">
        <f>E59+B59*p_HD+C59*p_S1D+D59*p_S2D</f>
        <v>343.22424182391819</v>
      </c>
      <c r="F60" s="29">
        <f t="shared" si="0"/>
        <v>1000</v>
      </c>
      <c r="H60" s="37">
        <f>B60*c_H+C60*(c_S1+c_trtB)+D60*(c_S2+c_trtB)</f>
        <v>10147608.340250425</v>
      </c>
      <c r="I60" s="38">
        <f>H60/((1+d_c)^A60)</f>
        <v>1827278.1614869812</v>
      </c>
      <c r="J60" s="38">
        <f>B60*u_H+C60*u_S1+D60*u_S2+E60*u_D</f>
        <v>490.27394715264143</v>
      </c>
      <c r="K60" s="39">
        <f>J60/((1+d_e)^A60)</f>
        <v>88.283548865853803</v>
      </c>
    </row>
    <row r="61" spans="1:11">
      <c r="A61">
        <v>59</v>
      </c>
      <c r="B61" s="27">
        <f>(1-(p_HS1+p_HD))*B60+C60*p_S1H</f>
        <v>274.8690961446124</v>
      </c>
      <c r="C61" s="28">
        <f>B60*p_HS1+C60*(1-(p_S1S2_trtB+p_S1D+p_S1H))</f>
        <v>86.436557341370047</v>
      </c>
      <c r="D61" s="28">
        <f>C60*p_S1S2_trtB+D60*(1-p_S2D)</f>
        <v>288.66195345530144</v>
      </c>
      <c r="E61" s="28">
        <f>E60+B60*p_HD+C60*p_S1D+D60*p_S2D</f>
        <v>350.03239305871614</v>
      </c>
      <c r="F61" s="29">
        <f t="shared" si="0"/>
        <v>1000.0000000000001</v>
      </c>
      <c r="H61" s="37">
        <f>B61*c_H+C61*(c_S1+c_trtB)+D61*(c_S2+c_trtB)</f>
        <v>10101694.363840956</v>
      </c>
      <c r="I61" s="38">
        <f>H61/((1+d_c)^A61)</f>
        <v>1766029.5527394409</v>
      </c>
      <c r="J61" s="38">
        <f>B61*u_H+C61*u_S1+D61*u_S2+E61*u_D</f>
        <v>484.02749087829068</v>
      </c>
      <c r="K61" s="39">
        <f>J61/((1+d_e)^A61)</f>
        <v>84.620146130055673</v>
      </c>
    </row>
    <row r="62" spans="1:11">
      <c r="A62">
        <v>60</v>
      </c>
      <c r="B62" s="27">
        <f>(1-(p_HS1+p_HD))*B61+C61*p_S1H</f>
        <v>270.04296989782813</v>
      </c>
      <c r="C62" s="28">
        <f>B61*p_HS1+C61*(1-(p_S1S2_trtB+p_S1D+p_S1H))</f>
        <v>84.918912237144184</v>
      </c>
      <c r="D62" s="28">
        <f>C61*p_S1S2_trtB+D61*(1-p_S2D)</f>
        <v>288.22357974855686</v>
      </c>
      <c r="E62" s="28">
        <f>E61+B61*p_HD+C61*p_S1D+D61*p_S2D</f>
        <v>356.81453811647089</v>
      </c>
      <c r="F62" s="29">
        <f t="shared" si="0"/>
        <v>1000</v>
      </c>
      <c r="H62" s="37">
        <f>B62*c_H+C62*(c_S1+c_trtB)+D62*(c_S2+c_trtB)</f>
        <v>10053967.680786699</v>
      </c>
      <c r="I62" s="38">
        <f>H62/((1+d_c)^A62)</f>
        <v>1706491.001385123</v>
      </c>
      <c r="J62" s="38">
        <f>B62*u_H+C62*u_S1+D62*u_S2+E62*u_D</f>
        <v>477.84394394996468</v>
      </c>
      <c r="K62" s="39">
        <f>J62/((1+d_e)^A62)</f>
        <v>81.105929152259407</v>
      </c>
    </row>
    <row r="63" spans="1:11">
      <c r="A63">
        <v>61</v>
      </c>
      <c r="B63" s="27">
        <f>(1-(p_HS1+p_HD))*B62+C62*p_S1H</f>
        <v>265.30158033070916</v>
      </c>
      <c r="C63" s="28">
        <f>B62*p_HS1+C62*(1-(p_S1S2_trtB+p_S1D+p_S1H))</f>
        <v>83.427913805729276</v>
      </c>
      <c r="D63" s="28">
        <f>C62*p_S1S2_trtB+D62*(1-p_S2D)</f>
        <v>287.70122428455659</v>
      </c>
      <c r="E63" s="28">
        <f>E62+B62*p_HD+C62*p_S1D+D62*p_S2D</f>
        <v>363.56928157900506</v>
      </c>
      <c r="F63" s="29">
        <f t="shared" si="0"/>
        <v>1000.0000000000001</v>
      </c>
      <c r="H63" s="37">
        <f>B63*c_H+C63*(c_S1+c_trtB)+D63*(c_S2+c_trtB)</f>
        <v>10004511.9753264</v>
      </c>
      <c r="I63" s="38">
        <f>H63/((1+d_c)^A63)</f>
        <v>1648637.6035712671</v>
      </c>
      <c r="J63" s="38">
        <f>B63*u_H+C63*u_S1+D63*u_S2+E63*u_D</f>
        <v>471.72312782728443</v>
      </c>
      <c r="K63" s="39">
        <f>J63/((1+d_e)^A63)</f>
        <v>77.734974872169502</v>
      </c>
    </row>
    <row r="64" spans="1:11">
      <c r="A64">
        <v>62</v>
      </c>
      <c r="B64" s="27">
        <f>(1-(p_HS1+p_HD))*B63+C63*p_S1H</f>
        <v>260.6434396444468</v>
      </c>
      <c r="C64" s="28">
        <f>B63*p_HS1+C63*(1-(p_S1S2_trtB+p_S1D+p_S1H))</f>
        <v>81.963094187300953</v>
      </c>
      <c r="D64" s="28">
        <f>C63*p_S1S2_trtB+D63*(1-p_S2D)</f>
        <v>287.09817696679187</v>
      </c>
      <c r="E64" s="28">
        <f>E63+B63*p_HD+C63*p_S1D+D63*p_S2D</f>
        <v>370.29528920146049</v>
      </c>
      <c r="F64" s="29">
        <f t="shared" si="0"/>
        <v>1000.0000000000001</v>
      </c>
      <c r="H64" s="37">
        <f>B64*c_H+C64*(c_S1+c_trtB)+D64*(c_S2+c_trtB)</f>
        <v>9953408.4355431832</v>
      </c>
      <c r="I64" s="38">
        <f>H64/((1+d_c)^A64)</f>
        <v>1592442.9917619217</v>
      </c>
      <c r="J64" s="38">
        <f>B64*u_H+C64*u_S1+D64*u_S2+E64*u_D</f>
        <v>465.66484876831851</v>
      </c>
      <c r="K64" s="39">
        <f>J64/((1+d_e)^A64)</f>
        <v>74.501587042581349</v>
      </c>
    </row>
    <row r="65" spans="1:11">
      <c r="A65">
        <v>63</v>
      </c>
      <c r="B65" s="27">
        <f>(1-(p_HS1+p_HD))*B64+C64*p_S1H</f>
        <v>256.06708616286659</v>
      </c>
      <c r="C65" s="28">
        <f>B64*p_HS1+C64*(1-(p_S1S2_trtB+p_S1D+p_S1H))</f>
        <v>80.523993736674555</v>
      </c>
      <c r="D65" s="28">
        <f>C64*p_S1S2_trtB+D64*(1-p_S2D)</f>
        <v>286.41763398840442</v>
      </c>
      <c r="E65" s="28">
        <f>E64+B64*p_HD+C64*p_S1D+D64*p_S2D</f>
        <v>376.99128611205452</v>
      </c>
      <c r="F65" s="29">
        <f t="shared" si="0"/>
        <v>1000</v>
      </c>
      <c r="H65" s="37">
        <f>B65*c_H+C65*(c_S1+c_trtB)+D65*(c_S2+c_trtB)</f>
        <v>9900735.8175245244</v>
      </c>
      <c r="I65" s="38">
        <f>H65/((1+d_c)^A65)</f>
        <v>1537879.528688008</v>
      </c>
      <c r="J65" s="38">
        <f>B65*u_H+C65*u_S1+D65*u_S2+E65*u_D</f>
        <v>459.66889845957473</v>
      </c>
      <c r="K65" s="39">
        <f>J65/((1+d_e)^A65)</f>
        <v>71.400288013370741</v>
      </c>
    </row>
    <row r="66" spans="1:11">
      <c r="A66">
        <v>64</v>
      </c>
      <c r="B66" s="27">
        <f>(1-(p_HS1+p_HD))*B65+C65*p_S1H</f>
        <v>251.57108387376965</v>
      </c>
      <c r="C66" s="28">
        <f>B65*p_HS1+C65*(1-(p_S1S2_trtB+p_S1D+p_S1H))</f>
        <v>79.110160879073135</v>
      </c>
      <c r="D66" s="28">
        <f>C65*p_S1S2_trtB+D65*(1-p_S2D)</f>
        <v>285.66270018933318</v>
      </c>
      <c r="E66" s="28">
        <f>E65+B65*p_HD+C65*p_S1D+D65*p_S2D</f>
        <v>383.65605505782412</v>
      </c>
      <c r="F66" s="29">
        <f t="shared" si="0"/>
        <v>1000.0000000000001</v>
      </c>
      <c r="H66" s="37">
        <f>B66*c_H+C66*(c_S1+c_trtB)+D66*(c_S2+c_trtB)</f>
        <v>9846570.5079931114</v>
      </c>
      <c r="I66" s="38">
        <f>H66/((1+d_c)^A66)</f>
        <v>1484918.4862321948</v>
      </c>
      <c r="J66" s="38">
        <f>B66*u_H+C66*u_S1+D66*u_S2+E66*u_D</f>
        <v>453.73505462774108</v>
      </c>
      <c r="K66" s="39">
        <f>J66/((1+d_e)^A66)</f>
        <v>68.425810785732182</v>
      </c>
    </row>
    <row r="67" spans="1:11">
      <c r="A67">
        <v>65</v>
      </c>
      <c r="B67" s="27">
        <f>(1-(p_HS1+p_HD))*B66+C66*p_S1H</f>
        <v>247.15402197832685</v>
      </c>
      <c r="C67" s="28">
        <f>B66*p_HS1+C66*(1-(p_S1S2_trtB+p_S1D+p_S1H))</f>
        <v>77.721151968428074</v>
      </c>
      <c r="D67" s="28">
        <f>C66*p_S1S2_trtB+D66*(1-p_S2D)</f>
        <v>284.83639135797978</v>
      </c>
      <c r="E67" s="28">
        <f>E66+B66*p_HD+C66*p_S1D+D66*p_S2D</f>
        <v>390.28843469526538</v>
      </c>
      <c r="F67" s="29">
        <f t="shared" si="0"/>
        <v>1000</v>
      </c>
      <c r="H67" s="37">
        <f>B67*c_H+C67*(c_S1+c_trtB)+D67*(c_S2+c_trtB)</f>
        <v>9790986.5854433645</v>
      </c>
      <c r="I67" s="38">
        <f>H67/((1+d_c)^A67)</f>
        <v>1433530.2102396004</v>
      </c>
      <c r="J67" s="38">
        <f>B67*u_H+C67*u_S1+D67*u_S2+E67*u_D</f>
        <v>447.86308163363782</v>
      </c>
      <c r="K67" s="39">
        <f>J67/((1+d_e)^A67)</f>
        <v>65.573091329462926</v>
      </c>
    </row>
    <row r="68" spans="1:11">
      <c r="A68">
        <v>66</v>
      </c>
      <c r="B68" s="27">
        <f>(1-(p_HS1+p_HD))*B67+C67*p_S1H</f>
        <v>242.81451444838484</v>
      </c>
      <c r="C68" s="28">
        <f>B67*p_HS1+C67*(1-(p_S1S2_trtB+p_S1D+p_S1H))</f>
        <v>76.356531148167505</v>
      </c>
      <c r="D68" s="28">
        <f>C67*p_S1S2_trtB+D67*(1-p_S2D)</f>
        <v>283.94163647864673</v>
      </c>
      <c r="E68" s="28">
        <f>E67+B67*p_HD+C67*p_S1D+D67*p_S2D</f>
        <v>396.88731792480104</v>
      </c>
      <c r="F68" s="29">
        <f t="shared" ref="F68:F77" si="1">SUM(B68:E68)</f>
        <v>1000</v>
      </c>
      <c r="H68" s="37">
        <f>B68*c_H+C68*(c_S1+c_trtB)+D68*(c_S2+c_trtB)</f>
        <v>9734055.8798177261</v>
      </c>
      <c r="I68" s="38">
        <f>H68/((1+d_c)^A68)</f>
        <v>1383684.2721853226</v>
      </c>
      <c r="J68" s="38">
        <f>B68*u_H+C68*u_S1+D68*u_S2+E68*u_D</f>
        <v>442.05273104883383</v>
      </c>
      <c r="K68" s="39">
        <f>J68/((1+d_e)^A68)</f>
        <v>62.837261156168076</v>
      </c>
    </row>
    <row r="69" spans="1:11">
      <c r="A69">
        <v>67</v>
      </c>
      <c r="B69" s="27">
        <f>(1-(p_HS1+p_HD))*B68+C68*p_S1H</f>
        <v>238.55119959154476</v>
      </c>
      <c r="C69" s="28">
        <f>B68*p_HS1+C68*(1-(p_S1S2_trtB+p_S1D+p_S1H))</f>
        <v>75.01587021444908</v>
      </c>
      <c r="D69" s="28">
        <f>C68*p_S1S2_trtB+D68*(1-p_S2D)</f>
        <v>282.98127992597313</v>
      </c>
      <c r="E69" s="28">
        <f>E68+B68*p_HD+C68*p_S1D+D68*p_S2D</f>
        <v>403.45165026803318</v>
      </c>
      <c r="F69" s="29">
        <f t="shared" si="1"/>
        <v>1000.0000000000001</v>
      </c>
      <c r="H69" s="37">
        <f>B69*c_H+C69*(c_S1+c_trtB)+D69*(c_S2+c_trtB)</f>
        <v>9675848.0307559706</v>
      </c>
      <c r="I69" s="38">
        <f>H69/((1+d_c)^A69)</f>
        <v>1335349.6085731778</v>
      </c>
      <c r="J69" s="38">
        <f>B69*u_H+C69*u_S1+D69*u_S2+E69*u_D</f>
        <v>436.30374221536812</v>
      </c>
      <c r="K69" s="39">
        <f>J69/((1+d_e)^A69)</f>
        <v>60.213640141347362</v>
      </c>
    </row>
    <row r="70" spans="1:11">
      <c r="A70">
        <v>68</v>
      </c>
      <c r="B70" s="27">
        <f>(1-(p_HS1+p_HD))*B69+C69*p_S1H</f>
        <v>234.36273962387736</v>
      </c>
      <c r="C70" s="28">
        <f>B69*p_HS1+C69*(1-(p_S1S2_trtB+p_S1D+p_S1H))</f>
        <v>73.698748481794041</v>
      </c>
      <c r="D70" s="28">
        <f>C69*p_S1S2_trtB+D69*(1-p_S2D)</f>
        <v>281.95808360756746</v>
      </c>
      <c r="E70" s="28">
        <f>E69+B69*p_HD+C69*p_S1D+D69*p_S2D</f>
        <v>409.98042828676131</v>
      </c>
      <c r="F70" s="29">
        <f t="shared" si="1"/>
        <v>1000.0000000000002</v>
      </c>
      <c r="H70" s="37">
        <f>B70*c_H+C70*(c_S1+c_trtB)+D70*(c_S2+c_trtB)</f>
        <v>9616430.5444501434</v>
      </c>
      <c r="I70" s="38">
        <f>H70/((1+d_c)^A70)</f>
        <v>1288494.6488867572</v>
      </c>
      <c r="J70" s="38">
        <f>B70*u_H+C70*u_S1+D70*u_S2+E70*u_D</f>
        <v>430.61584278900659</v>
      </c>
      <c r="K70" s="39">
        <f>J70/((1+d_e)^A70)</f>
        <v>57.697729588418881</v>
      </c>
    </row>
    <row r="71" spans="1:11">
      <c r="A71">
        <v>69</v>
      </c>
      <c r="B71" s="27">
        <f>(1-(p_HS1+p_HD))*B70+C70*p_S1H</f>
        <v>230.24782025014028</v>
      </c>
      <c r="C71" s="28">
        <f>B70*p_HS1+C70*(1-(p_S1S2_trtB+p_S1D+p_S1H))</f>
        <v>72.404752651080457</v>
      </c>
      <c r="D71" s="28">
        <f>C70*p_S1S2_trtB+D70*(1-p_S2D)</f>
        <v>280.87472905600941</v>
      </c>
      <c r="E71" s="28">
        <f>E70+B70*p_HD+C70*p_S1D+D70*p_S2D</f>
        <v>416.47269804277005</v>
      </c>
      <c r="F71" s="29">
        <f t="shared" si="1"/>
        <v>1000.0000000000002</v>
      </c>
      <c r="H71" s="37">
        <f>B71*c_H+C71*(c_S1+c_trtB)+D71*(c_S2+c_trtB)</f>
        <v>9555868.8491369113</v>
      </c>
      <c r="I71" s="38">
        <f>H71/((1+d_c)^A71)</f>
        <v>1243087.4328636583</v>
      </c>
      <c r="J71" s="38">
        <f>B71*u_H+C71*u_S1+D71*u_S2+E71*u_D</f>
        <v>424.98874926645533</v>
      </c>
      <c r="K71" s="39">
        <f>J71/((1+d_e)^A71)</f>
        <v>55.285205527835487</v>
      </c>
    </row>
    <row r="72" spans="1:11">
      <c r="A72">
        <v>70</v>
      </c>
      <c r="B72" s="27">
        <f>(1-(p_HS1+p_HD))*B71+C71*p_S1H</f>
        <v>226.20515025136584</v>
      </c>
      <c r="C72" s="28">
        <f>B71*p_HS1+C71*(1-(p_S1S2_trtB+p_S1D+p_S1H))</f>
        <v>71.133476679854283</v>
      </c>
      <c r="D72" s="28">
        <f>C71*p_S1S2_trtB+D71*(1-p_S2D)</f>
        <v>279.73381947136727</v>
      </c>
      <c r="E72" s="28">
        <f>E71+B71*p_HD+C71*p_S1D+D71*p_S2D</f>
        <v>422.92755359741284</v>
      </c>
      <c r="F72" s="29">
        <f t="shared" si="1"/>
        <v>1000.0000000000002</v>
      </c>
      <c r="H72" s="37">
        <f>B72*c_H+C72*(c_S1+c_trtB)+D72*(c_S2+c_trtB)</f>
        <v>9494226.3492585383</v>
      </c>
      <c r="I72" s="38">
        <f>H72/((1+d_c)^A72)</f>
        <v>1199095.7178164651</v>
      </c>
      <c r="J72" s="38">
        <f>B72*u_H+C72*u_S1+D72*u_S2+E72*u_D</f>
        <v>419.42216749694018</v>
      </c>
      <c r="K72" s="39">
        <f>J72/((1+d_e)^A72)</f>
        <v>52.971912244556691</v>
      </c>
    </row>
    <row r="73" spans="1:11">
      <c r="A73">
        <v>71</v>
      </c>
      <c r="B73" s="27">
        <f>(1-(p_HS1+p_HD))*B72+C72*p_S1H</f>
        <v>222.23346107968996</v>
      </c>
      <c r="C73" s="28">
        <f>B72*p_HS1+C72*(1-(p_S1S2_trtB+p_S1D+p_S1H))</f>
        <v>69.884521654917435</v>
      </c>
      <c r="D73" s="28">
        <f>C72*p_S1S2_trtB+D72*(1-p_S2D)</f>
        <v>278.53788171535257</v>
      </c>
      <c r="E73" s="28">
        <f>E72+B72*p_HD+C72*p_S1D+D72*p_S2D</f>
        <v>429.34413555004033</v>
      </c>
      <c r="F73" s="29">
        <f t="shared" si="1"/>
        <v>1000.0000000000002</v>
      </c>
      <c r="H73" s="37">
        <f>B73*c_H+C73*(c_S1+c_trtB)+D73*(c_S2+c_trtB)</f>
        <v>9431564.4783228487</v>
      </c>
      <c r="I73" s="38">
        <f>H73/((1+d_c)^A73)</f>
        <v>1156487.0766794691</v>
      </c>
      <c r="J73" s="38">
        <f>B73*u_H+C73*u_S1+D73*u_S2+E73*u_D</f>
        <v>413.91579317855434</v>
      </c>
      <c r="K73" s="39">
        <f>J73/((1+d_e)^A73)</f>
        <v>50.753856027250727</v>
      </c>
    </row>
    <row r="74" spans="1:11">
      <c r="A74">
        <v>72</v>
      </c>
      <c r="B74" s="27">
        <f>(1-(p_HS1+p_HD))*B73+C73*p_S1H</f>
        <v>218.33150646029495</v>
      </c>
      <c r="C74" s="28">
        <f>B73*p_HS1+C73*(1-(p_S1S2_trtB+p_S1D+p_S1H))</f>
        <v>68.657495667153</v>
      </c>
      <c r="D74" s="28">
        <f>C73*p_S1S2_trtB+D73*(1-p_S2D)</f>
        <v>277.2893682582083</v>
      </c>
      <c r="E74" s="28">
        <f>E73+B73*p_HD+C73*p_S1D+D73*p_S2D</f>
        <v>435.72162961434407</v>
      </c>
      <c r="F74" s="29">
        <f t="shared" si="1"/>
        <v>1000.0000000000002</v>
      </c>
      <c r="H74" s="37">
        <f>B74*c_H+C74*(c_S1+c_trtB)+D74*(c_S2+c_trtB)</f>
        <v>9367942.7504920233</v>
      </c>
      <c r="I74" s="38">
        <f>H74/((1+d_c)^A74)</f>
        <v>1115228.9874181801</v>
      </c>
      <c r="J74" s="38">
        <f>B74*u_H+C74*u_S1+D74*u_S2+E74*u_D</f>
        <v>408.46931233976386</v>
      </c>
      <c r="K74" s="39">
        <f>J74/((1+d_e)^A74)</f>
        <v>48.627199132717749</v>
      </c>
    </row>
    <row r="75" spans="1:11">
      <c r="A75">
        <v>73</v>
      </c>
      <c r="B75" s="27">
        <f>(1-(p_HS1+p_HD))*B74+C74*p_S1H</f>
        <v>214.49806200034146</v>
      </c>
      <c r="C75" s="28">
        <f>B74*p_HS1+C74*(1-(p_S1S2_trtB+p_S1D+p_S1H))</f>
        <v>67.452013688548192</v>
      </c>
      <c r="D75" s="28">
        <f>C74*p_S1S2_trtB+D74*(1-p_S2D)</f>
        <v>275.99065907940383</v>
      </c>
      <c r="E75" s="28">
        <f>E74+B74*p_HD+C74*p_S1D+D74*p_S2D</f>
        <v>442.05926523170683</v>
      </c>
      <c r="F75" s="29">
        <f t="shared" si="1"/>
        <v>1000.0000000000003</v>
      </c>
      <c r="H75" s="37">
        <f>B75*c_H+C75*(c_S1+c_trtB)+D75*(c_S2+c_trtB)</f>
        <v>9303418.8109293096</v>
      </c>
      <c r="I75" s="38">
        <f>H75/((1+d_c)^A75)</f>
        <v>1075288.9143991594</v>
      </c>
      <c r="J75" s="38">
        <f>B75*u_H+C75*u_S1+D75*u_S2+E75*u_D</f>
        <v>403.08240180645453</v>
      </c>
      <c r="K75" s="39">
        <f>J75/((1+d_e)^A75)</f>
        <v>46.588253959145725</v>
      </c>
    </row>
    <row r="76" spans="1:11">
      <c r="A76">
        <v>74</v>
      </c>
      <c r="B76" s="27">
        <f>(1-(p_HS1+p_HD))*B75+C75*p_S1H</f>
        <v>210.73192480476681</v>
      </c>
      <c r="C76" s="28">
        <f>B75*p_HS1+C75*(1-(p_S1S2_trtB+p_S1D+p_S1H))</f>
        <v>66.267697451376563</v>
      </c>
      <c r="D76" s="28">
        <f>C75*p_S1S2_trtB+D75*(1-p_S2D)</f>
        <v>274.6440635231844</v>
      </c>
      <c r="E76" s="28">
        <f>E75+B75*p_HD+C75*p_S1D+D75*p_S2D</f>
        <v>448.35631422067257</v>
      </c>
      <c r="F76" s="29">
        <f t="shared" si="1"/>
        <v>1000.0000000000005</v>
      </c>
      <c r="H76" s="37">
        <f>B76*c_H+C76*(c_S1+c_trtB)+D76*(c_S2+c_trtB)</f>
        <v>9238048.4849320985</v>
      </c>
      <c r="I76" s="38">
        <f>H76/((1+d_c)^A76)</f>
        <v>1036634.3822805013</v>
      </c>
      <c r="J76" s="38">
        <f>B76*u_H+C76*u_S1+D76*u_S2+E76*u_D</f>
        <v>397.75472965489143</v>
      </c>
      <c r="K76" s="39">
        <f>J76/((1+d_e)^A76)</f>
        <v>44.633477421933755</v>
      </c>
    </row>
    <row r="77" spans="1:11">
      <c r="A77">
        <v>75</v>
      </c>
      <c r="B77" s="27">
        <f>(1-(p_HS1+p_HD))*B76+C76*p_S1H</f>
        <v>207.03191309882882</v>
      </c>
      <c r="C77" s="28">
        <f>B76*p_HS1+C76*(1-(p_S1S2_trtB+p_S1D+p_S1H))</f>
        <v>65.104175329501544</v>
      </c>
      <c r="D77" s="28">
        <f>C76*p_S1S2_trtB+D76*(1-p_S2D)</f>
        <v>273.25182211000214</v>
      </c>
      <c r="E77" s="28">
        <f>E76+B76*p_HD+C76*p_S1D+D76*p_S2D</f>
        <v>454.61208946166784</v>
      </c>
      <c r="F77" s="29">
        <f t="shared" si="1"/>
        <v>1000.0000000000005</v>
      </c>
      <c r="H77" s="37">
        <f>B77*c_H+C77*(c_S1+c_trtB)+D77*(c_S2+c_trtB)</f>
        <v>9171885.8258792441</v>
      </c>
      <c r="I77" s="38">
        <f>H77/((1+d_c)^A77)</f>
        <v>999233.04294828966</v>
      </c>
      <c r="J77" s="38">
        <f>B77*u_H+C77*u_S1+D77*u_S2+E77*u_D</f>
        <v>392.48595565095604</v>
      </c>
      <c r="K77" s="39">
        <f>J77/((1+d_e)^A77)</f>
        <v>42.759465525943384</v>
      </c>
    </row>
    <row r="79" spans="1:11">
      <c r="G79" t="s">
        <v>78</v>
      </c>
      <c r="H79" s="33">
        <f>SUM(H3:H77)</f>
        <v>707005576.71132672</v>
      </c>
      <c r="I79" s="33">
        <f t="shared" ref="I79:K79" si="2">SUM(I3:I77)</f>
        <v>259579190.10289904</v>
      </c>
      <c r="J79" s="33">
        <f t="shared" si="2"/>
        <v>48215.011306447966</v>
      </c>
      <c r="K79" s="33">
        <f t="shared" si="2"/>
        <v>22026.313636808572</v>
      </c>
    </row>
    <row r="80" spans="1:11">
      <c r="G80" t="s">
        <v>79</v>
      </c>
      <c r="H80" s="33">
        <f>H79/$B$2</f>
        <v>707005.57671132672</v>
      </c>
      <c r="I80" s="33">
        <f t="shared" ref="I80:K80" si="3">I79/$B$2</f>
        <v>259579.19010289904</v>
      </c>
      <c r="J80" s="33">
        <f t="shared" si="3"/>
        <v>48.21501130644797</v>
      </c>
      <c r="K80" s="33">
        <f t="shared" si="3"/>
        <v>22.026313636808574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CF78-87B7-40E9-A9B0-EC0EBA7A83C3}">
  <dimension ref="A1:L80"/>
  <sheetViews>
    <sheetView topLeftCell="E64" zoomScale="81" workbookViewId="0">
      <selection activeCell="H2" sqref="H2:K77"/>
    </sheetView>
  </sheetViews>
  <sheetFormatPr defaultRowHeight="14.4"/>
  <cols>
    <col min="1" max="1" width="12.88671875" customWidth="1"/>
    <col min="8" max="8" width="15.109375" style="33" customWidth="1"/>
    <col min="9" max="9" width="13.77734375" style="33" bestFit="1" customWidth="1"/>
    <col min="10" max="12" width="8.88671875" style="33"/>
  </cols>
  <sheetData>
    <row r="1" spans="1:11">
      <c r="A1" t="s">
        <v>71</v>
      </c>
      <c r="B1" t="s">
        <v>6</v>
      </c>
      <c r="C1" t="s">
        <v>7</v>
      </c>
      <c r="D1" t="s">
        <v>8</v>
      </c>
      <c r="E1" t="s">
        <v>9</v>
      </c>
      <c r="F1" t="s">
        <v>72</v>
      </c>
      <c r="H1" s="33" t="s">
        <v>74</v>
      </c>
      <c r="I1" s="33" t="s">
        <v>75</v>
      </c>
      <c r="J1" s="33" t="s">
        <v>76</v>
      </c>
      <c r="K1" s="33" t="s">
        <v>77</v>
      </c>
    </row>
    <row r="2" spans="1:11">
      <c r="A2" t="s">
        <v>73</v>
      </c>
      <c r="B2" s="24">
        <v>1000</v>
      </c>
      <c r="C2" s="25">
        <v>0</v>
      </c>
      <c r="D2" s="25">
        <v>0</v>
      </c>
      <c r="E2" s="25">
        <v>0</v>
      </c>
      <c r="F2" s="26">
        <v>1000</v>
      </c>
      <c r="H2" s="34"/>
      <c r="I2" s="35"/>
      <c r="J2" s="35"/>
      <c r="K2" s="36"/>
    </row>
    <row r="3" spans="1:11">
      <c r="A3">
        <v>1</v>
      </c>
      <c r="B3" s="27">
        <f>(1-(p_HS1+p_HD))*B2+C2*p_S1H</f>
        <v>858.70997509239089</v>
      </c>
      <c r="C3" s="28">
        <f>B2*p_HS1+C2*(1-(p_S1S2_trtB+p_S1D+p_S1H))</f>
        <v>139.29202357494219</v>
      </c>
      <c r="D3" s="28">
        <f>C2*p_S1S2_trtB+D2*(1-p_S2D)</f>
        <v>0</v>
      </c>
      <c r="E3" s="28">
        <f>E2+B2*p_HD+C2*p_S1D+D2*p_S2D</f>
        <v>1.998001332666921</v>
      </c>
      <c r="F3" s="29">
        <f>SUM(B3:E3)</f>
        <v>1000</v>
      </c>
      <c r="H3" s="37">
        <f>B3*c_H+C3*(c_S1+c_trtB+c_trtA)+D3*(c_S2+c_trtB+c_trtA)</f>
        <v>5756888.6338581052</v>
      </c>
      <c r="I3" s="38">
        <f>H3/((1+d_c)^A3)</f>
        <v>5589212.2658816557</v>
      </c>
      <c r="J3" s="38">
        <f>B3*u_H+C3*u_trtA+D3*u_S2+E3*u_D</f>
        <v>991.03739748858595</v>
      </c>
      <c r="K3" s="39">
        <f>J3/((1+d_e)^A3)</f>
        <v>962.1722305714427</v>
      </c>
    </row>
    <row r="4" spans="1:11">
      <c r="A4">
        <v>2</v>
      </c>
      <c r="B4" s="27">
        <f>(1-(p_HS1+p_HD))*B3+C3*p_S1H</f>
        <v>792.18996194649935</v>
      </c>
      <c r="C4" s="28">
        <f>B3*p_HS1+C3*(1-(p_S1S2_trtB+p_S1D+p_S1H))</f>
        <v>194.75839605190197</v>
      </c>
      <c r="D4" s="28">
        <f>C3*p_S1S2_trtB+D3*(1-p_S2D)</f>
        <v>8.5046871022973338</v>
      </c>
      <c r="E4" s="28">
        <f>E3+B3*p_HD+C3*p_S1D+D3*p_S2D</f>
        <v>4.5469548993012951</v>
      </c>
      <c r="F4" s="29">
        <f t="shared" ref="F4:F67" si="0">SUM(B4:E4)</f>
        <v>1000</v>
      </c>
      <c r="H4" s="37">
        <f>B4*c_H+C4*(c_S1+c_trtB+c_trtA)+D4*(c_S2+c_trtB+c_trtA)</f>
        <v>7572560.8934900491</v>
      </c>
      <c r="I4" s="38">
        <f>H4/((1+d_c)^A4)</f>
        <v>7137864.9198699687</v>
      </c>
      <c r="J4" s="38">
        <f>B4*u_H+C4*u_trtA+D4*u_S2+E4*u_D</f>
        <v>981.46278174695487</v>
      </c>
      <c r="K4" s="39">
        <f>J4/((1+d_e)^A4)</f>
        <v>925.12280304171452</v>
      </c>
    </row>
    <row r="5" spans="1:11">
      <c r="A5">
        <v>3</v>
      </c>
      <c r="B5" s="27">
        <f>(1-(p_HS1+p_HD))*B4+C4*p_S1H</f>
        <v>756.89288010148812</v>
      </c>
      <c r="C5" s="28">
        <f>B4*p_HS1+C4*(1-(p_S1S2_trtB+p_S1D+p_S1H))</f>
        <v>215.41635843843324</v>
      </c>
      <c r="D5" s="28">
        <f>C4*p_S1S2_trtB+D4*(1-p_S2D)</f>
        <v>20.227554147366085</v>
      </c>
      <c r="E5" s="28">
        <f>E4+B4*p_HD+C4*p_S1D+D4*p_S2D</f>
        <v>7.4632073127125604</v>
      </c>
      <c r="F5" s="29">
        <f t="shared" si="0"/>
        <v>1000</v>
      </c>
      <c r="H5" s="37">
        <f>B5*c_H+C5*(c_S1+c_trtB+c_trtA)+D5*(c_S2+c_trtB+c_trtA)</f>
        <v>8569962.3208121844</v>
      </c>
      <c r="I5" s="38">
        <f>H5/((1+d_c)^A5)</f>
        <v>7842729.5388621166</v>
      </c>
      <c r="J5" s="38">
        <f>B5*u_H+C5*u_trtA+D5*u_S2+E5*u_D</f>
        <v>971.65219769168277</v>
      </c>
      <c r="K5" s="39">
        <f>J5/((1+d_e)^A5)</f>
        <v>889.1994045097108</v>
      </c>
    </row>
    <row r="6" spans="1:11">
      <c r="A6">
        <v>4</v>
      </c>
      <c r="B6" s="27">
        <f>(1-(p_HS1+p_HD))*B5+C5*p_S1H</f>
        <v>734.71119866143408</v>
      </c>
      <c r="C6" s="28">
        <f>B5*p_HS1+C5*(1-(p_S1S2_trtB+p_S1D+p_S1H))</f>
        <v>221.64456393902202</v>
      </c>
      <c r="D6" s="28">
        <f>C5*p_S1S2_trtB+D5*(1-p_S2D)</f>
        <v>32.9795962962761</v>
      </c>
      <c r="E6" s="28">
        <f>E5+B5*p_HD+C5*p_S1D+D5*p_S2D</f>
        <v>10.664641103267801</v>
      </c>
      <c r="F6" s="29">
        <f t="shared" si="0"/>
        <v>1000</v>
      </c>
      <c r="H6" s="37">
        <f>B6*c_H+C6*(c_S1+c_trtB+c_trtA)+D6*(c_S2+c_trtB+c_trtA)</f>
        <v>9216298.6034055501</v>
      </c>
      <c r="I6" s="38">
        <f>H6/((1+d_c)^A6)</f>
        <v>8188561.9388492843</v>
      </c>
      <c r="J6" s="38">
        <f>B6*u_H+C6*u_trtA+D6*u_S2+E6*u_D</f>
        <v>961.76333255164309</v>
      </c>
      <c r="K6" s="39">
        <f>J6/((1+d_e)^A6)</f>
        <v>854.51426413236447</v>
      </c>
    </row>
    <row r="7" spans="1:11">
      <c r="A7">
        <v>5</v>
      </c>
      <c r="B7" s="27">
        <f>(1-(p_HS1+p_HD))*B6+C6*p_S1H</f>
        <v>718.11417545402878</v>
      </c>
      <c r="C7" s="28">
        <f>B6*p_HS1+C6*(1-(p_S1S2_trtB+p_S1D+p_S1H))</f>
        <v>221.91490029383993</v>
      </c>
      <c r="D7" s="28">
        <f>C6*p_S1S2_trtB+D6*(1-p_S2D)</f>
        <v>45.859403685605699</v>
      </c>
      <c r="E7" s="28">
        <f>E6+B6*p_HD+C6*p_S1D+D6*p_S2D</f>
        <v>14.111520566525616</v>
      </c>
      <c r="F7" s="29">
        <f t="shared" si="0"/>
        <v>1000.0000000000001</v>
      </c>
      <c r="H7" s="37">
        <f>B7*c_H+C7*(c_S1+c_trtB+c_trtA)+D7*(c_S2+c_trtB+c_trtA)</f>
        <v>9706136.6068536434</v>
      </c>
      <c r="I7" s="38">
        <f>H7/((1+d_c)^A7)</f>
        <v>8372598.6995046567</v>
      </c>
      <c r="J7" s="38">
        <f>B7*u_H+C7*u_trtA+D7*u_S2+E7*u_D</f>
        <v>951.86303257597956</v>
      </c>
      <c r="K7" s="39">
        <f>J7/((1+d_e)^A7)</f>
        <v>821.08541343058971</v>
      </c>
    </row>
    <row r="8" spans="1:11">
      <c r="A8">
        <v>6</v>
      </c>
      <c r="B8" s="27">
        <f>(1-(p_HS1+p_HD))*B7+C7*p_S1H</f>
        <v>703.96851513617582</v>
      </c>
      <c r="C8" s="28">
        <f>B7*p_HS1+C7*(1-(p_S1S2_trtB+p_S1D+p_S1H))</f>
        <v>219.74891167303943</v>
      </c>
      <c r="D8" s="28">
        <f>C7*p_S1S2_trtB+D7*(1-p_S2D)</f>
        <v>58.500679599833838</v>
      </c>
      <c r="E8" s="28">
        <f>E7+B7*p_HD+C7*p_S1D+D7*p_S2D</f>
        <v>17.781893590950965</v>
      </c>
      <c r="F8" s="29">
        <f t="shared" si="0"/>
        <v>1000</v>
      </c>
      <c r="H8" s="37">
        <f>B8*c_H+C8*(c_S1+c_trtB+c_trtA)+D8*(c_S2+c_trtB+c_trtA)</f>
        <v>10120682.652783848</v>
      </c>
      <c r="I8" s="38">
        <f>H8/((1+d_c)^A8)</f>
        <v>8475912.3885978367</v>
      </c>
      <c r="J8" s="38">
        <f>B8*u_H+C8*u_trtA+D8*u_S2+E8*u_D</f>
        <v>941.98032102548018</v>
      </c>
      <c r="K8" s="39">
        <f>J8/((1+d_e)^A8)</f>
        <v>788.89368896465442</v>
      </c>
    </row>
    <row r="9" spans="1:11">
      <c r="A9">
        <v>7</v>
      </c>
      <c r="B9" s="27">
        <f>(1-(p_HS1+p_HD))*B8+C8*p_S1H</f>
        <v>690.96924540327063</v>
      </c>
      <c r="C9" s="28">
        <f>B8*p_HS1+C8*(1-(p_S1S2_trtB+p_S1D+p_S1H))</f>
        <v>216.61000027846109</v>
      </c>
      <c r="D9" s="28">
        <f>C8*p_S1S2_trtB+D8*(1-p_S2D)</f>
        <v>70.759393738649962</v>
      </c>
      <c r="E9" s="28">
        <f>E8+B8*p_HD+C8*p_S1D+D8*p_S2D</f>
        <v>21.661360579618471</v>
      </c>
      <c r="F9" s="29">
        <f t="shared" si="0"/>
        <v>1000</v>
      </c>
      <c r="H9" s="37">
        <f>B9*c_H+C9*(c_S1+c_trtB+c_trtA)+D9*(c_S2+c_trtB+c_trtA)</f>
        <v>10494004.248427911</v>
      </c>
      <c r="I9" s="38">
        <f>H9/((1+d_c)^A9)</f>
        <v>8532585.7743978258</v>
      </c>
      <c r="J9" s="38">
        <f>B9*u_H+C9*u_trtA+D9*u_S2+E9*u_D</f>
        <v>932.12844253713365</v>
      </c>
      <c r="K9" s="39">
        <f>J9/((1+d_e)^A9)</f>
        <v>757.90572410864445</v>
      </c>
    </row>
    <row r="10" spans="1:11">
      <c r="A10">
        <v>8</v>
      </c>
      <c r="B10" s="27">
        <f>(1-(p_HS1+p_HD))*B9+C9*p_S1H</f>
        <v>678.57157741906303</v>
      </c>
      <c r="C10" s="28">
        <f>B9*p_HS1+C9*(1-(p_S1S2_trtB+p_S1D+p_S1H))</f>
        <v>213.10588780037955</v>
      </c>
      <c r="D10" s="28">
        <f>C9*p_S1S2_trtB+D9*(1-p_S2D)</f>
        <v>82.583718047813733</v>
      </c>
      <c r="E10" s="28">
        <f>E9+B9*p_HD+C9*p_S1D+D9*p_S2D</f>
        <v>25.73881673274385</v>
      </c>
      <c r="F10" s="29">
        <f t="shared" si="0"/>
        <v>1000.0000000000002</v>
      </c>
      <c r="H10" s="37">
        <f>B10*c_H+C10*(c_S1+c_trtB+c_trtA)+D10*(c_S2+c_trtB+c_trtA)</f>
        <v>10840562.622961683</v>
      </c>
      <c r="I10" s="38">
        <f>H10/((1+d_c)^A10)</f>
        <v>8557640.2397244535</v>
      </c>
      <c r="J10" s="38">
        <f>B10*u_H+C10*u_trtA+D10*u_S2+E10*u_D</f>
        <v>922.31402985333057</v>
      </c>
      <c r="K10" s="39">
        <f>J10/((1+d_e)^A10)</f>
        <v>728.08321210351824</v>
      </c>
    </row>
    <row r="11" spans="1:11">
      <c r="A11">
        <v>9</v>
      </c>
      <c r="B11" s="27">
        <f>(1-(p_HS1+p_HD))*B10+C10*p_S1H</f>
        <v>666.54681542809692</v>
      </c>
      <c r="C11" s="28">
        <f>B10*p_HS1+C10*(1-(p_S1S2_trtB+p_S1D+p_S1H))</f>
        <v>209.48855054872809</v>
      </c>
      <c r="D11" s="28">
        <f>C10*p_S1S2_trtB+D10*(1-p_S2D)</f>
        <v>93.959956112690662</v>
      </c>
      <c r="E11" s="28">
        <f>E10+B10*p_HD+C10*p_S1D+D10*p_S2D</f>
        <v>30.004677910484506</v>
      </c>
      <c r="F11" s="29">
        <f t="shared" si="0"/>
        <v>1000.0000000000001</v>
      </c>
      <c r="H11" s="37">
        <f>B11*c_H+C11*(c_S1+c_trtB+c_trtA)+D11*(c_S2+c_trtB+c_trtA)</f>
        <v>11166659.841276934</v>
      </c>
      <c r="I11" s="38">
        <f>H11/((1+d_c)^A11)</f>
        <v>8558314.9467442725</v>
      </c>
      <c r="J11" s="38">
        <f>B11*u_H+C11*u_trtA+D11*u_S2+E11*u_D</f>
        <v>912.54091650573389</v>
      </c>
      <c r="K11" s="39">
        <f>J11/((1+d_e)^A11)</f>
        <v>699.38662735818309</v>
      </c>
    </row>
    <row r="12" spans="1:11">
      <c r="A12">
        <v>10</v>
      </c>
      <c r="B12" s="27">
        <f>(1-(p_HS1+p_HD))*B11+C11*p_S1H</f>
        <v>654.79772105633822</v>
      </c>
      <c r="C12" s="28">
        <f>B11*p_HS1+C11*(1-(p_S1S2_trtB+p_S1D+p_S1H))</f>
        <v>205.86207225690129</v>
      </c>
      <c r="D12" s="28">
        <f>C11*p_S1S2_trtB+D11*(1-p_S2D)</f>
        <v>104.89006752402409</v>
      </c>
      <c r="E12" s="28">
        <f>E11+B11*p_HD+C11*p_S1D+D11*p_S2D</f>
        <v>34.450139162736555</v>
      </c>
      <c r="F12" s="29">
        <f t="shared" si="0"/>
        <v>1000.0000000000002</v>
      </c>
      <c r="H12" s="37">
        <f>B12*c_H+C12*(c_S1+c_trtB+c_trtA)+D12*(c_S2+c_trtB+c_trtA)</f>
        <v>11475198.238523778</v>
      </c>
      <c r="I12" s="38">
        <f>H12/((1+d_c)^A12)</f>
        <v>8538625.1815191619</v>
      </c>
      <c r="J12" s="38">
        <f>B12*u_H+C12*u_trtA+D12*u_S2+E12*u_D</f>
        <v>902.81172346240646</v>
      </c>
      <c r="K12" s="39">
        <f>J12/((1+d_e)^A12)</f>
        <v>671.77670972580165</v>
      </c>
    </row>
    <row r="13" spans="1:11">
      <c r="A13">
        <v>11</v>
      </c>
      <c r="B13" s="27">
        <f>(1-(p_HS1+p_HD))*B12+C12*p_S1H</f>
        <v>643.2817484999556</v>
      </c>
      <c r="C13" s="28">
        <f>B12*p_HS1+C12*(1-(p_S1S2_trtB+p_S1D+p_S1H))</f>
        <v>202.26906074665084</v>
      </c>
      <c r="D13" s="28">
        <f>C12*p_S1S2_trtB+D12*(1-p_S2D)</f>
        <v>115.38232806126743</v>
      </c>
      <c r="E13" s="28">
        <f>E12+B12*p_HD+C12*p_S1D+D12*p_S2D</f>
        <v>39.066862692126236</v>
      </c>
      <c r="F13" s="29">
        <f t="shared" si="0"/>
        <v>1000.0000000000001</v>
      </c>
      <c r="H13" s="37">
        <f>B13*c_H+C13*(c_S1+c_trtB+c_trtA)+D13*(c_S2+c_trtB+c_trtA)</f>
        <v>11767659.381103482</v>
      </c>
      <c r="I13" s="38">
        <f>H13/((1+d_c)^A13)</f>
        <v>8501207.5126761794</v>
      </c>
      <c r="J13" s="38">
        <f>B13*u_H+C13*u_trtA+D13*u_S2+E13*u_D</f>
        <v>893.12852023990752</v>
      </c>
      <c r="K13" s="39">
        <f>J13/((1+d_e)^A13)</f>
        <v>645.21504575847746</v>
      </c>
    </row>
    <row r="14" spans="1:11">
      <c r="A14">
        <v>12</v>
      </c>
      <c r="B14" s="27">
        <f>(1-(p_HS1+p_HD))*B13+C13*p_S1H</f>
        <v>631.9791281243165</v>
      </c>
      <c r="C14" s="28">
        <f>B13*p_HS1+C13*(1-(p_S1S2_trtB+p_S1D+p_S1H))</f>
        <v>198.72657630999129</v>
      </c>
      <c r="D14" s="28">
        <f>C13*p_S1S2_trtB+D13*(1-p_S2D)</f>
        <v>125.44745111805133</v>
      </c>
      <c r="E14" s="28">
        <f>E13+B13*p_HD+C13*p_S1D+D13*p_S2D</f>
        <v>43.846844447640969</v>
      </c>
      <c r="F14" s="29">
        <f t="shared" si="0"/>
        <v>1000</v>
      </c>
      <c r="H14" s="37">
        <f>B14*c_H+C14*(c_S1+c_trtB+c_trtA)+D14*(c_S2+c_trtB+c_trtA)</f>
        <v>12044927.013960432</v>
      </c>
      <c r="I14" s="38">
        <f>H14/((1+d_c)^A14)</f>
        <v>8448069.4659846742</v>
      </c>
      <c r="J14" s="38">
        <f>B14*u_H+C14*u_trtA+D14*u_S2+E14*u_D</f>
        <v>883.49310117783386</v>
      </c>
      <c r="K14" s="39">
        <f>J14/((1+d_e)^A14)</f>
        <v>619.66428545542749</v>
      </c>
    </row>
    <row r="15" spans="1:11">
      <c r="A15">
        <v>13</v>
      </c>
      <c r="B15" s="27">
        <f>(1-(p_HS1+p_HD))*B14+C14*p_S1H</f>
        <v>620.87959624880193</v>
      </c>
      <c r="C15" s="28">
        <f>B14*p_HS1+C14*(1-(p_S1S2_trtB+p_S1D+p_S1H))</f>
        <v>195.24106908723149</v>
      </c>
      <c r="D15" s="28">
        <f>C14*p_S1S2_trtB+D14*(1-p_S2D)</f>
        <v>135.0969795907674</v>
      </c>
      <c r="E15" s="28">
        <f>E14+B14*p_HD+C14*p_S1D+D14*p_S2D</f>
        <v>48.782355073199163</v>
      </c>
      <c r="F15" s="29">
        <f t="shared" si="0"/>
        <v>1000</v>
      </c>
      <c r="H15" s="37">
        <f>B15*c_H+C15*(c_S1+c_trtB+c_trtA)+D15*(c_S2+c_trtB+c_trtA)</f>
        <v>12307629.379658014</v>
      </c>
      <c r="I15" s="38">
        <f>H15/((1+d_c)^A15)</f>
        <v>8380896.7182175294</v>
      </c>
      <c r="J15" s="38">
        <f>B15*u_H+C15*u_trtA+D15*u_S2+E15*u_D</f>
        <v>873.90710167705549</v>
      </c>
      <c r="K15" s="39">
        <f>J15/((1+d_e)^A15)</f>
        <v>595.08821191654533</v>
      </c>
    </row>
    <row r="16" spans="1:11">
      <c r="A16">
        <v>14</v>
      </c>
      <c r="B16" s="27">
        <f>(1-(p_HS1+p_HD))*B15+C15*p_S1H</f>
        <v>609.97687728093558</v>
      </c>
      <c r="C16" s="28">
        <f>B15*p_HS1+C15*(1-(p_S1S2_trtB+p_S1D+p_S1H))</f>
        <v>191.81458922925282</v>
      </c>
      <c r="D16" s="28">
        <f>C15*p_S1S2_trtB+D15*(1-p_S2D)</f>
        <v>144.34262163430631</v>
      </c>
      <c r="E16" s="28">
        <f>E15+B15*p_HD+C15*p_S1D+D15*p_S2D</f>
        <v>53.865911855505303</v>
      </c>
      <c r="F16" s="29">
        <f t="shared" si="0"/>
        <v>1000</v>
      </c>
      <c r="H16" s="37">
        <f>B16*c_H+C16*(c_S1+c_trtB+c_trtA)+D16*(c_S2+c_trtB+c_trtA)</f>
        <v>12556281.707582455</v>
      </c>
      <c r="I16" s="38">
        <f>H16/((1+d_c)^A16)</f>
        <v>8301181.4117573788</v>
      </c>
      <c r="J16" s="38">
        <f>B16*u_H+C16*u_trtA+D16*u_S2+E16*u_D</f>
        <v>864.37204786587893</v>
      </c>
      <c r="K16" s="39">
        <f>J16/((1+d_e)^A16)</f>
        <v>571.45175169603635</v>
      </c>
    </row>
    <row r="17" spans="1:11">
      <c r="A17">
        <v>15</v>
      </c>
      <c r="B17" s="27">
        <f>(1-(p_HS1+p_HD))*B16+C16*p_S1H</f>
        <v>599.26638897837279</v>
      </c>
      <c r="C17" s="28">
        <f>B16*p_HS1+C16*(1-(p_S1S2_trtB+p_S1D+p_S1H))</f>
        <v>188.44736863627918</v>
      </c>
      <c r="D17" s="28">
        <f>C16*p_S1S2_trtB+D16*(1-p_S2D)</f>
        <v>153.19597874164998</v>
      </c>
      <c r="E17" s="28">
        <f>E16+B16*p_HD+C16*p_S1D+D16*p_S2D</f>
        <v>59.090263643697966</v>
      </c>
      <c r="F17" s="29">
        <f t="shared" si="0"/>
        <v>999.99999999999989</v>
      </c>
      <c r="H17" s="37">
        <f>B17*c_H+C17*(c_S1+c_trtB+c_trtA)+D17*(c_S2+c_trtB+c_trtA)</f>
        <v>12791345.618074842</v>
      </c>
      <c r="I17" s="38">
        <f>H17/((1+d_c)^A17)</f>
        <v>8210278.0082419896</v>
      </c>
      <c r="J17" s="38">
        <f>B17*u_H+C17*u_trtA+D17*u_S2+E17*u_D</f>
        <v>854.88937855366294</v>
      </c>
      <c r="K17" s="39">
        <f>J17/((1+d_e)^A17)</f>
        <v>548.7209613272239</v>
      </c>
    </row>
    <row r="18" spans="1:11">
      <c r="A18">
        <v>16</v>
      </c>
      <c r="B18" s="27">
        <f>(1-(p_HS1+p_HD))*B17+C17*p_S1H</f>
        <v>588.74428776953255</v>
      </c>
      <c r="C18" s="28">
        <f>B17*p_HS1+C17*(1-(p_S1S2_trtB+p_S1D+p_S1H))</f>
        <v>185.13889414684007</v>
      </c>
      <c r="D18" s="28">
        <f>C17*p_S1S2_trtB+D17*(1-p_S2D)</f>
        <v>161.66843683984979</v>
      </c>
      <c r="E18" s="28">
        <f>E17+B17*p_HD+C17*p_S1D+D17*p_S2D</f>
        <v>64.448381243777575</v>
      </c>
      <c r="F18" s="29">
        <f t="shared" si="0"/>
        <v>1000.0000000000001</v>
      </c>
      <c r="H18" s="37">
        <f>B18*c_H+C18*(c_S1+c_trtB+c_trtA)+D18*(c_S2+c_trtB+c_trtA)</f>
        <v>13013253.979391418</v>
      </c>
      <c r="I18" s="38">
        <f>H18/((1+d_c)^A18)</f>
        <v>8109429.6516313236</v>
      </c>
      <c r="J18" s="38">
        <f>B18*u_H+C18*u_trtA+D18*u_S2+E18*u_D</f>
        <v>845.46045562895551</v>
      </c>
      <c r="K18" s="39">
        <f>J18/((1+d_e)^A18)</f>
        <v>526.86300436593956</v>
      </c>
    </row>
    <row r="19" spans="1:11">
      <c r="A19">
        <v>17</v>
      </c>
      <c r="B19" s="27">
        <f>(1-(p_HS1+p_HD))*B18+C18*p_S1H</f>
        <v>578.4070712278525</v>
      </c>
      <c r="C19" s="28">
        <f>B18*p_HS1+C18*(1-(p_S1S2_trtB+p_S1D+p_S1H))</f>
        <v>181.88835353551423</v>
      </c>
      <c r="D19" s="28">
        <f>C18*p_S1S2_trtB+D18*(1-p_S2D)</f>
        <v>169.77112506763905</v>
      </c>
      <c r="E19" s="28">
        <f>E18+B18*p_HD+C18*p_S1D+D18*p_S2D</f>
        <v>69.933450168994284</v>
      </c>
      <c r="F19" s="29">
        <f t="shared" si="0"/>
        <v>1000.0000000000002</v>
      </c>
      <c r="H19" s="37">
        <f>B19*c_H+C19*(c_S1+c_trtB+c_trtA)+D19*(c_S2+c_trtB+c_trtA)</f>
        <v>13222421.397691179</v>
      </c>
      <c r="I19" s="38">
        <f>H19/((1+d_c)^A19)</f>
        <v>7999782.3994929697</v>
      </c>
      <c r="J19" s="38">
        <f>B19*u_H+C19*u_trtA+D19*u_S2+E19*u_D</f>
        <v>836.08656962041061</v>
      </c>
      <c r="K19" s="39">
        <f>J19/((1+d_e)^A19)</f>
        <v>505.8461247702877</v>
      </c>
    </row>
    <row r="20" spans="1:11">
      <c r="A20">
        <v>18</v>
      </c>
      <c r="B20" s="27">
        <f>(1-(p_HS1+p_HD))*B19+C19*p_S1H</f>
        <v>568.25141219890611</v>
      </c>
      <c r="C20" s="28">
        <f>B19*p_HS1+C19*(1-(p_S1S2_trtB+p_S1D+p_S1H))</f>
        <v>178.6948207530221</v>
      </c>
      <c r="D20" s="28">
        <f>C19*p_S1S2_trtB+D19*(1-p_S2D)</f>
        <v>177.51490260037639</v>
      </c>
      <c r="E20" s="28">
        <f>E19+B19*p_HD+C19*p_S1D+D19*p_S2D</f>
        <v>75.538864447695502</v>
      </c>
      <c r="F20" s="29">
        <f t="shared" si="0"/>
        <v>1000</v>
      </c>
      <c r="H20" s="37">
        <f>B20*c_H+C20*(c_S1+c_trtB+c_trtA)+D20*(c_S2+c_trtB+c_trtA)</f>
        <v>13419248.730250508</v>
      </c>
      <c r="I20" s="38">
        <f>H20/((1+d_c)^A20)</f>
        <v>7882394.3424107973</v>
      </c>
      <c r="J20" s="38">
        <f>B20*u_H+C20*u_trtA+D20*u_S2+E20*u_D</f>
        <v>826.76894321446525</v>
      </c>
      <c r="K20" s="39">
        <f>J20/((1+d_e)^A20)</f>
        <v>485.63961898878955</v>
      </c>
    </row>
    <row r="21" spans="1:11">
      <c r="A21">
        <v>19</v>
      </c>
      <c r="B21" s="27">
        <f>(1-(p_HS1+p_HD))*B20+C20*p_S1H</f>
        <v>558.27408924999941</v>
      </c>
      <c r="C21" s="28">
        <f>B20*p_HS1+C20*(1-(p_S1S2_trtB+p_S1D+p_S1H))</f>
        <v>175.55733275702281</v>
      </c>
      <c r="D21" s="28">
        <f>C20*p_S1S2_trtB+D20*(1-p_S2D)</f>
        <v>184.91035704598931</v>
      </c>
      <c r="E21" s="28">
        <f>E20+B20*p_HD+C20*p_S1D+D20*p_S2D</f>
        <v>81.258220946988516</v>
      </c>
      <c r="F21" s="29">
        <f t="shared" si="0"/>
        <v>1000</v>
      </c>
      <c r="H21" s="37">
        <f>B21*c_H+C21*(c_S1+c_trtB+c_trtA)+D21*(c_S2+c_trtB+c_trtA)</f>
        <v>13604125.110293232</v>
      </c>
      <c r="I21" s="38">
        <f>H21/((1+d_c)^A21)</f>
        <v>7758242.4574014684</v>
      </c>
      <c r="J21" s="38">
        <f>B21*u_H+C21*u_trtA+D21*u_S2+E21*u_D</f>
        <v>817.50873389216565</v>
      </c>
      <c r="K21" s="39">
        <f>J21/((1+d_e)^A21)</f>
        <v>466.21380773541046</v>
      </c>
    </row>
    <row r="22" spans="1:11">
      <c r="A22">
        <v>20</v>
      </c>
      <c r="B22" s="27">
        <f>(1-(p_HS1+p_HD))*B21+C21*p_S1H</f>
        <v>548.47195717710963</v>
      </c>
      <c r="C22" s="28">
        <f>B21*p_HS1+C21*(1-(p_S1S2_trtB+p_S1D+p_S1H))</f>
        <v>172.47492127390512</v>
      </c>
      <c r="D22" s="28">
        <f>C21*p_S1S2_trtB+D21*(1-p_S2D)</f>
        <v>191.96780756370191</v>
      </c>
      <c r="E22" s="28">
        <f>E21+B21*p_HD+C21*p_S1D+D21*p_S2D</f>
        <v>87.085313985283349</v>
      </c>
      <c r="F22" s="29">
        <f t="shared" si="0"/>
        <v>1000</v>
      </c>
      <c r="H22" s="37">
        <f>B22*c_H+C22*(c_S1+c_trtB+c_trtA)+D22*(c_S2+c_trtB+c_trtA)</f>
        <v>13777428.933845542</v>
      </c>
      <c r="I22" s="38">
        <f>H22/((1+d_c)^A22)</f>
        <v>7628228.3556955634</v>
      </c>
      <c r="J22" s="38">
        <f>B22*u_H+C22*u_trtA+D22*u_S2+E22*u_D</f>
        <v>808.30703616917037</v>
      </c>
      <c r="K22" s="39">
        <f>J22/((1+d_e)^A22)</f>
        <v>447.54000786508652</v>
      </c>
    </row>
    <row r="23" spans="1:11">
      <c r="A23">
        <v>21</v>
      </c>
      <c r="B23" s="27">
        <f>(1-(p_HS1+p_HD))*B22+C22*p_S1H</f>
        <v>538.84193417618962</v>
      </c>
      <c r="C23" s="28">
        <f>B22*p_HS1+C22*(1-(p_S1S2_trtB+p_S1D+p_S1H))</f>
        <v>169.44662582587478</v>
      </c>
      <c r="D23" s="28">
        <f>C22*p_S1S2_trtB+D22*(1-p_S2D)</f>
        <v>198.69730986027196</v>
      </c>
      <c r="E23" s="28">
        <f>E22+B22*p_HD+C22*p_S1D+D22*p_S2D</f>
        <v>93.014130137663642</v>
      </c>
      <c r="F23" s="29">
        <f t="shared" si="0"/>
        <v>1000</v>
      </c>
      <c r="H23" s="37">
        <f>B23*c_H+C23*(c_S1+c_trtB+c_trtA)+D23*(c_S2+c_trtB+c_trtA)</f>
        <v>13939528.411713626</v>
      </c>
      <c r="I23" s="38">
        <f>H23/((1+d_c)^A23)</f>
        <v>7493183.4042304726</v>
      </c>
      <c r="J23" s="38">
        <f>B23*u_H+C23*u_trtA+D23*u_S2+E23*u_D</f>
        <v>799.16488364090674</v>
      </c>
      <c r="K23" s="39">
        <f>J23/((1+d_e)^A23)</f>
        <v>429.59050453312011</v>
      </c>
    </row>
    <row r="24" spans="1:11">
      <c r="A24">
        <v>22</v>
      </c>
      <c r="B24" s="27">
        <f>(1-(p_HS1+p_HD))*B23+C23*p_S1H</f>
        <v>529.38099595279868</v>
      </c>
      <c r="C24" s="28">
        <f>B23*p_HS1+C23*(1-(p_S1S2_trtB+p_S1D+p_S1H))</f>
        <v>166.47149897202993</v>
      </c>
      <c r="D24" s="28">
        <f>C23*p_S1S2_trtB+D23*(1-p_S2D)</f>
        <v>205.10866188268497</v>
      </c>
      <c r="E24" s="28">
        <f>E23+B23*p_HD+C23*p_S1D+D23*p_S2D</f>
        <v>99.038843192486382</v>
      </c>
      <c r="F24" s="29">
        <f t="shared" si="0"/>
        <v>1000</v>
      </c>
      <c r="H24" s="37">
        <f>B24*c_H+C24*(c_S1+c_trtB+c_trtA)+D24*(c_S2+c_trtB+c_trtA)</f>
        <v>14090781.937401865</v>
      </c>
      <c r="I24" s="38">
        <f>H24/((1+d_c)^A24)</f>
        <v>7353873.4247018229</v>
      </c>
      <c r="J24" s="38">
        <f>B24*u_H+C24*u_trtA+D24*u_S2+E24*u_D</f>
        <v>790.08325091756967</v>
      </c>
      <c r="K24" s="39">
        <f>J24/((1+d_e)^A24)</f>
        <v>412.33852372681378</v>
      </c>
    </row>
    <row r="25" spans="1:11">
      <c r="A25">
        <v>23</v>
      </c>
      <c r="B25" s="27">
        <f>(1-(p_HS1+p_HD))*B24+C24*p_S1H</f>
        <v>520.08617272618653</v>
      </c>
      <c r="C25" s="28">
        <f>B24*p_HS1+C24*(1-(p_S1S2_trtB+p_S1D+p_S1H))</f>
        <v>163.54860831539878</v>
      </c>
      <c r="D25" s="28">
        <f>C24*p_S1S2_trtB+D24*(1-p_S2D)</f>
        <v>211.21140971812682</v>
      </c>
      <c r="E25" s="28">
        <f>E24+B24*p_HD+C24*p_S1D+D24*p_S2D</f>
        <v>105.15380924028788</v>
      </c>
      <c r="F25" s="29">
        <f t="shared" si="0"/>
        <v>999.99999999999989</v>
      </c>
      <c r="H25" s="37">
        <f>B25*c_H+C25*(c_S1+c_trtB+c_trtA)+D25*(c_S2+c_trtB+c_trtA)</f>
        <v>14231538.375324011</v>
      </c>
      <c r="I25" s="38">
        <f>H25/((1+d_c)^A25)</f>
        <v>7211003.062237219</v>
      </c>
      <c r="J25" s="38">
        <f>B25*u_H+C25*u_trtA+D25*u_S2+E25*u_D</f>
        <v>781.06305548487876</v>
      </c>
      <c r="K25" s="39">
        <f>J25/((1+d_e)^A25)</f>
        <v>395.75820521747283</v>
      </c>
    </row>
    <row r="26" spans="1:11">
      <c r="A26">
        <v>24</v>
      </c>
      <c r="B26" s="27">
        <f>(1-(p_HS1+p_HD))*B25+C25*p_S1H</f>
        <v>510.95454744637743</v>
      </c>
      <c r="C26" s="28">
        <f>B25*p_HS1+C25*(1-(p_S1S2_trtB+p_S1D+p_S1H))</f>
        <v>160.67703716841299</v>
      </c>
      <c r="D26" s="28">
        <f>C25*p_S1S2_trtB+D25*(1-p_S2D)</f>
        <v>217.0148534996722</v>
      </c>
      <c r="E26" s="28">
        <f>E25+B25*p_HD+C25*p_S1D+D25*p_S2D</f>
        <v>111.35356188553742</v>
      </c>
      <c r="F26" s="29">
        <f t="shared" si="0"/>
        <v>1000</v>
      </c>
      <c r="H26" s="37">
        <f>B26*c_H+C26*(c_S1+c_trtB+c_trtA)+D26*(c_S2+c_trtB+c_trtA)</f>
        <v>14362137.31276362</v>
      </c>
      <c r="I26" s="38">
        <f>H26/((1+d_c)^A26)</f>
        <v>7065219.8700888893</v>
      </c>
      <c r="J26" s="38">
        <f>B26*u_H+C26*u_trtA+D26*u_S2+E26*u_D</f>
        <v>772.10515950620584</v>
      </c>
      <c r="K26" s="39">
        <f>J26/((1+d_e)^A26)</f>
        <v>379.82457596290072</v>
      </c>
    </row>
    <row r="27" spans="1:11">
      <c r="A27">
        <v>25</v>
      </c>
      <c r="B27" s="27">
        <f>(1-(p_HS1+p_HD))*B26+C26*p_S1H</f>
        <v>501.98325452500677</v>
      </c>
      <c r="C27" s="28">
        <f>B26*p_HS1+C26*(1-(p_S1S2_trtB+p_S1D+p_S1H))</f>
        <v>157.85588466357962</v>
      </c>
      <c r="D27" s="28">
        <f>C26*p_S1S2_trtB+D26*(1-p_S2D)</f>
        <v>222.52805323566389</v>
      </c>
      <c r="E27" s="28">
        <f>E26+B26*p_HD+C26*p_S1D+D26*p_S2D</f>
        <v>117.63280757574979</v>
      </c>
      <c r="F27" s="29">
        <f t="shared" si="0"/>
        <v>1000.0000000000001</v>
      </c>
      <c r="H27" s="37">
        <f>B27*c_H+C27*(c_S1+c_trtB+c_trtA)+D27*(c_S2+c_trtB+c_trtA)</f>
        <v>14482909.293720378</v>
      </c>
      <c r="I27" s="38">
        <f>H27/((1+d_c)^A27)</f>
        <v>6917118.1377923023</v>
      </c>
      <c r="J27" s="38">
        <f>B27*u_H+C27*u_trtA+D27*u_S2+E27*u_D</f>
        <v>763.2103715732394</v>
      </c>
      <c r="K27" s="39">
        <f>J27/((1+d_e)^A27)</f>
        <v>364.51352398163982</v>
      </c>
    </row>
    <row r="28" spans="1:11">
      <c r="A28">
        <v>26</v>
      </c>
      <c r="B28" s="27">
        <f>(1-(p_HS1+p_HD))*B27+C27*p_S1H</f>
        <v>493.16947878902317</v>
      </c>
      <c r="C28" s="28">
        <f>B27*p_HS1+C27*(1-(p_S1S2_trtB+p_S1D+p_S1H))</f>
        <v>155.08426563640339</v>
      </c>
      <c r="D28" s="28">
        <f>C27*p_S1S2_trtB+D27*(1-p_S2D)</f>
        <v>227.75983453041974</v>
      </c>
      <c r="E28" s="28">
        <f>E27+B27*p_HD+C27*p_S1D+D27*p_S2D</f>
        <v>123.98642104415374</v>
      </c>
      <c r="F28" s="29">
        <f t="shared" si="0"/>
        <v>1000.0000000000001</v>
      </c>
      <c r="H28" s="37">
        <f>B28*c_H+C28*(c_S1+c_trtB+c_trtA)+D28*(c_S2+c_trtB+c_trtA)</f>
        <v>14594176.042250533</v>
      </c>
      <c r="I28" s="38">
        <f>H28/((1+d_c)^A28)</f>
        <v>6767242.4821009124</v>
      </c>
      <c r="J28" s="38">
        <f>B28*u_H+C28*u_trtA+D28*u_S2+E28*u_D</f>
        <v>754.3794484088163</v>
      </c>
      <c r="K28" s="39">
        <f>J28/((1+d_e)^A28)</f>
        <v>349.80177271513543</v>
      </c>
    </row>
    <row r="29" spans="1:11">
      <c r="A29">
        <v>27</v>
      </c>
      <c r="B29" s="27">
        <f>(1-(p_HS1+p_HD))*B28+C28*p_S1H</f>
        <v>484.51045453615581</v>
      </c>
      <c r="C29" s="28">
        <f>B28*p_HS1+C28*(1-(p_S1S2_trtB+p_S1D+p_S1H))</f>
        <v>152.36131041648309</v>
      </c>
      <c r="D29" s="28">
        <f>C28*p_S1S2_trtB+D28*(1-p_S2D)</f>
        <v>232.71879418451405</v>
      </c>
      <c r="E29" s="28">
        <f>E28+B28*p_HD+C28*p_S1D+D28*p_S2D</f>
        <v>130.40944086284708</v>
      </c>
      <c r="F29" s="29">
        <f t="shared" si="0"/>
        <v>1000</v>
      </c>
      <c r="H29" s="37">
        <f>B29*c_H+C29*(c_S1+c_trtB+c_trtA)+D29*(c_S2+c_trtB+c_trtA)</f>
        <v>14696250.678530883</v>
      </c>
      <c r="I29" s="38">
        <f>H29/((1+d_c)^A29)</f>
        <v>6616091.2162614707</v>
      </c>
      <c r="J29" s="38">
        <f>B29*u_H+C29*u_trtA+D29*u_S2+E29*u_D</f>
        <v>745.61309652407181</v>
      </c>
      <c r="K29" s="39">
        <f>J29/((1+d_e)^A29)</f>
        <v>335.66685589059108</v>
      </c>
    </row>
    <row r="30" spans="1:11">
      <c r="A30">
        <v>28</v>
      </c>
      <c r="B30" s="27">
        <f>(1-(p_HS1+p_HD))*B29+C29*p_S1H</f>
        <v>476.00346464163761</v>
      </c>
      <c r="C30" s="28">
        <f>B29*p_HS1+C29*(1-(p_S1S2_trtB+p_S1D+p_S1H))</f>
        <v>149.68616458324391</v>
      </c>
      <c r="D30" s="28">
        <f>C29*p_S1S2_trtB+D29*(1-p_S2D)</f>
        <v>237.41330567141065</v>
      </c>
      <c r="E30" s="28">
        <f>E29+B29*p_HD+C29*p_S1D+D29*p_S2D</f>
        <v>136.89706510370786</v>
      </c>
      <c r="F30" s="29">
        <f t="shared" si="0"/>
        <v>1000</v>
      </c>
      <c r="H30" s="37">
        <f>B30*c_H+C30*(c_S1+c_trtB+c_trtA)+D30*(c_S2+c_trtB+c_trtA)</f>
        <v>14789437.929053774</v>
      </c>
      <c r="I30" s="38">
        <f>H30/((1+d_c)^A30)</f>
        <v>6464119.5112463664</v>
      </c>
      <c r="J30" s="38">
        <f>B30*u_H+C30*u_trtA+D30*u_S2+E30*u_D</f>
        <v>736.91197383142469</v>
      </c>
      <c r="K30" s="39">
        <f>J30/((1+d_e)^A30)</f>
        <v>322.08709289464872</v>
      </c>
    </row>
    <row r="31" spans="1:11">
      <c r="A31">
        <v>29</v>
      </c>
      <c r="B31" s="27">
        <f>(1-(p_HS1+p_HD))*B30+C30*p_S1H</f>
        <v>467.64583969502752</v>
      </c>
      <c r="C31" s="28">
        <f>B30*p_HS1+C30*(1-(p_S1S2_trtB+p_S1D+p_S1H))</f>
        <v>147.05798870973081</v>
      </c>
      <c r="D31" s="28">
        <f>C30*p_S1S2_trtB+D30*(1-p_S2D)</f>
        <v>241.85152449073743</v>
      </c>
      <c r="E31" s="28">
        <f>E30+B30*p_HD+C30*p_S1D+D30*p_S2D</f>
        <v>143.44464710450424</v>
      </c>
      <c r="F31" s="29">
        <f t="shared" si="0"/>
        <v>1000</v>
      </c>
      <c r="H31" s="37">
        <f>B31*c_H+C31*(c_S1+c_trtB+c_trtA)+D31*(c_S2+c_trtB+c_trtA)</f>
        <v>14874034.331601746</v>
      </c>
      <c r="I31" s="38">
        <f>H31/((1+d_c)^A31)</f>
        <v>6311742.3613611003</v>
      </c>
      <c r="J31" s="38">
        <f>B31*u_H+C31*u_trtA+D31*u_S2+E31*u_D</f>
        <v>728.27669121464044</v>
      </c>
      <c r="K31" s="39">
        <f>J31/((1+d_e)^A31)</f>
        <v>309.04156466582106</v>
      </c>
    </row>
    <row r="32" spans="1:11">
      <c r="A32">
        <v>30</v>
      </c>
      <c r="B32" s="27">
        <f>(1-(p_HS1+p_HD))*B31+C31*p_S1H</f>
        <v>459.4349571581821</v>
      </c>
      <c r="C32" s="28">
        <f>B31*p_HS1+C31*(1-(p_S1S2_trtB+p_S1D+p_S1H))</f>
        <v>144.47595810415302</v>
      </c>
      <c r="D32" s="28">
        <f>C31*p_S1S2_trtB+D31*(1-p_S2D)</f>
        <v>246.0413933999159</v>
      </c>
      <c r="E32" s="28">
        <f>E31+B31*p_HD+C31*p_S1D+D31*p_S2D</f>
        <v>150.04769133774903</v>
      </c>
      <c r="F32" s="29">
        <f t="shared" si="0"/>
        <v>1000.0000000000001</v>
      </c>
      <c r="H32" s="37">
        <f>B32*c_H+C32*(c_S1+c_trtB+c_trtA)+D32*(c_S2+c_trtB+c_trtA)</f>
        <v>14950328.435333438</v>
      </c>
      <c r="I32" s="38">
        <f>H32/((1+d_c)^A32)</f>
        <v>6159337.3657715423</v>
      </c>
      <c r="J32" s="38">
        <f>B32*u_H+C32*u_trtA+D32*u_S2+E32*u_D</f>
        <v>719.70781405708544</v>
      </c>
      <c r="K32" s="39">
        <f>J32/((1+d_e)^A32)</f>
        <v>296.51009011165553</v>
      </c>
    </row>
    <row r="33" spans="1:11">
      <c r="A33">
        <v>31</v>
      </c>
      <c r="B33" s="27">
        <f>(1-(p_HS1+p_HD))*B32+C32*p_S1H</f>
        <v>451.36824054050254</v>
      </c>
      <c r="C33" s="28">
        <f>B32*p_HS1+C32*(1-(p_S1S2_trtB+p_S1D+p_S1H))</f>
        <v>141.93926255316168</v>
      </c>
      <c r="D33" s="28">
        <f>C32*p_S1S2_trtB+D32*(1-p_S2D)</f>
        <v>249.99064752641692</v>
      </c>
      <c r="E33" s="28">
        <f>E32+B32*p_HD+C32*p_S1D+D32*p_S2D</f>
        <v>156.70184937991894</v>
      </c>
      <c r="F33" s="29">
        <f t="shared" si="0"/>
        <v>1000</v>
      </c>
      <c r="H33" s="37">
        <f>B33*c_H+C33*(c_S1+c_trtB+c_trtA)+D33*(c_S2+c_trtB+c_trtA)</f>
        <v>15018600.996179372</v>
      </c>
      <c r="I33" s="38">
        <f>H33/((1+d_c)^A33)</f>
        <v>6007247.3367750579</v>
      </c>
      <c r="J33" s="38">
        <f>B33*u_H+C33*u_trtA+D33*u_S2+E33*u_D</f>
        <v>711.20586372921457</v>
      </c>
      <c r="K33" s="39">
        <f>J33/((1+d_e)^A33)</f>
        <v>284.47320305486477</v>
      </c>
    </row>
    <row r="34" spans="1:11">
      <c r="A34">
        <v>32</v>
      </c>
      <c r="B34" s="27">
        <f>(1-(p_HS1+p_HD))*B33+C33*p_S1H</f>
        <v>443.44315858969907</v>
      </c>
      <c r="C34" s="28">
        <f>B33*p_HS1+C33*(1-(p_S1S2_trtB+p_S1D+p_S1H))</f>
        <v>139.44710606846863</v>
      </c>
      <c r="D34" s="28">
        <f>C33*p_S1S2_trtB+D33*(1-p_S2D)</f>
        <v>253.70681936311269</v>
      </c>
      <c r="E34" s="28">
        <f>E33+B33*p_HD+C33*p_S1D+D33*p_S2D</f>
        <v>163.40291597871968</v>
      </c>
      <c r="F34" s="29">
        <f t="shared" si="0"/>
        <v>1000</v>
      </c>
      <c r="H34" s="37">
        <f>B34*c_H+C34*(c_S1+c_trtB+c_trtA)+D34*(c_S2+c_trtB+c_trtA)</f>
        <v>15079125.167689497</v>
      </c>
      <c r="I34" s="38">
        <f>H34/((1+d_c)^A34)</f>
        <v>5855782.7450006148</v>
      </c>
      <c r="J34" s="38">
        <f>B34*u_H+C34*u_trtA+D34*u_S2+E34*u_D</f>
        <v>702.77131903630061</v>
      </c>
      <c r="K34" s="39">
        <f>J34/((1+d_e)^A34)</f>
        <v>272.9121297110803</v>
      </c>
    </row>
    <row r="35" spans="1:11">
      <c r="A35">
        <v>33</v>
      </c>
      <c r="B35" s="27">
        <f>(1-(p_HS1+p_HD))*B34+C34*p_S1H</f>
        <v>435.65722449719442</v>
      </c>
      <c r="C35" s="28">
        <f>B34*p_HS1+C34*(1-(p_S1S2_trtB+p_S1D+p_S1H))</f>
        <v>136.99870663742908</v>
      </c>
      <c r="D35" s="28">
        <f>C34*p_S1S2_trtB+D34*(1-p_S2D)</f>
        <v>257.19724364924332</v>
      </c>
      <c r="E35" s="28">
        <f>E34+B34*p_HD+C34*p_S1D+D34*p_S2D</f>
        <v>170.14682521613324</v>
      </c>
      <c r="F35" s="29">
        <f t="shared" si="0"/>
        <v>1000.0000000000001</v>
      </c>
      <c r="H35" s="37">
        <f>B35*c_H+C35*(c_S1+c_trtB+c_trtA)+D35*(c_S2+c_trtB+c_trtA)</f>
        <v>15132166.687449565</v>
      </c>
      <c r="I35" s="38">
        <f>H35/((1+d_c)^A35)</f>
        <v>5705224.0111362692</v>
      </c>
      <c r="J35" s="38">
        <f>B35*u_H+C35*u_trtA+D35*u_S2+E35*u_D</f>
        <v>694.40461762737368</v>
      </c>
      <c r="K35" s="39">
        <f>J35/((1+d_e)^A35)</f>
        <v>261.80876669944467</v>
      </c>
    </row>
    <row r="36" spans="1:11">
      <c r="A36">
        <v>34</v>
      </c>
      <c r="B36" s="27">
        <f>(1-(p_HS1+p_HD))*B35+C35*p_S1H</f>
        <v>428.00799511765763</v>
      </c>
      <c r="C36" s="28">
        <f>B35*p_HS1+C35*(1-(p_S1S2_trtB+p_S1D+p_S1H))</f>
        <v>134.59329597780209</v>
      </c>
      <c r="D36" s="28">
        <f>C35*p_S1S2_trtB+D35*(1-p_S2D)</f>
        <v>260.46906213950552</v>
      </c>
      <c r="E36" s="28">
        <f>E35+B35*p_HD+C35*p_S1D+D35*p_S2D</f>
        <v>176.92964676503479</v>
      </c>
      <c r="F36" s="29">
        <f t="shared" si="0"/>
        <v>1000.0000000000001</v>
      </c>
      <c r="H36" s="37">
        <f>B36*c_H+C36*(c_S1+c_trtB+c_trtA)+D36*(c_S2+c_trtB+c_trtA)</f>
        <v>15177984.059171796</v>
      </c>
      <c r="I36" s="38">
        <f>H36/((1+d_c)^A36)</f>
        <v>5555823.653234913</v>
      </c>
      <c r="J36" s="38">
        <f>B36*u_H+C36*u_trtA+D36*u_S2+E36*u_D</f>
        <v>686.10615736632235</v>
      </c>
      <c r="K36" s="39">
        <f>J36/((1+d_e)^A36)</f>
        <v>251.14565958596279</v>
      </c>
    </row>
    <row r="37" spans="1:11">
      <c r="A37">
        <v>35</v>
      </c>
      <c r="B37" s="27">
        <f>(1-(p_HS1+p_HD))*B36+C36*p_S1H</f>
        <v>420.49307020231601</v>
      </c>
      <c r="C37" s="28">
        <f>B36*p_HS1+C36*(1-(p_S1S2_trtB+p_S1D+p_S1H))</f>
        <v>132.23011929673305</v>
      </c>
      <c r="D37" s="28">
        <f>C36*p_S1S2_trtB+D36*(1-p_S2D)</f>
        <v>263.52922826373305</v>
      </c>
      <c r="E37" s="28">
        <f>E36+B36*p_HD+C36*p_S1D+D36*p_S2D</f>
        <v>183.74758223721793</v>
      </c>
      <c r="F37" s="29">
        <f t="shared" si="0"/>
        <v>1000.0000000000001</v>
      </c>
      <c r="H37" s="37">
        <f>B37*c_H+C37*(c_S1+c_trtB+c_trtA)+D37*(c_S2+c_trtB+c_trtA)</f>
        <v>15216828.730559211</v>
      </c>
      <c r="I37" s="38">
        <f>H37/((1+d_c)^A37)</f>
        <v>5407808.2981344219</v>
      </c>
      <c r="J37" s="38">
        <f>B37*u_H+C37*u_trtA+D37*u_S2+E37*u_D</f>
        <v>677.87629766607893</v>
      </c>
      <c r="K37" s="39">
        <f>J37/((1+d_e)^A37)</f>
        <v>240.90598195834093</v>
      </c>
    </row>
    <row r="38" spans="1:11">
      <c r="A38">
        <v>36</v>
      </c>
      <c r="B38" s="27">
        <f>(1-(p_HS1+p_HD))*B37+C37*p_S1H</f>
        <v>413.1100916457591</v>
      </c>
      <c r="C38" s="28">
        <f>B37*p_HS1+C37*(1-(p_S1S2_trtB+p_S1D+p_S1H))</f>
        <v>129.90843505393303</v>
      </c>
      <c r="D38" s="28">
        <f>C37*p_S1S2_trtB+D37*(1-p_S2D)</f>
        <v>266.3845116795942</v>
      </c>
      <c r="E38" s="28">
        <f>E37+B37*p_HD+C37*p_S1D+D37*p_S2D</f>
        <v>190.5969616207137</v>
      </c>
      <c r="F38" s="29">
        <f t="shared" si="0"/>
        <v>1000</v>
      </c>
      <c r="H38" s="37">
        <f>B38*c_H+C38*(c_S1+c_trtB+c_trtA)+D38*(c_S2+c_trtB+c_trtA)</f>
        <v>15248945.267039344</v>
      </c>
      <c r="I38" s="38">
        <f>H38/((1+d_c)^A38)</f>
        <v>5261380.5650432706</v>
      </c>
      <c r="J38" s="38">
        <f>B38*u_H+C38*u_trtA+D38*u_S2+E38*u_D</f>
        <v>669.71536078679253</v>
      </c>
      <c r="K38" s="39">
        <f>J38/((1+d_e)^A38)</f>
        <v>231.07351502998094</v>
      </c>
    </row>
    <row r="39" spans="1:11">
      <c r="A39">
        <v>37</v>
      </c>
      <c r="B39" s="27">
        <f>(1-(p_HS1+p_HD))*B38+C38*p_S1H</f>
        <v>405.85674274598034</v>
      </c>
      <c r="C39" s="28">
        <f>B38*p_HS1+C38*(1-(p_S1S2_trtB+p_S1D+p_S1H))</f>
        <v>127.62751472900177</v>
      </c>
      <c r="D39" s="28">
        <f>C38*p_S1S2_trtB+D38*(1-p_S2D)</f>
        <v>269.04150272068006</v>
      </c>
      <c r="E39" s="28">
        <f>E38+B38*p_HD+C38*p_S1D+D38*p_S2D</f>
        <v>197.47423980433783</v>
      </c>
      <c r="F39" s="29">
        <f t="shared" si="0"/>
        <v>999.99999999999989</v>
      </c>
      <c r="H39" s="37">
        <f>B39*c_H+C39*(c_S1+c_trtB+c_trtA)+D39*(c_S2+c_trtB+c_trtA)</f>
        <v>15274571.521460213</v>
      </c>
      <c r="I39" s="38">
        <f>H39/((1+d_c)^A39)</f>
        <v>5116720.8288846835</v>
      </c>
      <c r="J39" s="38">
        <f>B39*u_H+C39*u_trtA+D39*u_S2+E39*u_D</f>
        <v>661.62363309887201</v>
      </c>
      <c r="K39" s="39">
        <f>J39/((1+d_e)^A39)</f>
        <v>221.63262776982467</v>
      </c>
    </row>
    <row r="40" spans="1:11">
      <c r="A40">
        <v>38</v>
      </c>
      <c r="B40" s="27">
        <f>(1-(p_HS1+p_HD))*B39+C39*p_S1H</f>
        <v>398.73074747741617</v>
      </c>
      <c r="C40" s="28">
        <f>B39*p_HS1+C39*(1-(p_S1S2_trtB+p_S1D+p_S1H))</f>
        <v>125.38664259283</v>
      </c>
      <c r="D40" s="28">
        <f>C39*p_S1S2_trtB+D39*(1-p_S2D)</f>
        <v>271.50661674230821</v>
      </c>
      <c r="E40" s="28">
        <f>E39+B39*p_HD+C39*p_S1D+D39*p_S2D</f>
        <v>204.3759931874456</v>
      </c>
      <c r="F40" s="29">
        <f t="shared" si="0"/>
        <v>1000</v>
      </c>
      <c r="H40" s="37">
        <f>B40*c_H+C40*(c_S1+c_trtB+c_trtA)+D40*(c_S2+c_trtB+c_trtA)</f>
        <v>15293938.79983923</v>
      </c>
      <c r="I40" s="38">
        <f>H40/((1+d_c)^A40)</f>
        <v>4973988.8705599811</v>
      </c>
      <c r="J40" s="38">
        <f>B40*u_H+C40*u_trtA+D40*u_S2+E40*u_D</f>
        <v>653.60136631175874</v>
      </c>
      <c r="K40" s="39">
        <f>J40/((1+d_e)^A40)</f>
        <v>212.56825755387879</v>
      </c>
    </row>
    <row r="41" spans="1:11">
      <c r="A41">
        <v>39</v>
      </c>
      <c r="B41" s="27">
        <f>(1-(p_HS1+p_HD))*B40+C40*p_S1H</f>
        <v>391.72986977675106</v>
      </c>
      <c r="C41" s="28">
        <f>B40*p_HS1+C40*(1-(p_S1S2_trtB+p_S1D+p_S1H))</f>
        <v>123.18511548301288</v>
      </c>
      <c r="D41" s="28">
        <f>C40*p_S1S2_trtB+D40*(1-p_S2D)</f>
        <v>273.78609836731658</v>
      </c>
      <c r="E41" s="28">
        <f>E40+B40*p_HD+C40*p_S1D+D40*p_S2D</f>
        <v>211.29891637291951</v>
      </c>
      <c r="F41" s="29">
        <f t="shared" si="0"/>
        <v>1000.0000000000001</v>
      </c>
      <c r="H41" s="37">
        <f>B41*c_H+C41*(c_S1+c_trtB+c_trtA)+D41*(c_S2+c_trtB+c_trtA)</f>
        <v>15307272.02325354</v>
      </c>
      <c r="I41" s="38">
        <f>H41/((1+d_c)^A41)</f>
        <v>4833325.4208832989</v>
      </c>
      <c r="J41" s="38">
        <f>B41*u_H+C41*u_trtA+D41*u_S2+E41*u_D</f>
        <v>645.64877866927156</v>
      </c>
      <c r="K41" s="39">
        <f>J41/((1+d_e)^A41)</f>
        <v>203.86589133346828</v>
      </c>
    </row>
    <row r="42" spans="1:11">
      <c r="A42">
        <v>40</v>
      </c>
      <c r="B42" s="27">
        <f>(1-(p_HS1+p_HD))*B41+C41*p_S1H</f>
        <v>384.85191284126353</v>
      </c>
      <c r="C42" s="28">
        <f>B41*p_HS1+C41*(1-(p_S1S2_trtB+p_S1D+p_S1H))</f>
        <v>121.02224258320572</v>
      </c>
      <c r="D42" s="28">
        <f>C41*p_S1S2_trtB+D41*(1-p_S2D)</f>
        <v>275.88602563407227</v>
      </c>
      <c r="E42" s="28">
        <f>E41+B41*p_HD+C41*p_S1D+D41*p_S2D</f>
        <v>218.23981894145848</v>
      </c>
      <c r="F42" s="29">
        <f t="shared" si="0"/>
        <v>1000</v>
      </c>
      <c r="H42" s="37">
        <f>B42*c_H+C42*(c_S1+c_trtB+c_trtA)+D42*(c_S2+c_trtB+c_trtA)</f>
        <v>15314789.885958385</v>
      </c>
      <c r="I42" s="38">
        <f>H42/((1+d_c)^A42)</f>
        <v>4694853.6045540525</v>
      </c>
      <c r="J42" s="38">
        <f>B42*u_H+C42*u_trtA+D42*u_S2+E42*u_D</f>
        <v>637.76605611234504</v>
      </c>
      <c r="K42" s="39">
        <f>J42/((1+d_e)^A42)</f>
        <v>195.51154731457092</v>
      </c>
    </row>
    <row r="43" spans="1:11">
      <c r="A43">
        <v>41</v>
      </c>
      <c r="B43" s="27">
        <f>(1-(p_HS1+p_HD))*B42+C42*p_S1H</f>
        <v>378.09471843949194</v>
      </c>
      <c r="C43" s="28">
        <f>B42*p_HS1+C42*(1-(p_S1S2_trtB+p_S1D+p_S1H))</f>
        <v>118.89734520635331</v>
      </c>
      <c r="D43" s="28">
        <f>C42*p_S1S2_trtB+D42*(1-p_S2D)</f>
        <v>277.81231404887268</v>
      </c>
      <c r="E43" s="28">
        <f>E42+B42*p_HD+C42*p_S1D+D42*p_S2D</f>
        <v>225.19562230528203</v>
      </c>
      <c r="F43" s="29">
        <f t="shared" si="0"/>
        <v>1000</v>
      </c>
      <c r="H43" s="37">
        <f>B43*c_H+C43*(c_S1+c_trtB+c_trtA)+D43*(c_S2+c_trtB+c_trtA)</f>
        <v>15316705.009818137</v>
      </c>
      <c r="I43" s="38">
        <f>H43/((1+d_c)^A43)</f>
        <v>4558680.2901691142</v>
      </c>
      <c r="J43" s="38">
        <f>B43*u_H+C43*u_trtA+D43*u_S2+E43*u_D</f>
        <v>629.95335340996394</v>
      </c>
      <c r="K43" s="39">
        <f>J43/((1+d_e)^A43)</f>
        <v>187.49175714196502</v>
      </c>
    </row>
    <row r="44" spans="1:11">
      <c r="A44">
        <v>42</v>
      </c>
      <c r="B44" s="27">
        <f>(1-(p_HS1+p_HD))*B43+C43*p_S1H</f>
        <v>371.45616623400377</v>
      </c>
      <c r="C44" s="28">
        <f>B43*p_HS1+C43*(1-(p_S1S2_trtB+p_S1D+p_S1H))</f>
        <v>116.80975658172503</v>
      </c>
      <c r="D44" s="28">
        <f>C43*p_S1S2_trtB+D43*(1-p_S2D)</f>
        <v>279.57072054486855</v>
      </c>
      <c r="E44" s="28">
        <f>E43+B43*p_HD+C43*p_S1D+D43*p_S2D</f>
        <v>232.16335663940254</v>
      </c>
      <c r="F44" s="29">
        <f t="shared" si="0"/>
        <v>999.99999999999989</v>
      </c>
      <c r="H44" s="37">
        <f>B44*c_H+C44*(c_S1+c_trtB+c_trtA)+D44*(c_S2+c_trtB+c_trtA)</f>
        <v>15313224.095132776</v>
      </c>
      <c r="I44" s="38">
        <f>H44/((1+d_c)^A44)</f>
        <v>4424897.351932548</v>
      </c>
      <c r="J44" s="38">
        <f>B44*u_H+C44*u_trtA+D44*u_S2+E44*u_D</f>
        <v>622.2107952590768</v>
      </c>
      <c r="K44" s="39">
        <f>J44/((1+d_e)^A44)</f>
        <v>179.79354858137481</v>
      </c>
    </row>
    <row r="45" spans="1:11">
      <c r="A45">
        <v>43</v>
      </c>
      <c r="B45" s="27">
        <f>(1-(p_HS1+p_HD))*B44+C44*p_S1H</f>
        <v>364.9341731160556</v>
      </c>
      <c r="C45" s="28">
        <f>B44*p_HS1+C44*(1-(p_S1S2_trtB+p_S1D+p_S1H))</f>
        <v>114.75882164568932</v>
      </c>
      <c r="D45" s="28">
        <f>C44*p_S1S2_trtB+D44*(1-p_S2D)</f>
        <v>281.16684734959182</v>
      </c>
      <c r="E45" s="28">
        <f>E44+B44*p_HD+C44*p_S1D+D44*p_S2D</f>
        <v>239.14015788866314</v>
      </c>
      <c r="F45" s="29">
        <f t="shared" si="0"/>
        <v>999.99999999999989</v>
      </c>
      <c r="H45" s="37">
        <f>B45*c_H+C45*(c_S1+c_trtB+c_trtA)+D45*(c_S2+c_trtB+c_trtA)</f>
        <v>15304548.067940775</v>
      </c>
      <c r="I45" s="38">
        <f>H45/((1+d_c)^A45)</f>
        <v>4293582.848395613</v>
      </c>
      <c r="J45" s="38">
        <f>B45*u_H+C45*u_trtA+D45*u_S2+E45*u_D</f>
        <v>614.53847735425632</v>
      </c>
      <c r="K45" s="39">
        <f>J45/((1+d_e)^A45)</f>
        <v>172.40442869231421</v>
      </c>
    </row>
    <row r="46" spans="1:11">
      <c r="A46">
        <v>44</v>
      </c>
      <c r="B46" s="27">
        <f>(1-(p_HS1+p_HD))*B45+C45*p_S1H</f>
        <v>358.5266925519353</v>
      </c>
      <c r="C46" s="28">
        <f>B45*p_HS1+C45*(1-(p_S1S2_trtB+p_S1D+p_S1H))</f>
        <v>112.74389683616138</v>
      </c>
      <c r="D46" s="28">
        <f>C45*p_S1S2_trtB+D45*(1-p_S2D)</f>
        <v>282.60614576312696</v>
      </c>
      <c r="E46" s="28">
        <f>E45+B45*p_HD+C45*p_S1D+D45*p_S2D</f>
        <v>246.12326484877622</v>
      </c>
      <c r="F46" s="29">
        <f t="shared" si="0"/>
        <v>999.99999999999989</v>
      </c>
      <c r="H46" s="37">
        <f>B46*c_H+C46*(c_S1+c_trtB+c_trtA)+D46*(c_S2+c_trtB+c_trtA)</f>
        <v>15290872.223877629</v>
      </c>
      <c r="I46" s="38">
        <f>H46/((1+d_c)^A46)</f>
        <v>4164802.1232529315</v>
      </c>
      <c r="J46" s="38">
        <f>B46*u_H+C46*u_trtA+D46*u_S2+E46*u_D</f>
        <v>606.93646742785211</v>
      </c>
      <c r="K46" s="39">
        <f>J46/((1+d_e)^A46)</f>
        <v>165.31236748390879</v>
      </c>
    </row>
    <row r="47" spans="1:11">
      <c r="A47">
        <v>45</v>
      </c>
      <c r="B47" s="27">
        <f>(1-(p_HS1+p_HD))*B46+C46*p_S1H</f>
        <v>352.23171394078099</v>
      </c>
      <c r="C47" s="28">
        <f>B46*p_HS1+C46*(1-(p_S1S2_trtB+p_S1D+p_S1H))</f>
        <v>110.76434989066021</v>
      </c>
      <c r="D47" s="28">
        <f>C46*p_S1S2_trtB+D46*(1-p_S2D)</f>
        <v>283.89391984891932</v>
      </c>
      <c r="E47" s="28">
        <f>E46+B46*p_HD+C46*p_S1D+D46*p_S2D</f>
        <v>253.11001631963941</v>
      </c>
      <c r="F47" s="29">
        <f t="shared" si="0"/>
        <v>999.99999999999989</v>
      </c>
      <c r="H47" s="37">
        <f>B47*c_H+C47*(c_S1+c_trtB+c_trtA)+D47*(c_S2+c_trtB+c_trtA)</f>
        <v>15272386.368667481</v>
      </c>
      <c r="I47" s="38">
        <f>H47/((1+d_c)^A47)</f>
        <v>4038608.8329307991</v>
      </c>
      <c r="J47" s="38">
        <f>B47*u_H+C47*u_trtA+D47*u_S2+E47*u_D</f>
        <v>599.40480626136787</v>
      </c>
      <c r="K47" s="39">
        <f>J47/((1+d_e)^A47)</f>
        <v>158.50578204560881</v>
      </c>
    </row>
    <row r="48" spans="1:11">
      <c r="A48">
        <v>46</v>
      </c>
      <c r="B48" s="27">
        <f>(1-(p_HS1+p_HD))*B47+C47*p_S1H</f>
        <v>346.04726198367536</v>
      </c>
      <c r="C48" s="28">
        <f>B47*p_HS1+C47*(1-(p_S1S2_trtB+p_S1D+p_S1H))</f>
        <v>108.81955964791109</v>
      </c>
      <c r="D48" s="28">
        <f>C47*p_S1S2_trtB+D47*(1-p_S2D)</f>
        <v>285.03533003917016</v>
      </c>
      <c r="E48" s="28">
        <f>E47+B47*p_HD+C47*p_S1D+D47*p_S2D</f>
        <v>260.09784832924333</v>
      </c>
      <c r="F48" s="29">
        <f t="shared" si="0"/>
        <v>1000</v>
      </c>
      <c r="H48" s="37">
        <f>B48*c_H+C48*(c_S1+c_trtB+c_trtA)+D48*(c_S2+c_trtB+c_trtA)</f>
        <v>15249274.955323579</v>
      </c>
      <c r="I48" s="38">
        <f>H48/((1+d_c)^A48)</f>
        <v>3915045.9054299844</v>
      </c>
      <c r="J48" s="38">
        <f>B48*u_H+C48*u_trtA+D48*u_S2+E48*u_D</f>
        <v>591.94350866877596</v>
      </c>
      <c r="K48" s="39">
        <f>J48/((1+d_e)^A48)</f>
        <v>151.97352114439425</v>
      </c>
    </row>
    <row r="49" spans="1:11">
      <c r="A49">
        <v>47</v>
      </c>
      <c r="B49" s="27">
        <f>(1-(p_HS1+p_HD))*B48+C48*p_S1H</f>
        <v>339.97139606381722</v>
      </c>
      <c r="C49" s="28">
        <f>B48*p_HS1+C48*(1-(p_S1S2_trtB+p_S1D+p_S1H))</f>
        <v>106.90891585293173</v>
      </c>
      <c r="D49" s="28">
        <f>C48*p_S1S2_trtB+D48*(1-p_S2D)</f>
        <v>286.0353966567273</v>
      </c>
      <c r="E49" s="28">
        <f>E48+B48*p_HD+C48*p_S1D+D48*p_S2D</f>
        <v>267.08429142652369</v>
      </c>
      <c r="F49" s="29">
        <f t="shared" si="0"/>
        <v>999.99999999999989</v>
      </c>
      <c r="H49" s="37">
        <f>B49*c_H+C49*(c_S1+c_trtB+c_trtA)+D49*(c_S2+c_trtB+c_trtA)</f>
        <v>15221717.218131745</v>
      </c>
      <c r="I49" s="38">
        <f>H49/((1+d_c)^A49)</f>
        <v>3794146.4346270245</v>
      </c>
      <c r="J49" s="38">
        <f>B49*u_H+C49*u_trtA+D49*u_S2+E49*u_D</f>
        <v>584.55256445246596</v>
      </c>
      <c r="K49" s="39">
        <f>J49/((1+d_e)^A49)</f>
        <v>145.70485027980445</v>
      </c>
    </row>
    <row r="50" spans="1:11">
      <c r="A50">
        <v>48</v>
      </c>
      <c r="B50" s="27">
        <f>(1-(p_HS1+p_HD))*B49+C49*p_S1H</f>
        <v>334.00220963757647</v>
      </c>
      <c r="C50" s="28">
        <f>B49*p_HS1+C49*(1-(p_S1S2_trtB+p_S1D+p_S1H))</f>
        <v>105.03181896554051</v>
      </c>
      <c r="D50" s="28">
        <f>C49*p_S1S2_trtB+D49*(1-p_S2D)</f>
        <v>286.89900335533639</v>
      </c>
      <c r="E50" s="28">
        <f>E49+B49*p_HD+C49*p_S1D+D49*p_S2D</f>
        <v>274.0669680415466</v>
      </c>
      <c r="F50" s="29">
        <f t="shared" si="0"/>
        <v>1000</v>
      </c>
      <c r="H50" s="37">
        <f>B50*c_H+C50*(c_S1+c_trtB+c_trtA)+D50*(c_S2+c_trtB+c_trtA)</f>
        <v>15189887.303489283</v>
      </c>
      <c r="I50" s="38">
        <f>H50/((1+d_c)^A50)</f>
        <v>3675934.5139940851</v>
      </c>
      <c r="J50" s="38">
        <f>B50*u_H+C50*u_trtA+D50*u_S2+E50*u_D</f>
        <v>577.23193933250809</v>
      </c>
      <c r="K50" s="39">
        <f>J50/((1+d_e)^A50)</f>
        <v>139.68943718790399</v>
      </c>
    </row>
    <row r="51" spans="1:11">
      <c r="A51">
        <v>49</v>
      </c>
      <c r="B51" s="27">
        <f>(1-(p_HS1+p_HD))*B50+C50*p_S1H</f>
        <v>328.13782963624016</v>
      </c>
      <c r="C51" s="28">
        <f>B50*p_HS1+C50*(1-(p_S1S2_trtB+p_S1D+p_S1H))</f>
        <v>103.1876799722271</v>
      </c>
      <c r="D51" s="28">
        <f>C50*p_S1S2_trtB+D50*(1-p_S2D)</f>
        <v>287.63090048007876</v>
      </c>
      <c r="E51" s="28">
        <f>E50+B50*p_HD+C50*p_S1D+D50*p_S2D</f>
        <v>281.04358991145392</v>
      </c>
      <c r="F51" s="29">
        <f t="shared" si="0"/>
        <v>1000</v>
      </c>
      <c r="H51" s="37">
        <f>B51*c_H+C51*(c_S1+c_trtB+c_trtA)+D51*(c_S2+c_trtB+c_trtA)</f>
        <v>15153954.397670217</v>
      </c>
      <c r="I51" s="38">
        <f>H51/((1+d_c)^A51)</f>
        <v>3560426.0134672429</v>
      </c>
      <c r="J51" s="38">
        <f>B51*u_H+C51*u_trtA+D51*u_S2+E51*u_D</f>
        <v>569.98157584989531</v>
      </c>
      <c r="K51" s="39">
        <f>J51/((1+d_e)^A51)</f>
        <v>133.91733778511423</v>
      </c>
    </row>
    <row r="52" spans="1:11">
      <c r="A52">
        <v>50</v>
      </c>
      <c r="B52" s="27">
        <f>(1-(p_HS1+p_HD))*B51+C51*p_S1H</f>
        <v>322.37641587826312</v>
      </c>
      <c r="C52" s="28">
        <f>B51*p_HS1+C51*(1-(p_S1S2_trtB+p_S1D+p_S1H))</f>
        <v>101.37592020132605</v>
      </c>
      <c r="D52" s="28">
        <f>C51*p_S1S2_trtB+D51*(1-p_S2D)</f>
        <v>288.23570834978216</v>
      </c>
      <c r="E52" s="28">
        <f>E51+B51*p_HD+C51*p_S1D+D51*p_S2D</f>
        <v>288.01195557062863</v>
      </c>
      <c r="F52" s="29">
        <f t="shared" si="0"/>
        <v>999.99999999999989</v>
      </c>
      <c r="H52" s="37">
        <f>B52*c_H+C52*(c_S1+c_trtB+c_trtA)+D52*(c_S2+c_trtB+c_trtA)</f>
        <v>15114082.851586267</v>
      </c>
      <c r="I52" s="38">
        <f>H52/((1+d_c)^A52)</f>
        <v>3447629.3029757412</v>
      </c>
      <c r="J52" s="38">
        <f>B52*u_H+C52*u_trtA+D52*u_S2+E52*u_D</f>
        <v>562.80139424441393</v>
      </c>
      <c r="K52" s="39">
        <f>J52/((1+d_e)^A52)</f>
        <v>128.37898254269533</v>
      </c>
    </row>
    <row r="53" spans="1:11">
      <c r="A53">
        <v>51</v>
      </c>
      <c r="B53" s="27">
        <f>(1-(p_HS1+p_HD))*B52+C52*p_S1H</f>
        <v>316.71616049183802</v>
      </c>
      <c r="C53" s="28">
        <f>B52*p_HS1+C52*(1-(p_S1S2_trtB+p_S1D+p_S1H))</f>
        <v>99.595971141435655</v>
      </c>
      <c r="D53" s="28">
        <f>C52*p_S1S2_trtB+D52*(1-p_S2D)</f>
        <v>288.71792046314988</v>
      </c>
      <c r="E53" s="28">
        <f>E52+B52*p_HD+C52*p_S1D+D52*p_S2D</f>
        <v>294.96994790357638</v>
      </c>
      <c r="F53" s="29">
        <f t="shared" si="0"/>
        <v>1000</v>
      </c>
      <c r="H53" s="37">
        <f>B53*c_H+C53*(c_S1+c_trtB+c_trtA)+D53*(c_S2+c_trtB+c_trtA)</f>
        <v>15070432.302611306</v>
      </c>
      <c r="I53" s="38">
        <f>H53/((1+d_c)^A53)</f>
        <v>3337545.9259396531</v>
      </c>
      <c r="J53" s="38">
        <f>B53*u_H+C53*u_trtA+D53*u_S2+E53*u_D</f>
        <v>555.69129330777685</v>
      </c>
      <c r="K53" s="39">
        <f>J53/((1+d_e)^A53)</f>
        <v>123.06516328255206</v>
      </c>
    </row>
    <row r="54" spans="1:11">
      <c r="A54">
        <v>52</v>
      </c>
      <c r="B54" s="27">
        <f>(1-(p_HS1+p_HD))*B53+C53*p_S1H</f>
        <v>311.1552873476042</v>
      </c>
      <c r="C54" s="28">
        <f>B53*p_HS1+C53*(1-(p_S1S2_trtB+p_S1D+p_S1H))</f>
        <v>97.847274263024957</v>
      </c>
      <c r="D54" s="28">
        <f>C53*p_S1S2_trtB+D53*(1-p_S2D)</f>
        <v>289.0819066303182</v>
      </c>
      <c r="E54" s="28">
        <f>E53+B53*p_HD+C53*p_S1D+D53*p_S2D</f>
        <v>301.91553175905261</v>
      </c>
      <c r="F54" s="29">
        <f t="shared" si="0"/>
        <v>1000</v>
      </c>
      <c r="H54" s="37">
        <f>B54*c_H+C54*(c_S1+c_trtB+c_trtA)+D54*(c_S2+c_trtB+c_trtA)</f>
        <v>15023157.793535661</v>
      </c>
      <c r="I54" s="38">
        <f>H54/((1+d_c)^A54)</f>
        <v>3230171.2258498473</v>
      </c>
      <c r="J54" s="38">
        <f>B54*u_H+C54*u_trtA+D54*u_S2+E54*u_D</f>
        <v>548.65115121263705</v>
      </c>
      <c r="K54" s="39">
        <f>J54/((1+d_e)^A54)</f>
        <v>117.96702038495746</v>
      </c>
    </row>
    <row r="55" spans="1:11">
      <c r="A55">
        <v>53</v>
      </c>
      <c r="B55" s="27">
        <f>(1-(p_HS1+p_HD))*B54+C54*p_S1H</f>
        <v>305.69205150131637</v>
      </c>
      <c r="C55" s="28">
        <f>B54*p_HS1+C54*(1-(p_S1S2_trtB+p_S1D+p_S1H))</f>
        <v>96.129280843173049</v>
      </c>
      <c r="D55" s="28">
        <f>C54*p_S1S2_trtB+D54*(1-p_S2D)</f>
        <v>289.33191603151215</v>
      </c>
      <c r="E55" s="28">
        <f>E54+B54*p_HD+C54*p_S1D+D54*p_S2D</f>
        <v>308.84675162399839</v>
      </c>
      <c r="F55" s="29">
        <f t="shared" si="0"/>
        <v>1000</v>
      </c>
      <c r="H55" s="37">
        <f>B55*c_H+C55*(c_S1+c_trtB+c_trtA)+D55*(c_S2+c_trtB+c_trtA)</f>
        <v>14972409.888715137</v>
      </c>
      <c r="I55" s="38">
        <f>H55/((1+d_c)^A55)</f>
        <v>3125494.9288615049</v>
      </c>
      <c r="J55" s="38">
        <f>B55*u_H+C55*u_trtA+D55*u_S2+E55*u_D</f>
        <v>541.68082631808693</v>
      </c>
      <c r="K55" s="39">
        <f>J55/((1+d_e)^A55)</f>
        <v>113.07603039873614</v>
      </c>
    </row>
    <row r="56" spans="1:11">
      <c r="A56">
        <v>54</v>
      </c>
      <c r="B56" s="27">
        <f>(1-(p_HS1+p_HD))*B55+C55*p_S1H</f>
        <v>300.32473864629958</v>
      </c>
      <c r="C56" s="28">
        <f>B55*p_HS1+C55*(1-(p_S1S2_trtB+p_S1D+p_S1H))</f>
        <v>94.441451793385454</v>
      </c>
      <c r="D56" s="28">
        <f>C55*p_S1S2_trtB+D55*(1-p_S2D)</f>
        <v>289.47208020443566</v>
      </c>
      <c r="E56" s="28">
        <f>E55+B55*p_HD+C55*p_S1D+D55*p_S2D</f>
        <v>315.76172935587931</v>
      </c>
      <c r="F56" s="29">
        <f t="shared" si="0"/>
        <v>1000</v>
      </c>
      <c r="H56" s="37">
        <f>B56*c_H+C56*(c_S1+c_trtB+c_trtA)+D56*(c_S2+c_trtB+c_trtA)</f>
        <v>14918334.787478205</v>
      </c>
      <c r="I56" s="38">
        <f>H56/((1+d_c)^A56)</f>
        <v>3023501.685160113</v>
      </c>
      <c r="J56" s="38">
        <f>B56*u_H+C56*u_trtA+D56*u_S2+E56*u_D</f>
        <v>534.78015795223359</v>
      </c>
      <c r="K56" s="39">
        <f>J56/((1+d_e)^A56)</f>
        <v>108.38399404442457</v>
      </c>
    </row>
    <row r="57" spans="1:11">
      <c r="A57">
        <v>55</v>
      </c>
      <c r="B57" s="27">
        <f>(1-(p_HS1+p_HD))*B56+C56*p_S1H</f>
        <v>295.05166457551724</v>
      </c>
      <c r="C57" s="28">
        <f>B56*p_HS1+C56*(1-(p_S1S2_trtB+p_S1D+p_S1H))</f>
        <v>92.783257490433797</v>
      </c>
      <c r="D57" s="28">
        <f>C56*p_S1S2_trtB+D56*(1-p_S2D)</f>
        <v>289.50641596199375</v>
      </c>
      <c r="E57" s="28">
        <f>E56+B56*p_HD+C56*p_S1D+D56*p_S2D</f>
        <v>322.6586619720552</v>
      </c>
      <c r="F57" s="29">
        <f t="shared" si="0"/>
        <v>1000</v>
      </c>
      <c r="H57" s="37">
        <f>B57*c_H+C57*(c_S1+c_trtB+c_trtA)+D57*(c_S2+c_trtB+c_trtA)</f>
        <v>14861074.434853366</v>
      </c>
      <c r="I57" s="38">
        <f>H57/((1+d_c)^A57)</f>
        <v>2924171.5716962703</v>
      </c>
      <c r="J57" s="38">
        <f>B57*u_H+C57*u_trtA+D57*u_S2+E57*u_D</f>
        <v>527.94896717242625</v>
      </c>
      <c r="K57" s="39">
        <f>J57/((1+d_e)^A57)</f>
        <v>103.88302460092274</v>
      </c>
    </row>
    <row r="58" spans="1:11">
      <c r="A58">
        <v>56</v>
      </c>
      <c r="B58" s="27">
        <f>(1-(p_HS1+p_HD))*B57+C57*p_S1H</f>
        <v>289.87117465308472</v>
      </c>
      <c r="C58" s="28">
        <f>B57*p_HS1+C57*(1-(p_S1S2_trtB+p_S1D+p_S1H))</f>
        <v>91.154177610165476</v>
      </c>
      <c r="D58" s="28">
        <f>C57*p_S1S2_trtB+D57*(1-p_S2D)</f>
        <v>289.43882824191252</v>
      </c>
      <c r="E58" s="28">
        <f>E57+B57*p_HD+C57*p_S1D+D57*p_S2D</f>
        <v>329.53581949483726</v>
      </c>
      <c r="F58" s="29">
        <f t="shared" si="0"/>
        <v>999.99999999999989</v>
      </c>
      <c r="H58" s="37">
        <f>B58*c_H+C58*(c_S1+c_trtB+c_trtA)+D58*(c_S2+c_trtB+c_trtA)</f>
        <v>14800766.629677469</v>
      </c>
      <c r="I58" s="38">
        <f>H58/((1+d_c)^A58)</f>
        <v>2827480.5587322703</v>
      </c>
      <c r="J58" s="38">
        <f>B58*u_H+C58*u_trtA+D58*u_S2+E58*u_D</f>
        <v>521.18705750369816</v>
      </c>
      <c r="K58" s="39">
        <f>J58/((1+d_e)^A58)</f>
        <v>99.565536666170459</v>
      </c>
    </row>
    <row r="59" spans="1:11">
      <c r="A59">
        <v>57</v>
      </c>
      <c r="B59" s="27">
        <f>(1-(p_HS1+p_HD))*B58+C58*p_S1H</f>
        <v>284.78164329506171</v>
      </c>
      <c r="C59" s="28">
        <f>B58*p_HS1+C58*(1-(p_S1S2_trtB+p_S1D+p_S1H))</f>
        <v>89.55370096423141</v>
      </c>
      <c r="D59" s="28">
        <f>C58*p_S1S2_trtB+D58*(1-p_S2D)</f>
        <v>289.27311288978495</v>
      </c>
      <c r="E59" s="28">
        <f>E58+B58*p_HD+C58*p_S1D+D58*p_S2D</f>
        <v>336.39154285092189</v>
      </c>
      <c r="F59" s="29">
        <f t="shared" si="0"/>
        <v>1000</v>
      </c>
      <c r="H59" s="37">
        <f>B59*c_H+C59*(c_S1+c_trtB+c_trtA)+D59*(c_S2+c_trtB+c_trtA)</f>
        <v>14737545.130144233</v>
      </c>
      <c r="I59" s="38">
        <f>H59/((1+d_c)^A59)</f>
        <v>2733400.9424987421</v>
      </c>
      <c r="J59" s="38">
        <f>B59*u_H+C59*u_trtA+D59*u_S2+E59*u_D</f>
        <v>514.49421565597402</v>
      </c>
      <c r="K59" s="39">
        <f>J59/((1+d_e)^A59)</f>
        <v>95.424235282421648</v>
      </c>
    </row>
    <row r="60" spans="1:11">
      <c r="A60">
        <v>58</v>
      </c>
      <c r="B60" s="27">
        <f>(1-(p_HS1+p_HD))*B59+C59*p_S1H</f>
        <v>279.78147345936083</v>
      </c>
      <c r="C60" s="28">
        <f>B59*p_HS1+C59*(1-(p_S1S2_trtB+p_S1D+p_S1H))</f>
        <v>87.981325339680438</v>
      </c>
      <c r="D60" s="28">
        <f>C59*p_S1S2_trtB+D59*(1-p_S2D)</f>
        <v>289.01295937704054</v>
      </c>
      <c r="E60" s="28">
        <f>E59+B59*p_HD+C59*p_S1D+D59*p_S2D</f>
        <v>343.22424182391819</v>
      </c>
      <c r="F60" s="29">
        <f t="shared" si="0"/>
        <v>1000</v>
      </c>
      <c r="H60" s="37">
        <f>B60*c_H+C60*(c_S1+c_trtB+c_trtA)+D60*(c_S2+c_trtB+c_trtA)</f>
        <v>14671539.756851075</v>
      </c>
      <c r="I60" s="38">
        <f>H60/((1+d_c)^A60)</f>
        <v>2641901.746123204</v>
      </c>
      <c r="J60" s="38">
        <f>B60*u_H+C60*u_trtA+D60*u_S2+E60*u_D</f>
        <v>507.87021222057751</v>
      </c>
      <c r="K60" s="39">
        <f>J60/((1+d_e)^A60)</f>
        <v>91.452105416744729</v>
      </c>
    </row>
    <row r="61" spans="1:11">
      <c r="A61">
        <v>59</v>
      </c>
      <c r="B61" s="27">
        <f>(1-(p_HS1+p_HD))*B60+C60*p_S1H</f>
        <v>274.8690961446124</v>
      </c>
      <c r="C61" s="28">
        <f>B60*p_HS1+C60*(1-(p_S1S2_trtB+p_S1D+p_S1H))</f>
        <v>86.436557341370047</v>
      </c>
      <c r="D61" s="28">
        <f>C60*p_S1S2_trtB+D60*(1-p_S2D)</f>
        <v>288.66195345530144</v>
      </c>
      <c r="E61" s="28">
        <f>E60+B60*p_HD+C60*p_S1D+D60*p_S2D</f>
        <v>350.03239305871614</v>
      </c>
      <c r="F61" s="29">
        <f t="shared" si="0"/>
        <v>1000.0000000000001</v>
      </c>
      <c r="H61" s="37">
        <f>B61*c_H+C61*(c_S1+c_trtB+c_trtA)+D61*(c_S2+c_trtB+c_trtA)</f>
        <v>14602876.493401013</v>
      </c>
      <c r="I61" s="38">
        <f>H61/((1+d_c)^A61)</f>
        <v>2552949.0908636558</v>
      </c>
      <c r="J61" s="38">
        <f>B61*u_H+C61*u_trtA+D61*u_S2+E61*u_D</f>
        <v>501.31480234656465</v>
      </c>
      <c r="K61" s="39">
        <f>J61/((1+d_e)^A61)</f>
        <v>87.642401787449657</v>
      </c>
    </row>
    <row r="62" spans="1:11">
      <c r="A62">
        <v>60</v>
      </c>
      <c r="B62" s="27">
        <f>(1-(p_HS1+p_HD))*B61+C61*p_S1H</f>
        <v>270.04296989782813</v>
      </c>
      <c r="C62" s="28">
        <f>B61*p_HS1+C61*(1-(p_S1S2_trtB+p_S1D+p_S1H))</f>
        <v>84.918912237144184</v>
      </c>
      <c r="D62" s="28">
        <f>C61*p_S1S2_trtB+D61*(1-p_S2D)</f>
        <v>288.22357974855686</v>
      </c>
      <c r="E62" s="28">
        <f>E61+B61*p_HD+C61*p_S1D+D61*p_S2D</f>
        <v>356.81453811647089</v>
      </c>
      <c r="F62" s="29">
        <f t="shared" si="0"/>
        <v>1000</v>
      </c>
      <c r="H62" s="37">
        <f>B62*c_H+C62*(c_S1+c_trtB+c_trtA)+D62*(c_S2+c_trtB+c_trtA)</f>
        <v>14531677.584615111</v>
      </c>
      <c r="I62" s="38">
        <f>H62/((1+d_c)^A62)</f>
        <v>2466506.539559036</v>
      </c>
      <c r="J62" s="38">
        <f>B62*u_H+C62*u_trtA+D62*u_S2+E62*u_D</f>
        <v>494.82772639739352</v>
      </c>
      <c r="K62" s="39">
        <f>J62/((1+d_e)^A62)</f>
        <v>83.988639027228103</v>
      </c>
    </row>
    <row r="63" spans="1:11">
      <c r="A63">
        <v>61</v>
      </c>
      <c r="B63" s="27">
        <f>(1-(p_HS1+p_HD))*B62+C62*p_S1H</f>
        <v>265.30158033070916</v>
      </c>
      <c r="C63" s="28">
        <f>B62*p_HS1+C62*(1-(p_S1S2_trtB+p_S1D+p_S1H))</f>
        <v>83.427913805729276</v>
      </c>
      <c r="D63" s="28">
        <f>C62*p_S1S2_trtB+D62*(1-p_S2D)</f>
        <v>287.70122428455659</v>
      </c>
      <c r="E63" s="28">
        <f>E62+B62*p_HD+C62*p_S1D+D62*p_S2D</f>
        <v>363.56928157900506</v>
      </c>
      <c r="F63" s="29">
        <f t="shared" si="0"/>
        <v>1000.0000000000001</v>
      </c>
      <c r="H63" s="37">
        <f>B63*c_H+C63*(c_S1+c_trtB+c_trtA)+D63*(c_S2+c_trtB+c_trtA)</f>
        <v>14458061.632409832</v>
      </c>
      <c r="I63" s="38">
        <f>H63/((1+d_c)^A63)</f>
        <v>2382535.4140939158</v>
      </c>
      <c r="J63" s="38">
        <f>B63*u_H+C63*u_trtA+D63*u_S2+E63*u_D</f>
        <v>488.40871058843027</v>
      </c>
      <c r="K63" s="39">
        <f>J63/((1+d_e)^A63)</f>
        <v>80.484582173891795</v>
      </c>
    </row>
    <row r="64" spans="1:11">
      <c r="A64">
        <v>62</v>
      </c>
      <c r="B64" s="27">
        <f>(1-(p_HS1+p_HD))*B63+C63*p_S1H</f>
        <v>260.6434396444468</v>
      </c>
      <c r="C64" s="28">
        <f>B63*p_HS1+C63*(1-(p_S1S2_trtB+p_S1D+p_S1H))</f>
        <v>81.963094187300953</v>
      </c>
      <c r="D64" s="28">
        <f>C63*p_S1S2_trtB+D63*(1-p_S2D)</f>
        <v>287.09817696679187</v>
      </c>
      <c r="E64" s="28">
        <f>E63+B63*p_HD+C63*p_S1D+D63*p_S2D</f>
        <v>370.29528920146049</v>
      </c>
      <c r="F64" s="29">
        <f t="shared" si="0"/>
        <v>1000.0000000000001</v>
      </c>
      <c r="H64" s="37">
        <f>B64*c_H+C64*(c_S1+c_trtB+c_trtA)+D64*(c_S2+c_trtB+c_trtA)</f>
        <v>14382143.689392297</v>
      </c>
      <c r="I64" s="38">
        <f>H64/((1+d_c)^A64)</f>
        <v>2300995.0885669496</v>
      </c>
      <c r="J64" s="38">
        <f>B64*u_H+C64*u_trtA+D64*u_S2+E64*u_D</f>
        <v>482.0574676057787</v>
      </c>
      <c r="K64" s="39">
        <f>J64/((1+d_e)^A64)</f>
        <v>77.124237479704036</v>
      </c>
    </row>
    <row r="65" spans="1:11">
      <c r="A65">
        <v>63</v>
      </c>
      <c r="B65" s="27">
        <f>(1-(p_HS1+p_HD))*B64+C64*p_S1H</f>
        <v>256.06708616286659</v>
      </c>
      <c r="C65" s="28">
        <f>B64*p_HS1+C64*(1-(p_S1S2_trtB+p_S1D+p_S1H))</f>
        <v>80.523993736674555</v>
      </c>
      <c r="D65" s="28">
        <f>C64*p_S1S2_trtB+D64*(1-p_S2D)</f>
        <v>286.41763398840442</v>
      </c>
      <c r="E65" s="28">
        <f>E64+B64*p_HD+C64*p_S1D+D64*p_S2D</f>
        <v>376.99128611205452</v>
      </c>
      <c r="F65" s="29">
        <f t="shared" si="0"/>
        <v>1000</v>
      </c>
      <c r="H65" s="37">
        <f>B65*c_H+C65*(c_S1+c_trtB+c_trtA)+D65*(c_S2+c_trtB+c_trtA)</f>
        <v>14304035.350225471</v>
      </c>
      <c r="I65" s="38">
        <f>H65/((1+d_c)^A65)</f>
        <v>2221843.2597509176</v>
      </c>
      <c r="J65" s="38">
        <f>B65*u_H+C65*u_trtA+D65*u_S2+E65*u_D</f>
        <v>475.77369720690962</v>
      </c>
      <c r="K65" s="39">
        <f>J65/((1+d_e)^A65)</f>
        <v>73.901843530419072</v>
      </c>
    </row>
    <row r="66" spans="1:11">
      <c r="A66">
        <v>64</v>
      </c>
      <c r="B66" s="27">
        <f>(1-(p_HS1+p_HD))*B65+C65*p_S1H</f>
        <v>251.57108387376965</v>
      </c>
      <c r="C66" s="28">
        <f>B65*p_HS1+C65*(1-(p_S1S2_trtB+p_S1D+p_S1H))</f>
        <v>79.110160879073135</v>
      </c>
      <c r="D66" s="28">
        <f>C65*p_S1S2_trtB+D65*(1-p_S2D)</f>
        <v>285.66270018933318</v>
      </c>
      <c r="E66" s="28">
        <f>E65+B65*p_HD+C65*p_S1D+D65*p_S2D</f>
        <v>383.65605505782412</v>
      </c>
      <c r="F66" s="29">
        <f t="shared" si="0"/>
        <v>1000.0000000000001</v>
      </c>
      <c r="H66" s="37">
        <f>B66*c_H+C66*(c_S1+c_trtB+c_trtA)+D66*(c_S2+c_trtB+c_trtA)</f>
        <v>14223844.840813987</v>
      </c>
      <c r="I66" s="38">
        <f>H66/((1+d_c)^A66)</f>
        <v>2145036.1963363392</v>
      </c>
      <c r="J66" s="38">
        <f>B66*u_H+C66*u_trtA+D66*u_S2+E66*u_D</f>
        <v>469.55708680355576</v>
      </c>
      <c r="K66" s="39">
        <f>J66/((1+d_e)^A66)</f>
        <v>70.811862665272969</v>
      </c>
    </row>
    <row r="67" spans="1:11">
      <c r="A67">
        <v>65</v>
      </c>
      <c r="B67" s="27">
        <f>(1-(p_HS1+p_HD))*B66+C66*p_S1H</f>
        <v>247.15402197832685</v>
      </c>
      <c r="C67" s="28">
        <f>B66*p_HS1+C66*(1-(p_S1S2_trtB+p_S1D+p_S1H))</f>
        <v>77.721151968428074</v>
      </c>
      <c r="D67" s="28">
        <f>C66*p_S1S2_trtB+D66*(1-p_S2D)</f>
        <v>284.83639135797978</v>
      </c>
      <c r="E67" s="28">
        <f>E66+B66*p_HD+C66*p_S1D+D66*p_S2D</f>
        <v>390.28843469526538</v>
      </c>
      <c r="F67" s="29">
        <f t="shared" si="0"/>
        <v>1000</v>
      </c>
      <c r="H67" s="37">
        <f>B67*c_H+C67*(c_S1+c_trtB+c_trtA)+D67*(c_S2+c_trtB+c_trtA)</f>
        <v>14141677.105360258</v>
      </c>
      <c r="I67" s="38">
        <f>H67/((1+d_c)^A67)</f>
        <v>2070528.9683603048</v>
      </c>
      <c r="J67" s="38">
        <f>B67*u_H+C67*u_trtA+D67*u_S2+E67*u_D</f>
        <v>463.40731202732343</v>
      </c>
      <c r="K67" s="39">
        <f>J67/((1+d_e)^A67)</f>
        <v>67.848972689304858</v>
      </c>
    </row>
    <row r="68" spans="1:11">
      <c r="A68">
        <v>66</v>
      </c>
      <c r="B68" s="27">
        <f>(1-(p_HS1+p_HD))*B67+C67*p_S1H</f>
        <v>242.81451444838484</v>
      </c>
      <c r="C68" s="28">
        <f>B67*p_HS1+C67*(1-(p_S1S2_trtB+p_S1D+p_S1H))</f>
        <v>76.356531148167505</v>
      </c>
      <c r="D68" s="28">
        <f>C67*p_S1S2_trtB+D67*(1-p_S2D)</f>
        <v>283.94163647864673</v>
      </c>
      <c r="E68" s="28">
        <f>E67+B67*p_HD+C67*p_S1D+D67*p_S2D</f>
        <v>396.88731792480104</v>
      </c>
      <c r="F68" s="29">
        <f t="shared" ref="F68:F77" si="1">SUM(B68:E68)</f>
        <v>1000</v>
      </c>
      <c r="H68" s="37">
        <f>B68*c_H+C68*(c_S1+c_trtB+c_trtA)+D68*(c_S2+c_trtB+c_trtA)</f>
        <v>14057633.891339498</v>
      </c>
      <c r="I68" s="38">
        <f>H68/((1+d_c)^A68)</f>
        <v>1998275.6581370737</v>
      </c>
      <c r="J68" s="38">
        <f>B68*u_H+C68*u_trtA+D68*u_S2+E68*u_D</f>
        <v>457.3240372784673</v>
      </c>
      <c r="K68" s="39">
        <f>J68/((1+d_e)^A68)</f>
        <v>65.008058869532476</v>
      </c>
    </row>
    <row r="69" spans="1:11">
      <c r="A69">
        <v>67</v>
      </c>
      <c r="B69" s="27">
        <f>(1-(p_HS1+p_HD))*B68+C68*p_S1H</f>
        <v>238.55119959154476</v>
      </c>
      <c r="C69" s="28">
        <f>B68*p_HS1+C68*(1-(p_S1S2_trtB+p_S1D+p_S1H))</f>
        <v>75.01587021444908</v>
      </c>
      <c r="D69" s="28">
        <f>C68*p_S1S2_trtB+D68*(1-p_S2D)</f>
        <v>282.98127992597313</v>
      </c>
      <c r="E69" s="28">
        <f>E68+B68*p_HD+C68*p_S1D+D68*p_S2D</f>
        <v>403.45165026803318</v>
      </c>
      <c r="F69" s="29">
        <f t="shared" si="1"/>
        <v>1000.0000000000001</v>
      </c>
      <c r="H69" s="37">
        <f>B69*c_H+C69*(c_S1+c_trtB+c_trtA)+D69*(c_S2+c_trtB+c_trtA)</f>
        <v>13971813.832441038</v>
      </c>
      <c r="I69" s="38">
        <f>H69/((1+d_c)^A69)</f>
        <v>1928229.5539267338</v>
      </c>
      <c r="J69" s="38">
        <f>B69*u_H+C69*u_trtA+D69*u_S2+E69*u_D</f>
        <v>451.30691625825796</v>
      </c>
      <c r="K69" s="39">
        <f>J69/((1+d_e)^A69)</f>
        <v>62.284206206652016</v>
      </c>
    </row>
    <row r="70" spans="1:11">
      <c r="A70">
        <v>68</v>
      </c>
      <c r="B70" s="27">
        <f>(1-(p_HS1+p_HD))*B69+C69*p_S1H</f>
        <v>234.36273962387736</v>
      </c>
      <c r="C70" s="28">
        <f>B69*p_HS1+C69*(1-(p_S1S2_trtB+p_S1D+p_S1H))</f>
        <v>73.698748481794041</v>
      </c>
      <c r="D70" s="28">
        <f>C69*p_S1S2_trtB+D69*(1-p_S2D)</f>
        <v>281.95808360756746</v>
      </c>
      <c r="E70" s="28">
        <f>E69+B69*p_HD+C69*p_S1D+D69*p_S2D</f>
        <v>409.98042828676131</v>
      </c>
      <c r="F70" s="29">
        <f t="shared" si="1"/>
        <v>1000.0000000000002</v>
      </c>
      <c r="H70" s="37">
        <f>B70*c_H+C70*(c_S1+c_trtB+c_trtA)+D70*(c_S2+c_trtB+c_trtA)</f>
        <v>13884312.52952248</v>
      </c>
      <c r="I70" s="38">
        <f>H70/((1+d_c)^A70)</f>
        <v>1860343.3275027096</v>
      </c>
      <c r="J70" s="38">
        <f>B70*u_H+C70*u_trtA+D70*u_S2+E70*u_D</f>
        <v>445.35559248536543</v>
      </c>
      <c r="K70" s="39">
        <f>J70/((1+d_e)^A70)</f>
        <v>59.672691974087989</v>
      </c>
    </row>
    <row r="71" spans="1:11">
      <c r="A71">
        <v>69</v>
      </c>
      <c r="B71" s="27">
        <f>(1-(p_HS1+p_HD))*B70+C70*p_S1H</f>
        <v>230.24782025014028</v>
      </c>
      <c r="C71" s="28">
        <f>B70*p_HS1+C70*(1-(p_S1S2_trtB+p_S1D+p_S1H))</f>
        <v>72.404752651080457</v>
      </c>
      <c r="D71" s="28">
        <f>C70*p_S1S2_trtB+D70*(1-p_S2D)</f>
        <v>280.87472905600941</v>
      </c>
      <c r="E71" s="28">
        <f>E70+B70*p_HD+C70*p_S1D+D70*p_S2D</f>
        <v>416.47269804277005</v>
      </c>
      <c r="F71" s="29">
        <f t="shared" si="1"/>
        <v>1000.0000000000002</v>
      </c>
      <c r="H71" s="37">
        <f>B71*c_H+C71*(c_S1+c_trtB+c_trtA)+D71*(c_S2+c_trtB+c_trtA)</f>
        <v>13795222.62962199</v>
      </c>
      <c r="I71" s="38">
        <f>H71/((1+d_c)^A71)</f>
        <v>1794569.1967076669</v>
      </c>
      <c r="J71" s="38">
        <f>B71*u_H+C71*u_trtA+D71*u_S2+E71*u_D</f>
        <v>439.46969979667142</v>
      </c>
      <c r="K71" s="39">
        <f>J71/((1+d_e)^A71)</f>
        <v>57.168978516375169</v>
      </c>
    </row>
    <row r="72" spans="1:11">
      <c r="A72">
        <v>70</v>
      </c>
      <c r="B72" s="27">
        <f>(1-(p_HS1+p_HD))*B71+C71*p_S1H</f>
        <v>226.20515025136584</v>
      </c>
      <c r="C72" s="28">
        <f>B71*p_HS1+C71*(1-(p_S1S2_trtB+p_S1D+p_S1H))</f>
        <v>71.133476679854283</v>
      </c>
      <c r="D72" s="28">
        <f>C71*p_S1S2_trtB+D71*(1-p_S2D)</f>
        <v>279.73381947136727</v>
      </c>
      <c r="E72" s="28">
        <f>E71+B71*p_HD+C71*p_S1D+D71*p_S2D</f>
        <v>422.92755359741284</v>
      </c>
      <c r="F72" s="29">
        <f t="shared" si="1"/>
        <v>1000.0000000000002</v>
      </c>
      <c r="H72" s="37">
        <f>B72*c_H+C72*(c_S1+c_trtB+c_trtA)+D72*(c_S2+c_trtB+c_trtA)</f>
        <v>13704633.903073195</v>
      </c>
      <c r="I72" s="38">
        <f>H72/((1+d_c)^A72)</f>
        <v>1730859.0740203685</v>
      </c>
      <c r="J72" s="38">
        <f>B72*u_H+C72*u_trtA+D72*u_S2+E72*u_D</f>
        <v>433.64886283291105</v>
      </c>
      <c r="K72" s="39">
        <f>J72/((1+d_e)^A72)</f>
        <v>54.768706299016372</v>
      </c>
    </row>
    <row r="73" spans="1:11">
      <c r="A73">
        <v>71</v>
      </c>
      <c r="B73" s="27">
        <f>(1-(p_HS1+p_HD))*B72+C72*p_S1H</f>
        <v>222.23346107968996</v>
      </c>
      <c r="C73" s="28">
        <f>B72*p_HS1+C72*(1-(p_S1S2_trtB+p_S1D+p_S1H))</f>
        <v>69.884521654917435</v>
      </c>
      <c r="D73" s="28">
        <f>C72*p_S1S2_trtB+D72*(1-p_S2D)</f>
        <v>278.53788171535257</v>
      </c>
      <c r="E73" s="28">
        <f>E72+B72*p_HD+C72*p_S1D+D72*p_S2D</f>
        <v>429.34413555004033</v>
      </c>
      <c r="F73" s="29">
        <f t="shared" si="1"/>
        <v>1000.0000000000002</v>
      </c>
      <c r="H73" s="37">
        <f>B73*c_H+C73*(c_S1+c_trtB+c_trtA)+D73*(c_S2+c_trtB+c_trtA)</f>
        <v>13612633.318766087</v>
      </c>
      <c r="I73" s="38">
        <f>H73/((1+d_c)^A73)</f>
        <v>1669164.7020928571</v>
      </c>
      <c r="J73" s="38">
        <f>B73*u_H+C73*u_trtA+D73*u_S2+E73*u_D</f>
        <v>427.89269750953781</v>
      </c>
      <c r="K73" s="39">
        <f>J73/((1+d_e)^A73)</f>
        <v>52.46768720212301</v>
      </c>
    </row>
    <row r="74" spans="1:11">
      <c r="A74">
        <v>72</v>
      </c>
      <c r="B74" s="27">
        <f>(1-(p_HS1+p_HD))*B73+C73*p_S1H</f>
        <v>218.33150646029495</v>
      </c>
      <c r="C74" s="28">
        <f>B73*p_HS1+C73*(1-(p_S1S2_trtB+p_S1D+p_S1H))</f>
        <v>68.657495667153</v>
      </c>
      <c r="D74" s="28">
        <f>C73*p_S1S2_trtB+D73*(1-p_S2D)</f>
        <v>277.2893682582083</v>
      </c>
      <c r="E74" s="28">
        <f>E73+B73*p_HD+C73*p_S1D+D73*p_S2D</f>
        <v>435.72162961434407</v>
      </c>
      <c r="F74" s="29">
        <f t="shared" si="1"/>
        <v>1000.0000000000002</v>
      </c>
      <c r="H74" s="37">
        <f>B74*c_H+C74*(c_S1+c_trtB+c_trtA)+D74*(c_S2+c_trtB+c_trtA)</f>
        <v>13519305.11759636</v>
      </c>
      <c r="I74" s="38">
        <f>H74/((1+d_c)^A74)</f>
        <v>1609437.7771579069</v>
      </c>
      <c r="J74" s="38">
        <f>B74*u_H+C74*u_trtA+D74*u_S2+E74*u_D</f>
        <v>422.20081147319445</v>
      </c>
      <c r="K74" s="39">
        <f>J74/((1+d_e)^A74)</f>
        <v>50.261898050311487</v>
      </c>
    </row>
    <row r="75" spans="1:11">
      <c r="A75">
        <v>73</v>
      </c>
      <c r="B75" s="27">
        <f>(1-(p_HS1+p_HD))*B74+C74*p_S1H</f>
        <v>214.49806200034146</v>
      </c>
      <c r="C75" s="28">
        <f>B74*p_HS1+C74*(1-(p_S1S2_trtB+p_S1D+p_S1H))</f>
        <v>67.452013688548192</v>
      </c>
      <c r="D75" s="28">
        <f>C74*p_S1S2_trtB+D74*(1-p_S2D)</f>
        <v>275.99065907940383</v>
      </c>
      <c r="E75" s="28">
        <f>E74+B74*p_HD+C74*p_S1D+D74*p_S2D</f>
        <v>442.05926523170683</v>
      </c>
      <c r="F75" s="29">
        <f t="shared" si="1"/>
        <v>1000.0000000000003</v>
      </c>
      <c r="H75" s="37">
        <f>B75*c_H+C75*(c_S1+c_trtB+c_trtA)+D75*(c_S2+c_trtB+c_trtA)</f>
        <v>13424730.884144735</v>
      </c>
      <c r="I75" s="38">
        <f>H75/((1+d_c)^A75)</f>
        <v>1551630.0611507043</v>
      </c>
      <c r="J75" s="38">
        <f>B75*u_H+C75*u_trtA+D75*u_S2+E75*u_D</f>
        <v>416.57280454416417</v>
      </c>
      <c r="K75" s="39">
        <f>J75/((1+d_e)^A75)</f>
        <v>48.147474371495434</v>
      </c>
    </row>
    <row r="76" spans="1:11">
      <c r="A76">
        <v>74</v>
      </c>
      <c r="B76" s="27">
        <f>(1-(p_HS1+p_HD))*B75+C75*p_S1H</f>
        <v>210.73192480476681</v>
      </c>
      <c r="C76" s="28">
        <f>B75*p_HS1+C75*(1-(p_S1S2_trtB+p_S1D+p_S1H))</f>
        <v>66.267697451376563</v>
      </c>
      <c r="D76" s="28">
        <f>C75*p_S1S2_trtB+D75*(1-p_S2D)</f>
        <v>274.6440635231844</v>
      </c>
      <c r="E76" s="28">
        <f>E75+B75*p_HD+C75*p_S1D+D75*p_S2D</f>
        <v>448.35631422067257</v>
      </c>
      <c r="F76" s="29">
        <f t="shared" si="1"/>
        <v>1000.0000000000005</v>
      </c>
      <c r="H76" s="37">
        <f>B76*c_H+C76*(c_S1+c_trtB+c_trtA)+D76*(c_S2+c_trtB+c_trtA)</f>
        <v>13328989.616626831</v>
      </c>
      <c r="I76" s="38">
        <f>H76/((1+d_c)^A76)</f>
        <v>1495693.483336024</v>
      </c>
      <c r="J76" s="38">
        <f>B76*u_H+C76*u_trtA+D76*u_S2+E76*u_D</f>
        <v>411.00826914516671</v>
      </c>
      <c r="K76" s="39">
        <f>J76/((1+d_e)^A76)</f>
        <v>46.120704377382317</v>
      </c>
    </row>
    <row r="77" spans="1:11">
      <c r="A77">
        <v>75</v>
      </c>
      <c r="B77" s="30">
        <f>(1-(p_HS1+p_HD))*B76+C76*p_S1H</f>
        <v>207.03191309882882</v>
      </c>
      <c r="C77" s="31">
        <f>B76*p_HS1+C76*(1-(p_S1S2_trtB+p_S1D+p_S1H))</f>
        <v>65.104175329501544</v>
      </c>
      <c r="D77" s="31">
        <f>C76*p_S1S2_trtB+D76*(1-p_S2D)</f>
        <v>273.25182211000214</v>
      </c>
      <c r="E77" s="31">
        <f>E76+B76*p_HD+C76*p_S1D+D76*p_S2D</f>
        <v>454.61208946166784</v>
      </c>
      <c r="F77" s="32">
        <f t="shared" si="1"/>
        <v>1000.0000000000005</v>
      </c>
      <c r="H77" s="40">
        <f>B77*c_H+C77*(c_S1+c_trtB+c_trtA)+D77*(c_S2+c_trtB+c_trtA)</f>
        <v>13232157.795153286</v>
      </c>
      <c r="I77" s="41">
        <f>H77/((1+d_c)^A77)</f>
        <v>1441580.2321825619</v>
      </c>
      <c r="J77" s="41">
        <f>B77*u_H+C77*u_trtA+D77*u_S2+E77*u_D</f>
        <v>405.50679071685636</v>
      </c>
      <c r="K77" s="42">
        <f>J77/((1+d_e)^A77)</f>
        <v>44.178023158651385</v>
      </c>
    </row>
    <row r="79" spans="1:11">
      <c r="G79" t="s">
        <v>78</v>
      </c>
      <c r="H79" s="33">
        <f>SUM(H3:H77)</f>
        <v>1029156285.2305472</v>
      </c>
      <c r="I79" s="33">
        <f t="shared" ref="I79:K79" si="2">SUM(I3:I77)</f>
        <v>379722442.21324205</v>
      </c>
      <c r="J79" s="33">
        <f t="shared" si="2"/>
        <v>50202.203307662152</v>
      </c>
      <c r="K79" s="33">
        <f t="shared" si="2"/>
        <v>22979.283278877982</v>
      </c>
    </row>
    <row r="80" spans="1:11">
      <c r="G80" t="s">
        <v>79</v>
      </c>
      <c r="H80" s="33">
        <f>H79/$B$2</f>
        <v>1029156.2852305472</v>
      </c>
      <c r="I80" s="33">
        <f t="shared" ref="I80:K80" si="3">I79/$B$2</f>
        <v>379722.44221324206</v>
      </c>
      <c r="J80" s="33">
        <f t="shared" si="3"/>
        <v>50.202203307662153</v>
      </c>
      <c r="K80" s="33">
        <f t="shared" si="3"/>
        <v>22.979283278877983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D254-9CE8-45D5-85DA-30C98FEF25BA}">
  <dimension ref="A1:E11"/>
  <sheetViews>
    <sheetView tabSelected="1" zoomScale="89" workbookViewId="0">
      <selection activeCell="E11" sqref="E11"/>
    </sheetView>
  </sheetViews>
  <sheetFormatPr defaultRowHeight="14.4"/>
  <cols>
    <col min="5" max="5" width="9.5546875" bestFit="1" customWidth="1"/>
  </cols>
  <sheetData>
    <row r="1" spans="1:5">
      <c r="B1" t="s">
        <v>5</v>
      </c>
      <c r="C1" t="s">
        <v>76</v>
      </c>
    </row>
    <row r="2" spans="1:5">
      <c r="A2" t="s">
        <v>37</v>
      </c>
      <c r="B2">
        <f>'markov trace (NT)'!I80</f>
        <v>151705.7457307498</v>
      </c>
      <c r="C2">
        <f>'markov trace (NT)'!K80</f>
        <v>20.545318558433593</v>
      </c>
    </row>
    <row r="3" spans="1:5">
      <c r="A3" t="s">
        <v>38</v>
      </c>
      <c r="B3">
        <f>'markov trace (A)'!I80</f>
        <v>285353.39440809889</v>
      </c>
      <c r="C3">
        <f>'markov trace (A)'!K80</f>
        <v>21.333268961500689</v>
      </c>
    </row>
    <row r="4" spans="1:5">
      <c r="A4" t="s">
        <v>39</v>
      </c>
      <c r="B4">
        <f>'markov trace (B)'!I80</f>
        <v>259579.19010289904</v>
      </c>
      <c r="C4">
        <f>'markov trace (B)'!K80</f>
        <v>22.026313636808574</v>
      </c>
    </row>
    <row r="5" spans="1:5">
      <c r="A5" t="s">
        <v>40</v>
      </c>
      <c r="B5">
        <f>'markov trace (AB)'!I80</f>
        <v>379722.44221324206</v>
      </c>
      <c r="C5">
        <f>'markov trace (AB)'!K80</f>
        <v>22.979283278877983</v>
      </c>
    </row>
    <row r="7" spans="1:5">
      <c r="B7" t="str">
        <f t="shared" ref="A7:C11" si="0">B1</f>
        <v>cost</v>
      </c>
      <c r="C7" t="str">
        <f t="shared" si="0"/>
        <v>QALYs</v>
      </c>
      <c r="E7" t="s">
        <v>80</v>
      </c>
    </row>
    <row r="8" spans="1:5">
      <c r="A8" t="str">
        <f t="shared" si="0"/>
        <v>NT</v>
      </c>
      <c r="B8">
        <f t="shared" si="0"/>
        <v>151705.7457307498</v>
      </c>
      <c r="C8">
        <f t="shared" si="0"/>
        <v>20.545318558433593</v>
      </c>
      <c r="E8" t="s">
        <v>81</v>
      </c>
    </row>
    <row r="9" spans="1:5">
      <c r="A9" t="str">
        <f t="shared" si="0"/>
        <v>A</v>
      </c>
      <c r="B9">
        <f t="shared" si="0"/>
        <v>285353.39440809889</v>
      </c>
      <c r="C9">
        <f t="shared" si="0"/>
        <v>21.333268961500689</v>
      </c>
      <c r="E9" s="43">
        <f>(B3-B2)/(C3-C2)</f>
        <v>169614.29064205778</v>
      </c>
    </row>
    <row r="10" spans="1:5">
      <c r="A10" t="str">
        <f t="shared" si="0"/>
        <v>B</v>
      </c>
      <c r="B10">
        <f t="shared" si="0"/>
        <v>259579.19010289904</v>
      </c>
      <c r="C10">
        <f t="shared" si="0"/>
        <v>22.026313636808574</v>
      </c>
      <c r="E10">
        <f>(B4-B2)/(C4-C2)</f>
        <v>72838.489436786753</v>
      </c>
    </row>
    <row r="11" spans="1:5">
      <c r="A11" t="str">
        <f t="shared" si="0"/>
        <v>AB</v>
      </c>
      <c r="B11">
        <f t="shared" si="0"/>
        <v>379722.44221324206</v>
      </c>
      <c r="C11">
        <f t="shared" si="0"/>
        <v>22.979283278877983</v>
      </c>
      <c r="E11">
        <f>(B11-B8)/(C11-C8)</f>
        <v>93681.183859091136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31</vt:i4>
      </vt:variant>
    </vt:vector>
  </HeadingPairs>
  <TitlesOfParts>
    <vt:vector size="39" baseType="lpstr">
      <vt:lpstr>chart</vt:lpstr>
      <vt:lpstr>master table</vt:lpstr>
      <vt:lpstr>transition probability matrix</vt:lpstr>
      <vt:lpstr>markov trace (NT)</vt:lpstr>
      <vt:lpstr>markov trace (A)</vt:lpstr>
      <vt:lpstr>markov trace (B)</vt:lpstr>
      <vt:lpstr>markov trace (AB)</vt:lpstr>
      <vt:lpstr>ICER</vt:lpstr>
      <vt:lpstr>c_D</vt:lpstr>
      <vt:lpstr>c_H</vt:lpstr>
      <vt:lpstr>c_S1</vt:lpstr>
      <vt:lpstr>c_S2</vt:lpstr>
      <vt:lpstr>c_trtA</vt:lpstr>
      <vt:lpstr>c_trtB</vt:lpstr>
      <vt:lpstr>cycle_length</vt:lpstr>
      <vt:lpstr>d_c</vt:lpstr>
      <vt:lpstr>d_e</vt:lpstr>
      <vt:lpstr>hr_S1</vt:lpstr>
      <vt:lpstr>hr_S1S2_trtB</vt:lpstr>
      <vt:lpstr>hr_S2</vt:lpstr>
      <vt:lpstr>n_cycles</vt:lpstr>
      <vt:lpstr>p_HD</vt:lpstr>
      <vt:lpstr>p_HS1</vt:lpstr>
      <vt:lpstr>p_S1D</vt:lpstr>
      <vt:lpstr>p_S1H</vt:lpstr>
      <vt:lpstr>p_S1S2</vt:lpstr>
      <vt:lpstr>p_S1S2_trtB</vt:lpstr>
      <vt:lpstr>p_S2D</vt:lpstr>
      <vt:lpstr>r_HD</vt:lpstr>
      <vt:lpstr>r_HS1</vt:lpstr>
      <vt:lpstr>r_S1H</vt:lpstr>
      <vt:lpstr>r_S1S2</vt:lpstr>
      <vt:lpstr>start_year</vt:lpstr>
      <vt:lpstr>u_D</vt:lpstr>
      <vt:lpstr>u_H</vt:lpstr>
      <vt:lpstr>u_S1</vt:lpstr>
      <vt:lpstr>u_S2</vt:lpstr>
      <vt:lpstr>u_trtA</vt:lpstr>
      <vt:lpstr>u_trtB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2023-03-28T13:37:12Z</dcterms:created>
  <dcterms:modified xsi:type="dcterms:W3CDTF">2023-03-28T22:44:33Z</dcterms:modified>
</cp:coreProperties>
</file>