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carlo\Documents\"/>
    </mc:Choice>
  </mc:AlternateContent>
  <xr:revisionPtr revIDLastSave="0" documentId="13_ncr:1_{4BE8C290-086E-4DEF-BD79-A5EAAB54EC4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7" i="3"/>
  <c r="K3" i="3"/>
  <c r="K4" i="3"/>
  <c r="K5" i="3"/>
  <c r="K2" i="3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  <c r="J8" i="3"/>
  <c r="J9" i="3"/>
  <c r="J10" i="3"/>
  <c r="J11" i="3"/>
  <c r="J12" i="3"/>
  <c r="J13" i="3"/>
  <c r="J7" i="3"/>
  <c r="J3" i="3"/>
  <c r="J4" i="3"/>
  <c r="J5" i="3"/>
  <c r="J2" i="3"/>
  <c r="H8" i="3"/>
  <c r="H9" i="3"/>
  <c r="H10" i="3"/>
  <c r="H11" i="3"/>
  <c r="H12" i="3"/>
  <c r="H13" i="3"/>
  <c r="H7" i="3"/>
  <c r="H3" i="3"/>
  <c r="H4" i="3"/>
  <c r="H5" i="3"/>
  <c r="H2" i="3"/>
  <c r="I3" i="3"/>
  <c r="I4" i="3"/>
  <c r="I5" i="3"/>
  <c r="I2" i="3"/>
  <c r="I8" i="3"/>
  <c r="I9" i="3"/>
  <c r="I10" i="3"/>
  <c r="I11" i="3"/>
  <c r="I12" i="3"/>
  <c r="I13" i="3"/>
  <c r="I7" i="3"/>
  <c r="D3" i="2" l="1"/>
  <c r="D4" i="2"/>
  <c r="D5" i="2"/>
  <c r="D6" i="2"/>
  <c r="D7" i="2"/>
  <c r="D8" i="2"/>
  <c r="D2" i="2"/>
  <c r="C3" i="2"/>
  <c r="C4" i="2"/>
  <c r="C5" i="2"/>
  <c r="C6" i="2"/>
  <c r="C7" i="2"/>
  <c r="C8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</calcChain>
</file>

<file path=xl/sharedStrings.xml><?xml version="1.0" encoding="utf-8"?>
<sst xmlns="http://schemas.openxmlformats.org/spreadsheetml/2006/main" count="824" uniqueCount="585">
  <si>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</si>
  <si>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</si>
  <si>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</si>
  <si>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</si>
  <si>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</si>
  <si>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</si>
  <si>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</si>
  <si>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</si>
  <si>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</si>
  <si>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</si>
  <si>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</si>
  <si>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</si>
  <si>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</si>
  <si>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</si>
  <si>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</si>
  <si>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</si>
  <si>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</si>
  <si>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</si>
  <si>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</si>
  <si>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</si>
  <si>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</si>
  <si>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</si>
  <si>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</si>
  <si>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</si>
  <si>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</si>
  <si>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</si>
  <si>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</si>
  <si>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</si>
  <si>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</si>
  <si>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</si>
  <si>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</si>
  <si>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</si>
  <si>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</si>
  <si>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</si>
  <si>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</si>
  <si>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</si>
  <si>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</si>
  <si>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</si>
  <si>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</si>
  <si>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</si>
  <si>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</si>
  <si>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</si>
  <si>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</si>
  <si>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</si>
  <si>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</si>
  <si>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</si>
  <si>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</si>
  <si>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</si>
  <si>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</si>
  <si>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</si>
  <si>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</si>
  <si>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</si>
  <si>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</si>
  <si>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</si>
  <si>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</si>
  <si>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</si>
  <si>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</si>
  <si>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</si>
  <si>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</si>
  <si>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</si>
  <si>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</si>
  <si>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</si>
  <si>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</si>
  <si>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</si>
  <si>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</si>
  <si>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</si>
  <si>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</si>
  <si>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</si>
  <si>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</si>
  <si>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</si>
  <si>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</si>
  <si>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</si>
  <si>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</si>
  <si>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</si>
  <si>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</si>
  <si>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</si>
  <si>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</si>
  <si>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</si>
  <si>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</si>
  <si>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</si>
  <si>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</si>
  <si>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</si>
  <si>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</si>
  <si>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</si>
  <si>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</si>
  <si>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</si>
  <si>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</si>
  <si>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</si>
  <si>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</si>
  <si>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</si>
  <si>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</si>
  <si>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</si>
  <si>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</si>
  <si>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</si>
  <si>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</si>
  <si>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</si>
  <si>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</si>
  <si>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</si>
  <si>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</si>
  <si>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</si>
  <si>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</si>
  <si>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</si>
  <si>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</si>
  <si>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</si>
  <si>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</si>
  <si>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</si>
  <si>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</si>
  <si>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</si>
  <si>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</si>
  <si>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</si>
  <si>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</si>
  <si>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</si>
  <si>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</si>
  <si>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</si>
  <si>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</si>
  <si>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</si>
  <si>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</si>
  <si>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</si>
  <si>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</si>
  <si>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</si>
  <si>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</si>
  <si>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</si>
  <si>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</si>
  <si>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</si>
  <si>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</si>
  <si>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</si>
  <si>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</si>
  <si>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</si>
  <si>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</si>
  <si>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</si>
  <si>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</si>
  <si>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</si>
  <si>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</si>
  <si>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</si>
  <si>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</si>
  <si>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</si>
  <si>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</si>
  <si>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</si>
  <si>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</si>
  <si>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</si>
  <si>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</si>
  <si>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</si>
  <si>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</si>
  <si>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</si>
  <si>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</si>
  <si>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</si>
  <si>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</si>
  <si>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</si>
  <si>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</si>
  <si>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</si>
  <si>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</si>
  <si>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</si>
  <si>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</si>
  <si>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</si>
  <si>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</si>
  <si>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</si>
  <si>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</si>
  <si>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</si>
  <si>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</si>
  <si>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</si>
  <si>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</si>
  <si>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</si>
  <si>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</si>
  <si>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</si>
  <si>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</si>
  <si>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</si>
  <si>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</si>
  <si>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</si>
  <si>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</si>
  <si>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</si>
  <si>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</si>
  <si>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</si>
  <si>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</si>
  <si>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</si>
  <si>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</si>
  <si>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</si>
  <si>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</si>
  <si>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</si>
  <si>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</si>
  <si>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</si>
  <si>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</si>
  <si>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</si>
  <si>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</si>
  <si>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</si>
  <si>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</si>
  <si>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</si>
  <si>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</si>
  <si>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</si>
  <si>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</si>
  <si>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</si>
  <si>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</si>
  <si>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</si>
  <si>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</si>
  <si>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</si>
  <si>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</si>
  <si>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</si>
  <si>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</si>
  <si>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</si>
  <si>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</si>
  <si>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</si>
  <si>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</si>
  <si>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</si>
  <si>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</si>
  <si>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</si>
  <si>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</si>
  <si>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</si>
  <si>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</si>
  <si>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</si>
  <si>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</si>
  <si>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</si>
  <si>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</si>
  <si>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</si>
  <si>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</si>
  <si>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</si>
  <si>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</si>
  <si>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</si>
  <si>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</si>
  <si>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</si>
  <si>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</si>
  <si>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</si>
  <si>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</si>
  <si>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</si>
  <si>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</si>
  <si>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</si>
  <si>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</si>
  <si>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</si>
  <si>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</si>
  <si>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</si>
  <si>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</si>
  <si>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</si>
  <si>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</si>
  <si>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</si>
  <si>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</si>
  <si>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</si>
  <si>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</si>
  <si>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</si>
  <si>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</si>
  <si>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</si>
  <si>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</si>
  <si>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</si>
  <si>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</si>
  <si>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</si>
  <si>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</si>
  <si>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</si>
  <si>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</si>
  <si>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</si>
  <si>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</si>
  <si>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</si>
  <si>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</si>
  <si>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</si>
  <si>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</si>
  <si>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</si>
  <si>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</si>
  <si>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</si>
  <si>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</si>
  <si>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</si>
  <si>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</si>
  <si>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</si>
  <si>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</si>
  <si>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</si>
  <si>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</si>
  <si>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</si>
  <si>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</si>
  <si>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</si>
  <si>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</si>
  <si>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</si>
  <si>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</si>
  <si>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</si>
  <si>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</si>
  <si>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</si>
  <si>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</si>
  <si>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</si>
  <si>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</si>
  <si>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</si>
  <si>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</si>
  <si>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</si>
  <si>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</si>
  <si>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</si>
  <si>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</si>
  <si>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</si>
  <si>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</si>
  <si>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</si>
  <si>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</si>
  <si>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</si>
  <si>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</si>
  <si>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</si>
  <si>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</si>
  <si>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</si>
  <si>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</si>
  <si>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</si>
  <si>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</si>
  <si>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</si>
  <si>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</si>
  <si>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</si>
  <si>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</si>
  <si>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</si>
  <si>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</si>
  <si>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</si>
  <si>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</si>
  <si>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</si>
  <si>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</si>
  <si>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</si>
  <si>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</si>
  <si>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</si>
  <si>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</si>
  <si>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</si>
  <si>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</si>
  <si>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</si>
  <si>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</si>
  <si>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</si>
  <si>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</si>
  <si>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</si>
  <si>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</si>
  <si>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</si>
  <si>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</si>
  <si>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</si>
  <si>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</si>
  <si>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</si>
  <si>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</si>
  <si>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</si>
  <si>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</si>
  <si>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</si>
  <si>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</si>
  <si>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</si>
  <si>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</si>
  <si>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</si>
  <si>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</si>
  <si>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</si>
  <si>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</si>
  <si>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</si>
  <si>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</si>
  <si>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</si>
  <si>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</si>
  <si>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</si>
  <si>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</si>
  <si>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</si>
  <si>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</si>
  <si>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</si>
  <si>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</si>
  <si>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</si>
  <si>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</si>
  <si>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</si>
  <si>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</si>
  <si>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</si>
  <si>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</si>
  <si>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</si>
  <si>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</si>
  <si>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</si>
  <si>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</si>
  <si>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</si>
  <si>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</si>
  <si>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</si>
  <si>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</si>
  <si>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</si>
  <si>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</si>
  <si>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</si>
  <si>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</si>
  <si>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</si>
  <si>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</si>
  <si>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</si>
  <si>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</si>
  <si>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</si>
  <si>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</si>
  <si>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</si>
  <si>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</si>
  <si>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</si>
  <si>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</si>
  <si>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</si>
  <si>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</si>
  <si>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</si>
  <si>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</si>
  <si>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</si>
  <si>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</si>
  <si>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</si>
  <si>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</si>
  <si>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</si>
  <si>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</si>
  <si>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</si>
  <si>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</si>
  <si>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</si>
  <si>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</si>
  <si>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</si>
  <si>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</si>
  <si>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</si>
  <si>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</si>
  <si>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</si>
  <si>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</si>
  <si>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</si>
  <si>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</si>
  <si>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</si>
  <si>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</si>
  <si>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</si>
  <si>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</si>
  <si>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</si>
  <si>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</si>
  <si>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</si>
  <si>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</si>
  <si>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</si>
  <si>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</si>
  <si>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</si>
  <si>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</si>
  <si>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</si>
  <si>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</si>
  <si>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</si>
  <si>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</si>
  <si>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</si>
  <si>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</si>
  <si>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</si>
  <si>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</si>
  <si>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</si>
  <si>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</si>
  <si>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</si>
  <si>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</si>
  <si>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</si>
  <si>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</si>
  <si>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</si>
  <si>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</si>
  <si>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</si>
  <si>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</si>
  <si>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</si>
  <si>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</si>
  <si>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</si>
  <si>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</si>
  <si>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</si>
  <si>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</si>
  <si>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</si>
  <si>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</si>
  <si>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</si>
  <si>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</si>
  <si>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</si>
  <si>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</si>
  <si>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</si>
  <si>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</si>
  <si>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</si>
  <si>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</si>
  <si>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</si>
  <si>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</si>
  <si>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</si>
  <si>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</si>
  <si>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</si>
  <si>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</si>
  <si>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</si>
  <si>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</si>
  <si>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</si>
  <si>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</si>
  <si>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</si>
  <si>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</si>
  <si>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</si>
  <si>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</si>
  <si>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</si>
  <si>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</si>
  <si>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</si>
  <si>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</si>
  <si>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</si>
  <si>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</si>
  <si>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</si>
  <si>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</si>
  <si>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</si>
  <si>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</si>
  <si>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</si>
  <si>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</si>
  <si>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</si>
  <si>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</si>
  <si>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</si>
  <si>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</si>
  <si>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</si>
  <si>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</si>
  <si>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</si>
  <si>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</si>
  <si>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</si>
  <si>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</si>
  <si>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</si>
  <si>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</si>
  <si>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</si>
  <si>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</si>
  <si>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</si>
  <si>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</si>
  <si>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</si>
  <si>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</si>
  <si>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</si>
  <si>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</si>
  <si>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</si>
  <si>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</si>
  <si>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</si>
  <si>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</si>
  <si>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</si>
  <si>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</si>
  <si>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</si>
  <si>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</si>
  <si>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</si>
  <si>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</si>
  <si>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</si>
  <si>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</si>
  <si>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</si>
  <si>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</si>
  <si>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</si>
  <si>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</si>
  <si>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</si>
  <si>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</si>
  <si>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</si>
  <si>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</si>
  <si>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</si>
  <si>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</si>
  <si>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</si>
  <si>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</si>
  <si>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</si>
  <si>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</si>
  <si>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</si>
  <si>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</si>
  <si>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</si>
  <si>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</si>
  <si>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</si>
  <si>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</si>
  <si>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</si>
  <si>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</si>
  <si>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</si>
  <si>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</si>
  <si>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</si>
  <si>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</si>
  <si>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</si>
  <si>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</si>
  <si>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</si>
  <si>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</si>
  <si>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</si>
  <si>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</si>
  <si>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</si>
  <si>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</si>
  <si>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</si>
  <si>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</si>
  <si>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</si>
  <si>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</si>
  <si>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</si>
  <si>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</si>
  <si>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</si>
  <si>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</si>
  <si>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</si>
  <si>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</si>
  <si>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</si>
  <si>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</si>
  <si>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</si>
  <si>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</si>
  <si>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</si>
  <si>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</si>
  <si>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</si>
  <si>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</si>
  <si>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</si>
  <si>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</si>
  <si>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</si>
  <si>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</si>
  <si>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</si>
  <si>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</si>
  <si>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</si>
  <si>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</si>
  <si>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</si>
  <si>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</si>
  <si>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</si>
  <si>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</si>
  <si>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</si>
  <si>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</si>
  <si>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</si>
  <si>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</si>
  <si>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</si>
  <si>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</si>
  <si>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</si>
  <si>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</si>
  <si>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</si>
  <si>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</si>
  <si>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</si>
  <si>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</si>
  <si>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CONCAT A [spazio] B</t>
  </si>
  <si>
    <t>FATTURATO NETTO</t>
  </si>
  <si>
    <t>IVA 20%</t>
  </si>
  <si>
    <t>Punteggio CERCA.VERT</t>
  </si>
  <si>
    <t>Respinto</t>
  </si>
  <si>
    <t>Sufficiente</t>
  </si>
  <si>
    <t>Discreto</t>
  </si>
  <si>
    <t>Buono</t>
  </si>
  <si>
    <t>Conteggio fatture</t>
  </si>
  <si>
    <t>Totale fatturato</t>
  </si>
  <si>
    <t>Totale fatturato - spese</t>
  </si>
  <si>
    <t>IVA 20% SU NETTO</t>
  </si>
  <si>
    <t>Totale fatturato + spese</t>
  </si>
  <si>
    <t>a seconda della contabilità, ho tolto/sommato le spese al totale fatturato</t>
  </si>
  <si>
    <t>non richiesto, ho tolto l'iva dal fatturato perché inclusa</t>
  </si>
  <si>
    <t>Punteggio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</si>
</sst>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803]_-;\-* #,##0.00\ [$€-803]_-;_-* &quot;-&quot;??\ [$€-803]_-;_-@_-"/>
    <numFmt numFmtId="168" formatCode="#,##0.00\ &quot;€&quot;"/>
  </numFmts>
  <fonts count="13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3"/>
      <color rgb="FF1F497D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9" fillId="2" borderId="0" xfId="0" applyFont="1" applyFill="1"/>
    <xf numFmtId="0" fontId="8" fillId="0" borderId="0" xfId="0" applyFont="1"/>
    <xf numFmtId="165" fontId="10" fillId="0" borderId="1" xfId="0" applyNumberFormat="1" applyFont="1" applyBorder="1"/>
    <xf numFmtId="0" fontId="11" fillId="0" borderId="0" xfId="0" applyFont="1" applyAlignment="1"/>
    <xf numFmtId="168" fontId="0" fillId="0" borderId="0" xfId="0" applyNumberFormat="1" applyFont="1" applyAlignment="1"/>
    <xf numFmtId="165" fontId="10" fillId="4" borderId="1" xfId="0" applyNumberFormat="1" applyFont="1" applyFill="1" applyBorder="1"/>
    <xf numFmtId="168" fontId="0" fillId="4" borderId="0" xfId="0" applyNumberFormat="1" applyFont="1" applyFill="1" applyAlignment="1"/>
    <xf numFmtId="0" fontId="0" fillId="4" borderId="0" xfId="0" applyFont="1" applyFill="1" applyAlignment="1"/>
    <xf numFmtId="0" fontId="0" fillId="4" borderId="0" xfId="0" applyFont="1" applyFill="1" applyAlignment="1">
      <alignment horizontal="center" vertical="center" wrapText="1"/>
    </xf>
    <xf numFmtId="164" fontId="12" fillId="5" borderId="0" xfId="0" applyNumberFormat="1" applyFont="1" applyFill="1"/>
    <xf numFmtId="167" fontId="0" fillId="5" borderId="0" xfId="0" applyNumberFormat="1" applyFont="1" applyFill="1" applyAlignment="1"/>
    <xf numFmtId="0" fontId="0" fillId="5" borderId="0" xfId="0" applyFont="1" applyFill="1" applyAlignment="1"/>
    <xf numFmtId="9" fontId="12" fillId="5" borderId="0" xfId="0" applyNumberFormat="1" applyFont="1" applyFill="1"/>
    <xf numFmtId="167" fontId="2" fillId="5" borderId="0" xfId="0" applyNumberFormat="1" applyFont="1" applyFill="1"/>
    <xf numFmtId="0" fontId="2" fillId="5" borderId="0" xfId="0" applyFont="1" applyFill="1"/>
    <xf numFmtId="0" fontId="2" fillId="5" borderId="0" xfId="0" applyFont="1" applyFill="1" applyAlignment="1">
      <alignment horizontal="center" vertical="center" wrapText="1"/>
    </xf>
  </cellXfs>
  <cellStyles count="1">
    <cellStyle name="Normale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/>
  </tableColumns>
  <tableStyleInfo name="Giudiz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I4" sqref="I4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28.5546875" customWidth="1"/>
    <col min="5" max="5" width="89.6640625" bestFit="1" customWidth="1"/>
    <col min="6" max="6" width="19.6640625" style="26" bestFit="1" customWidth="1"/>
    <col min="7" max="7" width="18.33203125" style="26" bestFit="1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3" t="s">
        <v>571</v>
      </c>
      <c r="E1" s="1" t="s">
        <v>569</v>
      </c>
      <c r="F1" s="24" t="s">
        <v>570</v>
      </c>
      <c r="G1" s="27" t="s">
        <v>580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C2*0.2</f>
        <v>56200</v>
      </c>
      <c r="E2" s="4" t="str">
        <f t="shared" ref="E2:E65" si="0">_xlfn.CONCAT(A2," ",B2)</f>
        <v>MON.SVGA 0,28 14" AOC 4VLR 1024 x 768, MPR II, N.I.,  Energy Star Digital</v>
      </c>
      <c r="F2" s="25">
        <f>C2/1.2</f>
        <v>234166.66666666669</v>
      </c>
      <c r="G2" s="28">
        <f>F2*0.2</f>
        <v>46833.333333333343</v>
      </c>
      <c r="H2" s="30" t="s">
        <v>583</v>
      </c>
      <c r="I2" s="30"/>
      <c r="J2" s="3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1">C3*0.2</f>
        <v>64600</v>
      </c>
      <c r="E3" s="4" t="str">
        <f t="shared" si="0"/>
        <v>MON.SVGA 0,28 15" AOC 5VLR 1280 x 1024, MPR II, N.I., Energy Star Digital</v>
      </c>
      <c r="F3" s="25">
        <f t="shared" ref="F3:F66" si="2">C3/1.2</f>
        <v>269166.66666666669</v>
      </c>
      <c r="G3" s="28">
        <f t="shared" ref="G3:G66" si="3">F3*0.2</f>
        <v>53833.333333333343</v>
      </c>
      <c r="H3" s="30"/>
      <c r="I3" s="30"/>
      <c r="J3" s="30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1"/>
        <v>68800</v>
      </c>
      <c r="E4" s="4" t="str">
        <f t="shared" si="0"/>
        <v>MON.SVGA 0,28 15" AOC 5NLR OSD 1280 x 1024, MPR II, N.I., Energy Star Digital, 69KHz</v>
      </c>
      <c r="F4" s="25">
        <f t="shared" si="2"/>
        <v>286666.66666666669</v>
      </c>
      <c r="G4" s="28">
        <f t="shared" si="3"/>
        <v>57333.333333333343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1"/>
        <v>72200</v>
      </c>
      <c r="E5" s="4" t="str">
        <f t="shared" si="0"/>
        <v>MON.SVGA 0,28 15" AOC 5GLR+ OSD 1280 x 1024, MPR II,TCO'92 N.I., Energy Star Digit 69KHz</v>
      </c>
      <c r="F5" s="25">
        <f t="shared" si="2"/>
        <v>300833.33333333337</v>
      </c>
      <c r="G5" s="28">
        <f t="shared" si="3"/>
        <v>60166.666666666679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1"/>
        <v>104200</v>
      </c>
      <c r="E6" s="4" t="str">
        <f t="shared" si="0"/>
        <v>MON. 15" 0.23 CM500ET HITACHI 1152x870, 75 Hz, MPR II,TCO'92, N.I.,Energy Star, P&amp;P</v>
      </c>
      <c r="F6" s="25">
        <f t="shared" si="2"/>
        <v>434166.66666666669</v>
      </c>
      <c r="G6" s="28">
        <f t="shared" si="3"/>
        <v>86833.333333333343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1"/>
        <v>105400</v>
      </c>
      <c r="E7" s="4" t="str">
        <f t="shared" si="0"/>
        <v>MON. 15" 0.28 A500 NEC 1280x1024, 60Hz, MPR II, Energy Star, P&amp;P</v>
      </c>
      <c r="F7" s="25">
        <f t="shared" si="2"/>
        <v>439166.66666666669</v>
      </c>
      <c r="G7" s="28">
        <f t="shared" si="3"/>
        <v>87833.333333333343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1"/>
        <v>125200</v>
      </c>
      <c r="E8" s="4" t="str">
        <f t="shared" si="0"/>
        <v>MON.SVGA 0,28 17" AOC 7VLR 1280 x 1024, MPR II, N.I., Energy Star Digital  70KHz</v>
      </c>
      <c r="F8" s="25">
        <f t="shared" si="2"/>
        <v>521666.66666666669</v>
      </c>
      <c r="G8" s="28">
        <f t="shared" si="3"/>
        <v>104333.33333333334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1"/>
        <v>131200</v>
      </c>
      <c r="E9" s="4" t="str">
        <f t="shared" si="0"/>
        <v>MON. 15" 0.25 E500 NEC, Croma Clear 1280x1024, 65Hz,TCO'95, MPR II, Energy Star, P&amp;P</v>
      </c>
      <c r="F9" s="25">
        <f t="shared" si="2"/>
        <v>546666.66666666674</v>
      </c>
      <c r="G9" s="28">
        <f t="shared" si="3"/>
        <v>109333.33333333336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1"/>
        <v>133200</v>
      </c>
      <c r="E10" s="4" t="str">
        <f t="shared" si="0"/>
        <v>MON.SVGA 0,26 17" AOC 7GLR OSD 1280 x 1024,TCO '92, Energy Star Digital, 85KHz</v>
      </c>
      <c r="F10" s="25">
        <f t="shared" si="2"/>
        <v>555000</v>
      </c>
      <c r="G10" s="28">
        <f t="shared" si="3"/>
        <v>111000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1"/>
        <v>176400</v>
      </c>
      <c r="E11" s="4" t="str">
        <f t="shared" si="0"/>
        <v>MON. 17" 0.28 A700 NEC 1280x1024, 65Hz, MPR II, Energy Star, P&amp;P</v>
      </c>
      <c r="F11" s="25">
        <f t="shared" si="2"/>
        <v>735000</v>
      </c>
      <c r="G11" s="28">
        <f t="shared" si="3"/>
        <v>147000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1"/>
        <v>221600</v>
      </c>
      <c r="E12" s="4" t="str">
        <f t="shared" si="0"/>
        <v xml:space="preserve">MON. 17" 0.21 CM630ET HITACHI 1280x1024,80 Hz,TCO '95 N.I.,Energy Star, P&amp;P </v>
      </c>
      <c r="F12" s="25">
        <f t="shared" si="2"/>
        <v>923333.33333333337</v>
      </c>
      <c r="G12" s="28">
        <f t="shared" si="3"/>
        <v>184666.66666666669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1"/>
        <v>263200</v>
      </c>
      <c r="E13" s="4" t="str">
        <f t="shared" si="0"/>
        <v>MON. 17" 0.25 P750 NEC, Croma Clear 1600x1280, 75Hz, TCO'92, MPR II, Energy Star, P&amp;P</v>
      </c>
      <c r="F13" s="25">
        <f t="shared" si="2"/>
        <v>1096666.6666666667</v>
      </c>
      <c r="G13" s="28">
        <f t="shared" si="3"/>
        <v>219333.33333333337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1"/>
        <v>318800</v>
      </c>
      <c r="E14" s="4" t="str">
        <f t="shared" si="0"/>
        <v xml:space="preserve">MON. 19" 0.22 CM751ET HITACHI 1600x1200,75 Hz,TCO '95 N.I.,Energy Star, P&amp;P </v>
      </c>
      <c r="F14" s="25">
        <f t="shared" si="2"/>
        <v>1328333.3333333335</v>
      </c>
      <c r="G14" s="28">
        <f t="shared" si="3"/>
        <v>265666.66666666669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1"/>
        <v>543800</v>
      </c>
      <c r="E15" s="4" t="str">
        <f t="shared" si="0"/>
        <v xml:space="preserve">MON. 21" 0.21 CM802ETM HITACHI 1600x1280,75 Hz,TCO '95 N.I.,Energy Star, P&amp;P </v>
      </c>
      <c r="F15" s="25">
        <f t="shared" si="2"/>
        <v>2265833.3333333335</v>
      </c>
      <c r="G15" s="28">
        <f t="shared" si="3"/>
        <v>453166.66666666674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1"/>
        <v>0</v>
      </c>
      <c r="E16" s="4" t="str">
        <f t="shared" si="0"/>
        <v xml:space="preserve">MONITOR  LCD </v>
      </c>
      <c r="F16" s="25">
        <f t="shared" si="2"/>
        <v>0</v>
      </c>
      <c r="G16" s="28">
        <f t="shared" si="3"/>
        <v>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1"/>
        <v>818400</v>
      </c>
      <c r="E17" s="4" t="str">
        <f t="shared" si="0"/>
        <v>MON. 14" LCD 0.28 LCD400V NEC 1024x768 75Hz, TFT, Energy Star, P&amp;P</v>
      </c>
      <c r="F17" s="25">
        <f t="shared" si="2"/>
        <v>3410000</v>
      </c>
      <c r="G17" s="28">
        <f t="shared" si="3"/>
        <v>682000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1"/>
        <v>2771800</v>
      </c>
      <c r="E18" s="4" t="str">
        <f t="shared" si="0"/>
        <v>MON. 20" LCD 0.31 LCD2000sf NEC 1280X1024 75Hz, TFT, Energy Star, P&amp;P</v>
      </c>
      <c r="F18" s="25">
        <f t="shared" si="2"/>
        <v>11549166.666666668</v>
      </c>
      <c r="G18" s="28">
        <f t="shared" si="3"/>
        <v>2309833.3333333335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1"/>
        <v>0</v>
      </c>
      <c r="E19" s="4" t="str">
        <f t="shared" si="0"/>
        <v xml:space="preserve">SCHEDE MADRI </v>
      </c>
      <c r="F19" s="25">
        <f t="shared" si="2"/>
        <v>0</v>
      </c>
      <c r="G19" s="28">
        <f t="shared" si="3"/>
        <v>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1"/>
        <v>33400</v>
      </c>
      <c r="E20" s="4" t="str">
        <f t="shared" si="0"/>
        <v>M/B ASUS SP97-V SVGA SHARE MEMORY PCI/ISA/Media Bus. SIS 5598 Share Memory, 4XPCI, 3XISA</v>
      </c>
      <c r="F20" s="25">
        <f t="shared" si="2"/>
        <v>139166.66666666669</v>
      </c>
      <c r="G20" s="28">
        <f t="shared" si="3"/>
        <v>27833.333333333339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1"/>
        <v>40400</v>
      </c>
      <c r="E21" s="4" t="str">
        <f t="shared" si="0"/>
        <v>M/B ASUS TXP4 PCI/ISA/Media Bus.TX/ 2 x 168 Pin DIMM, 4 x 72 Pin</v>
      </c>
      <c r="F21" s="25">
        <f t="shared" si="2"/>
        <v>168333.33333333334</v>
      </c>
      <c r="G21" s="28">
        <f t="shared" si="3"/>
        <v>33666.666666666672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1"/>
        <v>40600</v>
      </c>
      <c r="E22" s="4" t="str">
        <f t="shared" si="0"/>
        <v>M/B ASUS SP98AGP-X ATX PCI/ISA/Media Bus. SIS 5591 Share Memory, 3XPCI, 3XISA</v>
      </c>
      <c r="F22" s="25">
        <f t="shared" si="2"/>
        <v>169166.66666666669</v>
      </c>
      <c r="G22" s="28">
        <f t="shared" si="3"/>
        <v>33833.333333333336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1"/>
        <v>46800</v>
      </c>
      <c r="E23" s="4" t="str">
        <f t="shared" si="0"/>
        <v>M/B ASUS TX-97 - E  PCI/ISA/Media Bus.TX/ 2 x 168 Pin DIMM, 4 x 72 Pin</v>
      </c>
      <c r="F23" s="25">
        <f t="shared" si="2"/>
        <v>195000</v>
      </c>
      <c r="G23" s="28">
        <f t="shared" si="3"/>
        <v>39000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1"/>
        <v>50400</v>
      </c>
      <c r="E24" s="4" t="str">
        <f t="shared" si="0"/>
        <v>M/B ASUS TX-97  PCI/ISA/Media Bus.TX/ 3 x 168 Pin DIMM</v>
      </c>
      <c r="F24" s="25">
        <f t="shared" si="2"/>
        <v>210000</v>
      </c>
      <c r="G24" s="28">
        <f t="shared" si="3"/>
        <v>42000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1"/>
        <v>51800</v>
      </c>
      <c r="E25" s="4" t="str">
        <f t="shared" si="0"/>
        <v>M/B ASUS TX-97 - XE ATX NO AUDIO PCI/ISA/Media Bus.TX/ 2 x 168 Pin DIMM, 4 x 72 Pin</v>
      </c>
      <c r="F25" s="25">
        <f t="shared" si="2"/>
        <v>215833.33333333334</v>
      </c>
      <c r="G25" s="28">
        <f t="shared" si="3"/>
        <v>43166.666666666672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1"/>
        <v>53800</v>
      </c>
      <c r="E26" s="4" t="str">
        <f t="shared" si="0"/>
        <v>M/B ASUS P2L97-B PCI/ISA/Intel 440LX/233-333 Mhz AT BABY</v>
      </c>
      <c r="F26" s="25">
        <f t="shared" si="2"/>
        <v>224166.66666666669</v>
      </c>
      <c r="G26" s="28">
        <f t="shared" si="3"/>
        <v>44833.333333333343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1"/>
        <v>54200</v>
      </c>
      <c r="E27" s="4" t="str">
        <f t="shared" si="0"/>
        <v>M/B ASUS  P55T2P4 430HX 512K P5 PCI/ISA/Media Bus.Triton II/ZIF7/75-200 MHz</v>
      </c>
      <c r="F27" s="25">
        <f t="shared" si="2"/>
        <v>225833.33333333334</v>
      </c>
      <c r="G27" s="28">
        <f t="shared" si="3"/>
        <v>45166.666666666672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1"/>
        <v>58400</v>
      </c>
      <c r="E28" s="4" t="str">
        <f t="shared" si="0"/>
        <v>M/B ASUS P2L97 ATX PCI/ISA/Intel 440LX/233-333 Mhz</v>
      </c>
      <c r="F28" s="25">
        <f t="shared" si="2"/>
        <v>243333.33333333334</v>
      </c>
      <c r="G28" s="28">
        <f t="shared" si="3"/>
        <v>48666.666666666672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1"/>
        <v>58600</v>
      </c>
      <c r="E29" s="4" t="str">
        <f t="shared" si="0"/>
        <v>M/B ASUS XP55T2P4 512K ATX P5 PCI/ISA/Media Bus.Triton II/ZIF7/ 75-200 MHz</v>
      </c>
      <c r="F29" s="25">
        <f t="shared" si="2"/>
        <v>244166.66666666669</v>
      </c>
      <c r="G29" s="28">
        <f t="shared" si="3"/>
        <v>48833.333333333343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1"/>
        <v>61400</v>
      </c>
      <c r="E30" s="4" t="str">
        <f t="shared" si="0"/>
        <v>M/B ASUS TX-97 -XE ATX -CREATIVE VIBRA16 PCI/ISA/Media Bus.TX/ 2 x 168 Pin DIMM, 4 x 72 Pin</v>
      </c>
      <c r="F30" s="25">
        <f t="shared" si="2"/>
        <v>255833.33333333334</v>
      </c>
      <c r="G30" s="28">
        <f t="shared" si="3"/>
        <v>51166.666666666672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1"/>
        <v>88000</v>
      </c>
      <c r="E31" s="4" t="str">
        <f t="shared" si="0"/>
        <v>M/B ASUS P2L97-A ATX+VGA AGP 4MB PCI/ISA/Intel 440LX/233-333 Mhz ATI 3D Rage Pro AGP</v>
      </c>
      <c r="F31" s="25">
        <f t="shared" si="2"/>
        <v>366666.66666666669</v>
      </c>
      <c r="G31" s="28">
        <f t="shared" si="3"/>
        <v>73333.333333333343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1"/>
        <v>97400</v>
      </c>
      <c r="E32" s="4" t="str">
        <f t="shared" si="0"/>
        <v>M/B ASUS P2L97-S ADAPTEC ATX PCI/ISA/Intel 440LX/233-333 Mhz/Adaptec 7880</v>
      </c>
      <c r="F32" s="25">
        <f t="shared" si="2"/>
        <v>405833.33333333337</v>
      </c>
      <c r="G32" s="28">
        <f t="shared" si="3"/>
        <v>81166.666666666686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1"/>
        <v>113200</v>
      </c>
      <c r="E33" s="4" t="str">
        <f t="shared" si="0"/>
        <v>M/B ASUS P65UP5+P55T2D 512K DUAL P5 PCI/ISA/Media Bus/Intel 430HX/75-200 Mhz</v>
      </c>
      <c r="F33" s="25">
        <f t="shared" si="2"/>
        <v>471666.66666666669</v>
      </c>
      <c r="G33" s="28">
        <f t="shared" si="3"/>
        <v>94333.333333333343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1"/>
        <v>160400</v>
      </c>
      <c r="E34" s="4" t="str">
        <f t="shared" si="0"/>
        <v>M/B ASUS P2L97-DS DUAL P II PCI/ISA/Intel 440LX/233-333 Mhz/Adaptec 7880</v>
      </c>
      <c r="F34" s="25">
        <f t="shared" si="2"/>
        <v>668333.33333333337</v>
      </c>
      <c r="G34" s="28">
        <f t="shared" si="3"/>
        <v>133666.66666666669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1"/>
        <v>315800</v>
      </c>
      <c r="E35" s="4" t="str">
        <f t="shared" si="0"/>
        <v>M/B ASUS P65UP8+PKND DUAL PII Intel 440FX CPU INTEL RISC i960, SCSI I20 RAID, EXP 1GB</v>
      </c>
      <c r="F35" s="25">
        <f t="shared" si="2"/>
        <v>1315833.3333333335</v>
      </c>
      <c r="G35" s="28">
        <f t="shared" si="3"/>
        <v>263166.66666666669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1"/>
        <v>0</v>
      </c>
      <c r="E36" s="4" t="str">
        <f t="shared" si="0"/>
        <v xml:space="preserve">SCHEDE VIDEO </v>
      </c>
      <c r="F36" s="25">
        <f t="shared" si="2"/>
        <v>0</v>
      </c>
      <c r="G36" s="28">
        <f t="shared" si="3"/>
        <v>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1"/>
        <v>14000</v>
      </c>
      <c r="E37" s="4" t="str">
        <f t="shared" si="0"/>
        <v>SVGA S3 3D PRO VIRGE 2MB S3 PRO VIRGE DX 2MB Edo exp. 4MB 3D Acc.</v>
      </c>
      <c r="F37" s="25">
        <f t="shared" si="2"/>
        <v>58333.333333333336</v>
      </c>
      <c r="G37" s="28">
        <f t="shared" si="3"/>
        <v>11666.666666666668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1"/>
        <v>20800</v>
      </c>
      <c r="E38" s="4" t="str">
        <f t="shared" si="0"/>
        <v>CREATIVE ECLIPSE 4MB ACC. 2D/3D 4MB LAGUNA 3D max 1600x1200</v>
      </c>
      <c r="F38" s="25">
        <f t="shared" si="2"/>
        <v>86666.666666666672</v>
      </c>
      <c r="G38" s="28">
        <f t="shared" si="3"/>
        <v>17333.333333333336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1"/>
        <v>25400</v>
      </c>
      <c r="E39" s="4" t="str">
        <f t="shared" si="0"/>
        <v>ADD-ON MATROX m3D 4MB MATROX - NEC Power VR PCX2</v>
      </c>
      <c r="F39" s="25">
        <f t="shared" si="2"/>
        <v>105833.33333333334</v>
      </c>
      <c r="G39" s="28">
        <f t="shared" si="3"/>
        <v>21166.666666666672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1"/>
        <v>32400</v>
      </c>
      <c r="E40" s="4" t="str">
        <f t="shared" si="0"/>
        <v>ASUS 3DP-V264GT2 4MB TV-OUT ATI Rage II+ , 2D/3D, DVD Acc.,TV OUT</v>
      </c>
      <c r="F40" s="25">
        <f t="shared" si="2"/>
        <v>135000</v>
      </c>
      <c r="G40" s="28">
        <f t="shared" si="3"/>
        <v>27000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1"/>
        <v>35800</v>
      </c>
      <c r="E41" s="4" t="str">
        <f t="shared" si="0"/>
        <v>SVGA MYSTIQUE 220 "BULK" 4MB MATROX,MGA 1064SG SGRAM</v>
      </c>
      <c r="F41" s="25">
        <f t="shared" si="2"/>
        <v>149166.66666666669</v>
      </c>
      <c r="G41" s="28">
        <f t="shared" si="3"/>
        <v>29833.333333333339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1"/>
        <v>37200</v>
      </c>
      <c r="E42" s="4" t="str">
        <f t="shared" si="0"/>
        <v>ASUS 3DP-V385GX2 4MB TV-OUT  S3 VIRGE/GX2,2D/3D DVD Acc. VIDEO-IN&amp;TV OUT</v>
      </c>
      <c r="F42" s="25">
        <f t="shared" si="2"/>
        <v>155000</v>
      </c>
      <c r="G42" s="28">
        <f t="shared" si="3"/>
        <v>31000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1"/>
        <v>37200</v>
      </c>
      <c r="E43" s="4" t="str">
        <f t="shared" si="0"/>
        <v>ASUS V385GX2 AGP 4MB TV-OUT S3 VIRGE/GX2,2D/3D DVD Acc. VIDEO-IN&amp;TV OUT</v>
      </c>
      <c r="F43" s="25">
        <f t="shared" si="2"/>
        <v>155000</v>
      </c>
      <c r="G43" s="28">
        <f t="shared" si="3"/>
        <v>31000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1"/>
        <v>40600</v>
      </c>
      <c r="E44" s="4" t="str">
        <f t="shared" si="0"/>
        <v>CREATIVE GRAPHIC EXXTREME 4MB ACC. 2D/3D 4MB SGRAM T.I.9735AC</v>
      </c>
      <c r="F44" s="25">
        <f t="shared" si="2"/>
        <v>169166.66666666669</v>
      </c>
      <c r="G44" s="28">
        <f t="shared" si="3"/>
        <v>33833.333333333336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1"/>
        <v>42400</v>
      </c>
      <c r="E45" s="4" t="str">
        <f t="shared" si="0"/>
        <v>SVGA MYSTIQUE 220  4MB MATROX,MGA 1064SG SGRAM</v>
      </c>
      <c r="F45" s="25">
        <f t="shared" si="2"/>
        <v>176666.66666666669</v>
      </c>
      <c r="G45" s="28">
        <f t="shared" si="3"/>
        <v>35333.333333333336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1"/>
        <v>44400</v>
      </c>
      <c r="E46" s="4" t="str">
        <f t="shared" si="0"/>
        <v>SVGA ACC. 3D/FX VOODO RUSH 4MB ACC.2D/3D 3D/FX Voodo Rush+AT25 Game+Giochi</v>
      </c>
      <c r="F46" s="25">
        <f t="shared" si="2"/>
        <v>185000</v>
      </c>
      <c r="G46" s="28">
        <f t="shared" si="3"/>
        <v>37000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1"/>
        <v>49000</v>
      </c>
      <c r="E47" s="4" t="str">
        <f t="shared" si="0"/>
        <v>SVGA ACC. 3D/FX VOODO RUSH 6MB ACC.2D/3D 3D/FX Voodoo Rush+AT25 Game+Giochi</v>
      </c>
      <c r="F47" s="25">
        <f t="shared" si="2"/>
        <v>204166.66666666669</v>
      </c>
      <c r="G47" s="28">
        <f t="shared" si="3"/>
        <v>40833.333333333343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1"/>
        <v>50200</v>
      </c>
      <c r="E48" s="4" t="str">
        <f t="shared" si="0"/>
        <v>RAINBOW R. TV MATROX</v>
      </c>
      <c r="F48" s="25">
        <f t="shared" si="2"/>
        <v>209166.66666666669</v>
      </c>
      <c r="G48" s="28">
        <f t="shared" si="3"/>
        <v>41833.333333333343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1"/>
        <v>51400</v>
      </c>
      <c r="E49" s="4" t="str">
        <f t="shared" si="0"/>
        <v>ASUS 3D EXPLORER AGP 4MB TV-OUT ASUS, 2D/3D, 4MB SGRAM SGS T. RIVA128</v>
      </c>
      <c r="F49" s="25">
        <f t="shared" si="2"/>
        <v>214166.66666666669</v>
      </c>
      <c r="G49" s="28">
        <f t="shared" si="3"/>
        <v>42833.333333333343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1"/>
        <v>53800</v>
      </c>
      <c r="E50" s="4" t="str">
        <f t="shared" si="0"/>
        <v>ASUS 3D EXPLORER PCI 4MB TV-OUT ASUS, 2D/3D, 4MB SGRAM SGS T. RIVA128</v>
      </c>
      <c r="F50" s="25">
        <f t="shared" si="2"/>
        <v>224166.66666666669</v>
      </c>
      <c r="G50" s="28">
        <f t="shared" si="3"/>
        <v>44833.333333333343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1"/>
        <v>62800</v>
      </c>
      <c r="E51" s="4" t="str">
        <f t="shared" si="0"/>
        <v xml:space="preserve">SVGA MILLENNIUM II 4MB "BULK" MATROX,MGA MILLENNIUM II WRAM </v>
      </c>
      <c r="F51" s="25">
        <f t="shared" si="2"/>
        <v>261666.66666666669</v>
      </c>
      <c r="G51" s="28">
        <f t="shared" si="3"/>
        <v>52333.333333333343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1"/>
        <v>65000</v>
      </c>
      <c r="E52" s="4" t="str">
        <f t="shared" si="0"/>
        <v>SVGA MILLENNIUM II 4MB AGP MATROX,MGA MILLENNIUM II WRAM  AGP</v>
      </c>
      <c r="F52" s="25">
        <f t="shared" si="2"/>
        <v>270833.33333333337</v>
      </c>
      <c r="G52" s="28">
        <f t="shared" si="3"/>
        <v>54166.666666666679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1"/>
        <v>69400</v>
      </c>
      <c r="E53" s="4" t="str">
        <f t="shared" si="0"/>
        <v>RAINBOW R. STUDIO per MATROX MYSTIQUE</v>
      </c>
      <c r="F53" s="25">
        <f t="shared" si="2"/>
        <v>289166.66666666669</v>
      </c>
      <c r="G53" s="28">
        <f t="shared" si="3"/>
        <v>57833.333333333343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1"/>
        <v>73800</v>
      </c>
      <c r="E54" s="4" t="str">
        <f t="shared" si="0"/>
        <v xml:space="preserve">SVGA MILLENNIUM II 4MB MATROX,MGA MILLENNIUM II WRAM </v>
      </c>
      <c r="F54" s="25">
        <f t="shared" si="2"/>
        <v>307500</v>
      </c>
      <c r="G54" s="28">
        <f t="shared" si="3"/>
        <v>61500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1"/>
        <v>80400</v>
      </c>
      <c r="E55" s="4" t="str">
        <f t="shared" si="0"/>
        <v>CREATIVE VOODO-2 8MB Add-on ACC.3D Voodo 3Dfx + Pixelfx PQFP 256pin+Texelfx PQFP208pin</v>
      </c>
      <c r="F55" s="25">
        <f t="shared" si="2"/>
        <v>335000</v>
      </c>
      <c r="G55" s="28">
        <f t="shared" si="3"/>
        <v>67000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1"/>
        <v>94200</v>
      </c>
      <c r="E56" s="4" t="str">
        <f t="shared" si="0"/>
        <v xml:space="preserve">SVGA MILLENNIUM II 8MB "BULK" MATROX,MGA MILLENNIUM II WRAM </v>
      </c>
      <c r="F56" s="25">
        <f t="shared" si="2"/>
        <v>392500</v>
      </c>
      <c r="G56" s="28">
        <f t="shared" si="3"/>
        <v>78500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1"/>
        <v>95200</v>
      </c>
      <c r="E57" s="4" t="str">
        <f t="shared" si="0"/>
        <v>SVGA MILLENNIUM II 8MB AGP MATROX,MGA MILLENNIUM II WRAM  AGP</v>
      </c>
      <c r="F57" s="25">
        <f t="shared" si="2"/>
        <v>396666.66666666669</v>
      </c>
      <c r="G57" s="28">
        <f t="shared" si="3"/>
        <v>79333.333333333343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1"/>
        <v>98400</v>
      </c>
      <c r="E58" s="4" t="str">
        <f t="shared" si="0"/>
        <v>CREATIVE VOODO-2 12MB Add-on ACC.3D Voodo 3Dfx + Pixelfx PQFP 256pin+Texelfx PQFP208pin</v>
      </c>
      <c r="F58" s="25">
        <f t="shared" si="2"/>
        <v>410000</v>
      </c>
      <c r="G58" s="28">
        <f t="shared" si="3"/>
        <v>82000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1"/>
        <v>106200</v>
      </c>
      <c r="E59" s="4" t="str">
        <f t="shared" si="0"/>
        <v>VIDEO &amp; GRAPHIC KIT MATROX MISTIQUE 4MB+ RAINBOW RUNNER</v>
      </c>
      <c r="F59" s="25">
        <f t="shared" si="2"/>
        <v>442500</v>
      </c>
      <c r="G59" s="28">
        <f t="shared" si="3"/>
        <v>88500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1"/>
        <v>110400</v>
      </c>
      <c r="E60" s="4" t="str">
        <f t="shared" si="0"/>
        <v xml:space="preserve">SVGA MILLENNIUM II 8MB MATROX,MGA MILLENNIUM II WRAM </v>
      </c>
      <c r="F60" s="25">
        <f t="shared" si="2"/>
        <v>460000</v>
      </c>
      <c r="G60" s="28">
        <f t="shared" si="3"/>
        <v>92000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1"/>
        <v>297400</v>
      </c>
      <c r="E61" s="4" t="str">
        <f t="shared" si="0"/>
        <v>ASUS 3DP- V500TX 16MB Work.Prof.3d 3D LABS GLINT500TX,8MB VRAM Frame Buffer,8MB DRAM</v>
      </c>
      <c r="F61" s="25">
        <f t="shared" si="2"/>
        <v>1239166.6666666667</v>
      </c>
      <c r="G61" s="28">
        <f t="shared" si="3"/>
        <v>247833.33333333337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1"/>
        <v>0</v>
      </c>
      <c r="E62" s="4" t="str">
        <f t="shared" si="0"/>
        <v xml:space="preserve">SCHEDE I/O </v>
      </c>
      <c r="F62" s="25">
        <f t="shared" si="2"/>
        <v>0</v>
      </c>
      <c r="G62" s="28">
        <f t="shared" si="3"/>
        <v>0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1"/>
        <v>20200</v>
      </c>
      <c r="E63" s="4" t="str">
        <f t="shared" si="0"/>
        <v>Contr. PCI SCSI Fast SCSI-2</v>
      </c>
      <c r="F63" s="25">
        <f t="shared" si="2"/>
        <v>84166.666666666672</v>
      </c>
      <c r="G63" s="28">
        <f t="shared" si="3"/>
        <v>16833.333333333336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1"/>
        <v>7600</v>
      </c>
      <c r="E64" s="4" t="str">
        <f t="shared" si="0"/>
        <v>Contr. PCI EIDE Tekram 690B, 4 canali EIDE</v>
      </c>
      <c r="F64" s="25">
        <f t="shared" si="2"/>
        <v>31666.666666666668</v>
      </c>
      <c r="G64" s="28">
        <f t="shared" si="3"/>
        <v>6333.3333333333339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1"/>
        <v>27400</v>
      </c>
      <c r="E65" s="4" t="str">
        <f t="shared" si="0"/>
        <v>Contr. PCI SC200 SCSI-2 ASUS NCR-53C810 Ultra Fast, SCSI-2</v>
      </c>
      <c r="F65" s="25">
        <f t="shared" si="2"/>
        <v>114166.66666666667</v>
      </c>
      <c r="G65" s="28">
        <f t="shared" si="3"/>
        <v>22833.333333333336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1"/>
        <v>44400</v>
      </c>
      <c r="E66" s="4" t="str">
        <f t="shared" ref="E66:E129" si="4">_xlfn.CONCAT(A66," ",B66)</f>
        <v>Contr. PCI SC875 Wide SCSI, SCSI-2 ASUS NCR-53C875 Ultra Fast, Wide SCSI e SCSI-2</v>
      </c>
      <c r="F66" s="25">
        <f t="shared" si="2"/>
        <v>185000</v>
      </c>
      <c r="G66" s="28">
        <f t="shared" si="3"/>
        <v>37000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5">C67*0.2</f>
        <v>100200</v>
      </c>
      <c r="E67" s="4" t="str">
        <f t="shared" si="4"/>
        <v>Contr. PCI AHA 2940AU SCSI-2 Adaptec 2940 Ultra Fast, SCSI-2, sw EZ SCSI 4.0</v>
      </c>
      <c r="F67" s="25">
        <f t="shared" ref="F67:F130" si="6">C67/1.2</f>
        <v>417500</v>
      </c>
      <c r="G67" s="28">
        <f t="shared" ref="G67:G130" si="7">F67*0.2</f>
        <v>83500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5"/>
        <v>85600</v>
      </c>
      <c r="E68" s="4" t="str">
        <f t="shared" si="4"/>
        <v>Contr. PCI AHA 2940UW Wide SCSI OEM Adaptec 2940 Ultra Fast, Wide SCSI e SCSI-2</v>
      </c>
      <c r="F68" s="25">
        <f t="shared" si="6"/>
        <v>356666.66666666669</v>
      </c>
      <c r="G68" s="28">
        <f t="shared" si="7"/>
        <v>71333.333333333343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5"/>
        <v>112200</v>
      </c>
      <c r="E69" s="4" t="str">
        <f t="shared" si="4"/>
        <v>Contr. PCI AHA 2940UW Wide SCSI Adaptec 2940 Ultra Fast, Wide SCSI e SCSI-2, sw EZ SCSI</v>
      </c>
      <c r="F69" s="25">
        <f t="shared" si="6"/>
        <v>467500</v>
      </c>
      <c r="G69" s="28">
        <f t="shared" si="7"/>
        <v>93500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5"/>
        <v>315600</v>
      </c>
      <c r="E70" s="4" t="str">
        <f t="shared" si="4"/>
        <v>Contr.PCI DA2100 Dual Wide SCSI ASUS Infotrend-500127 dual Ultra Fast, Wide SCSI, RAID</v>
      </c>
      <c r="F70" s="25">
        <f t="shared" si="6"/>
        <v>1315000</v>
      </c>
      <c r="G70" s="28">
        <f t="shared" si="7"/>
        <v>263000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5"/>
        <v>6800</v>
      </c>
      <c r="E71" s="4" t="str">
        <f t="shared" si="4"/>
        <v>Scheda 2 porte seriali, 1 porta parallela 16550 Fast UART</v>
      </c>
      <c r="F71" s="25">
        <f t="shared" si="6"/>
        <v>28333.333333333336</v>
      </c>
      <c r="G71" s="28">
        <f t="shared" si="7"/>
        <v>5666.6666666666679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5"/>
        <v>4000</v>
      </c>
      <c r="E72" s="4" t="str">
        <f t="shared" si="4"/>
        <v xml:space="preserve">Scheda singola seriale  </v>
      </c>
      <c r="F72" s="25">
        <f t="shared" si="6"/>
        <v>16666.666666666668</v>
      </c>
      <c r="G72" s="28">
        <f t="shared" si="7"/>
        <v>3333.3333333333339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5"/>
        <v>4600</v>
      </c>
      <c r="E73" s="4" t="str">
        <f t="shared" si="4"/>
        <v xml:space="preserve">Scheda doppia seriale  </v>
      </c>
      <c r="F73" s="25">
        <f t="shared" si="6"/>
        <v>19166.666666666668</v>
      </c>
      <c r="G73" s="28">
        <f t="shared" si="7"/>
        <v>3833.3333333333339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5"/>
        <v>19600</v>
      </c>
      <c r="E74" s="4" t="str">
        <f t="shared" si="4"/>
        <v xml:space="preserve">Scheda 4 porte seriali </v>
      </c>
      <c r="F74" s="25">
        <f t="shared" si="6"/>
        <v>81666.666666666672</v>
      </c>
      <c r="G74" s="28">
        <f t="shared" si="7"/>
        <v>16333.333333333336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5"/>
        <v>50200</v>
      </c>
      <c r="E75" s="4" t="str">
        <f t="shared" si="4"/>
        <v xml:space="preserve">Scheda 8 porte seriali </v>
      </c>
      <c r="F75" s="25">
        <f t="shared" si="6"/>
        <v>209166.66666666669</v>
      </c>
      <c r="G75" s="28">
        <f t="shared" si="7"/>
        <v>41833.333333333343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5"/>
        <v>3000</v>
      </c>
      <c r="E76" s="4" t="str">
        <f t="shared" si="4"/>
        <v xml:space="preserve">Scheda singola parallela </v>
      </c>
      <c r="F76" s="25">
        <f t="shared" si="6"/>
        <v>12500</v>
      </c>
      <c r="G76" s="28">
        <f t="shared" si="7"/>
        <v>2500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5"/>
        <v>2800</v>
      </c>
      <c r="E77" s="4" t="str">
        <f t="shared" si="4"/>
        <v xml:space="preserve">Scheda 2 porte joystick </v>
      </c>
      <c r="F77" s="25">
        <f t="shared" si="6"/>
        <v>11666.666666666668</v>
      </c>
      <c r="G77" s="28">
        <f t="shared" si="7"/>
        <v>2333.3333333333335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5"/>
        <v>0</v>
      </c>
      <c r="E78" s="4" t="str">
        <f t="shared" si="4"/>
        <v xml:space="preserve">HARD DISK </v>
      </c>
      <c r="F78" s="25">
        <f t="shared" si="6"/>
        <v>0</v>
      </c>
      <c r="G78" s="28">
        <f t="shared" si="7"/>
        <v>0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5"/>
        <v>79800</v>
      </c>
      <c r="E79" s="4" t="str">
        <f t="shared" si="4"/>
        <v>HARD DISK 2.5"  2,1GB U.Dma 2,5" 12mm HITACHI - DK226A-21</v>
      </c>
      <c r="F79" s="25">
        <f t="shared" si="6"/>
        <v>332500</v>
      </c>
      <c r="G79" s="28">
        <f t="shared" si="7"/>
        <v>66500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5"/>
        <v>51800</v>
      </c>
      <c r="E80" s="4" t="str">
        <f t="shared" si="4"/>
        <v xml:space="preserve">HD 2,1 GB Ultra DMA 5400rpm 3,5" ULTRA DMA FUJITSU </v>
      </c>
      <c r="F80" s="25">
        <f t="shared" si="6"/>
        <v>215833.33333333334</v>
      </c>
      <c r="G80" s="28">
        <f t="shared" si="7"/>
        <v>43166.666666666672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5"/>
        <v>64800</v>
      </c>
      <c r="E81" s="4" t="str">
        <f t="shared" si="4"/>
        <v xml:space="preserve">HD 3,2 GB Ultra DMA 5400rpm 3,5" ULTRA DMA FUJITSU </v>
      </c>
      <c r="F81" s="25">
        <f t="shared" si="6"/>
        <v>270000</v>
      </c>
      <c r="G81" s="28">
        <f t="shared" si="7"/>
        <v>54000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5"/>
        <v>75600</v>
      </c>
      <c r="E82" s="4" t="str">
        <f t="shared" si="4"/>
        <v xml:space="preserve">HD 4,3 GB Ultra DMA 5400rpm 3,5" ULTRA DMA FUJITSU </v>
      </c>
      <c r="F82" s="25">
        <f t="shared" si="6"/>
        <v>315000</v>
      </c>
      <c r="G82" s="28">
        <f t="shared" si="7"/>
        <v>63000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5"/>
        <v>93800</v>
      </c>
      <c r="E83" s="4" t="str">
        <f t="shared" si="4"/>
        <v xml:space="preserve">HD 5,2 GB Ultra DMA 5400rpm 3,5" ULTRA DMA FUJITSU </v>
      </c>
      <c r="F83" s="25">
        <f t="shared" si="6"/>
        <v>390833.33333333337</v>
      </c>
      <c r="G83" s="28">
        <f t="shared" si="7"/>
        <v>78166.666666666672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5"/>
        <v>111200</v>
      </c>
      <c r="E84" s="4" t="str">
        <f t="shared" si="4"/>
        <v xml:space="preserve">HD 6,4 GB Ultra DMA 5400rpm 3,5" ULTRA DMA FUJITSU </v>
      </c>
      <c r="F84" s="25">
        <f t="shared" si="6"/>
        <v>463333.33333333337</v>
      </c>
      <c r="G84" s="28">
        <f t="shared" si="7"/>
        <v>92666.666666666686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5"/>
        <v>95200</v>
      </c>
      <c r="E85" s="4" t="str">
        <f t="shared" si="4"/>
        <v>HD 2 GB SCSI III 5400 rpm 3,5" SCSI QUANTUM FIREBALL ST</v>
      </c>
      <c r="F85" s="25">
        <f t="shared" si="6"/>
        <v>396666.66666666669</v>
      </c>
      <c r="G85" s="28">
        <f t="shared" si="7"/>
        <v>79333.333333333343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5"/>
        <v>95400</v>
      </c>
      <c r="E86" s="4" t="str">
        <f t="shared" si="4"/>
        <v>HD 3,2 GB SCSI III 5400rpm 3,5" SCSI QUANTUM FIREBALL ST</v>
      </c>
      <c r="F86" s="25">
        <f t="shared" si="6"/>
        <v>397500</v>
      </c>
      <c r="G86" s="28">
        <f t="shared" si="7"/>
        <v>79500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5"/>
        <v>111200</v>
      </c>
      <c r="E87" s="4" t="str">
        <f t="shared" si="4"/>
        <v>HD 4,3 GB SCSI 5400 rpm 3,5" SCSI QUANTUM FIREBALL ST</v>
      </c>
      <c r="F87" s="25">
        <f t="shared" si="6"/>
        <v>463333.33333333337</v>
      </c>
      <c r="G87" s="28">
        <f t="shared" si="7"/>
        <v>92666.666666666686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5"/>
        <v>139000</v>
      </c>
      <c r="E88" s="4" t="str">
        <f t="shared" si="4"/>
        <v>HD 4,5 GB SCSI ULTRA WIDE 7200rpm 3,5" SCSI III, QUANTUM VIKING</v>
      </c>
      <c r="F88" s="25">
        <f t="shared" si="6"/>
        <v>579166.66666666674</v>
      </c>
      <c r="G88" s="28">
        <f t="shared" si="7"/>
        <v>115833.33333333336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5"/>
        <v>255800</v>
      </c>
      <c r="E89" s="4" t="str">
        <f t="shared" si="4"/>
        <v>HD 4,5 GB SCSI ULTRA WIDE 10.000rpm 3,5" SCSI U.W. SEAGATE CHEETAH</v>
      </c>
      <c r="F89" s="25">
        <f t="shared" si="6"/>
        <v>1065833.3333333335</v>
      </c>
      <c r="G89" s="28">
        <f t="shared" si="7"/>
        <v>213166.66666666672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5"/>
        <v>7000</v>
      </c>
      <c r="E90" s="4" t="str">
        <f t="shared" si="4"/>
        <v>FDD 1,44MB PANASONIC</v>
      </c>
      <c r="F90" s="25">
        <f t="shared" si="6"/>
        <v>29166.666666666668</v>
      </c>
      <c r="G90" s="28">
        <f t="shared" si="7"/>
        <v>5833.3333333333339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5"/>
        <v>35000</v>
      </c>
      <c r="E91" s="4" t="str">
        <f t="shared" si="4"/>
        <v>FLOPPY DRIVE 120MB PANASONIC LS-120</v>
      </c>
      <c r="F91" s="25">
        <f t="shared" si="6"/>
        <v>145833.33333333334</v>
      </c>
      <c r="G91" s="28">
        <f t="shared" si="7"/>
        <v>29166.666666666672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5"/>
        <v>54400</v>
      </c>
      <c r="E92" s="4" t="str">
        <f t="shared" si="4"/>
        <v>ZIP DRIVE 100MB PARALL. IOMEGA</v>
      </c>
      <c r="F92" s="25">
        <f t="shared" si="6"/>
        <v>226666.66666666669</v>
      </c>
      <c r="G92" s="28">
        <f t="shared" si="7"/>
        <v>45333.333333333343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5"/>
        <v>39600</v>
      </c>
      <c r="E93" s="4" t="str">
        <f t="shared" si="4"/>
        <v>ZIP ATAPI 100MB INTERNO IOMEGA</v>
      </c>
      <c r="F93" s="25">
        <f t="shared" si="6"/>
        <v>165000</v>
      </c>
      <c r="G93" s="28">
        <f t="shared" si="7"/>
        <v>33000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5"/>
        <v>58000</v>
      </c>
      <c r="E94" s="4" t="str">
        <f t="shared" si="4"/>
        <v>ZIP DRIVE 100MB SCSI IOMEGA</v>
      </c>
      <c r="F94" s="25">
        <f t="shared" si="6"/>
        <v>241666.66666666669</v>
      </c>
      <c r="G94" s="28">
        <f t="shared" si="7"/>
        <v>48333.333333333343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5"/>
        <v>117800</v>
      </c>
      <c r="E95" s="4" t="str">
        <f t="shared" si="4"/>
        <v>JAZ DRIVE 1GB INT. IOMEGA</v>
      </c>
      <c r="F95" s="25">
        <f t="shared" si="6"/>
        <v>490833.33333333337</v>
      </c>
      <c r="G95" s="28">
        <f t="shared" si="7"/>
        <v>98166.666666666686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5"/>
        <v>148600</v>
      </c>
      <c r="E96" s="4" t="str">
        <f t="shared" si="4"/>
        <v>JAZ DRIVE 1GB EXT. IOMEGA</v>
      </c>
      <c r="F96" s="25">
        <f t="shared" si="6"/>
        <v>619166.66666666674</v>
      </c>
      <c r="G96" s="28">
        <f t="shared" si="7"/>
        <v>123833.33333333336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5"/>
        <v>54200</v>
      </c>
      <c r="E97" s="4" t="str">
        <f t="shared" si="4"/>
        <v xml:space="preserve">KIT 10  CARTUCCE ZIP DRIVE  </v>
      </c>
      <c r="F97" s="25">
        <f t="shared" si="6"/>
        <v>225833.33333333334</v>
      </c>
      <c r="G97" s="28">
        <f t="shared" si="7"/>
        <v>45166.666666666672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5"/>
        <v>126400</v>
      </c>
      <c r="E98" s="4" t="str">
        <f t="shared" si="4"/>
        <v xml:space="preserve">KIT 3 CARTUCCE JAZ DRIVE  </v>
      </c>
      <c r="F98" s="25">
        <f t="shared" si="6"/>
        <v>526666.66666666674</v>
      </c>
      <c r="G98" s="28">
        <f t="shared" si="7"/>
        <v>105333.33333333336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5"/>
        <v>18000</v>
      </c>
      <c r="E99" s="4" t="str">
        <f t="shared" si="4"/>
        <v>KIT 3 CARTUCCE 120MB 3M per LS-120</v>
      </c>
      <c r="F99" s="25">
        <f t="shared" si="6"/>
        <v>75000</v>
      </c>
      <c r="G99" s="28">
        <f t="shared" si="7"/>
        <v>15000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5"/>
        <v>800</v>
      </c>
      <c r="E100" s="4" t="str">
        <f t="shared" si="4"/>
        <v>FRAME HDD  Kit montaggio Hard Disk 3,5"</v>
      </c>
      <c r="F100" s="25">
        <f t="shared" si="6"/>
        <v>3333.3333333333335</v>
      </c>
      <c r="G100" s="28">
        <f t="shared" si="7"/>
        <v>666.66666666666674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5"/>
        <v>1000</v>
      </c>
      <c r="E101" s="4" t="str">
        <f t="shared" si="4"/>
        <v>FRAME FDD  Kit montaggio Floppy Disk Drive 3,5"</v>
      </c>
      <c r="F101" s="25">
        <f t="shared" si="6"/>
        <v>4166.666666666667</v>
      </c>
      <c r="G101" s="28">
        <f t="shared" si="7"/>
        <v>833.33333333333348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5"/>
        <v>8200</v>
      </c>
      <c r="E102" s="4" t="str">
        <f t="shared" si="4"/>
        <v>FRAME REMOVIBILE 3.5" Kit FRAME REMOVIBILE per HDD 3,5"</v>
      </c>
      <c r="F102" s="25">
        <f t="shared" si="6"/>
        <v>34166.666666666672</v>
      </c>
      <c r="G102" s="28">
        <f t="shared" si="7"/>
        <v>6833.3333333333348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5"/>
        <v>0</v>
      </c>
      <c r="E103" s="4" t="str">
        <f t="shared" si="4"/>
        <v xml:space="preserve">MAGNETO-OTTICI </v>
      </c>
      <c r="F103" s="25">
        <f t="shared" si="6"/>
        <v>0</v>
      </c>
      <c r="G103" s="28">
        <f t="shared" si="7"/>
        <v>0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5"/>
        <v>147400</v>
      </c>
      <c r="E104" s="4" t="str">
        <f t="shared" si="4"/>
        <v>M.O. + CD 4X,  PD 2000 INT. 650 MB PLASMON PD2000I</v>
      </c>
      <c r="F104" s="25">
        <f t="shared" si="6"/>
        <v>614166.66666666674</v>
      </c>
      <c r="G104" s="28">
        <f t="shared" si="7"/>
        <v>122833.33333333336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5"/>
        <v>182000</v>
      </c>
      <c r="E105" s="4" t="str">
        <f t="shared" si="4"/>
        <v>M.O. + CD 4X,  PD 2000 EXT. 650 MB PLASMON PD2000E</v>
      </c>
      <c r="F105" s="25">
        <f t="shared" si="6"/>
        <v>758333.33333333337</v>
      </c>
      <c r="G105" s="28">
        <f t="shared" si="7"/>
        <v>151666.66666666669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5"/>
        <v>48200</v>
      </c>
      <c r="E106" s="4" t="str">
        <f t="shared" si="4"/>
        <v xml:space="preserve">KIT 5 CARTUCCE 650 MB </v>
      </c>
      <c r="F106" s="25">
        <f t="shared" si="6"/>
        <v>200833.33333333334</v>
      </c>
      <c r="G106" s="28">
        <f t="shared" si="7"/>
        <v>40166.666666666672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5"/>
        <v>0</v>
      </c>
      <c r="E107" s="4" t="str">
        <f t="shared" si="4"/>
        <v xml:space="preserve">CD ROM </v>
      </c>
      <c r="F107" s="25">
        <f t="shared" si="6"/>
        <v>0</v>
      </c>
      <c r="G107" s="28">
        <f t="shared" si="7"/>
        <v>0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5"/>
        <v>22400</v>
      </c>
      <c r="E108" s="4" t="str">
        <f t="shared" si="4"/>
        <v>CD ROM 24X HITACHI CDR 8330 24 velocita',EIDE</v>
      </c>
      <c r="F108" s="25">
        <f t="shared" si="6"/>
        <v>93333.333333333343</v>
      </c>
      <c r="G108" s="28">
        <f t="shared" si="7"/>
        <v>18666.666666666668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5"/>
        <v>22600</v>
      </c>
      <c r="E109" s="4" t="str">
        <f t="shared" si="4"/>
        <v>CD ROM 24X CREATIVE 24 velocita',EIDE</v>
      </c>
      <c r="F109" s="25">
        <f t="shared" si="6"/>
        <v>94166.666666666672</v>
      </c>
      <c r="G109" s="28">
        <f t="shared" si="7"/>
        <v>18833.333333333336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5"/>
        <v>24200</v>
      </c>
      <c r="E110" s="4" t="str">
        <f t="shared" si="4"/>
        <v>CD ROM 24X PIONEER 502-S Bulk 24 velocita',EIDE,SLOT-IN</v>
      </c>
      <c r="F110" s="25">
        <f t="shared" si="6"/>
        <v>100833.33333333334</v>
      </c>
      <c r="G110" s="28">
        <f t="shared" si="7"/>
        <v>20166.666666666672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5"/>
        <v>32000</v>
      </c>
      <c r="E111" s="4" t="str">
        <f t="shared" si="4"/>
        <v>CD ROM 34X ASUS 34 velocita',EIDE</v>
      </c>
      <c r="F111" s="25">
        <f t="shared" si="6"/>
        <v>133333.33333333334</v>
      </c>
      <c r="G111" s="28">
        <f t="shared" si="7"/>
        <v>26666.666666666672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5"/>
        <v>39000</v>
      </c>
      <c r="E112" s="4" t="str">
        <f t="shared" si="4"/>
        <v>CD ROM 24X SCSI NEC 24 velocita',SCSI</v>
      </c>
      <c r="F112" s="25">
        <f t="shared" si="6"/>
        <v>162500</v>
      </c>
      <c r="G112" s="28">
        <f t="shared" si="7"/>
        <v>32500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5"/>
        <v>43000</v>
      </c>
      <c r="E113" s="4" t="str">
        <f t="shared" si="4"/>
        <v>CD ROM 32X SCSI WAITEC 32 velocita',SCSI</v>
      </c>
      <c r="F113" s="25">
        <f t="shared" si="6"/>
        <v>179166.66666666669</v>
      </c>
      <c r="G113" s="28">
        <f t="shared" si="7"/>
        <v>35833.333333333336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5"/>
        <v>64200</v>
      </c>
      <c r="E114" s="4" t="str">
        <f t="shared" si="4"/>
        <v>CD ROM PLEXTOR PX-32TSI 32 velocita',SCSI</v>
      </c>
      <c r="F114" s="25">
        <f t="shared" si="6"/>
        <v>267500</v>
      </c>
      <c r="G114" s="28">
        <f t="shared" si="7"/>
        <v>53500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5"/>
        <v>122800</v>
      </c>
      <c r="E115" s="4" t="str">
        <f t="shared" si="4"/>
        <v>DVD CREATIVE KIT ENCORE DXR2 CREATIVE</v>
      </c>
      <c r="F115" s="25">
        <f t="shared" si="6"/>
        <v>511666.66666666669</v>
      </c>
      <c r="G115" s="28">
        <f t="shared" si="7"/>
        <v>102333.33333333334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5"/>
        <v>0</v>
      </c>
      <c r="E116" s="4" t="str">
        <f t="shared" si="4"/>
        <v xml:space="preserve">MASTERIZZATORI </v>
      </c>
      <c r="F116" s="25">
        <f t="shared" si="6"/>
        <v>0</v>
      </c>
      <c r="G116" s="28">
        <f t="shared" si="7"/>
        <v>0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5"/>
        <v>6000</v>
      </c>
      <c r="E117" s="4" t="str">
        <f t="shared" si="4"/>
        <v>CONFEZIONE 10 CDR 74' Kit 10 pz.</v>
      </c>
      <c r="F117" s="25">
        <f t="shared" si="6"/>
        <v>25000</v>
      </c>
      <c r="G117" s="28">
        <f t="shared" si="7"/>
        <v>5000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5"/>
        <v>6800</v>
      </c>
      <c r="E118" s="4" t="str">
        <f t="shared" si="4"/>
        <v>CD RISCRIVIBILE 74' VERBATIM</v>
      </c>
      <c r="F118" s="25">
        <f t="shared" si="6"/>
        <v>28333.333333333336</v>
      </c>
      <c r="G118" s="28">
        <f t="shared" si="7"/>
        <v>5666.6666666666679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5"/>
        <v>7000</v>
      </c>
      <c r="E119" s="4" t="str">
        <f t="shared" si="4"/>
        <v>CONFEZIONE 10 CDR 74' KODAK Kit 10 pz.</v>
      </c>
      <c r="F119" s="25">
        <f t="shared" si="6"/>
        <v>29166.666666666668</v>
      </c>
      <c r="G119" s="28">
        <f t="shared" si="7"/>
        <v>5833.3333333333339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5"/>
        <v>15400</v>
      </c>
      <c r="E120" s="4" t="str">
        <f t="shared" si="4"/>
        <v>SOFTWARE LABELLER CD KIT Software per creazione etichette CD</v>
      </c>
      <c r="F120" s="25">
        <f t="shared" si="6"/>
        <v>64166.666666666672</v>
      </c>
      <c r="G120" s="28">
        <f t="shared" si="7"/>
        <v>12833.333333333336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5"/>
        <v>144600</v>
      </c>
      <c r="E121" s="4" t="str">
        <f t="shared" si="4"/>
        <v>WAITEC WT48/1 - GEAR - int. 4 WRITE 8 READ</v>
      </c>
      <c r="F121" s="25">
        <f t="shared" si="6"/>
        <v>602500</v>
      </c>
      <c r="G121" s="28">
        <f t="shared" si="7"/>
        <v>120500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5"/>
        <v>148400</v>
      </c>
      <c r="E122" s="4" t="str">
        <f t="shared" si="4"/>
        <v>WAITEC 2036EI/1 - SOFTWARE  CD RISCRIVIBILE 2REW,2WRI,6READ, EIDE</v>
      </c>
      <c r="F122" s="25">
        <f t="shared" si="6"/>
        <v>618333.33333333337</v>
      </c>
      <c r="G122" s="28">
        <f t="shared" si="7"/>
        <v>123666.66666666669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5"/>
        <v>155600</v>
      </c>
      <c r="E123" s="4" t="str">
        <f t="shared" si="4"/>
        <v>RICOH MP6200ADP + SOFT.+5 CDR CD RISCRIVIBILE 2REW,2WRI,6R E-IDE</v>
      </c>
      <c r="F123" s="25">
        <f t="shared" si="6"/>
        <v>648333.33333333337</v>
      </c>
      <c r="G123" s="28">
        <f t="shared" si="7"/>
        <v>129666.66666666669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5"/>
        <v>175600</v>
      </c>
      <c r="E124" s="4" t="str">
        <f t="shared" si="4"/>
        <v>RICOH MP6200SR - SOFTWARE SCSI CD RISCRIVIBILE 2REW,2WRI,6READ, SCSI</v>
      </c>
      <c r="F124" s="25">
        <f t="shared" si="6"/>
        <v>731666.66666666674</v>
      </c>
      <c r="G124" s="28">
        <f t="shared" si="7"/>
        <v>146333.33333333334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5"/>
        <v>176600</v>
      </c>
      <c r="E125" s="4" t="str">
        <f t="shared" si="4"/>
        <v>WAITEC 2026/1 - SOFTWARE SCSI CD RISCRIVIBILE 2REW,2WRI,6READ, SCSI</v>
      </c>
      <c r="F125" s="25">
        <f t="shared" si="6"/>
        <v>735833.33333333337</v>
      </c>
      <c r="G125" s="28">
        <f t="shared" si="7"/>
        <v>147166.66666666669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5"/>
        <v>182600</v>
      </c>
      <c r="E126" s="4" t="str">
        <f t="shared" si="4"/>
        <v>CDR 480i PLASMON EASY CD int. 4 WRITE 8 READ</v>
      </c>
      <c r="F126" s="25">
        <f t="shared" si="6"/>
        <v>760833.33333333337</v>
      </c>
      <c r="G126" s="28">
        <f t="shared" si="7"/>
        <v>152166.66666666669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5"/>
        <v>225000</v>
      </c>
      <c r="E127" s="4" t="str">
        <f t="shared" si="4"/>
        <v>CDR 480e PLASMON EASY CD ext. 4 WRITE 8 READ</v>
      </c>
      <c r="F127" s="25">
        <f t="shared" si="6"/>
        <v>937500</v>
      </c>
      <c r="G127" s="28">
        <f t="shared" si="7"/>
        <v>187500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5"/>
        <v>0</v>
      </c>
      <c r="E128" s="4" t="str">
        <f t="shared" si="4"/>
        <v xml:space="preserve">MEMORIE </v>
      </c>
      <c r="F128" s="25">
        <f t="shared" si="6"/>
        <v>0</v>
      </c>
      <c r="G128" s="28">
        <f t="shared" si="7"/>
        <v>0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5"/>
        <v>6600</v>
      </c>
      <c r="E129" s="4" t="str">
        <f t="shared" si="4"/>
        <v xml:space="preserve">SIMM 8MB 72 PIN (EDO) </v>
      </c>
      <c r="F129" s="25">
        <f t="shared" si="6"/>
        <v>27500</v>
      </c>
      <c r="G129" s="28">
        <f t="shared" si="7"/>
        <v>5500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5"/>
        <v>10400</v>
      </c>
      <c r="E130" s="4" t="str">
        <f t="shared" ref="E130:E193" si="8">_xlfn.CONCAT(A130," ",B130)</f>
        <v xml:space="preserve">SIMM 16MB 72 PIN (EDO) </v>
      </c>
      <c r="F130" s="25">
        <f t="shared" si="6"/>
        <v>43333.333333333336</v>
      </c>
      <c r="G130" s="28">
        <f t="shared" si="7"/>
        <v>8666.6666666666679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9">C131*0.2</f>
        <v>19400</v>
      </c>
      <c r="E131" s="4" t="str">
        <f t="shared" si="8"/>
        <v xml:space="preserve">SIMM 32MB 72 PIN (EDO) </v>
      </c>
      <c r="F131" s="25">
        <f t="shared" ref="F131:F194" si="10">C131/1.2</f>
        <v>80833.333333333343</v>
      </c>
      <c r="G131" s="28">
        <f t="shared" ref="G131:G194" si="11">F131*0.2</f>
        <v>16166.66666666667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9"/>
        <v>0</v>
      </c>
      <c r="E132" s="4" t="str">
        <f t="shared" si="8"/>
        <v xml:space="preserve">MODEM FAX - VIDEOCAMERA  </v>
      </c>
      <c r="F132" s="25">
        <f t="shared" si="10"/>
        <v>0</v>
      </c>
      <c r="G132" s="28">
        <f t="shared" si="11"/>
        <v>0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9"/>
        <v>26200</v>
      </c>
      <c r="E133" s="4" t="str">
        <f t="shared" si="8"/>
        <v>M/F MOTOROLA 3400PRO 28800 EXT MOTOROLA</v>
      </c>
      <c r="F133" s="25">
        <f t="shared" si="10"/>
        <v>109166.66666666667</v>
      </c>
      <c r="G133" s="28">
        <f t="shared" si="11"/>
        <v>21833.333333333336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9"/>
        <v>33800</v>
      </c>
      <c r="E134" s="4" t="str">
        <f t="shared" si="8"/>
        <v>M/F LEONARDO PC 33600 INT OEM DIGICOM</v>
      </c>
      <c r="F134" s="25">
        <f t="shared" si="10"/>
        <v>140833.33333333334</v>
      </c>
      <c r="G134" s="28">
        <f t="shared" si="11"/>
        <v>28166.666666666672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9"/>
        <v>38000</v>
      </c>
      <c r="E135" s="4" t="str">
        <f t="shared" si="8"/>
        <v>M/F LEONARDO PC 33600 EXT DIGICOM</v>
      </c>
      <c r="F135" s="25">
        <f t="shared" si="10"/>
        <v>158333.33333333334</v>
      </c>
      <c r="G135" s="28">
        <f t="shared" si="11"/>
        <v>31666.666666666672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9"/>
        <v>38200</v>
      </c>
      <c r="E136" s="4" t="str">
        <f t="shared" si="8"/>
        <v>M/F MOTOROLA 56K  EXT BULK MOTOROLA</v>
      </c>
      <c r="F136" s="25">
        <f t="shared" si="10"/>
        <v>159166.66666666669</v>
      </c>
      <c r="G136" s="28">
        <f t="shared" si="11"/>
        <v>31833.333333333339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9"/>
        <v>39400</v>
      </c>
      <c r="E137" s="4" t="str">
        <f t="shared" si="8"/>
        <v>M/F LEONARDO PC 33600 INT DIGICOM</v>
      </c>
      <c r="F137" s="25">
        <f t="shared" si="10"/>
        <v>164166.66666666669</v>
      </c>
      <c r="G137" s="28">
        <f t="shared" si="11"/>
        <v>32833.333333333336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9"/>
        <v>40200</v>
      </c>
      <c r="E138" s="4" t="str">
        <f t="shared" si="8"/>
        <v>M/F TIZIANO 33600 EXT DIGICOM</v>
      </c>
      <c r="F138" s="25">
        <f t="shared" si="10"/>
        <v>167500</v>
      </c>
      <c r="G138" s="28">
        <f t="shared" si="11"/>
        <v>33500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9"/>
        <v>44000</v>
      </c>
      <c r="E139" s="4" t="str">
        <f t="shared" si="8"/>
        <v>M/F SPORTSTER FLASH 33600 EXT ITA  US ROBOTICS</v>
      </c>
      <c r="F139" s="25">
        <f t="shared" si="10"/>
        <v>183333.33333333334</v>
      </c>
      <c r="G139" s="28">
        <f t="shared" si="11"/>
        <v>36666.666666666672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9"/>
        <v>50000</v>
      </c>
      <c r="E140" s="4" t="str">
        <f t="shared" si="8"/>
        <v>M/F MOTOROLA 56K  EXT MOTOROLA</v>
      </c>
      <c r="F140" s="25">
        <f t="shared" si="10"/>
        <v>208333.33333333334</v>
      </c>
      <c r="G140" s="28">
        <f t="shared" si="11"/>
        <v>41666.666666666672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9"/>
        <v>51400</v>
      </c>
      <c r="E141" s="4" t="str">
        <f t="shared" si="8"/>
        <v>M/F LEONARDO  56K  EXT DIGICOM</v>
      </c>
      <c r="F141" s="25">
        <f t="shared" si="10"/>
        <v>214166.66666666669</v>
      </c>
      <c r="G141" s="28">
        <f t="shared" si="11"/>
        <v>42833.333333333343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9"/>
        <v>55600</v>
      </c>
      <c r="E142" s="4" t="str">
        <f t="shared" si="8"/>
        <v>M/F TIZIANO 56K EXT DIGICOM</v>
      </c>
      <c r="F142" s="25">
        <f t="shared" si="10"/>
        <v>231666.66666666669</v>
      </c>
      <c r="G142" s="28">
        <f t="shared" si="11"/>
        <v>46333.333333333343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9"/>
        <v>56000</v>
      </c>
      <c r="E143" s="4" t="str">
        <f t="shared" si="8"/>
        <v>M/F SPORTSTER MESSAGE PLUS US ROBOTICS</v>
      </c>
      <c r="F143" s="25">
        <f t="shared" si="10"/>
        <v>233333.33333333334</v>
      </c>
      <c r="G143" s="28">
        <f t="shared" si="11"/>
        <v>46666.666666666672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9"/>
        <v>60000</v>
      </c>
      <c r="E144" s="4" t="str">
        <f t="shared" si="8"/>
        <v>M/F LEONARDO PCMCIA 33600 DIGICOM</v>
      </c>
      <c r="F144" s="25">
        <f t="shared" si="10"/>
        <v>250000</v>
      </c>
      <c r="G144" s="28">
        <f t="shared" si="11"/>
        <v>50000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9"/>
        <v>61000</v>
      </c>
      <c r="E145" s="4" t="str">
        <f t="shared" si="8"/>
        <v>KIT VIDEOCONFERENZA "GALILEO" DIGICOM / H.324</v>
      </c>
      <c r="F145" s="25">
        <f t="shared" si="10"/>
        <v>254166.66666666669</v>
      </c>
      <c r="G145" s="28">
        <f t="shared" si="11"/>
        <v>50833.333333333343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9"/>
        <v>67000</v>
      </c>
      <c r="E146" s="4" t="str">
        <f t="shared" si="8"/>
        <v>MODEM ISDN TINTORETTO EXT. DIGICOM</v>
      </c>
      <c r="F146" s="25">
        <f t="shared" si="10"/>
        <v>279166.66666666669</v>
      </c>
      <c r="G146" s="28">
        <f t="shared" si="11"/>
        <v>55833.333333333343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9"/>
        <v>72000</v>
      </c>
      <c r="E147" s="4" t="str">
        <f t="shared" si="8"/>
        <v>M/F LEONARDO PCMCIA 56K DIGICOM</v>
      </c>
      <c r="F147" s="25">
        <f t="shared" si="10"/>
        <v>300000</v>
      </c>
      <c r="G147" s="28">
        <f t="shared" si="11"/>
        <v>60000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9"/>
        <v>85800</v>
      </c>
      <c r="E148" s="4" t="str">
        <f t="shared" si="8"/>
        <v>MODEM MOTOROLA ISDN  EXT.64/128K MOTOROLA</v>
      </c>
      <c r="F148" s="25">
        <f t="shared" si="10"/>
        <v>357500</v>
      </c>
      <c r="G148" s="28">
        <f t="shared" si="11"/>
        <v>71500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9"/>
        <v>140200</v>
      </c>
      <c r="E149" s="4" t="str">
        <f t="shared" si="8"/>
        <v>M/F ISDN DONATELLO EXT. DIGICOM</v>
      </c>
      <c r="F149" s="25">
        <f t="shared" si="10"/>
        <v>584166.66666666674</v>
      </c>
      <c r="G149" s="28">
        <f t="shared" si="11"/>
        <v>116833.33333333336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9"/>
        <v>0</v>
      </c>
      <c r="E150" s="4" t="str">
        <f t="shared" si="8"/>
        <v xml:space="preserve">MULTIMEDIA </v>
      </c>
      <c r="F150" s="25">
        <f t="shared" si="10"/>
        <v>0</v>
      </c>
      <c r="G150" s="28">
        <f t="shared" si="11"/>
        <v>0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9"/>
        <v>18000</v>
      </c>
      <c r="E151" s="4" t="str">
        <f t="shared" si="8"/>
        <v>SOUND AXP201/U PCI 64 Asus - ESS Maestro-1 Audio accellerator</v>
      </c>
      <c r="F151" s="25">
        <f t="shared" si="10"/>
        <v>75000</v>
      </c>
      <c r="G151" s="28">
        <f t="shared" si="11"/>
        <v>15000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9"/>
        <v>13800</v>
      </c>
      <c r="E152" s="4" t="str">
        <f t="shared" si="8"/>
        <v>SOUND BLASTER 16 PnP  O.E.M. Creative</v>
      </c>
      <c r="F152" s="25">
        <f t="shared" si="10"/>
        <v>57500</v>
      </c>
      <c r="G152" s="28">
        <f t="shared" si="11"/>
        <v>11500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9"/>
        <v>17800</v>
      </c>
      <c r="E153" s="4" t="str">
        <f t="shared" si="8"/>
        <v>SOUND BLASTER 16 PnP NO IDE Creative</v>
      </c>
      <c r="F153" s="25">
        <f t="shared" si="10"/>
        <v>74166.666666666672</v>
      </c>
      <c r="G153" s="28">
        <f t="shared" si="11"/>
        <v>14833.333333333336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9"/>
        <v>27600</v>
      </c>
      <c r="E154" s="4" t="str">
        <f t="shared" si="8"/>
        <v>SOUND BLASTER AWE64 STD OEM Creative</v>
      </c>
      <c r="F154" s="25">
        <f t="shared" si="10"/>
        <v>115000</v>
      </c>
      <c r="G154" s="28">
        <f t="shared" si="11"/>
        <v>23000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9"/>
        <v>39200</v>
      </c>
      <c r="E155" s="4" t="str">
        <f t="shared" si="8"/>
        <v>SOUND BLASTER AWE64 STANDARD Creative</v>
      </c>
      <c r="F155" s="25">
        <f t="shared" si="10"/>
        <v>163333.33333333334</v>
      </c>
      <c r="G155" s="28">
        <f t="shared" si="11"/>
        <v>32666.666666666672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9"/>
        <v>65800</v>
      </c>
      <c r="E156" s="4" t="str">
        <f t="shared" si="8"/>
        <v>SOUND BLASTER AWE64 GOLD PNP  Creative</v>
      </c>
      <c r="F156" s="25">
        <f t="shared" si="10"/>
        <v>274166.66666666669</v>
      </c>
      <c r="G156" s="28">
        <f t="shared" si="11"/>
        <v>54833.333333333343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9"/>
        <v>59000</v>
      </c>
      <c r="E157" s="4" t="str">
        <f t="shared" si="8"/>
        <v>KIT "DISCOVERY AWE64" 24X PNP Creative</v>
      </c>
      <c r="F157" s="25">
        <f t="shared" si="10"/>
        <v>245833.33333333334</v>
      </c>
      <c r="G157" s="28">
        <f t="shared" si="11"/>
        <v>49166.666666666672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9"/>
        <v>3800</v>
      </c>
      <c r="E158" s="4" t="str">
        <f t="shared" si="8"/>
        <v>SPEAKERS MLI-699 MLI-60</v>
      </c>
      <c r="F158" s="25">
        <f t="shared" si="10"/>
        <v>15833.333333333334</v>
      </c>
      <c r="G158" s="28">
        <f t="shared" si="11"/>
        <v>3166.666666666667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9"/>
        <v>5200</v>
      </c>
      <c r="E159" s="4" t="str">
        <f t="shared" si="8"/>
        <v>SPEAKER 25 W FS-60</v>
      </c>
      <c r="F159" s="25">
        <f t="shared" si="10"/>
        <v>21666.666666666668</v>
      </c>
      <c r="G159" s="28">
        <f t="shared" si="11"/>
        <v>4333.3333333333339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9"/>
        <v>5600</v>
      </c>
      <c r="E160" s="4" t="str">
        <f t="shared" si="8"/>
        <v>SPEAKER PROFESSIONAL 70 W FS-70</v>
      </c>
      <c r="F160" s="25">
        <f t="shared" si="10"/>
        <v>23333.333333333336</v>
      </c>
      <c r="G160" s="28">
        <f t="shared" si="11"/>
        <v>4666.666666666667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9"/>
        <v>11200</v>
      </c>
      <c r="E161" s="4" t="str">
        <f t="shared" si="8"/>
        <v>ULTRA SPEAKER 130W FS-100</v>
      </c>
      <c r="F161" s="25">
        <f t="shared" si="10"/>
        <v>46666.666666666672</v>
      </c>
      <c r="G161" s="28">
        <f t="shared" si="11"/>
        <v>9333.3333333333339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9"/>
        <v>0</v>
      </c>
      <c r="E162" s="4" t="str">
        <f t="shared" si="8"/>
        <v xml:space="preserve">MICROPROCESSORI </v>
      </c>
      <c r="F162" s="25">
        <f t="shared" si="10"/>
        <v>0</v>
      </c>
      <c r="G162" s="28">
        <f t="shared" si="11"/>
        <v>0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9"/>
        <v>43200</v>
      </c>
      <c r="E163" s="4" t="str">
        <f t="shared" si="8"/>
        <v xml:space="preserve">PENTIUM 166 INTEL MMX </v>
      </c>
      <c r="F163" s="25">
        <f t="shared" si="10"/>
        <v>180000</v>
      </c>
      <c r="G163" s="28">
        <f t="shared" si="11"/>
        <v>36000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9"/>
        <v>50000</v>
      </c>
      <c r="E164" s="4" t="str">
        <f t="shared" si="8"/>
        <v xml:space="preserve">PENTIUM 200 INTEL MMX </v>
      </c>
      <c r="F164" s="25">
        <f t="shared" si="10"/>
        <v>208333.33333333334</v>
      </c>
      <c r="G164" s="28">
        <f t="shared" si="11"/>
        <v>41666.666666666672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9"/>
        <v>76400</v>
      </c>
      <c r="E165" s="4" t="str">
        <f t="shared" si="8"/>
        <v xml:space="preserve">PENTIUM 233 INTEL MMX </v>
      </c>
      <c r="F165" s="25">
        <f t="shared" si="10"/>
        <v>318333.33333333337</v>
      </c>
      <c r="G165" s="28">
        <f t="shared" si="11"/>
        <v>63666.666666666679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9"/>
        <v>104800</v>
      </c>
      <c r="E166" s="4" t="str">
        <f t="shared" si="8"/>
        <v xml:space="preserve">PENTIUM II 233 INTEL 512k </v>
      </c>
      <c r="F166" s="25">
        <f t="shared" si="10"/>
        <v>436666.66666666669</v>
      </c>
      <c r="G166" s="28">
        <f t="shared" si="11"/>
        <v>87333.333333333343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9"/>
        <v>151400</v>
      </c>
      <c r="E167" s="4" t="str">
        <f t="shared" si="8"/>
        <v xml:space="preserve">PENTIUM II 266 INTEL 512k </v>
      </c>
      <c r="F167" s="25">
        <f t="shared" si="10"/>
        <v>630833.33333333337</v>
      </c>
      <c r="G167" s="28">
        <f t="shared" si="11"/>
        <v>126166.66666666669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9"/>
        <v>209000</v>
      </c>
      <c r="E168" s="4" t="str">
        <f t="shared" si="8"/>
        <v xml:space="preserve">PENTIUM II 300 INTEL 512K </v>
      </c>
      <c r="F168" s="25">
        <f t="shared" si="10"/>
        <v>870833.33333333337</v>
      </c>
      <c r="G168" s="28">
        <f t="shared" si="11"/>
        <v>174166.66666666669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9"/>
        <v>313600</v>
      </c>
      <c r="E169" s="4" t="str">
        <f t="shared" si="8"/>
        <v xml:space="preserve">PENTIUM II 333 INTEL 512K </v>
      </c>
      <c r="F169" s="25">
        <f t="shared" si="10"/>
        <v>1306666.6666666667</v>
      </c>
      <c r="G169" s="28">
        <f t="shared" si="11"/>
        <v>261333.33333333337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9"/>
        <v>23400</v>
      </c>
      <c r="E170" s="4" t="str">
        <f t="shared" si="8"/>
        <v xml:space="preserve">SGS P 166+ </v>
      </c>
      <c r="F170" s="25">
        <f t="shared" si="10"/>
        <v>97500</v>
      </c>
      <c r="G170" s="28">
        <f t="shared" si="11"/>
        <v>19500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9"/>
        <v>31600</v>
      </c>
      <c r="E171" s="4" t="str">
        <f t="shared" si="8"/>
        <v xml:space="preserve">IBM 200 MX </v>
      </c>
      <c r="F171" s="25">
        <f t="shared" si="10"/>
        <v>131666.66666666669</v>
      </c>
      <c r="G171" s="28">
        <f t="shared" si="11"/>
        <v>26333.333333333339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9"/>
        <v>52000</v>
      </c>
      <c r="E172" s="4" t="str">
        <f t="shared" si="8"/>
        <v xml:space="preserve">IBM 233 MX </v>
      </c>
      <c r="F172" s="25">
        <f t="shared" si="10"/>
        <v>216666.66666666669</v>
      </c>
      <c r="G172" s="28">
        <f t="shared" si="11"/>
        <v>43333.333333333343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9"/>
        <v>38600</v>
      </c>
      <c r="E173" s="4" t="str">
        <f t="shared" si="8"/>
        <v xml:space="preserve">AMD K6-166 </v>
      </c>
      <c r="F173" s="25">
        <f t="shared" si="10"/>
        <v>160833.33333333334</v>
      </c>
      <c r="G173" s="28">
        <f t="shared" si="11"/>
        <v>32166.666666666672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9"/>
        <v>54000</v>
      </c>
      <c r="E174" s="4" t="str">
        <f t="shared" si="8"/>
        <v xml:space="preserve">AMD K6-200 </v>
      </c>
      <c r="F174" s="25">
        <f t="shared" si="10"/>
        <v>225000</v>
      </c>
      <c r="G174" s="28">
        <f t="shared" si="11"/>
        <v>45000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9"/>
        <v>62800</v>
      </c>
      <c r="E175" s="4" t="str">
        <f t="shared" si="8"/>
        <v xml:space="preserve">AMD K6-233 </v>
      </c>
      <c r="F175" s="25">
        <f t="shared" si="10"/>
        <v>261666.66666666669</v>
      </c>
      <c r="G175" s="28">
        <f t="shared" si="11"/>
        <v>52333.333333333343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9"/>
        <v>178800</v>
      </c>
      <c r="E176" s="4" t="str">
        <f t="shared" si="8"/>
        <v xml:space="preserve">PENTIUM PRO 180 MZH </v>
      </c>
      <c r="F176" s="25">
        <f t="shared" si="10"/>
        <v>745000</v>
      </c>
      <c r="G176" s="28">
        <f t="shared" si="11"/>
        <v>149000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9"/>
        <v>208000</v>
      </c>
      <c r="E177" s="4" t="str">
        <f t="shared" si="8"/>
        <v xml:space="preserve">PENTIUM PRO 200 MZH </v>
      </c>
      <c r="F177" s="25">
        <f t="shared" si="10"/>
        <v>866666.66666666674</v>
      </c>
      <c r="G177" s="28">
        <f t="shared" si="11"/>
        <v>173333.33333333337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9"/>
        <v>1600</v>
      </c>
      <c r="E178" s="4" t="str">
        <f t="shared" si="8"/>
        <v xml:space="preserve">VENTOLINA PENTIUM 75-166 </v>
      </c>
      <c r="F178" s="25">
        <f t="shared" si="10"/>
        <v>6666.666666666667</v>
      </c>
      <c r="G178" s="28">
        <f t="shared" si="11"/>
        <v>1333.3333333333335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9"/>
        <v>2000</v>
      </c>
      <c r="E179" s="4" t="str">
        <f t="shared" si="8"/>
        <v xml:space="preserve">VENTOLINA PENTIUM 200 </v>
      </c>
      <c r="F179" s="25">
        <f t="shared" si="10"/>
        <v>8333.3333333333339</v>
      </c>
      <c r="G179" s="28">
        <f t="shared" si="11"/>
        <v>1666.666666666667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9"/>
        <v>4800</v>
      </c>
      <c r="E180" s="4" t="str">
        <f t="shared" si="8"/>
        <v xml:space="preserve">VENTOLA PER PENTIUM PRO </v>
      </c>
      <c r="F180" s="25">
        <f t="shared" si="10"/>
        <v>20000</v>
      </c>
      <c r="G180" s="28">
        <f t="shared" si="11"/>
        <v>4000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9"/>
        <v>2200</v>
      </c>
      <c r="E181" s="4" t="str">
        <f t="shared" si="8"/>
        <v xml:space="preserve">VENTOLINA PER IBM/CYRIX 686  </v>
      </c>
      <c r="F181" s="25">
        <f t="shared" si="10"/>
        <v>9166.6666666666679</v>
      </c>
      <c r="G181" s="28">
        <f t="shared" si="11"/>
        <v>1833.3333333333337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9"/>
        <v>2000</v>
      </c>
      <c r="E182" s="4" t="str">
        <f t="shared" si="8"/>
        <v xml:space="preserve">VENTOLA 3 PIN per TX97  </v>
      </c>
      <c r="F182" s="25">
        <f t="shared" si="10"/>
        <v>8333.3333333333339</v>
      </c>
      <c r="G182" s="28">
        <f t="shared" si="11"/>
        <v>1666.666666666667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9"/>
        <v>5200</v>
      </c>
      <c r="E183" s="4" t="str">
        <f t="shared" si="8"/>
        <v xml:space="preserve">VENTOLA PENTIUM II  </v>
      </c>
      <c r="F183" s="25">
        <f t="shared" si="10"/>
        <v>21666.666666666668</v>
      </c>
      <c r="G183" s="28">
        <f t="shared" si="11"/>
        <v>4333.3333333333339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9"/>
        <v>0</v>
      </c>
      <c r="E184" s="4" t="str">
        <f t="shared" si="8"/>
        <v xml:space="preserve">TASTIERE </v>
      </c>
      <c r="F184" s="25">
        <f t="shared" si="10"/>
        <v>0</v>
      </c>
      <c r="G184" s="28">
        <f t="shared" si="11"/>
        <v>0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9"/>
        <v>4400</v>
      </c>
      <c r="E185" s="4" t="str">
        <f t="shared" si="8"/>
        <v>TAST. ITA 105 TASTI WIN 95 UNIKEY</v>
      </c>
      <c r="F185" s="25">
        <f t="shared" si="10"/>
        <v>18333.333333333336</v>
      </c>
      <c r="G185" s="28">
        <f t="shared" si="11"/>
        <v>3666.6666666666674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9"/>
        <v>12600</v>
      </c>
      <c r="E186" s="4" t="str">
        <f t="shared" si="8"/>
        <v>TAST. ITA   79t BTC</v>
      </c>
      <c r="F186" s="25">
        <f t="shared" si="10"/>
        <v>52500</v>
      </c>
      <c r="G186" s="28">
        <f t="shared" si="11"/>
        <v>10500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9"/>
        <v>12600</v>
      </c>
      <c r="E187" s="4" t="str">
        <f t="shared" si="8"/>
        <v>TAST. USA 79t BTC</v>
      </c>
      <c r="F187" s="25">
        <f t="shared" si="10"/>
        <v>52500</v>
      </c>
      <c r="G187" s="28">
        <f t="shared" si="11"/>
        <v>10500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9"/>
        <v>5200</v>
      </c>
      <c r="E188" s="4" t="str">
        <f t="shared" si="8"/>
        <v>TAST. USA 105 TASTI WIN95 BTC</v>
      </c>
      <c r="F188" s="25">
        <f t="shared" si="10"/>
        <v>21666.666666666668</v>
      </c>
      <c r="G188" s="28">
        <f t="shared" si="11"/>
        <v>4333.3333333333339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9"/>
        <v>5000</v>
      </c>
      <c r="E189" s="4" t="str">
        <f t="shared" si="8"/>
        <v>TAST. ITA  105 TASTI NMB, WIN95 NMB</v>
      </c>
      <c r="F189" s="25">
        <f t="shared" si="10"/>
        <v>20833.333333333336</v>
      </c>
      <c r="G189" s="28">
        <f t="shared" si="11"/>
        <v>4166.666666666667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9"/>
        <v>5000</v>
      </c>
      <c r="E190" s="4" t="str">
        <f t="shared" si="8"/>
        <v>TAST. ITA  105 TASTI NMB, PS/2 WIN95 NMB</v>
      </c>
      <c r="F190" s="25">
        <f t="shared" si="10"/>
        <v>20833.333333333336</v>
      </c>
      <c r="G190" s="28">
        <f t="shared" si="11"/>
        <v>4166.666666666667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9"/>
        <v>9200</v>
      </c>
      <c r="E191" s="4" t="str">
        <f t="shared" si="8"/>
        <v>TAST. ITA 105 TASTI "CYPRESS"  WIN95 NMB</v>
      </c>
      <c r="F191" s="25">
        <f t="shared" si="10"/>
        <v>38333.333333333336</v>
      </c>
      <c r="G191" s="28">
        <f t="shared" si="11"/>
        <v>7666.6666666666679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9"/>
        <v>0</v>
      </c>
      <c r="E192" s="4" t="str">
        <f t="shared" si="8"/>
        <v xml:space="preserve">SCANNER E ACCESSORI </v>
      </c>
      <c r="F192" s="25">
        <f t="shared" si="10"/>
        <v>0</v>
      </c>
      <c r="G192" s="28">
        <f t="shared" si="11"/>
        <v>0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9"/>
        <v>7400</v>
      </c>
      <c r="E193" s="4" t="str">
        <f t="shared" si="8"/>
        <v>MOUSE  PILOT SERIALE LOGITECH</v>
      </c>
      <c r="F193" s="25">
        <f t="shared" si="10"/>
        <v>30833.333333333336</v>
      </c>
      <c r="G193" s="28">
        <f t="shared" si="11"/>
        <v>6166.6666666666679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9"/>
        <v>7400</v>
      </c>
      <c r="E194" s="4" t="str">
        <f t="shared" ref="E194:E257" si="12">_xlfn.CONCAT(A194," ",B194)</f>
        <v>MOUSE  PILOT P/S2 LOGITECH</v>
      </c>
      <c r="F194" s="25">
        <f t="shared" si="10"/>
        <v>30833.333333333336</v>
      </c>
      <c r="G194" s="28">
        <f t="shared" si="11"/>
        <v>6166.6666666666679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13">C195*0.2</f>
        <v>2200</v>
      </c>
      <c r="E195" s="4" t="str">
        <f t="shared" si="12"/>
        <v>MOUSE SERIALE 3 TASTI PRIMAX</v>
      </c>
      <c r="F195" s="25">
        <f t="shared" ref="F195:F258" si="14">C195/1.2</f>
        <v>9166.6666666666679</v>
      </c>
      <c r="G195" s="28">
        <f t="shared" ref="G195:G258" si="15">F195*0.2</f>
        <v>1833.3333333333337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13"/>
        <v>9200</v>
      </c>
      <c r="E196" s="4" t="str">
        <f t="shared" si="12"/>
        <v>MOUSE TRACKBALL  PRIMAX</v>
      </c>
      <c r="F196" s="25">
        <f t="shared" si="14"/>
        <v>38333.333333333336</v>
      </c>
      <c r="G196" s="28">
        <f t="shared" si="15"/>
        <v>7666.6666666666679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13"/>
        <v>3800</v>
      </c>
      <c r="E197" s="4" t="str">
        <f t="shared" si="12"/>
        <v>MOUSE "RAINBOW" SERIALE PRIMAX</v>
      </c>
      <c r="F197" s="25">
        <f t="shared" si="14"/>
        <v>15833.333333333334</v>
      </c>
      <c r="G197" s="28">
        <f t="shared" si="15"/>
        <v>3166.666666666667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13"/>
        <v>2600</v>
      </c>
      <c r="E198" s="4" t="str">
        <f t="shared" si="12"/>
        <v>MOUSE  ECHO PS/2 PRIMAX</v>
      </c>
      <c r="F198" s="25">
        <f t="shared" si="14"/>
        <v>10833.333333333334</v>
      </c>
      <c r="G198" s="28">
        <f t="shared" si="15"/>
        <v>2166.666666666667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13"/>
        <v>5200</v>
      </c>
      <c r="E199" s="4" t="str">
        <f t="shared" si="12"/>
        <v>VENUS MOUSE SERIALE PRIMAX</v>
      </c>
      <c r="F199" s="25">
        <f t="shared" si="14"/>
        <v>21666.666666666668</v>
      </c>
      <c r="G199" s="28">
        <f t="shared" si="15"/>
        <v>4333.3333333333339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13"/>
        <v>5200</v>
      </c>
      <c r="E200" s="4" t="str">
        <f t="shared" si="12"/>
        <v>VENUS MOUSE PS/2 PRIMAX</v>
      </c>
      <c r="F200" s="25">
        <f t="shared" si="14"/>
        <v>21666.666666666668</v>
      </c>
      <c r="G200" s="28">
        <f t="shared" si="15"/>
        <v>4333.3333333333339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13"/>
        <v>4000</v>
      </c>
      <c r="E201" s="4" t="str">
        <f t="shared" si="12"/>
        <v>JOYSTICK DIGITALE PRIMAX</v>
      </c>
      <c r="F201" s="25">
        <f t="shared" si="14"/>
        <v>16666.666666666668</v>
      </c>
      <c r="G201" s="28">
        <f t="shared" si="15"/>
        <v>3333.3333333333339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13"/>
        <v>9800</v>
      </c>
      <c r="E202" s="4" t="str">
        <f t="shared" si="12"/>
        <v>JOYSTICK ULTRASTRIKER PRIMAX</v>
      </c>
      <c r="F202" s="25">
        <f t="shared" si="14"/>
        <v>40833.333333333336</v>
      </c>
      <c r="G202" s="28">
        <f t="shared" si="15"/>
        <v>8166.6666666666679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13"/>
        <v>6600</v>
      </c>
      <c r="E203" s="4" t="str">
        <f t="shared" si="12"/>
        <v>NAVIGATOR MOUSE PRIMAX</v>
      </c>
      <c r="F203" s="25">
        <f t="shared" si="14"/>
        <v>27500</v>
      </c>
      <c r="G203" s="28">
        <f t="shared" si="15"/>
        <v>5500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13"/>
        <v>13600</v>
      </c>
      <c r="E204" s="4" t="str">
        <f t="shared" si="12"/>
        <v>JOYSTICK EXCALIBUR PRIMAX</v>
      </c>
      <c r="F204" s="25">
        <f t="shared" si="14"/>
        <v>56666.666666666672</v>
      </c>
      <c r="G204" s="28">
        <f t="shared" si="15"/>
        <v>11333.333333333336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13"/>
        <v>6600</v>
      </c>
      <c r="E205" s="4" t="str">
        <f t="shared" si="12"/>
        <v>GAMEPAD CONQUEROR PRIMAX</v>
      </c>
      <c r="F205" s="25">
        <f t="shared" si="14"/>
        <v>27500</v>
      </c>
      <c r="G205" s="28">
        <f t="shared" si="15"/>
        <v>5500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13"/>
        <v>29400</v>
      </c>
      <c r="E206" s="4" t="str">
        <f t="shared" si="12"/>
        <v>COLOR HAND SCANNER PRIMAX</v>
      </c>
      <c r="F206" s="25">
        <f t="shared" si="14"/>
        <v>122500</v>
      </c>
      <c r="G206" s="28">
        <f t="shared" si="15"/>
        <v>24500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13"/>
        <v>30200</v>
      </c>
      <c r="E207" s="4" t="str">
        <f t="shared" si="12"/>
        <v>SCANNER COLORADO 4800 SW + OCR  PRIMAX</v>
      </c>
      <c r="F207" s="25">
        <f t="shared" si="14"/>
        <v>125833.33333333334</v>
      </c>
      <c r="G207" s="28">
        <f t="shared" si="15"/>
        <v>25166.666666666672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13"/>
        <v>39400</v>
      </c>
      <c r="E208" s="4" t="str">
        <f t="shared" si="12"/>
        <v>SCANNER COLORADO D600 SW + OCR  PRIMAX</v>
      </c>
      <c r="F208" s="25">
        <f t="shared" si="14"/>
        <v>164166.66666666669</v>
      </c>
      <c r="G208" s="28">
        <f t="shared" si="15"/>
        <v>32833.333333333336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13"/>
        <v>62000</v>
      </c>
      <c r="E209" s="4" t="str">
        <f t="shared" si="12"/>
        <v>SCANNER  DIRECT 9600 SW + OCR PRIMAX</v>
      </c>
      <c r="F209" s="25">
        <f t="shared" si="14"/>
        <v>258333.33333333334</v>
      </c>
      <c r="G209" s="28">
        <f t="shared" si="15"/>
        <v>51666.666666666672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13"/>
        <v>54200</v>
      </c>
      <c r="E210" s="4" t="str">
        <f t="shared" si="12"/>
        <v>SCANNER  JEWEL 4800 SCSI PRIMAX</v>
      </c>
      <c r="F210" s="25">
        <f t="shared" si="14"/>
        <v>225833.33333333334</v>
      </c>
      <c r="G210" s="28">
        <f t="shared" si="15"/>
        <v>45166.666666666672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13"/>
        <v>91600</v>
      </c>
      <c r="E211" s="4" t="str">
        <f t="shared" si="12"/>
        <v>SCANNER PROFI  9600 SCSI PRIMAX</v>
      </c>
      <c r="F211" s="25">
        <f t="shared" si="14"/>
        <v>381666.66666666669</v>
      </c>
      <c r="G211" s="28">
        <f t="shared" si="15"/>
        <v>76333.333333333343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13"/>
        <v>82400</v>
      </c>
      <c r="E212" s="4" t="str">
        <f t="shared" si="12"/>
        <v>SCANNER PHODOX U. S. 300 PRIMAX</v>
      </c>
      <c r="F212" s="25">
        <f t="shared" si="14"/>
        <v>343333.33333333337</v>
      </c>
      <c r="G212" s="28">
        <f t="shared" si="15"/>
        <v>68666.666666666672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13"/>
        <v>161400</v>
      </c>
      <c r="E213" s="4" t="str">
        <f t="shared" si="12"/>
        <v>FILMSCAN-200PC EPSON</v>
      </c>
      <c r="F213" s="25">
        <f t="shared" si="14"/>
        <v>672500</v>
      </c>
      <c r="G213" s="28">
        <f t="shared" si="15"/>
        <v>134500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13"/>
        <v>800</v>
      </c>
      <c r="E214" s="4" t="str">
        <f t="shared" si="12"/>
        <v xml:space="preserve">TAPPETINO PER MOUSE </v>
      </c>
      <c r="F214" s="25">
        <f t="shared" si="14"/>
        <v>3333.3333333333335</v>
      </c>
      <c r="G214" s="28">
        <f t="shared" si="15"/>
        <v>666.66666666666674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13"/>
        <v>16200</v>
      </c>
      <c r="E215" s="4" t="str">
        <f t="shared" si="12"/>
        <v xml:space="preserve">ALIMENTATORE 200 W CE </v>
      </c>
      <c r="F215" s="25">
        <f t="shared" si="14"/>
        <v>67500</v>
      </c>
      <c r="G215" s="28">
        <f t="shared" si="15"/>
        <v>13500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13"/>
        <v>25000</v>
      </c>
      <c r="E216" s="4" t="str">
        <f t="shared" si="12"/>
        <v xml:space="preserve">ALIMENTATORE 250 W CE ATX </v>
      </c>
      <c r="F216" s="25">
        <f t="shared" si="14"/>
        <v>104166.66666666667</v>
      </c>
      <c r="G216" s="28">
        <f t="shared" si="15"/>
        <v>20833.333333333336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13"/>
        <v>19600</v>
      </c>
      <c r="E217" s="4" t="str">
        <f t="shared" si="12"/>
        <v xml:space="preserve">ALIMENTATORE 230 W CE ATX </v>
      </c>
      <c r="F217" s="25">
        <f t="shared" si="14"/>
        <v>81666.666666666672</v>
      </c>
      <c r="G217" s="28">
        <f t="shared" si="15"/>
        <v>16333.333333333336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13"/>
        <v>28000</v>
      </c>
      <c r="E218" s="4" t="str">
        <f t="shared" si="12"/>
        <v xml:space="preserve">ALIMENTATORE 300 W CE ATX </v>
      </c>
      <c r="F218" s="25">
        <f t="shared" si="14"/>
        <v>116666.66666666667</v>
      </c>
      <c r="G218" s="28">
        <f t="shared" si="15"/>
        <v>23333.333333333336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13"/>
        <v>1000</v>
      </c>
      <c r="E219" s="4" t="str">
        <f t="shared" si="12"/>
        <v>CAVO PARALLELO STAMP. MT 1,8 Unidirez.</v>
      </c>
      <c r="F219" s="25">
        <f t="shared" si="14"/>
        <v>4166.666666666667</v>
      </c>
      <c r="G219" s="28">
        <f t="shared" si="15"/>
        <v>833.33333333333348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13"/>
        <v>1200</v>
      </c>
      <c r="E220" s="4" t="str">
        <f t="shared" si="12"/>
        <v>CAVO PARALLELO STAMP. MT 1,8 Bidirez.</v>
      </c>
      <c r="F220" s="25">
        <f t="shared" si="14"/>
        <v>5000</v>
      </c>
      <c r="G220" s="28">
        <f t="shared" si="15"/>
        <v>1000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13"/>
        <v>1800</v>
      </c>
      <c r="E221" s="4" t="str">
        <f t="shared" si="12"/>
        <v xml:space="preserve">CAVO PARALLELO STAMP. MT 3 </v>
      </c>
      <c r="F221" s="25">
        <f t="shared" si="14"/>
        <v>7500</v>
      </c>
      <c r="G221" s="28">
        <f t="shared" si="15"/>
        <v>1500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13"/>
        <v>1600</v>
      </c>
      <c r="E222" s="4" t="str">
        <f t="shared" si="12"/>
        <v>CONNETTORE MOUSE PS/2 per M/B ASUS P55T2P4</v>
      </c>
      <c r="F222" s="25">
        <f t="shared" si="14"/>
        <v>6666.666666666667</v>
      </c>
      <c r="G222" s="28">
        <f t="shared" si="15"/>
        <v>1333.3333333333335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13"/>
        <v>2200</v>
      </c>
      <c r="E223" s="4" t="str">
        <f t="shared" si="12"/>
        <v xml:space="preserve">CONNETTORE TASTIERA PS/2 </v>
      </c>
      <c r="F223" s="25">
        <f t="shared" si="14"/>
        <v>9166.6666666666679</v>
      </c>
      <c r="G223" s="28">
        <f t="shared" si="15"/>
        <v>1833.3333333333337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13"/>
        <v>4200</v>
      </c>
      <c r="E224" s="4" t="str">
        <f t="shared" si="12"/>
        <v>CONNETTORE USB/MIR per M/B ASUS TX97</v>
      </c>
      <c r="F224" s="25">
        <f t="shared" si="14"/>
        <v>17500</v>
      </c>
      <c r="G224" s="28">
        <f t="shared" si="15"/>
        <v>3500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13"/>
        <v>2800</v>
      </c>
      <c r="E225" s="4" t="str">
        <f t="shared" si="12"/>
        <v>DATA-SWITCH 2/1 MANUALE PRIMAX</v>
      </c>
      <c r="F225" s="25">
        <f t="shared" si="14"/>
        <v>11666.666666666668</v>
      </c>
      <c r="G225" s="28">
        <f t="shared" si="15"/>
        <v>2333.3333333333335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13"/>
        <v>4600</v>
      </c>
      <c r="E226" s="4" t="str">
        <f t="shared" si="12"/>
        <v>DATA-SWITCH 2/2 MANUALE PRIMAX</v>
      </c>
      <c r="F226" s="25">
        <f t="shared" si="14"/>
        <v>19166.666666666668</v>
      </c>
      <c r="G226" s="28">
        <f t="shared" si="15"/>
        <v>3833.3333333333339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13"/>
        <v>10200</v>
      </c>
      <c r="E227" s="4" t="str">
        <f t="shared" si="12"/>
        <v>DATA-SWITCH 2/1 BIDIREZ. PRIMAX</v>
      </c>
      <c r="F227" s="25">
        <f t="shared" si="14"/>
        <v>42500</v>
      </c>
      <c r="G227" s="28">
        <f t="shared" si="15"/>
        <v>8500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13"/>
        <v>0</v>
      </c>
      <c r="E228" s="4" t="str">
        <f t="shared" si="12"/>
        <v xml:space="preserve">SOFTWARE </v>
      </c>
      <c r="F228" s="25">
        <f t="shared" si="14"/>
        <v>0</v>
      </c>
      <c r="G228" s="28">
        <f t="shared" si="15"/>
        <v>0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13"/>
        <v>39600</v>
      </c>
      <c r="E229" s="4" t="str">
        <f t="shared" si="12"/>
        <v>COMBO DOS6.22+WIN3.11+DSK.MAN. MICROSOFT  OEM</v>
      </c>
      <c r="F229" s="25">
        <f t="shared" si="14"/>
        <v>165000</v>
      </c>
      <c r="G229" s="28">
        <f t="shared" si="15"/>
        <v>33000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13"/>
        <v>33400</v>
      </c>
      <c r="E230" s="4" t="str">
        <f t="shared" si="12"/>
        <v>WINDOWS 95, MANUALI + CD MICROSOFT  OEM</v>
      </c>
      <c r="F230" s="25">
        <f t="shared" si="14"/>
        <v>139166.66666666669</v>
      </c>
      <c r="G230" s="28">
        <f t="shared" si="15"/>
        <v>27833.333333333339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13"/>
        <v>19000</v>
      </c>
      <c r="E231" s="4" t="str">
        <f t="shared" si="12"/>
        <v>LICENZA STUDENTE SISTEMI  MICROSOFT  STUDENTE</v>
      </c>
      <c r="F231" s="25">
        <f t="shared" si="14"/>
        <v>79166.666666666672</v>
      </c>
      <c r="G231" s="28">
        <f t="shared" si="15"/>
        <v>15833.333333333336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13"/>
        <v>28200</v>
      </c>
      <c r="E232" s="4" t="str">
        <f t="shared" si="12"/>
        <v>LICENZA STUDENTE APPLICAZIONI MICROSOFT  STUDENTE</v>
      </c>
      <c r="F232" s="25">
        <f t="shared" si="14"/>
        <v>117500</v>
      </c>
      <c r="G232" s="28">
        <f t="shared" si="15"/>
        <v>23500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13"/>
        <v>70200</v>
      </c>
      <c r="E233" s="4" t="str">
        <f t="shared" si="12"/>
        <v>WIN NT WORKSTATION 4.0 MICROSOFT  OEM</v>
      </c>
      <c r="F233" s="25">
        <f t="shared" si="14"/>
        <v>292500</v>
      </c>
      <c r="G233" s="28">
        <f t="shared" si="15"/>
        <v>58500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13"/>
        <v>82800</v>
      </c>
      <c r="E234" s="4" t="str">
        <f t="shared" si="12"/>
        <v>OFFICE SMALL BUSINESS WORD97,EXCEL97,OUTLOOK97,PUBLISHER97</v>
      </c>
      <c r="F234" s="25">
        <f t="shared" si="14"/>
        <v>345000</v>
      </c>
      <c r="G234" s="28">
        <f t="shared" si="15"/>
        <v>69000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13"/>
        <v>12200</v>
      </c>
      <c r="E235" s="4" t="str">
        <f t="shared" si="12"/>
        <v>WORKS 4.5 ITA, MANUALI + CD MICROSOFT  OEM</v>
      </c>
      <c r="F235" s="25">
        <f t="shared" si="14"/>
        <v>50833.333333333336</v>
      </c>
      <c r="G235" s="28">
        <f t="shared" si="15"/>
        <v>10166.666666666668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13"/>
        <v>178600</v>
      </c>
      <c r="E236" s="4" t="str">
        <f t="shared" si="12"/>
        <v>FIVE PACK WIN 95 MICROSOFT  OEM</v>
      </c>
      <c r="F236" s="25">
        <f t="shared" si="14"/>
        <v>744166.66666666674</v>
      </c>
      <c r="G236" s="28">
        <f t="shared" si="15"/>
        <v>148833.33333333334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13"/>
        <v>197000</v>
      </c>
      <c r="E237" s="4" t="str">
        <f t="shared" si="12"/>
        <v>FIVE PACK COMBO WIN3.11-DOS MICROSOFT  OEM</v>
      </c>
      <c r="F237" s="25">
        <f t="shared" si="14"/>
        <v>820833.33333333337</v>
      </c>
      <c r="G237" s="28">
        <f t="shared" si="15"/>
        <v>164166.66666666669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13"/>
        <v>59200</v>
      </c>
      <c r="E238" s="4" t="str">
        <f t="shared" si="12"/>
        <v>FIVE PACK WORKS 4.5 MICROSOFT  OEM</v>
      </c>
      <c r="F238" s="25">
        <f t="shared" si="14"/>
        <v>246666.66666666669</v>
      </c>
      <c r="G238" s="28">
        <f t="shared" si="15"/>
        <v>49333.333333333343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13"/>
        <v>137000</v>
      </c>
      <c r="E239" s="4" t="str">
        <f t="shared" si="12"/>
        <v>3-PACK  HOME ESSENTIALS 98 MICROSOFT  OEM</v>
      </c>
      <c r="F239" s="25">
        <f t="shared" si="14"/>
        <v>570833.33333333337</v>
      </c>
      <c r="G239" s="28">
        <f t="shared" si="15"/>
        <v>114166.66666666669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13"/>
        <v>227600</v>
      </c>
      <c r="E240" s="4" t="str">
        <f t="shared" si="12"/>
        <v>3-PACK WIN NT WORKSTATION 4.0 MICROSOFT  OEM</v>
      </c>
      <c r="F240" s="25">
        <f t="shared" si="14"/>
        <v>948333.33333333337</v>
      </c>
      <c r="G240" s="28">
        <f t="shared" si="15"/>
        <v>189666.66666666669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13"/>
        <v>266800</v>
      </c>
      <c r="E241" s="4" t="str">
        <f t="shared" si="12"/>
        <v>3-PACK OFFICE SMALL BUSINESS MICROSOFT  OEM</v>
      </c>
      <c r="F241" s="25">
        <f t="shared" si="14"/>
        <v>1111666.6666666667</v>
      </c>
      <c r="G241" s="28">
        <f t="shared" si="15"/>
        <v>222333.33333333337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13"/>
        <v>6000</v>
      </c>
      <c r="E242" s="4" t="str">
        <f t="shared" si="12"/>
        <v xml:space="preserve">CD VIDEOGUIDA  WIN'95  </v>
      </c>
      <c r="F242" s="25">
        <f t="shared" si="14"/>
        <v>25000</v>
      </c>
      <c r="G242" s="28">
        <f t="shared" si="15"/>
        <v>5000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13"/>
        <v>6000</v>
      </c>
      <c r="E243" s="4" t="str">
        <f t="shared" si="12"/>
        <v xml:space="preserve">CD VIDEGUIDA INTERNET  </v>
      </c>
      <c r="F243" s="25">
        <f t="shared" si="14"/>
        <v>25000</v>
      </c>
      <c r="G243" s="28">
        <f t="shared" si="15"/>
        <v>5000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13"/>
        <v>81200</v>
      </c>
      <c r="E244" s="4" t="str">
        <f t="shared" si="12"/>
        <v>WINDOWS 95  MICROSOFT</v>
      </c>
      <c r="F244" s="25">
        <f t="shared" si="14"/>
        <v>338333.33333333337</v>
      </c>
      <c r="G244" s="28">
        <f t="shared" si="15"/>
        <v>67666.666666666672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13"/>
        <v>39400</v>
      </c>
      <c r="E245" s="4" t="str">
        <f t="shared" si="12"/>
        <v>WINDOWS 95 Lic. Agg. MICROSOFT</v>
      </c>
      <c r="F245" s="25">
        <f t="shared" si="14"/>
        <v>164166.66666666669</v>
      </c>
      <c r="G245" s="28">
        <f t="shared" si="15"/>
        <v>32833.333333333336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13"/>
        <v>129000</v>
      </c>
      <c r="E246" s="4" t="str">
        <f t="shared" si="12"/>
        <v>EXCEL 7.0 MICROSOFT</v>
      </c>
      <c r="F246" s="25">
        <f t="shared" si="14"/>
        <v>537500</v>
      </c>
      <c r="G246" s="28">
        <f t="shared" si="15"/>
        <v>107500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13"/>
        <v>129000</v>
      </c>
      <c r="E247" s="4" t="str">
        <f t="shared" si="12"/>
        <v>EXCEL 97 MICROSOFT</v>
      </c>
      <c r="F247" s="25">
        <f t="shared" si="14"/>
        <v>537500</v>
      </c>
      <c r="G247" s="28">
        <f t="shared" si="15"/>
        <v>107500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13"/>
        <v>51800</v>
      </c>
      <c r="E248" s="4" t="str">
        <f t="shared" si="12"/>
        <v>EXCEL 97 Agg. MICROSOFT</v>
      </c>
      <c r="F248" s="25">
        <f t="shared" si="14"/>
        <v>215833.33333333334</v>
      </c>
      <c r="G248" s="28">
        <f t="shared" si="15"/>
        <v>43166.666666666672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13"/>
        <v>129200</v>
      </c>
      <c r="E249" s="4" t="str">
        <f t="shared" si="12"/>
        <v>WORD 97 MICROSOFT</v>
      </c>
      <c r="F249" s="25">
        <f t="shared" si="14"/>
        <v>538333.33333333337</v>
      </c>
      <c r="G249" s="28">
        <f t="shared" si="15"/>
        <v>107666.66666666669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13"/>
        <v>51800</v>
      </c>
      <c r="E250" s="4" t="str">
        <f t="shared" si="12"/>
        <v>WORD 97 Agg. MICROSOFT</v>
      </c>
      <c r="F250" s="25">
        <f t="shared" si="14"/>
        <v>215833.33333333334</v>
      </c>
      <c r="G250" s="28">
        <f t="shared" si="15"/>
        <v>43166.666666666672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13"/>
        <v>129000</v>
      </c>
      <c r="E251" s="4" t="str">
        <f t="shared" si="12"/>
        <v>ACCESS 97 MICROSOFT</v>
      </c>
      <c r="F251" s="25">
        <f t="shared" si="14"/>
        <v>537500</v>
      </c>
      <c r="G251" s="28">
        <f t="shared" si="15"/>
        <v>107500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13"/>
        <v>175800</v>
      </c>
      <c r="E252" s="4" t="str">
        <f t="shared" si="12"/>
        <v>OFFICE 97 SMALL BUSINESS MICROSOFT</v>
      </c>
      <c r="F252" s="25">
        <f t="shared" si="14"/>
        <v>732500</v>
      </c>
      <c r="G252" s="28">
        <f t="shared" si="15"/>
        <v>146500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13"/>
        <v>51800</v>
      </c>
      <c r="E253" s="4" t="str">
        <f t="shared" si="12"/>
        <v>HOME ESSENTIALS 98 MICROSOFT</v>
      </c>
      <c r="F253" s="25">
        <f t="shared" si="14"/>
        <v>215833.33333333334</v>
      </c>
      <c r="G253" s="28">
        <f t="shared" si="15"/>
        <v>43166.666666666672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13"/>
        <v>54800</v>
      </c>
      <c r="E254" s="4" t="str">
        <f t="shared" si="12"/>
        <v>FRONTPAGE 98 MICROSOFT</v>
      </c>
      <c r="F254" s="25">
        <f t="shared" si="14"/>
        <v>228333.33333333334</v>
      </c>
      <c r="G254" s="28">
        <f t="shared" si="15"/>
        <v>45666.666666666672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13"/>
        <v>195000</v>
      </c>
      <c r="E255" s="4" t="str">
        <f t="shared" si="12"/>
        <v>OFFICE '97 MICROSOFT</v>
      </c>
      <c r="F255" s="25">
        <f t="shared" si="14"/>
        <v>812500</v>
      </c>
      <c r="G255" s="28">
        <f t="shared" si="15"/>
        <v>162500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13"/>
        <v>96000</v>
      </c>
      <c r="E256" s="4" t="str">
        <f t="shared" si="12"/>
        <v>OFFICE '97 Agg. MICROSOFT</v>
      </c>
      <c r="F256" s="25">
        <f t="shared" si="14"/>
        <v>400000</v>
      </c>
      <c r="G256" s="28">
        <f t="shared" si="15"/>
        <v>80000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13"/>
        <v>237400</v>
      </c>
      <c r="E257" s="4" t="str">
        <f t="shared" si="12"/>
        <v>OFFICE '97 Professional MICROSOFT</v>
      </c>
      <c r="F257" s="25">
        <f t="shared" si="14"/>
        <v>989166.66666666674</v>
      </c>
      <c r="G257" s="28">
        <f t="shared" si="15"/>
        <v>197833.33333333337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13"/>
        <v>166400</v>
      </c>
      <c r="E258" s="4" t="str">
        <f t="shared" ref="E258:E321" si="16">_xlfn.CONCAT(A258," ",B258)</f>
        <v>OFFICE '97 Professional Agg. MICROSOFT</v>
      </c>
      <c r="F258" s="25">
        <f t="shared" si="14"/>
        <v>693333.33333333337</v>
      </c>
      <c r="G258" s="28">
        <f t="shared" si="15"/>
        <v>138666.66666666669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17">C259*0.2</f>
        <v>45400</v>
      </c>
      <c r="E259" s="4" t="str">
        <f t="shared" si="16"/>
        <v>VISUAL BASIC 4.0 STD MICROSOFT</v>
      </c>
      <c r="F259" s="25">
        <f t="shared" ref="F259:F322" si="18">C259/1.2</f>
        <v>189166.66666666669</v>
      </c>
      <c r="G259" s="28">
        <f t="shared" ref="G259:G322" si="19">F259*0.2</f>
        <v>37833.333333333336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17"/>
        <v>19600</v>
      </c>
      <c r="E260" s="4" t="str">
        <f t="shared" si="16"/>
        <v>VISUAL BASIC 4.0 Agg. MICROSOFT</v>
      </c>
      <c r="F260" s="25">
        <f t="shared" si="18"/>
        <v>81666.666666666672</v>
      </c>
      <c r="G260" s="28">
        <f t="shared" si="19"/>
        <v>16333.333333333336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17"/>
        <v>238000</v>
      </c>
      <c r="E261" s="4" t="str">
        <f t="shared" si="16"/>
        <v>VISUAL BASIC 4.0 PROFESSIONAL MICROSOFT</v>
      </c>
      <c r="F261" s="25">
        <f t="shared" si="18"/>
        <v>991666.66666666674</v>
      </c>
      <c r="G261" s="28">
        <f t="shared" si="19"/>
        <v>198333.33333333337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17"/>
        <v>60000</v>
      </c>
      <c r="E262" s="4" t="str">
        <f t="shared" si="16"/>
        <v>VISUAL BASIC 4.0 PROF. Agg. MICROSOFT</v>
      </c>
      <c r="F262" s="25">
        <f t="shared" si="18"/>
        <v>250000</v>
      </c>
      <c r="G262" s="28">
        <f t="shared" si="19"/>
        <v>50000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17"/>
        <v>481400</v>
      </c>
      <c r="E263" s="4" t="str">
        <f t="shared" si="16"/>
        <v>VISUAL BASIC 4.0 ENTERPRICE MICROSOFT</v>
      </c>
      <c r="F263" s="25">
        <f t="shared" si="18"/>
        <v>2005833.3333333335</v>
      </c>
      <c r="G263" s="28">
        <f t="shared" si="19"/>
        <v>401166.66666666674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17"/>
        <v>204200</v>
      </c>
      <c r="E264" s="4" t="str">
        <f t="shared" si="16"/>
        <v>VISUAL BASIC 4.0 ENTERPRICE Agg. MICROSOFT</v>
      </c>
      <c r="F264" s="25">
        <f t="shared" si="18"/>
        <v>850833.33333333337</v>
      </c>
      <c r="G264" s="28">
        <f t="shared" si="19"/>
        <v>170166.66666666669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17"/>
        <v>129200</v>
      </c>
      <c r="E265" s="4" t="str">
        <f t="shared" si="16"/>
        <v>POWERPOINT 97 MICROSOFT</v>
      </c>
      <c r="F265" s="25">
        <f t="shared" si="18"/>
        <v>538333.33333333337</v>
      </c>
      <c r="G265" s="28">
        <f t="shared" si="19"/>
        <v>107666.66666666669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17"/>
        <v>51800</v>
      </c>
      <c r="E266" s="4" t="str">
        <f t="shared" si="16"/>
        <v>POWERPOINT 97 Agg. MICROSOFT</v>
      </c>
      <c r="F266" s="25">
        <f t="shared" si="18"/>
        <v>215833.33333333334</v>
      </c>
      <c r="G266" s="28">
        <f t="shared" si="19"/>
        <v>43166.666666666672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17"/>
        <v>38600</v>
      </c>
      <c r="E267" s="4" t="str">
        <f t="shared" si="16"/>
        <v>PUBLISHER 3.0 MICROSOFT</v>
      </c>
      <c r="F267" s="25">
        <f t="shared" si="18"/>
        <v>160833.33333333334</v>
      </c>
      <c r="G267" s="28">
        <f t="shared" si="19"/>
        <v>32166.666666666672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17"/>
        <v>19200</v>
      </c>
      <c r="E268" s="4" t="str">
        <f t="shared" si="16"/>
        <v>PUBLISHER 3.0 Agg. MICROSOFT</v>
      </c>
      <c r="F268" s="25">
        <f t="shared" si="18"/>
        <v>80000</v>
      </c>
      <c r="G268" s="28">
        <f t="shared" si="19"/>
        <v>16000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17"/>
        <v>118800</v>
      </c>
      <c r="E269" s="4" t="str">
        <f t="shared" si="16"/>
        <v>WINDOWS NT 4.0 WORKSTATION MICROSOFT</v>
      </c>
      <c r="F269" s="25">
        <f t="shared" si="18"/>
        <v>495000</v>
      </c>
      <c r="G269" s="28">
        <f t="shared" si="19"/>
        <v>99000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17"/>
        <v>56400</v>
      </c>
      <c r="E270" s="4" t="str">
        <f t="shared" si="16"/>
        <v>WINDOWS NT 4.0 Agg. WORKSTATION MICROSOFT</v>
      </c>
      <c r="F270" s="25">
        <f t="shared" si="18"/>
        <v>235000</v>
      </c>
      <c r="G270" s="28">
        <f t="shared" si="19"/>
        <v>47000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17"/>
        <v>362800</v>
      </c>
      <c r="E271" s="4" t="str">
        <f t="shared" si="16"/>
        <v>WINDOWS NT 4.0 SERVER 5 client MICROSOFT</v>
      </c>
      <c r="F271" s="25">
        <f t="shared" si="18"/>
        <v>1511666.6666666667</v>
      </c>
      <c r="G271" s="28">
        <f t="shared" si="19"/>
        <v>302333.33333333337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17"/>
        <v>38600</v>
      </c>
      <c r="E272" s="4" t="str">
        <f t="shared" si="16"/>
        <v>WINDOWS 3.1 MICROSOFT</v>
      </c>
      <c r="F272" s="25">
        <f t="shared" si="18"/>
        <v>160833.33333333334</v>
      </c>
      <c r="G272" s="28">
        <f t="shared" si="19"/>
        <v>32166.666666666672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17"/>
        <v>130800</v>
      </c>
      <c r="E273" s="4" t="str">
        <f t="shared" si="16"/>
        <v>POWERPOINT 4.0 MICROSOFT</v>
      </c>
      <c r="F273" s="25">
        <f t="shared" si="18"/>
        <v>545000</v>
      </c>
      <c r="G273" s="28">
        <f t="shared" si="19"/>
        <v>109000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17"/>
        <v>145800</v>
      </c>
      <c r="E274" s="4" t="str">
        <f t="shared" si="16"/>
        <v>EXCEL 5.0 MICROSOFT</v>
      </c>
      <c r="F274" s="25">
        <f t="shared" si="18"/>
        <v>607500</v>
      </c>
      <c r="G274" s="28">
        <f t="shared" si="19"/>
        <v>121500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17"/>
        <v>126400</v>
      </c>
      <c r="E275" s="4" t="str">
        <f t="shared" si="16"/>
        <v>ACCESS 2.0 MICROSOFT</v>
      </c>
      <c r="F275" s="25">
        <f t="shared" si="18"/>
        <v>526666.66666666674</v>
      </c>
      <c r="G275" s="28">
        <f t="shared" si="19"/>
        <v>105333.33333333336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17"/>
        <v>48000</v>
      </c>
      <c r="E276" s="4" t="str">
        <f t="shared" si="16"/>
        <v>ACCESS 2.0 Competitivo MICROSOFT</v>
      </c>
      <c r="F276" s="25">
        <f t="shared" si="18"/>
        <v>200000</v>
      </c>
      <c r="G276" s="28">
        <f t="shared" si="19"/>
        <v>40000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17"/>
        <v>191000</v>
      </c>
      <c r="E277" s="4" t="str">
        <f t="shared" si="16"/>
        <v xml:space="preserve">OFFICE 4.2 MICROSOFT </v>
      </c>
      <c r="F277" s="25">
        <f t="shared" si="18"/>
        <v>795833.33333333337</v>
      </c>
      <c r="G277" s="28">
        <f t="shared" si="19"/>
        <v>159166.66666666669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17"/>
        <v>225200</v>
      </c>
      <c r="E278" s="4" t="str">
        <f t="shared" si="16"/>
        <v xml:space="preserve">OFFICE 4.3 PROFESSIONAL MICROSOFT </v>
      </c>
      <c r="F278" s="25">
        <f t="shared" si="18"/>
        <v>938333.33333333337</v>
      </c>
      <c r="G278" s="28">
        <f t="shared" si="19"/>
        <v>187666.66666666669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17"/>
        <v>0</v>
      </c>
      <c r="E279" s="4" t="str">
        <f t="shared" si="16"/>
        <v xml:space="preserve">STAMPANTI </v>
      </c>
      <c r="F279" s="25">
        <f t="shared" si="18"/>
        <v>0</v>
      </c>
      <c r="G279" s="28">
        <f t="shared" si="19"/>
        <v>0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17"/>
        <v>59400</v>
      </c>
      <c r="E280" s="4" t="str">
        <f t="shared" si="16"/>
        <v>STAMP.EPSON LX300 9 aghi, 80 col. 220 cps. opz. colore</v>
      </c>
      <c r="F280" s="25">
        <f t="shared" si="18"/>
        <v>247500</v>
      </c>
      <c r="G280" s="28">
        <f t="shared" si="19"/>
        <v>49500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17"/>
        <v>129200</v>
      </c>
      <c r="E281" s="4" t="str">
        <f t="shared" si="16"/>
        <v>STAMP.EPSON LX1050+ 9 aghi, 136 col. 200 cps</v>
      </c>
      <c r="F281" s="25">
        <f t="shared" si="18"/>
        <v>538333.33333333337</v>
      </c>
      <c r="G281" s="28">
        <f t="shared" si="19"/>
        <v>107666.66666666669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17"/>
        <v>142800</v>
      </c>
      <c r="E282" s="4" t="str">
        <f t="shared" si="16"/>
        <v>STAMP.EPSON FX870 9 aghi, 80 col. 380 cps</v>
      </c>
      <c r="F282" s="25">
        <f t="shared" si="18"/>
        <v>595000</v>
      </c>
      <c r="G282" s="28">
        <f t="shared" si="19"/>
        <v>119000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17"/>
        <v>161400</v>
      </c>
      <c r="E283" s="4" t="str">
        <f t="shared" si="16"/>
        <v>STAMP.EPSON FX1170 9 aghi, 136 col.380 cps</v>
      </c>
      <c r="F283" s="25">
        <f t="shared" si="18"/>
        <v>672500</v>
      </c>
      <c r="G283" s="28">
        <f t="shared" si="19"/>
        <v>134500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17"/>
        <v>118200</v>
      </c>
      <c r="E284" s="4" t="str">
        <f t="shared" si="16"/>
        <v>STAMP.EPSON LQ570+ 24 aghi, 80 col. 225 cps</v>
      </c>
      <c r="F284" s="25">
        <f t="shared" si="18"/>
        <v>492500</v>
      </c>
      <c r="G284" s="28">
        <f t="shared" si="19"/>
        <v>98500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17"/>
        <v>183600</v>
      </c>
      <c r="E285" s="4" t="str">
        <f t="shared" si="16"/>
        <v>STAMP.EPSON LQ2070+ 24 aghi, 136 col. 225 cps</v>
      </c>
      <c r="F285" s="25">
        <f t="shared" si="18"/>
        <v>765000</v>
      </c>
      <c r="G285" s="28">
        <f t="shared" si="19"/>
        <v>153000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17"/>
        <v>253000</v>
      </c>
      <c r="E286" s="4" t="str">
        <f t="shared" si="16"/>
        <v>STAMP.EPSON LQ 2170 24 aghi, 136 col. 440 cps</v>
      </c>
      <c r="F286" s="25">
        <f t="shared" si="18"/>
        <v>1054166.6666666667</v>
      </c>
      <c r="G286" s="28">
        <f t="shared" si="19"/>
        <v>210833.33333333337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17"/>
        <v>51200</v>
      </c>
      <c r="E287" s="4" t="str">
        <f t="shared" si="16"/>
        <v>STAMP.EPSON STYLUS 300COLOR Ink Jet A4,1ppm col.</v>
      </c>
      <c r="F287" s="25">
        <f t="shared" si="18"/>
        <v>213333.33333333334</v>
      </c>
      <c r="G287" s="28">
        <f t="shared" si="19"/>
        <v>42666.666666666672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17"/>
        <v>74200</v>
      </c>
      <c r="E288" s="4" t="str">
        <f t="shared" si="16"/>
        <v>STAMP.EPSON STYLUS 400COLOR Ink Jet A4,3ppm col.</v>
      </c>
      <c r="F288" s="25">
        <f t="shared" si="18"/>
        <v>309166.66666666669</v>
      </c>
      <c r="G288" s="28">
        <f t="shared" si="19"/>
        <v>61833.333333333343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17"/>
        <v>91400</v>
      </c>
      <c r="E289" s="4" t="str">
        <f t="shared" si="16"/>
        <v>STAMP.EPSON STYLUS 600COLOR Ink Jet A4,4ppm col.</v>
      </c>
      <c r="F289" s="25">
        <f t="shared" si="18"/>
        <v>380833.33333333337</v>
      </c>
      <c r="G289" s="28">
        <f t="shared" si="19"/>
        <v>76166.666666666672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17"/>
        <v>128400</v>
      </c>
      <c r="E290" s="4" t="str">
        <f t="shared" si="16"/>
        <v>STAMP.EPSON STYLUS 800COLOR Ink Jet A4,7ppm col.</v>
      </c>
      <c r="F290" s="25">
        <f t="shared" si="18"/>
        <v>535000</v>
      </c>
      <c r="G290" s="28">
        <f t="shared" si="19"/>
        <v>107000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17"/>
        <v>314200</v>
      </c>
      <c r="E291" s="4" t="str">
        <f t="shared" si="16"/>
        <v>STAMP.EPSON STYLUS 1520COLOR Ink Jet A2,800cps draft</v>
      </c>
      <c r="F291" s="25">
        <f t="shared" si="18"/>
        <v>1309166.6666666667</v>
      </c>
      <c r="G291" s="28">
        <f t="shared" si="19"/>
        <v>261833.33333333337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17"/>
        <v>151200</v>
      </c>
      <c r="E292" s="4" t="str">
        <f t="shared" si="16"/>
        <v>STAMP.EPSON STYLUS 1000 Ink Jet A3,250cps draft</v>
      </c>
      <c r="F292" s="25">
        <f t="shared" si="18"/>
        <v>630000</v>
      </c>
      <c r="G292" s="28">
        <f t="shared" si="19"/>
        <v>126000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17"/>
        <v>314200</v>
      </c>
      <c r="E293" s="4" t="str">
        <f t="shared" si="16"/>
        <v>STAMP.EPSON STYLUS PRO XL+ Ink Jet A4/A3</v>
      </c>
      <c r="F293" s="25">
        <f t="shared" si="18"/>
        <v>1309166.6666666667</v>
      </c>
      <c r="G293" s="28">
        <f t="shared" si="19"/>
        <v>261833.33333333337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17"/>
        <v>543200</v>
      </c>
      <c r="E294" s="4" t="str">
        <f t="shared" si="16"/>
        <v xml:space="preserve">STAMP.EPSON STYLUS  3000 Ink Jet A2 800cpc 1440*720 dpi </v>
      </c>
      <c r="F294" s="25">
        <f t="shared" si="18"/>
        <v>2263333.3333333335</v>
      </c>
      <c r="G294" s="28">
        <f t="shared" si="19"/>
        <v>452666.66666666674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17"/>
        <v>128000</v>
      </c>
      <c r="E295" s="4" t="str">
        <f t="shared" si="16"/>
        <v xml:space="preserve">STAMP.EPSON STYLUS PHOTO Ink Jet A4 6 colori 2ppm </v>
      </c>
      <c r="F295" s="25">
        <f t="shared" si="18"/>
        <v>533333.33333333337</v>
      </c>
      <c r="G295" s="28">
        <f t="shared" si="19"/>
        <v>106666.66666666669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17"/>
        <v>51000</v>
      </c>
      <c r="E296" s="4" t="str">
        <f t="shared" si="16"/>
        <v>STAMP. CANON BJ-250 COLOR Ink Jet A4, 1ppm col</v>
      </c>
      <c r="F296" s="25">
        <f t="shared" si="18"/>
        <v>212500</v>
      </c>
      <c r="G296" s="28">
        <f t="shared" si="19"/>
        <v>42500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17"/>
        <v>82600</v>
      </c>
      <c r="E297" s="4" t="str">
        <f t="shared" si="16"/>
        <v>STAMP. CANON BJC-80 COLOR Ink jet A4, 2ppm col.</v>
      </c>
      <c r="F297" s="25">
        <f t="shared" si="18"/>
        <v>344166.66666666669</v>
      </c>
      <c r="G297" s="28">
        <f t="shared" si="19"/>
        <v>68833.333333333343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17"/>
        <v>72200</v>
      </c>
      <c r="E298" s="4" t="str">
        <f t="shared" si="16"/>
        <v>STAMP. CANON BJC-4300 COLOR Ink Jet A4, 1ppm col.</v>
      </c>
      <c r="F298" s="25">
        <f t="shared" si="18"/>
        <v>300833.33333333337</v>
      </c>
      <c r="G298" s="28">
        <f t="shared" si="19"/>
        <v>60166.666666666679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17"/>
        <v>108800</v>
      </c>
      <c r="E299" s="4" t="str">
        <f t="shared" si="16"/>
        <v>STAMP. CANON BJC-4550 COLOR Ink Jet A4/A3, 1 ppm</v>
      </c>
      <c r="F299" s="25">
        <f t="shared" si="18"/>
        <v>453333.33333333337</v>
      </c>
      <c r="G299" s="28">
        <f t="shared" si="19"/>
        <v>90666.666666666686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17"/>
        <v>135600</v>
      </c>
      <c r="E300" s="4" t="str">
        <f t="shared" si="16"/>
        <v>STAMP. CANON BJC-4650 COLOR Ink Jet A4/A3, 4,5 ppm</v>
      </c>
      <c r="F300" s="25">
        <f t="shared" si="18"/>
        <v>565000</v>
      </c>
      <c r="G300" s="28">
        <f t="shared" si="19"/>
        <v>113000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17"/>
        <v>210800</v>
      </c>
      <c r="E301" s="4" t="str">
        <f t="shared" si="16"/>
        <v>STAMP. CANON BJC-5500 COLOR Ink Jet A3/A2 694cps</v>
      </c>
      <c r="F301" s="25">
        <f t="shared" si="18"/>
        <v>878333.33333333337</v>
      </c>
      <c r="G301" s="28">
        <f t="shared" si="19"/>
        <v>175666.66666666669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17"/>
        <v>96400</v>
      </c>
      <c r="E302" s="4" t="str">
        <f t="shared" si="16"/>
        <v>STAMP. CANON BJC-620 COLOR Ink Jet A4, 300cps</v>
      </c>
      <c r="F302" s="25">
        <f t="shared" si="18"/>
        <v>401666.66666666669</v>
      </c>
      <c r="G302" s="28">
        <f t="shared" si="19"/>
        <v>80333.333333333343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17"/>
        <v>144400</v>
      </c>
      <c r="E303" s="4" t="str">
        <f t="shared" si="16"/>
        <v>STAMP. CANON BJC-7000 COLOR Ink Jet A4,4,5ppm, 1200x600dpi</v>
      </c>
      <c r="F303" s="25">
        <f t="shared" si="18"/>
        <v>601666.66666666674</v>
      </c>
      <c r="G303" s="28">
        <f t="shared" si="19"/>
        <v>120333.33333333336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17"/>
        <v>53800</v>
      </c>
      <c r="E304" s="4" t="str">
        <f t="shared" si="16"/>
        <v>STAMP. HP 400L Ink Jet A4, 3 ppm col.</v>
      </c>
      <c r="F304" s="25">
        <f t="shared" si="18"/>
        <v>224166.66666666669</v>
      </c>
      <c r="G304" s="28">
        <f t="shared" si="19"/>
        <v>44833.333333333343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17"/>
        <v>74200</v>
      </c>
      <c r="E305" s="4" t="str">
        <f t="shared" si="16"/>
        <v>STAMP. HP 670 Ink Jet A4, 3 ppm col.</v>
      </c>
      <c r="F305" s="25">
        <f t="shared" si="18"/>
        <v>309166.66666666669</v>
      </c>
      <c r="G305" s="28">
        <f t="shared" si="19"/>
        <v>61833.333333333343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17"/>
        <v>92400</v>
      </c>
      <c r="E306" s="4" t="str">
        <f t="shared" si="16"/>
        <v>STAMP. HP 690+ Ink Jet A4,  5 ppm col.</v>
      </c>
      <c r="F306" s="25">
        <f t="shared" si="18"/>
        <v>385000</v>
      </c>
      <c r="G306" s="28">
        <f t="shared" si="19"/>
        <v>77000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17"/>
        <v>108200</v>
      </c>
      <c r="E307" s="4" t="str">
        <f t="shared" si="16"/>
        <v>STAMP. HP 720C Ink Jet A4,  7 ppm col.</v>
      </c>
      <c r="F307" s="25">
        <f t="shared" si="18"/>
        <v>450833.33333333337</v>
      </c>
      <c r="G307" s="28">
        <f t="shared" si="19"/>
        <v>90166.666666666686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17"/>
        <v>129600</v>
      </c>
      <c r="E308" s="4" t="str">
        <f t="shared" si="16"/>
        <v>STAMP. HP 870 CXI Ink Jet A4,  8 ppm col.</v>
      </c>
      <c r="F308" s="25">
        <f t="shared" si="18"/>
        <v>540000</v>
      </c>
      <c r="G308" s="28">
        <f t="shared" si="19"/>
        <v>108000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17"/>
        <v>128800</v>
      </c>
      <c r="E309" s="4" t="str">
        <f t="shared" si="16"/>
        <v>STAMP. HP 890C Ink Jet A4,  9 ppm col.</v>
      </c>
      <c r="F309" s="25">
        <f t="shared" si="18"/>
        <v>536666.66666666674</v>
      </c>
      <c r="G309" s="28">
        <f t="shared" si="19"/>
        <v>107333.33333333336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17"/>
        <v>180400</v>
      </c>
      <c r="E310" s="4" t="str">
        <f t="shared" si="16"/>
        <v>STAMP. HP 1100C Ink Jet A3/A4,  6 ppm col., 2Mb</v>
      </c>
      <c r="F310" s="25">
        <f t="shared" si="18"/>
        <v>751666.66666666674</v>
      </c>
      <c r="G310" s="28">
        <f t="shared" si="19"/>
        <v>150333.33333333334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17"/>
        <v>144400</v>
      </c>
      <c r="E311" s="4" t="str">
        <f t="shared" si="16"/>
        <v>STAMP. HP 6L Laser, A4 600dpi, 6ppm</v>
      </c>
      <c r="F311" s="25">
        <f t="shared" si="18"/>
        <v>601666.66666666674</v>
      </c>
      <c r="G311" s="28">
        <f t="shared" si="19"/>
        <v>120333.33333333336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17"/>
        <v>291400</v>
      </c>
      <c r="E312" s="4" t="str">
        <f t="shared" si="16"/>
        <v>STAMP. HP 6P Laser, A4 600dpi, 6ppm</v>
      </c>
      <c r="F312" s="25">
        <f t="shared" si="18"/>
        <v>1214166.6666666667</v>
      </c>
      <c r="G312" s="28">
        <f t="shared" si="19"/>
        <v>242833.33333333337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17"/>
        <v>357200</v>
      </c>
      <c r="E313" s="4" t="str">
        <f t="shared" si="16"/>
        <v>STAMP. HP 6MP Laser, A4 600dpi, 8ppm, 3Mb</v>
      </c>
      <c r="F313" s="25">
        <f t="shared" si="18"/>
        <v>1488333.3333333335</v>
      </c>
      <c r="G313" s="28">
        <f t="shared" si="19"/>
        <v>297666.66666666669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17"/>
        <v>0</v>
      </c>
      <c r="E314" s="4" t="str">
        <f t="shared" si="16"/>
        <v xml:space="preserve">CABINATI  </v>
      </c>
      <c r="F314" s="25">
        <f t="shared" si="18"/>
        <v>0</v>
      </c>
      <c r="G314" s="28">
        <f t="shared" si="19"/>
        <v>0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17"/>
        <v>17000</v>
      </c>
      <c r="E315" s="4" t="str">
        <f t="shared" si="16"/>
        <v>CASE DESKTOP   CE CK 131-6 P/S 200W</v>
      </c>
      <c r="F315" s="25">
        <f t="shared" si="18"/>
        <v>70833.333333333343</v>
      </c>
      <c r="G315" s="28">
        <f t="shared" si="19"/>
        <v>14166.66666666667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17"/>
        <v>16800</v>
      </c>
      <c r="E316" s="4" t="str">
        <f t="shared" si="16"/>
        <v>CASE MINITOWER CE CK 136-1 P/S 200W</v>
      </c>
      <c r="F316" s="25">
        <f t="shared" si="18"/>
        <v>70000</v>
      </c>
      <c r="G316" s="28">
        <f t="shared" si="19"/>
        <v>14000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17"/>
        <v>23000</v>
      </c>
      <c r="E317" s="4" t="str">
        <f t="shared" si="16"/>
        <v xml:space="preserve">CASE MIDITOWER CE CK 135-1 P/S 230W </v>
      </c>
      <c r="F317" s="25">
        <f t="shared" si="18"/>
        <v>95833.333333333343</v>
      </c>
      <c r="G317" s="28">
        <f t="shared" si="19"/>
        <v>19166.666666666668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17"/>
        <v>30400</v>
      </c>
      <c r="E318" s="4" t="str">
        <f t="shared" si="16"/>
        <v xml:space="preserve">CASE BIG TOWER CE   CK139-1 P/S 230W </v>
      </c>
      <c r="F318" s="25">
        <f t="shared" si="18"/>
        <v>126666.66666666667</v>
      </c>
      <c r="G318" s="28">
        <f t="shared" si="19"/>
        <v>25333.333333333336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17"/>
        <v>16400</v>
      </c>
      <c r="E319" s="4" t="str">
        <f t="shared" si="16"/>
        <v>CASE DESKTOP CE CK 131-8 P/S 200W</v>
      </c>
      <c r="F319" s="25">
        <f t="shared" si="18"/>
        <v>68333.333333333343</v>
      </c>
      <c r="G319" s="28">
        <f t="shared" si="19"/>
        <v>13666.66666666667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17"/>
        <v>16800</v>
      </c>
      <c r="E320" s="4" t="str">
        <f t="shared" si="16"/>
        <v>CASE SUB-MIDITOWER CE  CK 132-3 P/S 200W</v>
      </c>
      <c r="F320" s="25">
        <f t="shared" si="18"/>
        <v>70000</v>
      </c>
      <c r="G320" s="28">
        <f t="shared" si="19"/>
        <v>14000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17"/>
        <v>23000</v>
      </c>
      <c r="E321" s="4" t="str">
        <f t="shared" si="16"/>
        <v>CASE  MIDITOWER CE  CK 135-2 P/S 230W</v>
      </c>
      <c r="F321" s="25">
        <f t="shared" si="18"/>
        <v>95833.333333333343</v>
      </c>
      <c r="G321" s="28">
        <f t="shared" si="19"/>
        <v>19166.666666666668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17"/>
        <v>30600</v>
      </c>
      <c r="E322" s="4" t="str">
        <f t="shared" ref="E322:E337" si="20">_xlfn.CONCAT(A322," ",B322)</f>
        <v>CASE TOWER CE CK 139-2 P/S 230W</v>
      </c>
      <c r="F322" s="25">
        <f t="shared" si="18"/>
        <v>127500</v>
      </c>
      <c r="G322" s="28">
        <f t="shared" si="19"/>
        <v>25500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21">C323*0.2</f>
        <v>16000</v>
      </c>
      <c r="E323" s="4" t="str">
        <f t="shared" si="20"/>
        <v>CASE MIDITOWER BC VIP 432 P/S 230W</v>
      </c>
      <c r="F323" s="25">
        <f t="shared" ref="F323:F337" si="22">C323/1.2</f>
        <v>66666.666666666672</v>
      </c>
      <c r="G323" s="28">
        <f t="shared" ref="G323:G337" si="23">F323*0.2</f>
        <v>13333.333333333336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21"/>
        <v>20400</v>
      </c>
      <c r="E324" s="4" t="str">
        <f t="shared" si="20"/>
        <v>CASE TOWER BC VIP 730 P/S 230W</v>
      </c>
      <c r="F324" s="25">
        <f t="shared" si="22"/>
        <v>85000</v>
      </c>
      <c r="G324" s="28">
        <f t="shared" si="23"/>
        <v>17000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21"/>
        <v>0</v>
      </c>
      <c r="E325" s="4" t="str">
        <f t="shared" si="20"/>
        <v xml:space="preserve">GRUPPI DI CONTINUITA' </v>
      </c>
      <c r="F325" s="25">
        <f t="shared" si="22"/>
        <v>0</v>
      </c>
      <c r="G325" s="28">
        <f t="shared" si="23"/>
        <v>0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21"/>
        <v>39600</v>
      </c>
      <c r="E326" s="4" t="str">
        <f t="shared" si="20"/>
        <v>GR.CONT.REVOLUTION E300  STAND- BY</v>
      </c>
      <c r="F326" s="25">
        <f t="shared" si="22"/>
        <v>165000</v>
      </c>
      <c r="G326" s="28">
        <f t="shared" si="23"/>
        <v>33000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21"/>
        <v>46600</v>
      </c>
      <c r="E327" s="4" t="str">
        <f t="shared" si="20"/>
        <v>GR.CONT.REVOLUTION F450 STAND- BY</v>
      </c>
      <c r="F327" s="25">
        <f t="shared" si="22"/>
        <v>194166.66666666669</v>
      </c>
      <c r="G327" s="28">
        <f t="shared" si="23"/>
        <v>38833.333333333336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21"/>
        <v>55800</v>
      </c>
      <c r="E328" s="4" t="str">
        <f t="shared" si="20"/>
        <v>GR.CONT.REVOLUTION L600 STAND- BY</v>
      </c>
      <c r="F328" s="25">
        <f t="shared" si="22"/>
        <v>232500</v>
      </c>
      <c r="G328" s="28">
        <f t="shared" si="23"/>
        <v>46500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21"/>
        <v>59600</v>
      </c>
      <c r="E329" s="4" t="str">
        <f t="shared" si="20"/>
        <v>GR.CONT.POWER PRO 600 LINE INTERACTIVE</v>
      </c>
      <c r="F329" s="25">
        <f t="shared" si="22"/>
        <v>248333.33333333334</v>
      </c>
      <c r="G329" s="28">
        <f t="shared" si="23"/>
        <v>49666.666666666672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21"/>
        <v>95600</v>
      </c>
      <c r="E330" s="4" t="str">
        <f t="shared" si="20"/>
        <v>GR.CONT.POWER PRO 750 LINE INTERACTIVE</v>
      </c>
      <c r="F330" s="25">
        <f t="shared" si="22"/>
        <v>398333.33333333337</v>
      </c>
      <c r="G330" s="28">
        <f t="shared" si="23"/>
        <v>79666.666666666686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21"/>
        <v>125200</v>
      </c>
      <c r="E331" s="4" t="str">
        <f t="shared" si="20"/>
        <v>GR.CONT.POWER PRO 900 LINE INTERACTIVE</v>
      </c>
      <c r="F331" s="25">
        <f t="shared" si="22"/>
        <v>521666.66666666669</v>
      </c>
      <c r="G331" s="28">
        <f t="shared" si="23"/>
        <v>104333.33333333334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21"/>
        <v>151400</v>
      </c>
      <c r="E332" s="4" t="str">
        <f t="shared" si="20"/>
        <v>GR.CONT.POWER PRO 1000 LINE INTERACTIVE</v>
      </c>
      <c r="F332" s="25">
        <f t="shared" si="22"/>
        <v>630833.33333333337</v>
      </c>
      <c r="G332" s="28">
        <f t="shared" si="23"/>
        <v>126166.66666666669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21"/>
        <v>225600</v>
      </c>
      <c r="E333" s="4" t="str">
        <f t="shared" si="20"/>
        <v>GR.CONT.POWER PRO 1600 LINE INTERACTIVE</v>
      </c>
      <c r="F333" s="25">
        <f t="shared" si="22"/>
        <v>940000</v>
      </c>
      <c r="G333" s="28">
        <f t="shared" si="23"/>
        <v>188000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21"/>
        <v>305400</v>
      </c>
      <c r="E334" s="4" t="str">
        <f t="shared" si="20"/>
        <v>GR.CONT.POWER PRO 2400 LINE INTERACTIVE</v>
      </c>
      <c r="F334" s="25">
        <f t="shared" si="22"/>
        <v>1272500</v>
      </c>
      <c r="G334" s="28">
        <f t="shared" si="23"/>
        <v>254500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21"/>
        <v>826800</v>
      </c>
      <c r="E335" s="4" t="str">
        <f t="shared" si="20"/>
        <v>GR.CONT.POWERSAVE 4000 ON-LINE</v>
      </c>
      <c r="F335" s="25">
        <f t="shared" si="22"/>
        <v>3445000</v>
      </c>
      <c r="G335" s="28">
        <f t="shared" si="23"/>
        <v>689000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21"/>
        <v>1370000</v>
      </c>
      <c r="E336" s="4" t="str">
        <f t="shared" si="20"/>
        <v>GR.CONT.POWERSAVE 7500 ON-LINE</v>
      </c>
      <c r="F336" s="25">
        <f t="shared" si="22"/>
        <v>5708333.333333334</v>
      </c>
      <c r="G336" s="28">
        <f t="shared" si="23"/>
        <v>1141666.6666666667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21"/>
        <v>2342400</v>
      </c>
      <c r="E337" s="4" t="str">
        <f t="shared" si="20"/>
        <v>GR.CONT.POWERSAVE 12500 ON-LINE</v>
      </c>
      <c r="F337" s="25">
        <f t="shared" si="22"/>
        <v>9760000</v>
      </c>
      <c r="G337" s="28">
        <f t="shared" si="23"/>
        <v>1952000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G338" s="29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G339" s="29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G340" s="29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G341" s="29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G342" s="29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G343" s="29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G344" s="29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G345" s="29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G346" s="29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G347" s="29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G348" s="29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G349" s="29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G350" s="29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G351" s="29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G352" s="29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G353" s="29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G354" s="29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G355" s="29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G356" s="29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G357" s="29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G358" s="29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G359" s="29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G360" s="29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G361" s="29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G362" s="29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G363" s="29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G364" s="29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G365" s="29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G366" s="29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G367" s="29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G368" s="29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G369" s="29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G370" s="29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G371" s="29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G372" s="29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G373" s="29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G374" s="29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G375" s="29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G376" s="29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G377" s="29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G378" s="29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G379" s="29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G380" s="29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G381" s="29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G382" s="29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G383" s="29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G384" s="29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G385" s="29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G386" s="29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G387" s="29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G388" s="29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G389" s="29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G390" s="29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G391" s="29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G392" s="29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G393" s="29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G394" s="29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G395" s="29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G396" s="29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G397" s="29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G398" s="29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G399" s="29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G400" s="29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G401" s="29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G402" s="29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G403" s="29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G404" s="29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G405" s="29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G406" s="29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G407" s="29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G408" s="29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G409" s="29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G410" s="29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G411" s="29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G412" s="29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G413" s="29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G414" s="29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G415" s="29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G416" s="29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G417" s="29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G418" s="29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G419" s="29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G420" s="29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G421" s="29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G422" s="29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G423" s="29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G424" s="29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G425" s="29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G426" s="29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G427" s="29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G428" s="29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G429" s="29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G430" s="29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G431" s="29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G432" s="29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G433" s="29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G434" s="29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G435" s="29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G436" s="29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G437" s="29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G438" s="29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G439" s="29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G440" s="29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G441" s="29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G442" s="29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G443" s="29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G444" s="29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G445" s="29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G446" s="29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G447" s="2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G448" s="2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G449" s="2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G450" s="2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G451" s="2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G452" s="2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G453" s="29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G454" s="2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G455" s="2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G456" s="2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G457" s="2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G458" s="29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G459" s="29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G460" s="29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G461" s="29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G462" s="29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G463" s="29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G464" s="29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G465" s="29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G466" s="2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G467" s="2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G468" s="29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G469" s="29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G470" s="29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G471" s="29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G472" s="29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G473" s="29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G474" s="2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G475" s="29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G476" s="29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G477" s="29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G478" s="29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G479" s="29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G480" s="29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G481" s="29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G482" s="29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G483" s="2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G484" s="29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G485" s="29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G486" s="29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G487" s="29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G488" s="29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G489" s="29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G490" s="29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G491" s="29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G492" s="29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G493" s="29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G494" s="29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G495" s="29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G496" s="29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G497" s="29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G498" s="29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G499" s="29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G500" s="29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G501" s="29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G502" s="29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G503" s="29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G504" s="29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G505" s="29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G506" s="29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G507" s="29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G508" s="29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G509" s="29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G510" s="29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G511" s="29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G512" s="29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G513" s="29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G514" s="29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G515" s="29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G516" s="29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G517" s="29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G518" s="29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G519" s="29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G520" s="29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G521" s="29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G522" s="29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G523" s="29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G524" s="29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G525" s="29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G526" s="29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G527" s="29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G528" s="29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G529" s="29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G530" s="29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G531" s="29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G532" s="29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G533" s="29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G534" s="29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G535" s="29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G536" s="29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G537" s="29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G538" s="29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G539" s="29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G540" s="29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G541" s="29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G542" s="29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G543" s="29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G544" s="29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G545" s="29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G546" s="29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G547" s="29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G548" s="29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G549" s="29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G550" s="29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G551" s="29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G552" s="29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G553" s="29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G554" s="29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G555" s="29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G556" s="29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G557" s="29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G558" s="29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G559" s="29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G560" s="29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G561" s="29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G562" s="29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G563" s="29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G564" s="29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G565" s="29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G566" s="29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G567" s="29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G568" s="29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G569" s="29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G570" s="29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G571" s="29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G572" s="29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G573" s="29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G574" s="29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G575" s="29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G576" s="29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G577" s="29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G578" s="29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G579" s="29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G580" s="29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G581" s="29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G582" s="29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G583" s="29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G584" s="29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G585" s="29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G586" s="29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G587" s="29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G588" s="29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G589" s="29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G590" s="29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G591" s="29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G592" s="29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G593" s="29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G594" s="29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G595" s="29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G596" s="29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G597" s="29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G598" s="29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G599" s="29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G600" s="29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G601" s="29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G602" s="29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G603" s="29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G604" s="29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G605" s="29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G606" s="29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G607" s="29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G608" s="29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G609" s="29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G610" s="29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G611" s="29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G612" s="29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G613" s="29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G614" s="29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G615" s="29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G616" s="29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G617" s="29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G618" s="29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G619" s="29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G620" s="29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G621" s="29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G622" s="29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G623" s="29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G624" s="29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G625" s="29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G626" s="29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G627" s="29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G628" s="29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G629" s="29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G630" s="29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G631" s="29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G632" s="29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G633" s="29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G634" s="29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G635" s="29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G636" s="29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G637" s="29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G638" s="29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G639" s="29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G640" s="29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G641" s="29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G642" s="29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G643" s="29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G644" s="29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G645" s="29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G646" s="29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G647" s="29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G648" s="29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G649" s="29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G650" s="29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G651" s="29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G652" s="29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G653" s="29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G654" s="29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G655" s="29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G656" s="29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G657" s="29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G658" s="29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G659" s="29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G660" s="29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G661" s="29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G662" s="29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G663" s="29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G664" s="29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G665" s="29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G666" s="29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G667" s="29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G668" s="29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G669" s="29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G670" s="29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G671" s="29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G672" s="29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G673" s="29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G674" s="29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G675" s="29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G676" s="29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G677" s="29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G678" s="29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G679" s="29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G680" s="29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G681" s="29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G682" s="29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G683" s="29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G684" s="29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G685" s="29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G686" s="29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G687" s="29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G688" s="29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G689" s="29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G690" s="29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G691" s="29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G692" s="29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G693" s="29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G694" s="29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G695" s="29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G696" s="29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G697" s="29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G698" s="29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G699" s="29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G700" s="29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G701" s="29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G702" s="29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G703" s="29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G704" s="29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G705" s="29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G706" s="29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G707" s="29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G708" s="29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G709" s="29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G710" s="29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G711" s="29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G712" s="29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G713" s="29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G714" s="29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G715" s="29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G716" s="29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G717" s="29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G718" s="29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G719" s="29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G720" s="29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G721" s="29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G722" s="29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G723" s="29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G724" s="29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G725" s="29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G726" s="29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G727" s="29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G728" s="29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G729" s="29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G730" s="29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G731" s="29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G732" s="29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G733" s="29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G734" s="29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G735" s="29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G736" s="29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G737" s="29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G738" s="29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G739" s="29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G740" s="29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G741" s="29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G742" s="29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G743" s="29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G744" s="29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G745" s="29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G746" s="29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G747" s="29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G748" s="29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G749" s="29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G750" s="29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G751" s="29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G752" s="29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G753" s="29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G754" s="29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G755" s="29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G756" s="29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G757" s="29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G758" s="29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G759" s="29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G760" s="29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G761" s="29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G762" s="29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G763" s="29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G764" s="29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G765" s="29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G766" s="29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G767" s="29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G768" s="29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G769" s="29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G770" s="29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G771" s="29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G772" s="29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G773" s="29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G774" s="29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G775" s="29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G776" s="29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G777" s="29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G778" s="29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G779" s="29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G780" s="29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G781" s="29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G782" s="29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G783" s="29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G784" s="29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G785" s="29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G786" s="29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G787" s="29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G788" s="29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G789" s="29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G790" s="29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G791" s="29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G792" s="29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G793" s="29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G794" s="29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G795" s="29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G796" s="29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G797" s="29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G798" s="29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G799" s="29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G800" s="29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G801" s="29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G802" s="29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G803" s="29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G804" s="29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G805" s="29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G806" s="29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G807" s="29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G808" s="29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G809" s="29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G810" s="29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G811" s="29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G812" s="29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G813" s="29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G814" s="29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G815" s="29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G816" s="29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G817" s="29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G818" s="29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G819" s="29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G820" s="29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G821" s="29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G822" s="29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G823" s="29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G824" s="29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G825" s="29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G826" s="29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G827" s="29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G828" s="29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G829" s="29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G830" s="29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G831" s="29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G832" s="29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G833" s="29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G834" s="29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G835" s="29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G836" s="29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G837" s="29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G838" s="29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G839" s="29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G840" s="29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G841" s="29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G842" s="29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G843" s="29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G844" s="29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G845" s="29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G846" s="29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G847" s="29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G848" s="29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G849" s="29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G850" s="29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G851" s="29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G852" s="29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G853" s="29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G854" s="29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G855" s="29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G856" s="29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G857" s="29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G858" s="29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G859" s="29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G860" s="29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G861" s="29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G862" s="29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G863" s="29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G864" s="29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G865" s="29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G866" s="29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G867" s="29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G868" s="29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G869" s="29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G870" s="29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G871" s="29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G872" s="29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G873" s="29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G874" s="29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G875" s="29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G876" s="29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G877" s="29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G878" s="29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G879" s="29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G880" s="29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G881" s="29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G882" s="29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G883" s="29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G884" s="29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G885" s="29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G886" s="29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G887" s="29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G888" s="29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G889" s="29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G890" s="29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G891" s="29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G892" s="29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G893" s="29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G894" s="29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G895" s="29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G896" s="29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G897" s="29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G898" s="29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G899" s="29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G900" s="29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G901" s="29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G902" s="29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G903" s="29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G904" s="29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G905" s="29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G906" s="29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G907" s="29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G908" s="29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G909" s="29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G910" s="29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G911" s="29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G912" s="29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G913" s="29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G914" s="29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G915" s="29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G916" s="29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G917" s="29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G918" s="29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G919" s="29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G920" s="29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G921" s="29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G922" s="29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G923" s="29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G924" s="29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G925" s="29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G926" s="29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G927" s="29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G928" s="29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G929" s="29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G930" s="29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G931" s="29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G932" s="29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G933" s="29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G934" s="29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G935" s="29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G936" s="29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G937" s="29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G938" s="29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G939" s="29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G940" s="29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G941" s="29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G942" s="29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G943" s="29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G944" s="29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G945" s="29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G946" s="29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G947" s="29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G948" s="29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G949" s="29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G950" s="29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G951" s="29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G952" s="29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G953" s="29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G954" s="29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G955" s="29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G956" s="29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G957" s="29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G958" s="29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G959" s="29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G960" s="29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G961" s="29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G962" s="29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G963" s="29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G964" s="29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G965" s="29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G966" s="29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G967" s="29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G968" s="29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G969" s="29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G970" s="29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G971" s="29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G972" s="29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G973" s="29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G974" s="29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G975" s="29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G976" s="29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G977" s="29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G978" s="29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G979" s="29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G980" s="29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G981" s="29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G982" s="29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G983" s="29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G984" s="29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G985" s="29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G986" s="29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G987" s="29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G988" s="29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G989" s="29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G990" s="29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G991" s="29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G992" s="29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G993" s="29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G994" s="29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G995" s="29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G996" s="29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G997" s="29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mergeCells count="1">
    <mergeCell ref="H2:J3"/>
  </mergeCells>
  <pageMargins left="0.75" right="0.75" top="1" bottom="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abSelected="1" workbookViewId="0">
      <selection activeCell="E1" sqref="E1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26" bestFit="1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s">
        <v>584</v>
      </c>
      <c r="D1" s="15" t="s">
        <v>572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8" t="str">
        <f>IF(B2&gt;=70,"Buono",IF(B2&gt;=60,"Discreto",IF(B2&gt;=40,"Sufficiente","Respinto")))</f>
        <v>Sufficiente</v>
      </c>
      <c r="D2" t="str">
        <f>VLOOKUP(Table_1[[#This Row],[Column2]],$H$2:$I$5,2,FALSE)</f>
        <v>Sufficiente</v>
      </c>
      <c r="E2" s="8"/>
      <c r="F2" s="8"/>
      <c r="G2" s="8"/>
      <c r="H2" s="8">
        <v>0</v>
      </c>
      <c r="I2" s="16" t="s">
        <v>573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8" t="str">
        <f t="shared" ref="C3:C8" si="0">IF(B3&gt;=70,"Buono",IF(B3&gt;=60,"Discreto",IF(B3&gt;=40,"Sufficiente","Respinto")))</f>
        <v>Discreto</v>
      </c>
      <c r="D3" t="str">
        <f>VLOOKUP(Table_1[[#This Row],[Column2]],$H$2:$I$5,2,FALSE)</f>
        <v>Discreto</v>
      </c>
      <c r="E3" s="8"/>
      <c r="F3" s="8"/>
      <c r="G3" s="8"/>
      <c r="H3" s="8">
        <v>40</v>
      </c>
      <c r="I3" s="16" t="s">
        <v>574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8" t="str">
        <f t="shared" si="0"/>
        <v>Discreto</v>
      </c>
      <c r="D4" t="str">
        <f>VLOOKUP(Table_1[[#This Row],[Column2]],$H$2:$I$5,2,FALSE)</f>
        <v>Discreto</v>
      </c>
      <c r="E4" s="8"/>
      <c r="F4" s="8"/>
      <c r="G4" s="8"/>
      <c r="H4" s="8">
        <v>60</v>
      </c>
      <c r="I4" s="16" t="s">
        <v>575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8" t="str">
        <f t="shared" si="0"/>
        <v>Sufficiente</v>
      </c>
      <c r="D5" t="str">
        <f>VLOOKUP(Table_1[[#This Row],[Column2]],$H$2:$I$5,2,FALSE)</f>
        <v>Sufficiente</v>
      </c>
      <c r="E5" s="8"/>
      <c r="F5" s="8"/>
      <c r="G5" s="8"/>
      <c r="H5" s="8">
        <v>70</v>
      </c>
      <c r="I5" s="16" t="s">
        <v>576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8" t="str">
        <f t="shared" si="0"/>
        <v>Buono</v>
      </c>
      <c r="D6" t="str">
        <f>VLOOKUP(Table_1[[#This Row],[Column2]],$H$2:$I$5,2,FALSE)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8" t="str">
        <f t="shared" si="0"/>
        <v>Respinto</v>
      </c>
      <c r="D7" t="str">
        <f>VLOOKUP(Table_1[[#This Row],[Column2]],$H$2:$I$5,2,FALSE)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8" t="str">
        <f t="shared" si="0"/>
        <v>Respinto</v>
      </c>
      <c r="D8" t="str">
        <f>VLOOKUP(Table_1[[#This Row],[Column2]],$H$2:$I$5,2,FALSE)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B1" workbookViewId="0">
      <selection activeCell="I18" sqref="I18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12.77734375" bestFit="1" customWidth="1"/>
    <col min="8" max="8" width="20" bestFit="1" customWidth="1"/>
    <col min="9" max="9" width="18.44140625" bestFit="1" customWidth="1"/>
    <col min="10" max="10" width="26.33203125" bestFit="1" customWidth="1"/>
    <col min="11" max="11" width="26.77734375" bestFit="1" customWidth="1"/>
    <col min="12" max="12" width="25.44140625" bestFit="1" customWidth="1"/>
    <col min="13" max="24" width="8.6640625" customWidth="1"/>
  </cols>
  <sheetData>
    <row r="1" spans="1:21" ht="13.5" customHeight="1" thickBot="1" x14ac:dyDescent="0.4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/>
      <c r="H1" s="17" t="s">
        <v>577</v>
      </c>
      <c r="I1" s="17" t="s">
        <v>578</v>
      </c>
      <c r="J1" s="20" t="s">
        <v>579</v>
      </c>
      <c r="K1" s="20" t="s">
        <v>581</v>
      </c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13.5" customHeight="1" thickTop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8" t="s">
        <v>499</v>
      </c>
      <c r="H2">
        <f>COUNTIF(C:C,G2)</f>
        <v>11</v>
      </c>
      <c r="I2" s="19">
        <f>SUMIF(C:C,G2,D:D)</f>
        <v>611780</v>
      </c>
      <c r="J2" s="21">
        <f>I2-SUMIF(C:C,G2,E:E)</f>
        <v>611562</v>
      </c>
      <c r="K2" s="21">
        <f>I2+SUMIF(C:C,G2,E:E)</f>
        <v>611998</v>
      </c>
    </row>
    <row r="3" spans="1:21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8" t="s">
        <v>558</v>
      </c>
      <c r="H3">
        <f t="shared" ref="H3:H5" si="0">COUNTIF(C:C,G3)</f>
        <v>5</v>
      </c>
      <c r="I3" s="19">
        <f t="shared" ref="I3:I5" si="1">SUMIF(C:C,G3,D:D)</f>
        <v>30860</v>
      </c>
      <c r="J3" s="21">
        <f t="shared" ref="J3:J5" si="2">I3-SUMIF(C:C,G3,E:E)</f>
        <v>30758</v>
      </c>
      <c r="K3" s="21">
        <f t="shared" ref="K3:K5" si="3">I3+SUMIF(C:C,G3,E:E)</f>
        <v>30962</v>
      </c>
    </row>
    <row r="4" spans="1:21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8" t="s">
        <v>506</v>
      </c>
      <c r="H4">
        <f t="shared" si="0"/>
        <v>4</v>
      </c>
      <c r="I4" s="19">
        <f t="shared" si="1"/>
        <v>54000</v>
      </c>
      <c r="J4" s="21">
        <f t="shared" si="2"/>
        <v>53926</v>
      </c>
      <c r="K4" s="21">
        <f t="shared" si="3"/>
        <v>54074</v>
      </c>
    </row>
    <row r="5" spans="1:21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8" t="s">
        <v>547</v>
      </c>
      <c r="H5">
        <f t="shared" si="0"/>
        <v>4</v>
      </c>
      <c r="I5" s="19">
        <f t="shared" si="1"/>
        <v>6765600</v>
      </c>
      <c r="J5" s="21">
        <f t="shared" si="2"/>
        <v>6765538</v>
      </c>
      <c r="K5" s="21">
        <f t="shared" si="3"/>
        <v>6765662</v>
      </c>
    </row>
    <row r="6" spans="1:21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J6" s="22"/>
      <c r="K6" s="22"/>
    </row>
    <row r="7" spans="1:21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18" t="s">
        <v>501</v>
      </c>
      <c r="H7">
        <f>COUNTIF(B:B,G7)</f>
        <v>2</v>
      </c>
      <c r="I7" s="19">
        <f>SUMIF(B:B,G7,D:D)</f>
        <v>73450</v>
      </c>
      <c r="J7" s="21">
        <f>I7-SUMIF(B:B,G7,E:E)</f>
        <v>73411</v>
      </c>
      <c r="K7" s="21">
        <f>I7+SUMIF(B:B,G7,E:E)</f>
        <v>73489</v>
      </c>
    </row>
    <row r="8" spans="1:21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8" t="s">
        <v>507</v>
      </c>
      <c r="H8">
        <f t="shared" ref="H8:H13" si="4">COUNTIF(B:B,G8)</f>
        <v>1</v>
      </c>
      <c r="I8" s="19">
        <f t="shared" ref="I8:I13" si="5">SUMIF(B:B,G8,D:D)</f>
        <v>50800</v>
      </c>
      <c r="J8" s="21">
        <f t="shared" ref="J8:J13" si="6">I8-SUMIF(B:B,G8,E:E)</f>
        <v>50778</v>
      </c>
      <c r="K8" s="21">
        <f t="shared" ref="K8:K13" si="7">I8+SUMIF(B:B,G8,E:E)</f>
        <v>50822</v>
      </c>
    </row>
    <row r="9" spans="1:21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18" t="s">
        <v>509</v>
      </c>
      <c r="H9">
        <f t="shared" si="4"/>
        <v>1</v>
      </c>
      <c r="I9" s="19">
        <f t="shared" si="5"/>
        <v>98450</v>
      </c>
      <c r="J9" s="21">
        <f t="shared" si="6"/>
        <v>98429</v>
      </c>
      <c r="K9" s="21">
        <f t="shared" si="7"/>
        <v>98471</v>
      </c>
    </row>
    <row r="10" spans="1:21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8" t="s">
        <v>511</v>
      </c>
      <c r="H10">
        <f t="shared" si="4"/>
        <v>1</v>
      </c>
      <c r="I10" s="19">
        <f t="shared" si="5"/>
        <v>7950</v>
      </c>
      <c r="J10" s="21">
        <f t="shared" si="6"/>
        <v>7927</v>
      </c>
      <c r="K10" s="21">
        <f t="shared" si="7"/>
        <v>7973</v>
      </c>
    </row>
    <row r="11" spans="1:21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8" t="s">
        <v>525</v>
      </c>
      <c r="H11">
        <f t="shared" si="4"/>
        <v>4</v>
      </c>
      <c r="I11" s="19">
        <f t="shared" si="5"/>
        <v>283000</v>
      </c>
      <c r="J11" s="21">
        <f t="shared" si="6"/>
        <v>282929</v>
      </c>
      <c r="K11" s="21">
        <f t="shared" si="7"/>
        <v>283071</v>
      </c>
    </row>
    <row r="12" spans="1:21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18" t="s">
        <v>528</v>
      </c>
      <c r="H12">
        <f t="shared" si="4"/>
        <v>2</v>
      </c>
      <c r="I12" s="19">
        <f t="shared" si="5"/>
        <v>107700</v>
      </c>
      <c r="J12" s="21">
        <f t="shared" si="6"/>
        <v>107666</v>
      </c>
      <c r="K12" s="21">
        <f t="shared" si="7"/>
        <v>107734</v>
      </c>
    </row>
    <row r="13" spans="1:21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18" t="s">
        <v>529</v>
      </c>
      <c r="H13">
        <f t="shared" si="4"/>
        <v>1</v>
      </c>
      <c r="I13" s="19">
        <f t="shared" si="5"/>
        <v>27270</v>
      </c>
      <c r="J13" s="21">
        <f t="shared" si="6"/>
        <v>27256</v>
      </c>
      <c r="K13" s="21">
        <f t="shared" si="7"/>
        <v>27284</v>
      </c>
    </row>
    <row r="14" spans="1:21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J14" s="23" t="s">
        <v>582</v>
      </c>
      <c r="K14" s="23"/>
    </row>
    <row r="15" spans="1:21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J15" s="23"/>
      <c r="K15" s="23"/>
    </row>
    <row r="16" spans="1:21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mergeCells count="1">
    <mergeCell ref="J14:K15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carlotta colombo</cp:lastModifiedBy>
  <dcterms:created xsi:type="dcterms:W3CDTF">2005-04-12T12:35:30Z</dcterms:created>
  <dcterms:modified xsi:type="dcterms:W3CDTF">2025-09-05T19:19:01Z</dcterms:modified>
</cp:coreProperties>
</file>