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cmatt\OneDrive\doont\"/>
    </mc:Choice>
  </mc:AlternateContent>
  <xr:revisionPtr revIDLastSave="0" documentId="13_ncr:1_{D8572C43-4B16-4E1A-8D0E-D4349D5C6C5B}" xr6:coauthVersionLast="47" xr6:coauthVersionMax="47" xr10:uidLastSave="{00000000-0000-0000-0000-000000000000}"/>
  <bookViews>
    <workbookView xWindow="31965" yWindow="2385" windowWidth="21150" windowHeight="11880" xr2:uid="{00000000-000D-0000-FFFF-FFFF00000000}"/>
  </bookViews>
  <sheets>
    <sheet name="Game_Record" sheetId="1" r:id="rId1"/>
    <sheet name="Stat_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/>
  <c r="A8" i="1"/>
  <c r="A2" i="1"/>
  <c r="C2" i="2"/>
  <c r="C3" i="2"/>
  <c r="H2" i="1"/>
  <c r="A3" i="1"/>
  <c r="A4" i="1"/>
  <c r="A5" i="1"/>
  <c r="A6" i="1"/>
  <c r="A7" i="1"/>
  <c r="D6" i="2"/>
  <c r="E6" i="2"/>
  <c r="F6" i="2"/>
  <c r="D5" i="2"/>
  <c r="E5" i="2"/>
  <c r="F5" i="2"/>
  <c r="D4" i="2"/>
  <c r="E4" i="2"/>
  <c r="F4" i="2"/>
  <c r="C6" i="2"/>
  <c r="C5" i="2"/>
  <c r="C4" i="2"/>
  <c r="D3" i="2"/>
  <c r="E3" i="2"/>
  <c r="F3" i="2"/>
  <c r="F2" i="2"/>
  <c r="E2" i="2"/>
  <c r="D2" i="2"/>
  <c r="B4" i="2" l="1"/>
  <c r="B5" i="2"/>
  <c r="G5" i="2" s="1"/>
  <c r="K6" i="2"/>
  <c r="B2" i="2"/>
  <c r="B6" i="2"/>
  <c r="I6" i="2" s="1"/>
  <c r="K4" i="2"/>
  <c r="K5" i="2"/>
  <c r="B3" i="2"/>
  <c r="K3" i="2"/>
  <c r="K2" i="2"/>
  <c r="H6" i="2" l="1"/>
  <c r="J4" i="2"/>
  <c r="I5" i="2"/>
  <c r="I3" i="2"/>
  <c r="I4" i="2"/>
  <c r="H2" i="2"/>
  <c r="I2" i="2"/>
  <c r="H3" i="2"/>
  <c r="G3" i="2"/>
  <c r="J3" i="2"/>
  <c r="J5" i="2"/>
  <c r="H5" i="2"/>
  <c r="H4" i="2"/>
  <c r="G4" i="2"/>
  <c r="G6" i="2"/>
  <c r="J6" i="2"/>
  <c r="G2" i="2"/>
  <c r="J2" i="2"/>
</calcChain>
</file>

<file path=xl/sharedStrings.xml><?xml version="1.0" encoding="utf-8"?>
<sst xmlns="http://schemas.openxmlformats.org/spreadsheetml/2006/main" count="75" uniqueCount="23">
  <si>
    <t>Game #</t>
  </si>
  <si>
    <t>Date</t>
  </si>
  <si>
    <t>1st Place</t>
  </si>
  <si>
    <t>2nd Place</t>
  </si>
  <si>
    <t>3rd Place</t>
  </si>
  <si>
    <t>4th Place</t>
  </si>
  <si>
    <t>Player</t>
  </si>
  <si>
    <t>Games Played</t>
  </si>
  <si>
    <t>1st</t>
  </si>
  <si>
    <t>2nd</t>
  </si>
  <si>
    <t>3rd</t>
  </si>
  <si>
    <t>4th</t>
  </si>
  <si>
    <t>Total Points</t>
  </si>
  <si>
    <t>Avg Points/Game</t>
  </si>
  <si>
    <t>Win %</t>
  </si>
  <si>
    <t>Doanage</t>
  </si>
  <si>
    <t>SiderFace</t>
  </si>
  <si>
    <t>Player1</t>
  </si>
  <si>
    <t>SimpleJack</t>
  </si>
  <si>
    <t>DrSystomatix</t>
  </si>
  <si>
    <t>Top 2 %</t>
  </si>
  <si>
    <t>Participation %</t>
  </si>
  <si>
    <t>Total Games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</si>
</sst>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A15" sqref="A15"/>
    </sheetView>
  </sheetViews>
  <sheetFormatPr defaultRowHeight="15" x14ac:dyDescent="0.25"/>
  <cols>
    <col min="1" max="1" width="10" style="5" customWidth="1"/>
    <col min="2" max="2" width="14" style="6" customWidth="1"/>
    <col min="3" max="3" width="13.7109375" style="5" customWidth="1"/>
    <col min="4" max="4" width="14.7109375" style="5" customWidth="1"/>
    <col min="5" max="5" width="16.140625" style="5" customWidth="1"/>
    <col min="6" max="6" width="17.42578125" style="5" customWidth="1"/>
    <col min="7" max="7" width="9.140625" style="5"/>
    <col min="8" max="8" width="25.5703125" style="5" customWidth="1"/>
    <col min="9" max="16384" width="9.140625" style="5"/>
  </cols>
  <sheetData>
    <row r="1" spans="1:8" ht="18.75" x14ac:dyDescent="0.25">
      <c r="A1" s="14" t="s">
        <v>0</v>
      </c>
      <c r="B1" s="15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6"/>
      <c r="H1" s="14" t="s">
        <v>22</v>
      </c>
    </row>
    <row r="2" spans="1:8" ht="21" x14ac:dyDescent="0.25">
      <c r="A2" s="2">
        <f>ROW()-1</f>
        <v>1</v>
      </c>
      <c r="B2" s="4">
        <v>45865</v>
      </c>
      <c r="C2" s="2" t="s">
        <v>15</v>
      </c>
      <c r="D2" s="2" t="s">
        <v>16</v>
      </c>
      <c r="E2" s="2" t="s">
        <v>17</v>
      </c>
      <c r="F2" s="2" t="s">
        <v>18</v>
      </c>
      <c r="H2" s="17">
        <f>COUNTA(Game_Record!B2:B100)</f>
        <v>13</v>
      </c>
    </row>
    <row r="3" spans="1:8" x14ac:dyDescent="0.25">
      <c r="A3" s="2">
        <f t="shared" ref="A3:A7" si="0">ROW()-1</f>
        <v>2</v>
      </c>
      <c r="B3" s="4">
        <v>45872</v>
      </c>
      <c r="C3" s="2" t="s">
        <v>15</v>
      </c>
      <c r="D3" s="2" t="s">
        <v>19</v>
      </c>
      <c r="E3" s="2" t="s">
        <v>17</v>
      </c>
      <c r="F3" s="2" t="s">
        <v>18</v>
      </c>
    </row>
    <row r="4" spans="1:8" x14ac:dyDescent="0.25">
      <c r="A4" s="2">
        <f t="shared" si="0"/>
        <v>3</v>
      </c>
      <c r="B4" s="4">
        <v>45876</v>
      </c>
      <c r="C4" s="2" t="s">
        <v>17</v>
      </c>
      <c r="D4" s="2" t="s">
        <v>16</v>
      </c>
      <c r="E4" s="2" t="s">
        <v>19</v>
      </c>
      <c r="F4" s="2" t="s">
        <v>18</v>
      </c>
    </row>
    <row r="5" spans="1:8" x14ac:dyDescent="0.25">
      <c r="A5" s="2">
        <f t="shared" si="0"/>
        <v>4</v>
      </c>
      <c r="B5" s="6">
        <v>45879</v>
      </c>
      <c r="C5" s="5" t="s">
        <v>15</v>
      </c>
      <c r="D5" s="2" t="s">
        <v>16</v>
      </c>
      <c r="E5" s="5" t="s">
        <v>17</v>
      </c>
      <c r="F5" s="5" t="s">
        <v>19</v>
      </c>
    </row>
    <row r="6" spans="1:8" x14ac:dyDescent="0.25">
      <c r="A6" s="2">
        <f t="shared" si="0"/>
        <v>5</v>
      </c>
      <c r="B6" s="6">
        <v>45883</v>
      </c>
      <c r="C6" s="2" t="s">
        <v>16</v>
      </c>
      <c r="D6" s="2" t="s">
        <v>17</v>
      </c>
      <c r="E6" s="2" t="s">
        <v>18</v>
      </c>
      <c r="F6" s="2" t="s">
        <v>19</v>
      </c>
    </row>
    <row r="7" spans="1:8" x14ac:dyDescent="0.25">
      <c r="A7" s="2">
        <f t="shared" si="0"/>
        <v>6</v>
      </c>
      <c r="B7" s="6">
        <v>45888</v>
      </c>
      <c r="C7" s="2" t="s">
        <v>17</v>
      </c>
      <c r="D7" s="5" t="s">
        <v>15</v>
      </c>
      <c r="E7" s="2" t="s">
        <v>19</v>
      </c>
      <c r="F7" s="2" t="s">
        <v>18</v>
      </c>
    </row>
    <row r="8" spans="1:8" x14ac:dyDescent="0.25">
      <c r="A8" s="5">
        <f t="shared" ref="A8:A14" si="1">ROW()-1</f>
        <v>7</v>
      </c>
      <c r="B8" s="6">
        <v>45890</v>
      </c>
      <c r="C8" s="5" t="s">
        <v>15</v>
      </c>
      <c r="D8" s="5" t="s">
        <v>16</v>
      </c>
      <c r="E8" s="5" t="s">
        <v>19</v>
      </c>
      <c r="F8" s="2" t="s">
        <v>18</v>
      </c>
    </row>
    <row r="9" spans="1:8" x14ac:dyDescent="0.25">
      <c r="A9" s="5">
        <f t="shared" si="1"/>
        <v>8</v>
      </c>
      <c r="B9" s="6">
        <v>45899</v>
      </c>
      <c r="C9" s="5" t="s">
        <v>17</v>
      </c>
      <c r="D9" s="5" t="s">
        <v>15</v>
      </c>
      <c r="E9" s="5" t="s">
        <v>18</v>
      </c>
      <c r="F9" s="5" t="s">
        <v>19</v>
      </c>
    </row>
    <row r="10" spans="1:8" x14ac:dyDescent="0.25">
      <c r="A10" s="5">
        <f t="shared" si="1"/>
        <v>9</v>
      </c>
      <c r="B10" s="6">
        <v>45901</v>
      </c>
      <c r="C10" s="5" t="s">
        <v>15</v>
      </c>
      <c r="D10" s="5" t="s">
        <v>17</v>
      </c>
      <c r="E10" s="5" t="s">
        <v>18</v>
      </c>
      <c r="F10" s="5" t="s">
        <v>19</v>
      </c>
    </row>
    <row r="11" spans="1:8" x14ac:dyDescent="0.25">
      <c r="A11" s="5">
        <f t="shared" si="1"/>
        <v>10</v>
      </c>
      <c r="B11" s="6">
        <v>45906</v>
      </c>
      <c r="C11" s="5" t="s">
        <v>15</v>
      </c>
      <c r="D11" s="5" t="s">
        <v>16</v>
      </c>
      <c r="E11" s="5" t="s">
        <v>17</v>
      </c>
      <c r="F11" s="5" t="s">
        <v>18</v>
      </c>
    </row>
    <row r="12" spans="1:8" x14ac:dyDescent="0.25">
      <c r="A12" s="5">
        <f t="shared" si="1"/>
        <v>11</v>
      </c>
      <c r="B12" s="6">
        <v>45914</v>
      </c>
      <c r="C12" s="5" t="s">
        <v>15</v>
      </c>
      <c r="D12" s="5" t="s">
        <v>17</v>
      </c>
      <c r="E12" s="5" t="s">
        <v>19</v>
      </c>
      <c r="F12" s="5" t="s">
        <v>18</v>
      </c>
    </row>
    <row r="13" spans="1:8" x14ac:dyDescent="0.25">
      <c r="A13" s="5">
        <f t="shared" si="1"/>
        <v>12</v>
      </c>
      <c r="B13" s="6">
        <v>45923</v>
      </c>
      <c r="C13" s="5" t="s">
        <v>15</v>
      </c>
      <c r="D13" s="5" t="s">
        <v>17</v>
      </c>
      <c r="E13" s="5" t="s">
        <v>18</v>
      </c>
      <c r="F13" s="5" t="s">
        <v>19</v>
      </c>
    </row>
    <row r="14" spans="1:8" x14ac:dyDescent="0.25">
      <c r="A14" s="5">
        <f t="shared" si="1"/>
        <v>13</v>
      </c>
      <c r="B14" s="6">
        <v>45944</v>
      </c>
      <c r="C14" s="5" t="s">
        <v>16</v>
      </c>
      <c r="D14" s="5" t="s">
        <v>18</v>
      </c>
      <c r="E14" s="5" t="s">
        <v>19</v>
      </c>
      <c r="F14" s="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4F9B-2DCC-4DAB-89DA-045932047514}">
  <dimension ref="A1:K9"/>
  <sheetViews>
    <sheetView workbookViewId="0">
      <selection activeCell="K4" sqref="K4"/>
    </sheetView>
  </sheetViews>
  <sheetFormatPr defaultRowHeight="15" x14ac:dyDescent="0.25"/>
  <cols>
    <col min="1" max="1" width="23.5703125" style="5" customWidth="1"/>
    <col min="2" max="2" width="13.28515625" style="5" customWidth="1"/>
    <col min="3" max="3" width="10.5703125" style="5" customWidth="1"/>
    <col min="4" max="5" width="10.28515625" style="5" customWidth="1"/>
    <col min="6" max="6" width="10.140625" style="5" customWidth="1"/>
    <col min="7" max="7" width="14.85546875" style="5" customWidth="1"/>
    <col min="8" max="8" width="13.28515625" style="5" customWidth="1"/>
    <col min="9" max="9" width="20.28515625" style="5" customWidth="1"/>
    <col min="10" max="10" width="18" style="11" customWidth="1"/>
    <col min="11" max="11" width="13.28515625" style="5" customWidth="1"/>
    <col min="12" max="16384" width="9.140625" style="5"/>
  </cols>
  <sheetData>
    <row r="1" spans="1:11" ht="37.5" x14ac:dyDescent="0.25">
      <c r="A1" s="12" t="s">
        <v>6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14</v>
      </c>
      <c r="H1" s="12" t="s">
        <v>20</v>
      </c>
      <c r="I1" s="12" t="s">
        <v>21</v>
      </c>
      <c r="J1" s="13" t="s">
        <v>13</v>
      </c>
      <c r="K1" s="12" t="s">
        <v>12</v>
      </c>
    </row>
    <row r="2" spans="1:11" ht="15.75" x14ac:dyDescent="0.25">
      <c r="A2" s="9" t="s">
        <v>15</v>
      </c>
      <c r="B2" s="2">
        <f xml:space="preserve"> C2 + D2 + E2 + F2</f>
        <v>10</v>
      </c>
      <c r="C2" s="2">
        <f>COUNTIF(Game_Record!C2:C100, "Doanage")</f>
        <v>8</v>
      </c>
      <c r="D2" s="2">
        <f>COUNTIF(Game_Record!D2:D100, "Doanage")</f>
        <v>2</v>
      </c>
      <c r="E2" s="2">
        <f>COUNTIF(Game_Record!E2:E100, "Doanage")</f>
        <v>0</v>
      </c>
      <c r="F2" s="2">
        <f>COUNTIF(Game_Record!F2:F100, "Doanage")</f>
        <v>0</v>
      </c>
      <c r="G2" s="3">
        <f xml:space="preserve"> C2 / B2</f>
        <v>0.8</v>
      </c>
      <c r="H2" s="7">
        <f xml:space="preserve"> (C2+D2) / B2</f>
        <v>1</v>
      </c>
      <c r="I2" s="7">
        <f xml:space="preserve"> B2 / Game_Record!$H$2</f>
        <v>0.76923076923076927</v>
      </c>
      <c r="J2" s="10">
        <f xml:space="preserve"> K2/B2</f>
        <v>4.5999999999999996</v>
      </c>
      <c r="K2" s="2">
        <f xml:space="preserve"> (C2 * 5) + (D2 * 3) + (E2 * 1)</f>
        <v>46</v>
      </c>
    </row>
    <row r="3" spans="1:11" ht="15.75" x14ac:dyDescent="0.25">
      <c r="A3" s="9" t="s">
        <v>16</v>
      </c>
      <c r="B3" s="2">
        <f xml:space="preserve"> C3 + D3 + E3 + F3</f>
        <v>7</v>
      </c>
      <c r="C3" s="2">
        <f>COUNTIF(Game_Record!C2:C100, "SiderFace")</f>
        <v>2</v>
      </c>
      <c r="D3" s="2">
        <f>COUNTIF(Game_Record!D2:D100, "SiderFace")</f>
        <v>5</v>
      </c>
      <c r="E3" s="2">
        <f>COUNTIF(Game_Record!E2:E100, "SiderFace")</f>
        <v>0</v>
      </c>
      <c r="F3" s="2">
        <f>COUNTIF(Game_Record!F2:F100, "SiderFace")</f>
        <v>0</v>
      </c>
      <c r="G3" s="3">
        <f xml:space="preserve"> C3 / B3</f>
        <v>0.2857142857142857</v>
      </c>
      <c r="H3" s="7">
        <f xml:space="preserve"> (C3+D3) / B3</f>
        <v>1</v>
      </c>
      <c r="I3" s="7">
        <f xml:space="preserve"> B3 / Game_Record!$H$2</f>
        <v>0.53846153846153844</v>
      </c>
      <c r="J3" s="10">
        <f xml:space="preserve"> K3/B3</f>
        <v>3.5714285714285716</v>
      </c>
      <c r="K3" s="2">
        <f xml:space="preserve"> (C3 * 5) + (D3 * 3) + (E3 * 1)</f>
        <v>25</v>
      </c>
    </row>
    <row r="4" spans="1:11" ht="15.75" x14ac:dyDescent="0.25">
      <c r="A4" s="9" t="s">
        <v>19</v>
      </c>
      <c r="B4" s="2">
        <f xml:space="preserve"> C4 + D4 + E4 + F4</f>
        <v>11</v>
      </c>
      <c r="C4" s="2">
        <f>COUNTIF(Game_Record!C2:C100, "DrSystomatix")</f>
        <v>0</v>
      </c>
      <c r="D4" s="2">
        <f>COUNTIF(Game_Record!D2:D100, "DrSystomatix")</f>
        <v>1</v>
      </c>
      <c r="E4" s="2">
        <f>COUNTIF(Game_Record!E2:E100, "DrSystomatix")</f>
        <v>5</v>
      </c>
      <c r="F4" s="2">
        <f>COUNTIF(Game_Record!F2:F100, "DrSystomatix")</f>
        <v>5</v>
      </c>
      <c r="G4" s="3">
        <f xml:space="preserve"> C4 / B4</f>
        <v>0</v>
      </c>
      <c r="H4" s="7">
        <f xml:space="preserve"> (C4+D4) / B4</f>
        <v>9.0909090909090912E-2</v>
      </c>
      <c r="I4" s="7">
        <f xml:space="preserve"> B4 / Game_Record!$H$2</f>
        <v>0.84615384615384615</v>
      </c>
      <c r="J4" s="10">
        <f xml:space="preserve"> K4/B4</f>
        <v>0.72727272727272729</v>
      </c>
      <c r="K4" s="2">
        <f xml:space="preserve"> (C4 * 5) + (D4 * 3) + (E4 * 1)</f>
        <v>8</v>
      </c>
    </row>
    <row r="5" spans="1:11" ht="15.75" x14ac:dyDescent="0.25">
      <c r="A5" s="9" t="s">
        <v>17</v>
      </c>
      <c r="B5" s="2">
        <f xml:space="preserve"> C5 + D5 + E5 + F5</f>
        <v>12</v>
      </c>
      <c r="C5" s="2">
        <f>COUNTIF(Game_Record!C2:C100, "Player1")</f>
        <v>3</v>
      </c>
      <c r="D5" s="2">
        <f>COUNTIF(Game_Record!D2:D100, "Player1")</f>
        <v>4</v>
      </c>
      <c r="E5" s="2">
        <f>COUNTIF(Game_Record!E2:E100, "Player1")</f>
        <v>4</v>
      </c>
      <c r="F5" s="2">
        <f>COUNTIF(Game_Record!F2:F100, "Player1")</f>
        <v>1</v>
      </c>
      <c r="G5" s="3">
        <f xml:space="preserve"> C5 / B5</f>
        <v>0.25</v>
      </c>
      <c r="H5" s="7">
        <f xml:space="preserve"> (C5+D5) / B5</f>
        <v>0.58333333333333337</v>
      </c>
      <c r="I5" s="7">
        <f xml:space="preserve"> B5 / Game_Record!$H$2</f>
        <v>0.92307692307692313</v>
      </c>
      <c r="J5" s="10">
        <f xml:space="preserve"> K5/B5</f>
        <v>2.5833333333333335</v>
      </c>
      <c r="K5" s="2">
        <f xml:space="preserve"> (C5 * 5) + (D5 * 3) + (E5 * 1)</f>
        <v>31</v>
      </c>
    </row>
    <row r="6" spans="1:11" ht="15.75" x14ac:dyDescent="0.25">
      <c r="A6" s="9" t="s">
        <v>18</v>
      </c>
      <c r="B6" s="2">
        <f xml:space="preserve"> C6 + D6 + E6 + F6</f>
        <v>12</v>
      </c>
      <c r="C6" s="2">
        <f>COUNTIF(Game_Record!C2:C100, "SimpleJack")</f>
        <v>0</v>
      </c>
      <c r="D6" s="2">
        <f>COUNTIF(Game_Record!D2:D100, "SimpleJack")</f>
        <v>1</v>
      </c>
      <c r="E6" s="2">
        <f>COUNTIF(Game_Record!E2:E100, "SimpleJack")</f>
        <v>4</v>
      </c>
      <c r="F6" s="2">
        <f>COUNTIF(Game_Record!F2:F100, "SimpleJack")</f>
        <v>7</v>
      </c>
      <c r="G6" s="3">
        <f xml:space="preserve"> C6 / B6</f>
        <v>0</v>
      </c>
      <c r="H6" s="7">
        <f xml:space="preserve"> (C6+D6) / B6</f>
        <v>8.3333333333333329E-2</v>
      </c>
      <c r="I6" s="7">
        <f xml:space="preserve"> B6 / Game_Record!$H$2</f>
        <v>0.92307692307692313</v>
      </c>
      <c r="J6" s="10">
        <f xml:space="preserve"> K6/B6</f>
        <v>0.58333333333333337</v>
      </c>
      <c r="K6" s="2">
        <f xml:space="preserve"> (C6 * 5) + (D6 * 3) + (E6 * 1)</f>
        <v>7</v>
      </c>
    </row>
    <row r="9" spans="1:11" x14ac:dyDescent="0.25">
      <c r="A9" s="1"/>
      <c r="B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Game_Record</vt:lpstr>
      <vt:lpstr>Stat_Sheet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Doan</dc:creator>
  <cp:lastModifiedBy>Doan, Charles M.</cp:lastModifiedBy>
  <dcterms:created xsi:type="dcterms:W3CDTF">2015-06-05T18:17:20Z</dcterms:created>
  <dcterms:modified xsi:type="dcterms:W3CDTF">2025-10-15T14:31:01Z</dcterms:modified>
</cp:coreProperties>
</file>