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195" windowHeight="9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0" i="1"/>
  <c r="C27"/>
  <c r="C36"/>
  <c r="C35"/>
  <c r="C34"/>
  <c r="C32"/>
  <c r="C31"/>
  <c r="C29"/>
  <c r="C28"/>
  <c r="F34" s="1"/>
  <c r="C33"/>
  <c r="C37" l="1"/>
  <c r="C38"/>
  <c r="F33" l="1"/>
  <c r="F32"/>
</calcChain>
</file>

<file path=xl/sharedStrings.xml><?xml version="1.0" encoding="utf-8"?>
<sst xmlns="http://schemas.openxmlformats.org/spreadsheetml/2006/main" count="70" uniqueCount="70">
  <si>
    <t>Cost of VTK Textbook</t>
  </si>
  <si>
    <t>Cost of ITK Guide</t>
  </si>
  <si>
    <t>Cost of Mastering Cmake</t>
  </si>
  <si>
    <t>Cost of ParaView Guide</t>
  </si>
  <si>
    <t>Hourly Rate</t>
  </si>
  <si>
    <t>Standard Costs / Rates</t>
  </si>
  <si>
    <t xml:space="preserve">Customized Costs </t>
  </si>
  <si>
    <t>Number of Students</t>
  </si>
  <si>
    <t>Number of Instructors</t>
  </si>
  <si>
    <t>Cost of VTK Guide</t>
  </si>
  <si>
    <t>Course Estimate Form</t>
  </si>
  <si>
    <t>Course Customer:</t>
  </si>
  <si>
    <t>Contact Name:</t>
  </si>
  <si>
    <t>Contact email:</t>
  </si>
  <si>
    <t>Estimate Date:</t>
  </si>
  <si>
    <t>Target Course Date:</t>
  </si>
  <si>
    <t>Hours Per Instruction Day</t>
  </si>
  <si>
    <t>Instruction Days</t>
  </si>
  <si>
    <t>Travel Hours</t>
  </si>
  <si>
    <t>Hotel Nights</t>
  </si>
  <si>
    <t>Preparation Hours</t>
  </si>
  <si>
    <t>Instructor A</t>
  </si>
  <si>
    <t>Instructor B</t>
  </si>
  <si>
    <t>Instructor C</t>
  </si>
  <si>
    <t>Instructor D</t>
  </si>
  <si>
    <t>Hotel Cost (per night)</t>
  </si>
  <si>
    <t>Meal Costs (per day)</t>
  </si>
  <si>
    <t>Car / Taxi Costs (per day)</t>
  </si>
  <si>
    <t>Airfare Cost</t>
  </si>
  <si>
    <t>Computed Costs</t>
  </si>
  <si>
    <t>Books and Course Notes</t>
  </si>
  <si>
    <t>Preparation Labor</t>
  </si>
  <si>
    <t>Travel Labor</t>
  </si>
  <si>
    <t>Instruction Labor</t>
  </si>
  <si>
    <t>Shipping Overhead</t>
  </si>
  <si>
    <t>Shipping Fees</t>
  </si>
  <si>
    <t>Airfare</t>
  </si>
  <si>
    <t>Hotel</t>
  </si>
  <si>
    <t>Meals</t>
  </si>
  <si>
    <t>Car / Taxi</t>
  </si>
  <si>
    <t>Total Cost</t>
  </si>
  <si>
    <t>Overseas Shipping Adder</t>
  </si>
  <si>
    <t>Course is outside the US?</t>
  </si>
  <si>
    <t>Support Labor</t>
  </si>
  <si>
    <t>Requires VTK Textbook?</t>
  </si>
  <si>
    <t>Requires VTK Guide?</t>
  </si>
  <si>
    <t>Requires ITK Guide?</t>
  </si>
  <si>
    <t>Requires Mastering Cmake?</t>
  </si>
  <si>
    <t>Requires ParaView Guide?</t>
  </si>
  <si>
    <t xml:space="preserve">instructions, packaging and shipping notes and books, and booking travel. </t>
  </si>
  <si>
    <t>Preparation time includes time for updating course notes, updating installation</t>
  </si>
  <si>
    <t>Fictional Company</t>
  </si>
  <si>
    <t>John Doe</t>
  </si>
  <si>
    <t>john.doe@fictional.com</t>
  </si>
  <si>
    <t xml:space="preserve">Fill in tan and green boxes. Questions should be anwered with a 0 (no) or 1 (yes). </t>
  </si>
  <si>
    <t>Helper A</t>
  </si>
  <si>
    <t>Helper B</t>
  </si>
  <si>
    <t>Optional Name</t>
  </si>
  <si>
    <t>Helper C</t>
  </si>
  <si>
    <t>Helper D</t>
  </si>
  <si>
    <t>John</t>
  </si>
  <si>
    <t>Jane</t>
  </si>
  <si>
    <t>Judy</t>
  </si>
  <si>
    <t>G&amp;A Overhead for Travel</t>
  </si>
  <si>
    <t>G&amp;A Overhead on Travel</t>
  </si>
  <si>
    <t>Cost (PO 30 days in advance)</t>
  </si>
  <si>
    <t>Cost per extra attendee</t>
  </si>
  <si>
    <t>Cost (PO 15-29 days before)</t>
  </si>
  <si>
    <t>Course length in days</t>
  </si>
  <si>
    <t>Cost of course notes (per day)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</si>
</sst>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6" formatCode="[$-409]d\-mmm\-yy;@"/>
  </numFmts>
  <fonts count="6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indexed="12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164" fontId="0" fillId="0" borderId="4" xfId="0" applyNumberFormat="1" applyBorder="1"/>
    <xf numFmtId="0" fontId="0" fillId="0" borderId="3" xfId="0" applyBorder="1"/>
    <xf numFmtId="0" fontId="0" fillId="0" borderId="2" xfId="0" applyBorder="1"/>
    <xf numFmtId="0" fontId="0" fillId="2" borderId="4" xfId="0" applyFill="1" applyBorder="1"/>
    <xf numFmtId="0" fontId="0" fillId="0" borderId="1" xfId="0" applyBorder="1"/>
    <xf numFmtId="0" fontId="2" fillId="0" borderId="6" xfId="0" applyFont="1" applyBorder="1"/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64" fontId="0" fillId="2" borderId="4" xfId="0" applyNumberFormat="1" applyFill="1" applyBorder="1"/>
    <xf numFmtId="9" fontId="0" fillId="0" borderId="4" xfId="0" applyNumberFormat="1" applyBorder="1"/>
    <xf numFmtId="3" fontId="0" fillId="2" borderId="5" xfId="0" applyNumberFormat="1" applyFill="1" applyBorder="1"/>
    <xf numFmtId="0" fontId="0" fillId="0" borderId="2" xfId="0" applyFill="1" applyBorder="1"/>
    <xf numFmtId="49" fontId="0" fillId="0" borderId="0" xfId="0" applyNumberFormat="1" applyBorder="1" applyAlignment="1">
      <alignment horizontal="left" vertical="top" wrapText="1"/>
    </xf>
    <xf numFmtId="0" fontId="0" fillId="0" borderId="7" xfId="0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1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3" borderId="6" xfId="0" applyFill="1" applyBorder="1" applyAlignment="1"/>
    <xf numFmtId="0" fontId="0" fillId="3" borderId="26" xfId="0" applyFill="1" applyBorder="1" applyAlignment="1"/>
    <xf numFmtId="0" fontId="0" fillId="3" borderId="11" xfId="0" applyFill="1" applyBorder="1" applyAlignment="1"/>
    <xf numFmtId="0" fontId="0" fillId="3" borderId="4" xfId="0" applyFill="1" applyBorder="1" applyAlignment="1"/>
    <xf numFmtId="0" fontId="4" fillId="3" borderId="11" xfId="1" applyFill="1" applyBorder="1" applyAlignment="1" applyProtection="1"/>
    <xf numFmtId="0" fontId="2" fillId="0" borderId="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5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66" fontId="0" fillId="3" borderId="27" xfId="0" applyNumberFormat="1" applyFill="1" applyBorder="1" applyAlignment="1">
      <alignment horizontal="left"/>
    </xf>
    <xf numFmtId="166" fontId="0" fillId="3" borderId="28" xfId="0" applyNumberFormat="1" applyFill="1" applyBorder="1" applyAlignment="1">
      <alignment horizontal="left"/>
    </xf>
    <xf numFmtId="166" fontId="0" fillId="3" borderId="29" xfId="0" applyNumberFormat="1" applyFill="1" applyBorder="1" applyAlignment="1">
      <alignment horizontal="left"/>
    </xf>
    <xf numFmtId="49" fontId="1" fillId="4" borderId="20" xfId="0" applyNumberFormat="1" applyFont="1" applyFill="1" applyBorder="1" applyAlignment="1">
      <alignment horizontal="left" vertical="top"/>
    </xf>
    <xf numFmtId="0" fontId="1" fillId="4" borderId="21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49" fontId="0" fillId="4" borderId="24" xfId="0" applyNumberForma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25" xfId="0" applyFill="1" applyBorder="1" applyAlignment="1">
      <alignment horizontal="left" vertical="top" wrapText="1"/>
    </xf>
    <xf numFmtId="49" fontId="0" fillId="4" borderId="22" xfId="0" applyNumberFormat="1" applyFill="1" applyBorder="1" applyAlignment="1">
      <alignment horizontal="left" vertical="top" wrapText="1"/>
    </xf>
    <xf numFmtId="0" fontId="0" fillId="4" borderId="23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0" borderId="31" xfId="0" applyFill="1" applyBorder="1" applyAlignment="1">
      <alignment horizontal="right"/>
    </xf>
    <xf numFmtId="10" fontId="0" fillId="0" borderId="19" xfId="0" applyNumberFormat="1" applyBorder="1"/>
    <xf numFmtId="0" fontId="5" fillId="0" borderId="2" xfId="0" applyFont="1" applyBorder="1"/>
    <xf numFmtId="0" fontId="5" fillId="0" borderId="1" xfId="0" applyFont="1" applyBorder="1"/>
    <xf numFmtId="164" fontId="0" fillId="5" borderId="26" xfId="0" applyNumberFormat="1" applyFill="1" applyBorder="1"/>
    <xf numFmtId="164" fontId="0" fillId="5" borderId="4" xfId="0" applyNumberFormat="1" applyFill="1" applyBorder="1"/>
    <xf numFmtId="0" fontId="5" fillId="0" borderId="3" xfId="0" applyFont="1" applyBorder="1"/>
    <xf numFmtId="164" fontId="0" fillId="5" borderId="5" xfId="0" applyNumberFormat="1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3" xfId="0" applyFont="1" applyFill="1" applyBorder="1"/>
    <xf numFmtId="164" fontId="2" fillId="0" borderId="5" xfId="0" applyNumberFormat="1" applyFont="1" applyFill="1" applyBorder="1"/>
    <xf numFmtId="0" fontId="0" fillId="0" borderId="30" xfId="0" applyFont="1" applyFill="1" applyBorder="1" applyAlignment="1">
      <alignment horizontal="right"/>
    </xf>
    <xf numFmtId="0" fontId="0" fillId="2" borderId="32" xfId="0" applyFill="1" applyBorder="1"/>
    <xf numFmtId="0" fontId="5" fillId="0" borderId="2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.doe@fic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40"/>
  <sheetViews>
    <sheetView tabSelected="1" workbookViewId="0">
      <selection activeCell="N16" sqref="N16"/>
    </sheetView>
  </sheetViews>
  <sheetFormatPr defaultRowHeight="12.75"/>
  <cols>
    <col min="2" max="2" width="26.5703125" bestFit="1" customWidth="1"/>
    <col min="3" max="3" width="10.140625" bestFit="1" customWidth="1"/>
    <col min="5" max="5" width="25.85546875" customWidth="1"/>
    <col min="6" max="6" width="10.140625" bestFit="1" customWidth="1"/>
    <col min="8" max="8" width="16" bestFit="1" customWidth="1"/>
    <col min="9" max="12" width="11.28515625" bestFit="1" customWidth="1"/>
    <col min="13" max="14" width="8.85546875" bestFit="1" customWidth="1"/>
  </cols>
  <sheetData>
    <row r="1" spans="2:16">
      <c r="B1" s="37" t="s">
        <v>10</v>
      </c>
      <c r="C1" s="37"/>
      <c r="D1" s="37"/>
      <c r="E1" s="37"/>
      <c r="F1" s="37"/>
    </row>
    <row r="2" spans="2:16" ht="13.5" thickBot="1"/>
    <row r="3" spans="2:16">
      <c r="B3" s="1" t="s">
        <v>11</v>
      </c>
      <c r="C3" s="38" t="s">
        <v>51</v>
      </c>
      <c r="D3" s="38"/>
      <c r="E3" s="39"/>
      <c r="G3" s="51" t="s">
        <v>54</v>
      </c>
      <c r="H3" s="52"/>
      <c r="I3" s="52"/>
      <c r="J3" s="52"/>
      <c r="K3" s="52"/>
      <c r="L3" s="53"/>
    </row>
    <row r="4" spans="2:16">
      <c r="B4" s="2" t="s">
        <v>12</v>
      </c>
      <c r="C4" s="40" t="s">
        <v>52</v>
      </c>
      <c r="D4" s="40"/>
      <c r="E4" s="41"/>
      <c r="G4" s="54" t="s">
        <v>50</v>
      </c>
      <c r="H4" s="55"/>
      <c r="I4" s="55"/>
      <c r="J4" s="55"/>
      <c r="K4" s="55"/>
      <c r="L4" s="56"/>
    </row>
    <row r="5" spans="2:16">
      <c r="B5" s="2" t="s">
        <v>13</v>
      </c>
      <c r="C5" s="42" t="s">
        <v>53</v>
      </c>
      <c r="D5" s="40"/>
      <c r="E5" s="41"/>
      <c r="G5" s="54" t="s">
        <v>49</v>
      </c>
      <c r="H5" s="55"/>
      <c r="I5" s="55"/>
      <c r="J5" s="55"/>
      <c r="K5" s="55"/>
      <c r="L5" s="56"/>
    </row>
    <row r="6" spans="2:16">
      <c r="B6" s="2" t="s">
        <v>14</v>
      </c>
      <c r="C6" s="45">
        <v>39919</v>
      </c>
      <c r="D6" s="46"/>
      <c r="E6" s="47"/>
      <c r="G6" s="54"/>
      <c r="H6" s="55"/>
      <c r="I6" s="55"/>
      <c r="J6" s="55"/>
      <c r="K6" s="55"/>
      <c r="L6" s="56"/>
    </row>
    <row r="7" spans="2:16" ht="13.5" thickBot="1">
      <c r="B7" s="3" t="s">
        <v>15</v>
      </c>
      <c r="C7" s="48">
        <v>40045</v>
      </c>
      <c r="D7" s="49"/>
      <c r="E7" s="50"/>
      <c r="G7" s="57"/>
      <c r="H7" s="58"/>
      <c r="I7" s="58"/>
      <c r="J7" s="58"/>
      <c r="K7" s="58"/>
      <c r="L7" s="59"/>
    </row>
    <row r="8" spans="2:16">
      <c r="G8" s="17"/>
      <c r="H8" s="17"/>
      <c r="I8" s="17"/>
      <c r="J8" s="17"/>
      <c r="K8" s="17"/>
      <c r="L8" s="17"/>
    </row>
    <row r="9" spans="2:16" ht="13.5" thickBot="1"/>
    <row r="10" spans="2:16">
      <c r="B10" s="43" t="s">
        <v>5</v>
      </c>
      <c r="C10" s="44"/>
      <c r="E10" s="43" t="s">
        <v>6</v>
      </c>
      <c r="F10" s="44"/>
      <c r="H10" s="9"/>
      <c r="I10" s="10" t="s">
        <v>21</v>
      </c>
      <c r="J10" s="10" t="s">
        <v>22</v>
      </c>
      <c r="K10" s="10" t="s">
        <v>23</v>
      </c>
      <c r="L10" s="10" t="s">
        <v>24</v>
      </c>
      <c r="M10" s="21" t="s">
        <v>55</v>
      </c>
      <c r="N10" s="20" t="s">
        <v>56</v>
      </c>
      <c r="O10" s="21" t="s">
        <v>58</v>
      </c>
      <c r="P10" s="19" t="s">
        <v>59</v>
      </c>
    </row>
    <row r="11" spans="2:16">
      <c r="B11" s="2"/>
      <c r="C11" s="4"/>
      <c r="E11" s="7"/>
      <c r="F11" s="4"/>
      <c r="H11" s="7" t="s">
        <v>57</v>
      </c>
      <c r="I11" s="22" t="s">
        <v>60</v>
      </c>
      <c r="J11" s="22" t="s">
        <v>61</v>
      </c>
      <c r="K11" s="22"/>
      <c r="L11" s="22"/>
      <c r="M11" s="22" t="s">
        <v>62</v>
      </c>
      <c r="N11" s="23"/>
      <c r="O11" s="22"/>
      <c r="P11" s="24"/>
    </row>
    <row r="12" spans="2:16">
      <c r="B12" s="2" t="s">
        <v>0</v>
      </c>
      <c r="C12" s="5">
        <v>60</v>
      </c>
      <c r="E12" s="2" t="s">
        <v>7</v>
      </c>
      <c r="F12" s="8">
        <v>5</v>
      </c>
      <c r="H12" s="7" t="s">
        <v>20</v>
      </c>
      <c r="I12" s="25">
        <v>6</v>
      </c>
      <c r="J12" s="25">
        <v>2</v>
      </c>
      <c r="K12" s="25"/>
      <c r="L12" s="25"/>
      <c r="M12" s="25">
        <v>2</v>
      </c>
      <c r="N12" s="31"/>
      <c r="O12" s="31"/>
      <c r="P12" s="32"/>
    </row>
    <row r="13" spans="2:16" ht="13.5" thickBot="1">
      <c r="B13" s="2" t="s">
        <v>9</v>
      </c>
      <c r="C13" s="5">
        <v>55</v>
      </c>
      <c r="E13" s="2" t="s">
        <v>8</v>
      </c>
      <c r="F13" s="8">
        <v>2</v>
      </c>
      <c r="H13" s="18" t="s">
        <v>17</v>
      </c>
      <c r="I13" s="26">
        <v>3</v>
      </c>
      <c r="J13" s="26">
        <v>1</v>
      </c>
      <c r="K13" s="26"/>
      <c r="L13" s="28"/>
      <c r="M13" s="33"/>
      <c r="N13" s="34"/>
      <c r="O13" s="34"/>
      <c r="P13" s="35"/>
    </row>
    <row r="14" spans="2:16">
      <c r="B14" s="2" t="s">
        <v>1</v>
      </c>
      <c r="C14" s="5">
        <v>55</v>
      </c>
      <c r="E14" s="2" t="s">
        <v>44</v>
      </c>
      <c r="F14" s="8">
        <v>1</v>
      </c>
      <c r="H14" s="7" t="s">
        <v>18</v>
      </c>
      <c r="I14" s="25">
        <v>8</v>
      </c>
      <c r="J14" s="25">
        <v>8</v>
      </c>
      <c r="K14" s="25"/>
      <c r="L14" s="29"/>
    </row>
    <row r="15" spans="2:16" ht="13.5" thickBot="1">
      <c r="B15" s="2" t="s">
        <v>2</v>
      </c>
      <c r="C15" s="5">
        <v>38</v>
      </c>
      <c r="E15" s="2" t="s">
        <v>45</v>
      </c>
      <c r="F15" s="8">
        <v>1</v>
      </c>
      <c r="H15" s="6" t="s">
        <v>19</v>
      </c>
      <c r="I15" s="27">
        <v>4</v>
      </c>
      <c r="J15" s="27">
        <v>2</v>
      </c>
      <c r="K15" s="27"/>
      <c r="L15" s="30"/>
    </row>
    <row r="16" spans="2:16">
      <c r="B16" s="2" t="s">
        <v>3</v>
      </c>
      <c r="C16" s="5">
        <v>55</v>
      </c>
      <c r="E16" s="2" t="s">
        <v>46</v>
      </c>
      <c r="F16" s="8">
        <v>1</v>
      </c>
    </row>
    <row r="17" spans="2:6">
      <c r="B17" s="74" t="s">
        <v>69</v>
      </c>
      <c r="C17" s="5">
        <v>25</v>
      </c>
      <c r="E17" s="2" t="s">
        <v>47</v>
      </c>
      <c r="F17" s="8">
        <v>1</v>
      </c>
    </row>
    <row r="18" spans="2:6">
      <c r="B18" s="11" t="s">
        <v>34</v>
      </c>
      <c r="C18" s="14">
        <v>0.15</v>
      </c>
      <c r="E18" s="2" t="s">
        <v>48</v>
      </c>
      <c r="F18" s="8">
        <v>0</v>
      </c>
    </row>
    <row r="19" spans="2:6">
      <c r="B19" s="11" t="s">
        <v>41</v>
      </c>
      <c r="C19" s="14">
        <v>0.15</v>
      </c>
      <c r="E19" s="72" t="s">
        <v>68</v>
      </c>
      <c r="F19" s="73">
        <v>4</v>
      </c>
    </row>
    <row r="20" spans="2:6">
      <c r="B20" s="2" t="s">
        <v>4</v>
      </c>
      <c r="C20" s="5">
        <v>185</v>
      </c>
      <c r="E20" s="2" t="s">
        <v>28</v>
      </c>
      <c r="F20" s="13">
        <v>500</v>
      </c>
    </row>
    <row r="21" spans="2:6">
      <c r="B21" s="2" t="s">
        <v>16</v>
      </c>
      <c r="C21" s="4">
        <v>9</v>
      </c>
      <c r="E21" s="11" t="s">
        <v>25</v>
      </c>
      <c r="F21" s="13">
        <v>200</v>
      </c>
    </row>
    <row r="22" spans="2:6" ht="13.5" thickBot="1">
      <c r="B22" s="60" t="s">
        <v>63</v>
      </c>
      <c r="C22" s="61">
        <v>0.39700000000000002</v>
      </c>
      <c r="E22" s="11" t="s">
        <v>26</v>
      </c>
      <c r="F22" s="13">
        <v>75</v>
      </c>
    </row>
    <row r="23" spans="2:6">
      <c r="E23" s="11" t="s">
        <v>27</v>
      </c>
      <c r="F23" s="13">
        <v>100</v>
      </c>
    </row>
    <row r="24" spans="2:6" ht="13.5" thickBot="1">
      <c r="E24" s="12" t="s">
        <v>42</v>
      </c>
      <c r="F24" s="15">
        <v>0</v>
      </c>
    </row>
    <row r="25" spans="2:6" ht="13.5" thickBot="1"/>
    <row r="26" spans="2:6">
      <c r="B26" s="43" t="s">
        <v>29</v>
      </c>
      <c r="C26" s="44"/>
    </row>
    <row r="27" spans="2:6">
      <c r="B27" s="7" t="s">
        <v>30</v>
      </c>
      <c r="C27" s="5">
        <f>F12*(C17*F19 + F14*C12+F15*C13+F16*C14+F17*C15+F18*C16)</f>
        <v>1540</v>
      </c>
    </row>
    <row r="28" spans="2:6">
      <c r="B28" s="7" t="s">
        <v>35</v>
      </c>
      <c r="C28" s="5">
        <f>C27*C18 + C27*F24*C19</f>
        <v>231</v>
      </c>
    </row>
    <row r="29" spans="2:6">
      <c r="B29" s="7" t="s">
        <v>31</v>
      </c>
      <c r="C29" s="5">
        <f>C20*SUM(I12:P12)</f>
        <v>1850</v>
      </c>
    </row>
    <row r="30" spans="2:6">
      <c r="B30" s="16" t="s">
        <v>43</v>
      </c>
      <c r="C30" s="5">
        <f>C20*F12*0.25</f>
        <v>231.25</v>
      </c>
    </row>
    <row r="31" spans="2:6" ht="13.5" thickBot="1">
      <c r="B31" s="7" t="s">
        <v>32</v>
      </c>
      <c r="C31" s="5">
        <f>C20*SUM(I14:L14)</f>
        <v>2960</v>
      </c>
    </row>
    <row r="32" spans="2:6">
      <c r="B32" s="7" t="s">
        <v>33</v>
      </c>
      <c r="C32" s="5">
        <f>C20*C21*SUM(I13:L13)</f>
        <v>6660</v>
      </c>
      <c r="E32" s="63" t="s">
        <v>65</v>
      </c>
      <c r="F32" s="64">
        <f>ROUNDUP(C38,-2)</f>
        <v>18600</v>
      </c>
    </row>
    <row r="33" spans="2:8">
      <c r="B33" s="7" t="s">
        <v>36</v>
      </c>
      <c r="C33" s="5">
        <f>F20*F13</f>
        <v>1000</v>
      </c>
      <c r="E33" s="62" t="s">
        <v>67</v>
      </c>
      <c r="F33" s="65">
        <f>ROUNDUP((C38+SUM(C33:C35)*0.75*(1+C22)),-2)</f>
        <v>21700</v>
      </c>
    </row>
    <row r="34" spans="2:8" ht="13.5" thickBot="1">
      <c r="B34" s="7" t="s">
        <v>37</v>
      </c>
      <c r="C34" s="5">
        <f>F21*SUM(I15:L15)</f>
        <v>1200</v>
      </c>
      <c r="E34" s="66" t="s">
        <v>66</v>
      </c>
      <c r="F34" s="67">
        <f>ROUNDUP(((C27+C28+C30)/F12),-1)</f>
        <v>410</v>
      </c>
    </row>
    <row r="35" spans="2:8">
      <c r="B35" s="62" t="s">
        <v>39</v>
      </c>
      <c r="C35" s="5">
        <f>F23*(I15+J15+K15+L15+F13)</f>
        <v>800</v>
      </c>
    </row>
    <row r="36" spans="2:8">
      <c r="B36" s="62" t="s">
        <v>38</v>
      </c>
      <c r="C36" s="5">
        <f>F22*(I15+J15+K15+L15+F13)</f>
        <v>600</v>
      </c>
    </row>
    <row r="37" spans="2:8">
      <c r="B37" s="62" t="s">
        <v>64</v>
      </c>
      <c r="C37" s="5">
        <f>(C33+C34+C35+C36)*C22</f>
        <v>1429.2</v>
      </c>
      <c r="E37" s="69"/>
      <c r="F37" s="68"/>
      <c r="G37" s="68"/>
      <c r="H37" s="68"/>
    </row>
    <row r="38" spans="2:8" ht="13.5" thickBot="1">
      <c r="B38" s="70" t="s">
        <v>40</v>
      </c>
      <c r="C38" s="71">
        <f>SUM(C27:C37)</f>
        <v>18501.45</v>
      </c>
      <c r="E38" s="68"/>
      <c r="F38" s="68"/>
      <c r="G38" s="68"/>
      <c r="H38" s="68"/>
    </row>
    <row r="39" spans="2:8">
      <c r="E39" s="36"/>
      <c r="F39" s="36"/>
      <c r="G39" s="36"/>
      <c r="H39" s="36"/>
    </row>
    <row r="40" spans="2:8">
      <c r="E40" s="36"/>
      <c r="F40" s="36"/>
      <c r="G40" s="36"/>
      <c r="H40" s="36"/>
    </row>
  </sheetData>
  <mergeCells count="14">
    <mergeCell ref="G3:L3"/>
    <mergeCell ref="G4:L4"/>
    <mergeCell ref="G5:L5"/>
    <mergeCell ref="G6:L6"/>
    <mergeCell ref="G7:L7"/>
    <mergeCell ref="B1:F1"/>
    <mergeCell ref="C3:E3"/>
    <mergeCell ref="C4:E4"/>
    <mergeCell ref="C5:E5"/>
    <mergeCell ref="B26:C26"/>
    <mergeCell ref="B10:C10"/>
    <mergeCell ref="E10:F10"/>
    <mergeCell ref="C6:E6"/>
    <mergeCell ref="C7:E7"/>
  </mergeCells>
  <phoneticPr fontId="3" type="noConversion"/>
  <hyperlinks>
    <hyperlink ref="C5" r:id="rId1"/>
  </hyperlinks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Kitware,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S. Avila</dc:creator>
  <cp:lastModifiedBy>Lisa S Avila</cp:lastModifiedBy>
  <dcterms:created xsi:type="dcterms:W3CDTF">2008-02-20T19:55:33Z</dcterms:created>
  <dcterms:modified xsi:type="dcterms:W3CDTF">2009-07-22T19:59:10Z</dcterms:modified>
</cp:coreProperties>
</file>