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gonrmlocal\Desktop\fiap-mba-big-data-data-science\Análise Preditiva e Data Mining\Aula 2\"/>
    </mc:Choice>
  </mc:AlternateContent>
  <xr:revisionPtr revIDLastSave="0" documentId="13_ncr:1_{B395B96E-1550-4AB2-A2CF-53C33265007E}" xr6:coauthVersionLast="36" xr6:coauthVersionMax="36" xr10:uidLastSave="{00000000-0000-0000-0000-000000000000}"/>
  <bookViews>
    <workbookView xWindow="0" yWindow="0" windowWidth="20490" windowHeight="7545" activeTab="1" xr2:uid="{53F33695-ECC4-454A-B2A6-7F1BE58EC9D2}"/>
  </bookViews>
  <sheets>
    <sheet name="Predição" sheetId="1" r:id="rId1"/>
    <sheet name="Coeficientes" sheetId="3" r:id="rId2"/>
  </sheets>
  <definedNames>
    <definedName name="atemp">Coeficientes!$B$4</definedName>
    <definedName name="ExternalData_1" localSheetId="1" hidden="1">Coeficientes!$A$1:$F$12</definedName>
    <definedName name="hum">Coeficientes!$B$5</definedName>
    <definedName name="season2">Coeficientes!$B$7</definedName>
    <definedName name="season3">Coeficientes!$B$8</definedName>
    <definedName name="season4">Coeficientes!$B$9</definedName>
    <definedName name="temp">Coeficientes!$B$3</definedName>
    <definedName name="weathersit2">Coeficientes!$B$10</definedName>
    <definedName name="weathersit3">Coeficientes!$B$11</definedName>
    <definedName name="windspeed">Coeficientes!$B$6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3" l="1"/>
  <c r="J11" i="3" s="1"/>
  <c r="I10" i="3"/>
  <c r="J10" i="3" s="1"/>
  <c r="I7" i="3"/>
  <c r="J7" i="3" s="1"/>
  <c r="I9" i="3"/>
  <c r="J9" i="3" s="1"/>
  <c r="I8" i="3"/>
  <c r="J8" i="3" s="1"/>
  <c r="I6" i="3"/>
  <c r="J6" i="3" s="1"/>
  <c r="I5" i="3"/>
  <c r="J5" i="3" s="1"/>
  <c r="J2" i="3"/>
  <c r="I4" i="3"/>
  <c r="J4" i="3" s="1"/>
  <c r="I3" i="3"/>
  <c r="J3" i="3" s="1"/>
  <c r="I12" i="3" l="1"/>
  <c r="J12" i="3" s="1"/>
  <c r="J13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40F901-C408-434B-A1B0-B3DD11C58211}" keepAlive="1" name="Query - modelo3" description="Connection to the 'modelo3' query in the workbook." type="5" refreshedVersion="6" background="1" saveData="1">
    <dbPr connection="Provider=Microsoft.Mashup.OleDb.1;Data Source=$Workbook$;Location=modelo3;Extended Properties=&quot;&quot;" command="SELECT * FROM [modelo3]"/>
  </connection>
</connections>
</file>

<file path=xl/sharedStrings.xml><?xml version="1.0" encoding="utf-8"?>
<sst xmlns="http://schemas.openxmlformats.org/spreadsheetml/2006/main" count="62" uniqueCount="48">
  <si>
    <t>season</t>
  </si>
  <si>
    <t>yr</t>
  </si>
  <si>
    <t>mnth</t>
  </si>
  <si>
    <t>holiday</t>
  </si>
  <si>
    <t>weekday</t>
  </si>
  <si>
    <t>workingday</t>
  </si>
  <si>
    <t>weathersit</t>
  </si>
  <si>
    <t>temp</t>
  </si>
  <si>
    <t>atemp</t>
  </si>
  <si>
    <t>hum</t>
  </si>
  <si>
    <t>windspeed</t>
  </si>
  <si>
    <t>cnt</t>
  </si>
  <si>
    <t>id</t>
  </si>
  <si>
    <t>(Intercept)</t>
  </si>
  <si>
    <t/>
  </si>
  <si>
    <t>***</t>
  </si>
  <si>
    <t>temp:atemp</t>
  </si>
  <si>
    <t>Estimate</t>
  </si>
  <si>
    <t>Std. Error</t>
  </si>
  <si>
    <t>t value</t>
  </si>
  <si>
    <t>Pr(&gt;|t|)</t>
  </si>
  <si>
    <t>Signif. Codes</t>
  </si>
  <si>
    <t>Coefficients</t>
  </si>
  <si>
    <t>,</t>
  </si>
  <si>
    <t>season2</t>
  </si>
  <si>
    <t>season3</t>
  </si>
  <si>
    <t>season4</t>
  </si>
  <si>
    <t>weathersit2</t>
  </si>
  <si>
    <t>weathersit3</t>
  </si>
  <si>
    <t>Temperatura Cº</t>
  </si>
  <si>
    <t>Sensação térmica</t>
  </si>
  <si>
    <t>Humidade</t>
  </si>
  <si>
    <t>Velocidade do vento</t>
  </si>
  <si>
    <t>Estação do ano</t>
  </si>
  <si>
    <t>Variáveis</t>
  </si>
  <si>
    <t>Normalizada</t>
  </si>
  <si>
    <t>Modelo</t>
  </si>
  <si>
    <t>Clima</t>
  </si>
  <si>
    <t>Valores</t>
  </si>
  <si>
    <t>predição cnt:</t>
  </si>
  <si>
    <t>&lt;2e-16</t>
  </si>
  <si>
    <t>Primavera</t>
  </si>
  <si>
    <t>Outono</t>
  </si>
  <si>
    <t>Inverno</t>
  </si>
  <si>
    <t>Verão</t>
  </si>
  <si>
    <t>Limpo</t>
  </si>
  <si>
    <t>Nublado</t>
  </si>
  <si>
    <t>Chuvoso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</si>
</sst>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.000"/>
    <numFmt numFmtId="169" formatCode="0.0"/>
    <numFmt numFmtId="170" formatCode="0.0000"/>
  </numFmts>
  <fonts count="4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10"/>
      <color rgb="FF123654"/>
      <name val="Arial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0" borderId="0" xfId="0" applyFont="1"/>
    <xf numFmtId="0" fontId="0" fillId="3" borderId="0" xfId="0" applyFill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vertical="center"/>
    </xf>
    <xf numFmtId="0" fontId="0" fillId="0" borderId="0" xfId="0" applyNumberFormat="1"/>
    <xf numFmtId="170" fontId="0" fillId="0" borderId="0" xfId="0" applyNumberFormat="1" applyAlignment="1">
      <alignment horizontal="right"/>
    </xf>
    <xf numFmtId="2" fontId="0" fillId="0" borderId="0" xfId="0" applyNumberFormat="1"/>
    <xf numFmtId="2" fontId="3" fillId="4" borderId="0" xfId="0" applyNumberFormat="1" applyFont="1" applyFill="1"/>
    <xf numFmtId="0" fontId="3" fillId="4" borderId="0" xfId="0" applyNumberFormat="1" applyFont="1" applyFill="1" applyAlignment="1">
      <alignment horizontal="right"/>
    </xf>
    <xf numFmtId="1" fontId="0" fillId="0" borderId="0" xfId="0" applyNumberFormat="1" applyAlignment="1">
      <alignment horizontal="right"/>
    </xf>
    <xf numFmtId="2" fontId="1" fillId="3" borderId="1" xfId="0" applyNumberFormat="1" applyFont="1" applyFill="1" applyBorder="1" applyAlignment="1">
      <alignment horizontal="right" vertical="center"/>
    </xf>
    <xf numFmtId="0" fontId="0" fillId="0" borderId="2" xfId="0" applyBorder="1"/>
    <xf numFmtId="0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2" formatCode="0.00"/>
      <fill>
        <patternFill patternType="solid">
          <fgColor indexed="64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9" tint="-0.249977111117893"/>
        </patternFill>
      </fill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8" formatCode="0.000"/>
      <alignment horizontal="center" vertical="bottom" textRotation="0" wrapText="0" indent="0" justifyLastLine="0" shrinkToFit="0" readingOrder="0"/>
    </dxf>
    <dxf>
      <numFmt numFmtId="169" formatCode="0.0"/>
      <alignment horizontal="center" vertical="bottom" textRotation="0" wrapText="0" indent="0" justifyLastLine="0" shrinkToFit="0" readingOrder="0"/>
    </dxf>
    <dxf>
      <numFmt numFmtId="169" formatCode="0.0"/>
      <alignment horizontal="center" vertical="bottom" textRotation="0" wrapText="0" indent="0" justifyLastLine="0" shrinkToFit="0" readingOrder="0"/>
    </dxf>
    <dxf>
      <numFmt numFmtId="0" formatCode="General"/>
    </dxf>
    <dxf>
      <numFmt numFmtId="169" formatCode="0.0"/>
      <alignment horizontal="center" vertical="bottom" textRotation="0" wrapText="0" indent="0" justifyLastLine="0" shrinkToFit="0" readingOrder="0"/>
    </dxf>
    <dxf>
      <numFmt numFmtId="168" formatCode="0.000"/>
      <alignment horizontal="center" vertical="bottom" textRotation="0" wrapText="0" indent="0" justifyLastLine="0" shrinkToFit="0" readingOrder="0"/>
    </dxf>
    <dxf>
      <numFmt numFmtId="169" formatCode="0.0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39941EB-4FC8-4106-86AF-C3693D8E5DE5}" autoFormatId="16" applyNumberFormats="0" applyBorderFormats="0" applyFontFormats="0" applyPatternFormats="0" applyAlignmentFormats="0" applyWidthHeightFormats="0">
  <queryTableRefresh nextId="11" unboundColumnsRight="4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F40BA2-494C-4347-A2DF-BA6B76BADF99}" name="modelo3" displayName="modelo3" ref="A1:J13" tableType="queryTable" totalsRowCount="1">
  <autoFilter ref="A1:J12" xr:uid="{D8C1BBC5-0A51-4D00-82E3-6BA49A72DC0F}"/>
  <tableColumns count="10">
    <tableColumn id="1" xr3:uid="{48FEC59B-A51F-49FD-909B-C2CAFF322482}" uniqueName="1" name="Coefficients" queryTableFieldId="1" dataDxfId="12" totalsRowDxfId="8"/>
    <tableColumn id="2" xr3:uid="{9675C3EA-B67D-4813-AC68-81FFA1310FA7}" uniqueName="2" name="Estimate" queryTableFieldId="2" dataDxfId="11" totalsRowDxfId="7"/>
    <tableColumn id="3" xr3:uid="{89BD78A7-876E-4BA8-B01F-46B386CA4705}" uniqueName="3" name="Std. Error" queryTableFieldId="3" dataDxfId="9" totalsRowDxfId="6"/>
    <tableColumn id="4" xr3:uid="{A55FDDDD-3A9A-40F6-82FA-3C932C8D2F5C}" uniqueName="4" name="t value" queryTableFieldId="4" dataDxfId="10" totalsRowDxfId="5"/>
    <tableColumn id="5" xr3:uid="{576E2F55-1497-42DE-80B8-FF5C2576C6BB}" uniqueName="5" name="Pr(&gt;|t|)" queryTableFieldId="5" dataDxfId="13" totalsRowDxfId="4"/>
    <tableColumn id="6" xr3:uid="{A84AE5A7-2FB3-49EA-AD62-554483280E13}" uniqueName="6" name="Signif. Codes" queryTableFieldId="6" dataDxfId="14" totalsRowDxfId="3"/>
    <tableColumn id="7" xr3:uid="{E3C3476D-A8AD-48C1-8F25-F3EC8D0BBF17}" uniqueName="7" name="Variáveis" queryTableFieldId="7"/>
    <tableColumn id="8" xr3:uid="{AB7F05A7-DD0D-46A7-9A34-6C2EC50A1CEF}" uniqueName="8" name="Valores" queryTableFieldId="8" dataDxfId="17" totalsRowDxfId="2">
      <calculatedColumnFormula>25</calculatedColumnFormula>
    </tableColumn>
    <tableColumn id="9" xr3:uid="{78D52220-5ECE-4E12-AEBC-6E66572AB93F}" uniqueName="9" name="Normalizada" totalsRowLabel="predição cnt:" queryTableFieldId="9" dataDxfId="16" totalsRowDxfId="1">
      <calculatedColumnFormula>(modelo3[[#This Row],[Valores]] + 8 ) / (39 + 8)</calculatedColumnFormula>
    </tableColumn>
    <tableColumn id="10" xr3:uid="{8A9CBD0A-8FA3-4211-AF92-C8B5DF23D5CF}" uniqueName="10" name="Modelo" totalsRowFunction="custom" queryTableFieldId="10" dataDxfId="15" totalsRowDxfId="0">
      <calculatedColumnFormula>modelo3[[#This Row],[Estimate]]</calculatedColumnFormula>
      <totalsRowFormula>SUM(modelo3[Modelo])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72E2A-9D82-4DA0-A0BE-8FB945657B63}">
  <dimension ref="A1:M9"/>
  <sheetViews>
    <sheetView workbookViewId="0">
      <selection activeCell="M1" sqref="M1"/>
    </sheetView>
  </sheetViews>
  <sheetFormatPr defaultRowHeight="15" x14ac:dyDescent="0.25"/>
  <cols>
    <col min="1" max="13" width="10.7109375" customWidth="1"/>
  </cols>
  <sheetData>
    <row r="1" spans="1:13" x14ac:dyDescent="0.25">
      <c r="A1" s="4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3" t="s">
        <v>11</v>
      </c>
    </row>
    <row r="2" spans="1:13" ht="15.75" thickBot="1" x14ac:dyDescent="0.3">
      <c r="A2" s="5">
        <v>1</v>
      </c>
      <c r="B2" s="1">
        <v>2</v>
      </c>
      <c r="C2" s="1">
        <v>0</v>
      </c>
      <c r="D2" s="1">
        <v>6</v>
      </c>
      <c r="E2" s="1">
        <v>0</v>
      </c>
      <c r="F2" s="1">
        <v>4</v>
      </c>
      <c r="G2" s="1">
        <v>1</v>
      </c>
      <c r="H2" s="1">
        <v>1</v>
      </c>
      <c r="I2" s="6">
        <v>42</v>
      </c>
      <c r="J2" s="1">
        <v>58</v>
      </c>
      <c r="K2" s="1">
        <v>31</v>
      </c>
      <c r="L2" s="1">
        <v>20</v>
      </c>
      <c r="M2" s="13">
        <v>2254.6447271668767</v>
      </c>
    </row>
    <row r="3" spans="1:13" ht="15.75" thickBot="1" x14ac:dyDescent="0.3">
      <c r="A3" s="5">
        <v>2</v>
      </c>
      <c r="B3" s="1">
        <v>3</v>
      </c>
      <c r="C3" s="1">
        <v>0</v>
      </c>
      <c r="D3" s="1">
        <v>7</v>
      </c>
      <c r="E3" s="1">
        <v>0</v>
      </c>
      <c r="F3" s="1">
        <v>6</v>
      </c>
      <c r="G3" s="1">
        <v>0</v>
      </c>
      <c r="H3" s="1">
        <v>1</v>
      </c>
      <c r="I3" s="6">
        <v>43</v>
      </c>
      <c r="J3" s="1">
        <v>60</v>
      </c>
      <c r="K3" s="1">
        <v>44</v>
      </c>
      <c r="L3" s="1">
        <v>8</v>
      </c>
      <c r="M3" s="13">
        <v>2213.4722173657829</v>
      </c>
    </row>
    <row r="4" spans="1:13" ht="15.75" thickBot="1" x14ac:dyDescent="0.3">
      <c r="A4" s="5">
        <v>3</v>
      </c>
      <c r="B4" s="1">
        <v>3</v>
      </c>
      <c r="C4" s="1">
        <v>1</v>
      </c>
      <c r="D4" s="1">
        <v>9</v>
      </c>
      <c r="E4" s="1">
        <v>0</v>
      </c>
      <c r="F4" s="1">
        <v>5</v>
      </c>
      <c r="G4" s="1">
        <v>1</v>
      </c>
      <c r="H4" s="1">
        <v>1</v>
      </c>
      <c r="I4" s="6">
        <v>36</v>
      </c>
      <c r="J4" s="1">
        <v>54</v>
      </c>
      <c r="K4" s="1">
        <v>69</v>
      </c>
      <c r="L4" s="1">
        <v>10</v>
      </c>
      <c r="M4" s="13">
        <v>2972.2966972391441</v>
      </c>
    </row>
    <row r="5" spans="1:13" ht="15.75" thickBot="1" x14ac:dyDescent="0.3">
      <c r="A5" s="5">
        <v>4</v>
      </c>
      <c r="B5" s="1">
        <v>1</v>
      </c>
      <c r="C5" s="1">
        <v>1</v>
      </c>
      <c r="D5" s="1">
        <v>12</v>
      </c>
      <c r="E5" s="1">
        <v>0</v>
      </c>
      <c r="F5" s="1">
        <v>0</v>
      </c>
      <c r="G5" s="1">
        <v>0</v>
      </c>
      <c r="H5" s="1">
        <v>1</v>
      </c>
      <c r="I5" s="6">
        <v>20</v>
      </c>
      <c r="J5" s="1">
        <v>33</v>
      </c>
      <c r="K5" s="1">
        <v>52</v>
      </c>
      <c r="L5" s="1">
        <v>9</v>
      </c>
      <c r="M5" s="13">
        <v>5109.8411236467573</v>
      </c>
    </row>
    <row r="7" spans="1:13" x14ac:dyDescent="0.25">
      <c r="F7" s="2"/>
    </row>
    <row r="8" spans="1:13" x14ac:dyDescent="0.25">
      <c r="F8" s="2"/>
    </row>
    <row r="9" spans="1:13" x14ac:dyDescent="0.25">
      <c r="F9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0C9D8-9A07-4D7B-9F64-629E59CFAFA7}">
  <dimension ref="A1:J22"/>
  <sheetViews>
    <sheetView tabSelected="1" workbookViewId="0">
      <selection activeCell="H7" sqref="H7"/>
    </sheetView>
  </sheetViews>
  <sheetFormatPr defaultRowHeight="15" x14ac:dyDescent="0.25"/>
  <cols>
    <col min="1" max="1" width="15.85546875" customWidth="1"/>
    <col min="2" max="5" width="14" style="4" customWidth="1"/>
    <col min="6" max="6" width="17" style="4" bestFit="1" customWidth="1"/>
    <col min="7" max="7" width="19.5703125" bestFit="1" customWidth="1"/>
    <col min="8" max="8" width="13" customWidth="1"/>
    <col min="9" max="9" width="14.42578125" bestFit="1" customWidth="1"/>
    <col min="10" max="10" width="18.5703125" customWidth="1"/>
  </cols>
  <sheetData>
    <row r="1" spans="1:10" x14ac:dyDescent="0.25">
      <c r="A1" t="s">
        <v>22</v>
      </c>
      <c r="B1" s="4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14" t="s">
        <v>34</v>
      </c>
      <c r="H1" t="s">
        <v>38</v>
      </c>
      <c r="I1" t="s">
        <v>35</v>
      </c>
      <c r="J1" t="s">
        <v>36</v>
      </c>
    </row>
    <row r="2" spans="1:10" x14ac:dyDescent="0.25">
      <c r="A2" s="7" t="s">
        <v>13</v>
      </c>
      <c r="B2" s="18">
        <v>469.1</v>
      </c>
      <c r="C2" s="18">
        <v>435.3</v>
      </c>
      <c r="D2" s="17">
        <v>1.0780000000000001</v>
      </c>
      <c r="E2" s="15">
        <v>0.28155799999999997</v>
      </c>
      <c r="F2" s="15" t="s">
        <v>14</v>
      </c>
      <c r="G2" s="14"/>
      <c r="J2" s="9">
        <f>modelo3[[#This Row],[Estimate]]</f>
        <v>469.1</v>
      </c>
    </row>
    <row r="3" spans="1:10" x14ac:dyDescent="0.25">
      <c r="A3" s="7" t="s">
        <v>7</v>
      </c>
      <c r="B3" s="18">
        <v>14221.1</v>
      </c>
      <c r="C3" s="18">
        <v>2265.8000000000002</v>
      </c>
      <c r="D3" s="17">
        <v>6.2759999999999998</v>
      </c>
      <c r="E3" s="16">
        <v>5.98E-10</v>
      </c>
      <c r="F3" s="15" t="s">
        <v>15</v>
      </c>
      <c r="G3" s="14" t="s">
        <v>29</v>
      </c>
      <c r="H3">
        <v>20</v>
      </c>
      <c r="I3" s="8">
        <f>(modelo3[[#This Row],[Valores]] + 8 ) / (39 + 8)</f>
        <v>0.5957446808510638</v>
      </c>
      <c r="J3" s="9">
        <f>modelo3[[#This Row],[Estimate]]*modelo3[[#This Row],[Normalizada]]</f>
        <v>8472.1446808510645</v>
      </c>
    </row>
    <row r="4" spans="1:10" x14ac:dyDescent="0.25">
      <c r="A4" s="7" t="s">
        <v>8</v>
      </c>
      <c r="B4" s="18">
        <v>8422.2999999999993</v>
      </c>
      <c r="C4" s="18">
        <v>2417.3000000000002</v>
      </c>
      <c r="D4" s="17">
        <v>3.484</v>
      </c>
      <c r="E4" s="15">
        <v>5.2400000000000005E-4</v>
      </c>
      <c r="F4" s="15" t="s">
        <v>15</v>
      </c>
      <c r="G4" s="14" t="s">
        <v>30</v>
      </c>
      <c r="H4">
        <v>33</v>
      </c>
      <c r="I4" s="8">
        <f>(modelo3[[#This Row],[Valores]] + 16 ) / (50 + 16)</f>
        <v>0.74242424242424243</v>
      </c>
      <c r="J4" s="9">
        <f>modelo3[[#This Row],[Estimate]]*modelo3[[#This Row],[Normalizada]]</f>
        <v>6252.9196969696968</v>
      </c>
    </row>
    <row r="5" spans="1:10" x14ac:dyDescent="0.25">
      <c r="A5" s="7" t="s">
        <v>9</v>
      </c>
      <c r="B5" s="18">
        <v>-3248.1</v>
      </c>
      <c r="C5" s="18">
        <v>441.3</v>
      </c>
      <c r="D5" s="17">
        <v>-7.3609999999999998</v>
      </c>
      <c r="E5" s="16">
        <v>5.0099999999999999E-13</v>
      </c>
      <c r="F5" s="15" t="s">
        <v>15</v>
      </c>
      <c r="G5" s="14" t="s">
        <v>31</v>
      </c>
      <c r="H5">
        <v>52</v>
      </c>
      <c r="I5" s="8">
        <f>modelo3[[#This Row],[Valores]]/100</f>
        <v>0.52</v>
      </c>
      <c r="J5" s="9">
        <f>modelo3[[#This Row],[Estimate]]*modelo3[[#This Row],[Normalizada]]</f>
        <v>-1689.0119999999999</v>
      </c>
    </row>
    <row r="6" spans="1:10" x14ac:dyDescent="0.25">
      <c r="A6" s="7" t="s">
        <v>10</v>
      </c>
      <c r="B6" s="18">
        <v>-3861.4</v>
      </c>
      <c r="C6" s="18">
        <v>650.6</v>
      </c>
      <c r="D6" s="17">
        <v>-5.9349999999999996</v>
      </c>
      <c r="E6" s="16">
        <v>4.56E-9</v>
      </c>
      <c r="F6" s="15" t="s">
        <v>15</v>
      </c>
      <c r="G6" s="14" t="s">
        <v>32</v>
      </c>
      <c r="H6">
        <v>9</v>
      </c>
      <c r="I6" s="8">
        <f>modelo3[[#This Row],[Valores]]/67</f>
        <v>0.13432835820895522</v>
      </c>
      <c r="J6" s="9">
        <f>modelo3[[#This Row],[Estimate]]*modelo3[[#This Row],[Normalizada]]</f>
        <v>-518.69552238805966</v>
      </c>
    </row>
    <row r="7" spans="1:10" x14ac:dyDescent="0.25">
      <c r="A7" s="7" t="s">
        <v>24</v>
      </c>
      <c r="B7" s="18">
        <v>614.70000000000005</v>
      </c>
      <c r="C7" s="18">
        <v>172.1</v>
      </c>
      <c r="D7" s="17">
        <v>3.5720000000000001</v>
      </c>
      <c r="E7" s="15">
        <v>3.77E-4</v>
      </c>
      <c r="F7" s="15" t="s">
        <v>15</v>
      </c>
      <c r="G7" s="14" t="s">
        <v>33</v>
      </c>
      <c r="H7" t="s">
        <v>44</v>
      </c>
      <c r="I7" s="12">
        <f>IF(H7=H16,1,0)</f>
        <v>1</v>
      </c>
      <c r="J7" s="9">
        <f>modelo3[[#This Row],[Estimate]]*modelo3[[#This Row],[Normalizada]]</f>
        <v>614.70000000000005</v>
      </c>
    </row>
    <row r="8" spans="1:10" x14ac:dyDescent="0.25">
      <c r="A8" s="7" t="s">
        <v>25</v>
      </c>
      <c r="B8" s="18">
        <v>756.8</v>
      </c>
      <c r="C8" s="18">
        <v>225.5</v>
      </c>
      <c r="D8" s="17">
        <v>3.3559999999999999</v>
      </c>
      <c r="E8" s="15">
        <v>8.3100000000000003E-4</v>
      </c>
      <c r="F8" s="15" t="s">
        <v>15</v>
      </c>
      <c r="G8" s="14"/>
      <c r="I8" s="12">
        <f>IF(H7=H17,1,0)</f>
        <v>0</v>
      </c>
      <c r="J8" s="9">
        <f>modelo3[[#This Row],[Estimate]]*modelo3[[#This Row],[Normalizada]]</f>
        <v>0</v>
      </c>
    </row>
    <row r="9" spans="1:10" x14ac:dyDescent="0.25">
      <c r="A9" s="7" t="s">
        <v>26</v>
      </c>
      <c r="B9" s="18">
        <v>1082</v>
      </c>
      <c r="C9" s="18">
        <v>150.80000000000001</v>
      </c>
      <c r="D9" s="17">
        <v>7.1740000000000004</v>
      </c>
      <c r="E9" s="16">
        <v>1.8199999999999999E-12</v>
      </c>
      <c r="F9" s="15" t="s">
        <v>15</v>
      </c>
      <c r="G9" s="14"/>
      <c r="I9" s="12">
        <f>IF(H7=H18,1,0)</f>
        <v>0</v>
      </c>
      <c r="J9" s="9">
        <f>modelo3[[#This Row],[Estimate]]*modelo3[[#This Row],[Normalizada]]</f>
        <v>0</v>
      </c>
    </row>
    <row r="10" spans="1:10" x14ac:dyDescent="0.25">
      <c r="A10" s="7" t="s">
        <v>27</v>
      </c>
      <c r="B10" s="18">
        <v>-228</v>
      </c>
      <c r="C10" s="18">
        <v>120.6</v>
      </c>
      <c r="D10" s="17">
        <v>-1.891</v>
      </c>
      <c r="E10" s="15">
        <v>5.9059E-2</v>
      </c>
      <c r="F10" s="15" t="s">
        <v>23</v>
      </c>
      <c r="G10" s="14" t="s">
        <v>37</v>
      </c>
      <c r="H10" t="s">
        <v>46</v>
      </c>
      <c r="I10" s="12">
        <f>IF(H10=H21,1,0)</f>
        <v>1</v>
      </c>
      <c r="J10" s="9">
        <f>modelo3[[#This Row],[Estimate]]*modelo3[[#This Row],[Normalizada]]</f>
        <v>-228</v>
      </c>
    </row>
    <row r="11" spans="1:10" x14ac:dyDescent="0.25">
      <c r="A11" s="7" t="s">
        <v>28</v>
      </c>
      <c r="B11" s="18">
        <v>-1904.3</v>
      </c>
      <c r="C11" s="18">
        <v>309.10000000000002</v>
      </c>
      <c r="D11" s="17">
        <v>-6.1609999999999996</v>
      </c>
      <c r="E11" s="16">
        <v>1.2E-9</v>
      </c>
      <c r="F11" s="15" t="s">
        <v>15</v>
      </c>
      <c r="G11" s="14"/>
      <c r="I11" s="12">
        <f>IF(H10=H22,1,0)</f>
        <v>0</v>
      </c>
      <c r="J11" s="9">
        <f>modelo3[[#This Row],[Estimate]]*modelo3[[#This Row],[Normalizada]]</f>
        <v>0</v>
      </c>
    </row>
    <row r="12" spans="1:10" x14ac:dyDescent="0.25">
      <c r="A12" s="7" t="s">
        <v>16</v>
      </c>
      <c r="B12" s="18">
        <v>-17808.5</v>
      </c>
      <c r="C12" s="18">
        <v>1888.1</v>
      </c>
      <c r="D12" s="17">
        <v>-9.4320000000000004</v>
      </c>
      <c r="E12" s="15" t="s">
        <v>40</v>
      </c>
      <c r="F12" s="15" t="s">
        <v>15</v>
      </c>
      <c r="G12" s="14"/>
      <c r="I12" s="8">
        <f>I3*I4</f>
        <v>0.44229529335912315</v>
      </c>
      <c r="J12" s="9">
        <f>modelo3[[#This Row],[Estimate]]*modelo3[[#This Row],[Normalizada]]</f>
        <v>-7876.6157317859443</v>
      </c>
    </row>
    <row r="13" spans="1:10" x14ac:dyDescent="0.25">
      <c r="A13" s="7"/>
      <c r="B13" s="18"/>
      <c r="C13" s="18"/>
      <c r="D13" s="17"/>
      <c r="E13" s="15"/>
      <c r="F13" s="15"/>
      <c r="H13" s="7"/>
      <c r="I13" s="11" t="s">
        <v>39</v>
      </c>
      <c r="J13" s="10">
        <f>SUM(modelo3[Modelo])</f>
        <v>5496.541123646758</v>
      </c>
    </row>
    <row r="15" spans="1:10" x14ac:dyDescent="0.25">
      <c r="H15" t="s">
        <v>41</v>
      </c>
      <c r="I15">
        <v>1</v>
      </c>
    </row>
    <row r="16" spans="1:10" x14ac:dyDescent="0.25">
      <c r="H16" t="s">
        <v>44</v>
      </c>
      <c r="I16">
        <v>2</v>
      </c>
    </row>
    <row r="17" spans="8:9" x14ac:dyDescent="0.25">
      <c r="H17" t="s">
        <v>42</v>
      </c>
      <c r="I17">
        <v>3</v>
      </c>
    </row>
    <row r="18" spans="8:9" x14ac:dyDescent="0.25">
      <c r="H18" t="s">
        <v>43</v>
      </c>
      <c r="I18">
        <v>4</v>
      </c>
    </row>
    <row r="20" spans="8:9" x14ac:dyDescent="0.25">
      <c r="H20" t="s">
        <v>45</v>
      </c>
      <c r="I20">
        <v>1</v>
      </c>
    </row>
    <row r="21" spans="8:9" x14ac:dyDescent="0.25">
      <c r="H21" t="s">
        <v>46</v>
      </c>
      <c r="I21">
        <v>2</v>
      </c>
    </row>
    <row r="22" spans="8:9" x14ac:dyDescent="0.25">
      <c r="H22" t="s">
        <v>47</v>
      </c>
      <c r="I22">
        <v>3</v>
      </c>
    </row>
  </sheetData>
  <dataValidations count="2">
    <dataValidation type="list" allowBlank="1" showInputMessage="1" showErrorMessage="1" sqref="H7" xr:uid="{011DA4EF-0FA9-46B8-B26A-9930FCB75B08}">
      <formula1>$H$15:$H$18</formula1>
    </dataValidation>
    <dataValidation type="list" allowBlank="1" showInputMessage="1" showErrorMessage="1" sqref="H10" xr:uid="{58F6CAE6-3567-4843-9A6F-72B2E6590884}">
      <formula1>$H$20:$H$22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4 E A A B Q S w M E F A A C A A g A s 6 J q U C L O / 5 C n A A A A + Q A A A B I A H A B D b 2 5 m a W c v U G F j a 2 F n Z S 5 4 b W w g o h g A K K A U A A A A A A A A A A A A A A A A A A A A A A A A A A A A h Y / N C o J A G E V f R W b v / E l R 8 j l C b R O i I N o O N u m Q j u K M j e / W o k f q F R L K a t f y H s 7 i 3 M f t D u l Q V 8 F V d V Y 3 J k E M U x Q o k z c n b Y o E 9 e 4 c L l A q Y C v z i y x U M M r G x o M 9 J a h 0 r o 0 J 8 d 5 j H + G m K w i n l J F j t t n n p a o l + s j 6 v x x q Y 5 0 0 u U I C D q 8 Y w f G c 4 R l b c s w i y o B M H D J t v g 4 f k z E F 8 g N h 3 V e u 7 5 R o X b j a A Z k m k P c N 8 Q R Q S w M E F A A C A A g A s 6 J q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O i a l A M w s 3 u B Q E A A L w B A A A T A B w A R m 9 y b X V s Y X M v U 2 V j d G l v b j E u b S C i G A A o o B Q A A A A A A A A A A A A A A A A A A A A A A A A A A A B 1 j 7 F q w z A Q h n e D 3 + F Q F x t k g 5 0 m Q 0 O H Y N O t U I i 7 a V H s i y M q n Y w l h 5 S Q h + m z 9 M W q 4 n Y o 1 D f c c d / d 8 P 0 O W 6 8 s w X 6 e x T a O 4 s i d 5 I g d G N u h t i t 4 B I 0 + j i D U 3 k 5 j i 4 F U 7 p z X t p 0 M k k + e l M a 8 s u T D 4 h J W P Y h X h 6 M T 2 v a W R q N t K 7 W o 0 b 1 5 O 4 i j k k N m D j I 7 q D 7 r p J d z c 6 1 C a l H s 6 P N D K 4 f w E h S U V 2 c J C H X 4 g G d F i n q x m 7 S E U v z I 5 f 7 i W c o 3 n D F O k 9 a 8 K N d l y m f b O 1 a d J P U h S v M + I A v a j T w E 1 W a U 5 I 5 2 N J X V k 6 H v o 0 v m a P x 6 Z T M t G A c f L u D x 4 m 8 c f n m 5 w F c L / H 6 B r x f 4 5 g + / p X G k 6 N 8 4 2 y 9 Q S w E C L Q A U A A I A C A C z o m p Q I s 7 / k K c A A A D 5 A A A A E g A A A A A A A A A A A A A A A A A A A A A A Q 2 9 u Z m l n L 1 B h Y 2 t h Z 2 U u e G 1 s U E s B A i 0 A F A A C A A g A s 6 J q U A / K 6 a u k A A A A 6 Q A A A B M A A A A A A A A A A A A A A A A A 8 w A A A F t D b 2 5 0 Z W 5 0 X 1 R 5 c G V z X S 5 4 b W x Q S w E C L Q A U A A I A C A C z o m p Q D M L N 7 g U B A A C 8 A Q A A E w A A A A A A A A A A A A A A A A D k A Q A A R m 9 y b X V s Y X M v U 2 V j d G l v b j E u b V B L B Q Y A A A A A A w A D A M I A A A A 2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C g A A A A A A A E c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b 2 R l b G 8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9 k Z W x v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M F Q y M z o y M T o z O C 4 2 O T M w N z I 3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k Z W x v M y 9 D a G F u Z 2 V k I F R 5 c G U u e 0 N v b H V t b j E s M H 0 m c X V v d D s s J n F 1 b 3 Q 7 U 2 V j d G l v b j E v b W 9 k Z W x v M y 9 D a G F u Z 2 V k I F R 5 c G U u e 0 N v b H V t b j I s M X 0 m c X V v d D s s J n F 1 b 3 Q 7 U 2 V j d G l v b j E v b W 9 k Z W x v M y 9 D a G F u Z 2 V k I F R 5 c G U u e 0 N v b H V t b j M s M n 0 m c X V v d D s s J n F 1 b 3 Q 7 U 2 V j d G l v b j E v b W 9 k Z W x v M y 9 D a G F u Z 2 V k I F R 5 c G U u e 0 N v b H V t b j Q s M 3 0 m c X V v d D s s J n F 1 b 3 Q 7 U 2 V j d G l v b j E v b W 9 k Z W x v M y 9 D a G F u Z 2 V k I F R 5 c G U u e 0 N v b H V t b j U s N H 0 m c X V v d D s s J n F 1 b 3 Q 7 U 2 V j d G l v b j E v b W 9 k Z W x v M y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W 9 k Z W x v M y 9 D a G F u Z 2 V k I F R 5 c G U u e 0 N v b H V t b j E s M H 0 m c X V v d D s s J n F 1 b 3 Q 7 U 2 V j d G l v b j E v b W 9 k Z W x v M y 9 D a G F u Z 2 V k I F R 5 c G U u e 0 N v b H V t b j I s M X 0 m c X V v d D s s J n F 1 b 3 Q 7 U 2 V j d G l v b j E v b W 9 k Z W x v M y 9 D a G F u Z 2 V k I F R 5 c G U u e 0 N v b H V t b j M s M n 0 m c X V v d D s s J n F 1 b 3 Q 7 U 2 V j d G l v b j E v b W 9 k Z W x v M y 9 D a G F u Z 2 V k I F R 5 c G U u e 0 N v b H V t b j Q s M 3 0 m c X V v d D s s J n F 1 b 3 Q 7 U 2 V j d G l v b j E v b W 9 k Z W x v M y 9 D a G F u Z 2 V k I F R 5 c G U u e 0 N v b H V t b j U s N H 0 m c X V v d D s s J n F 1 b 3 Q 7 U 2 V j d G l v b j E v b W 9 k Z W x v M y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Z G V s b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v M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E 4 u 9 S x 8 A 8 T 6 P 5 X G b 6 6 T k w A A A A A A I A A A A A A A N m A A D A A A A A E A A A A C 8 S l r Q p d T g T j + K x X z w K 6 P I A A A A A B I A A A K A A A A A Q A A A A z v T V s q o a P b Z M / e B q U c r z Y 1 A A A A A S L q 0 t Z V k x d U U y y b 1 0 O f 6 J a b M 4 d / P n V W M 7 h T y A H Z K R j n l L 2 Q M 7 4 d K W E q s k K k 1 G P + P 1 4 F 7 f z j e R 1 D P m Q J l D s G + C n 8 7 a I N 2 A p o C W O E D e Y t 8 2 0 B Q A A A B o O / G l z d / 2 x T n z j T g M o D t r O a 2 a x w = = < / D a t a M a s h u p > 
</file>

<file path=customXml/itemProps1.xml><?xml version="1.0" encoding="utf-8"?>
<ds:datastoreItem xmlns:ds="http://schemas.openxmlformats.org/officeDocument/2006/customXml" ds:itemID="{981962C1-A040-461D-A2D9-9306451D78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Predição</vt:lpstr>
      <vt:lpstr>Coeficientes</vt:lpstr>
      <vt:lpstr>atemp</vt:lpstr>
      <vt:lpstr>hum</vt:lpstr>
      <vt:lpstr>season2</vt:lpstr>
      <vt:lpstr>season3</vt:lpstr>
      <vt:lpstr>season4</vt:lpstr>
      <vt:lpstr>temp</vt:lpstr>
      <vt:lpstr>weathersit2</vt:lpstr>
      <vt:lpstr>weathersit3</vt:lpstr>
      <vt:lpstr>windspeed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Logon FIAP Professor</dc:creator>
  <cp:lastModifiedBy>Logon FIAP Aluno</cp:lastModifiedBy>
  <dcterms:created xsi:type="dcterms:W3CDTF">2020-03-07T11:12:16Z</dcterms:created>
  <dcterms:modified xsi:type="dcterms:W3CDTF">2020-03-11T00:39:38Z</dcterms:modified>
</cp:coreProperties>
</file>