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47577" documentId="13_ncr:1_{037BE711-142C-48E7-AC75-08C7DDE88D59}" xr6:coauthVersionLast="47" xr6:coauthVersionMax="47" xr10:uidLastSave="{E97C14D8-B1CD-458A-9A19-4F50869DECB7}"/>
  <bookViews>
    <workbookView xWindow="25080" yWindow="-120" windowWidth="25440" windowHeight="1599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5" i="1" l="1"/>
  <c r="L25" i="1" l="1"/>
  <c r="F10" i="1"/>
  <c r="F9" i="1"/>
  <c r="W15" i="1"/>
  <c r="W16" i="1"/>
  <c r="W17" i="1"/>
  <c r="L26" i="1" l="1"/>
  <c r="L35" i="1"/>
  <c r="L33" i="1"/>
  <c r="B24" i="1"/>
  <c r="B25" i="1"/>
  <c r="H16" i="1" l="1"/>
  <c r="C25" i="1" l="1"/>
  <c r="O25" i="1" s="1"/>
  <c r="C26" i="1" l="1"/>
  <c r="R26" i="1"/>
  <c r="W9" i="1" l="1"/>
  <c r="W33" i="1"/>
  <c r="W34" i="1"/>
  <c r="W35" i="1"/>
  <c r="AG25" i="1"/>
  <c r="AG26" i="1" s="1"/>
  <c r="AG24" i="1" l="1"/>
  <c r="AG27" i="1"/>
  <c r="AG28" i="1" s="1"/>
  <c r="AF21" i="1"/>
  <c r="AC21" i="1"/>
  <c r="Z21" i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L34" i="1"/>
  <c r="AC43" i="1"/>
  <c r="AG33" i="1" l="1"/>
  <c r="AG29" i="1"/>
  <c r="AG30" i="1" l="1"/>
  <c r="AG31" i="1" s="1"/>
  <c r="AG32" i="1" s="1"/>
  <c r="W6" i="1"/>
  <c r="W7" i="1"/>
  <c r="W8" i="1"/>
  <c r="W10" i="1"/>
  <c r="W11" i="1"/>
  <c r="W12" i="1"/>
  <c r="W13" i="1"/>
  <c r="W14" i="1"/>
  <c r="AC26" i="1"/>
  <c r="AG34" i="1" l="1"/>
  <c r="Q8" i="1"/>
  <c r="L24" i="1" l="1"/>
  <c r="T44" i="1"/>
  <c r="T45" i="1"/>
  <c r="T46" i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AC35" i="1"/>
  <c r="R24" i="1" l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1" i="1"/>
  <c r="H12" i="1"/>
  <c r="H13" i="1"/>
  <c r="H14" i="1"/>
  <c r="H15" i="1"/>
  <c r="H17" i="1"/>
  <c r="C24" i="1" l="1"/>
  <c r="T17" i="1" l="1"/>
  <c r="AF24" i="1"/>
  <c r="H24" i="1" l="1"/>
  <c r="H25" i="1"/>
  <c r="H26" i="1"/>
  <c r="H27" i="1"/>
  <c r="H28" i="1"/>
  <c r="H29" i="1"/>
  <c r="H30" i="1"/>
  <c r="H31" i="1"/>
  <c r="H32" i="1"/>
  <c r="H33" i="1"/>
  <c r="H34" i="1"/>
  <c r="H35" i="1"/>
  <c r="AD45" i="1"/>
  <c r="H46" i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AD46" i="1" l="1"/>
  <c r="L31" i="1"/>
  <c r="L30" i="1"/>
  <c r="Q48" i="1"/>
  <c r="N48" i="1"/>
  <c r="H48" i="1"/>
  <c r="E10" i="1"/>
  <c r="E9" i="1"/>
  <c r="N43" i="1" l="1"/>
  <c r="N44" i="1"/>
  <c r="N45" i="1"/>
  <c r="N46" i="1"/>
  <c r="N47" i="1"/>
  <c r="T35" i="1"/>
  <c r="AF34" i="1"/>
  <c r="AD43" i="1"/>
  <c r="Z50" i="1"/>
  <c r="Z51" i="1"/>
  <c r="Z49" i="1"/>
  <c r="Z44" i="1"/>
  <c r="Z45" i="1"/>
  <c r="Z46" i="1"/>
  <c r="Z47" i="1"/>
  <c r="Z48" i="1"/>
  <c r="Z43" i="1"/>
  <c r="T16" i="1"/>
  <c r="AF25" i="1"/>
  <c r="AF26" i="1"/>
  <c r="AF27" i="1"/>
  <c r="AF28" i="1"/>
  <c r="AF29" i="1"/>
  <c r="AF30" i="1"/>
  <c r="AF31" i="1"/>
  <c r="AF32" i="1"/>
  <c r="AF33" i="1"/>
  <c r="W43" i="1"/>
  <c r="W44" i="1"/>
  <c r="W45" i="1"/>
  <c r="K43" i="1"/>
  <c r="T43" i="1"/>
  <c r="K44" i="1"/>
  <c r="Q44" i="1"/>
  <c r="K45" i="1"/>
  <c r="Q45" i="1"/>
  <c r="K46" i="1"/>
  <c r="Q46" i="1"/>
  <c r="K47" i="1"/>
  <c r="Q47" i="1"/>
  <c r="K48" i="1"/>
  <c r="AD47" i="1" l="1"/>
  <c r="AD50" i="1" s="1"/>
  <c r="H43" i="1"/>
  <c r="H44" i="1"/>
  <c r="H45" i="1"/>
  <c r="AD48" i="1" l="1"/>
  <c r="AD49" i="1" s="1"/>
  <c r="L28" i="1" l="1"/>
  <c r="E43" i="1" l="1"/>
  <c r="E44" i="1"/>
  <c r="E45" i="1"/>
  <c r="E46" i="1"/>
  <c r="E47" i="1"/>
  <c r="E48" i="1"/>
  <c r="O26" i="1" l="1"/>
  <c r="T24" i="1"/>
  <c r="T25" i="1"/>
  <c r="T26" i="1"/>
  <c r="T27" i="1"/>
  <c r="T28" i="1"/>
  <c r="T29" i="1"/>
  <c r="T30" i="1"/>
  <c r="T31" i="1"/>
  <c r="T32" i="1"/>
  <c r="T33" i="1"/>
  <c r="T34" i="1"/>
  <c r="L27" i="1" l="1"/>
  <c r="L29" i="1"/>
  <c r="H47" i="1" l="1"/>
  <c r="W24" i="1" l="1"/>
  <c r="W25" i="1"/>
  <c r="W26" i="1"/>
  <c r="W27" i="1"/>
  <c r="W28" i="1"/>
  <c r="W29" i="1"/>
  <c r="W30" i="1"/>
  <c r="W31" i="1"/>
  <c r="W32" i="1"/>
  <c r="R27" i="1" l="1"/>
  <c r="R33" i="1" s="1"/>
  <c r="R28" i="1" l="1"/>
  <c r="R29" i="1" l="1"/>
  <c r="K8" i="1"/>
  <c r="R30" i="1" l="1"/>
  <c r="R34" i="1" s="1"/>
  <c r="K9" i="1"/>
  <c r="R31" i="1" l="1"/>
  <c r="R32" i="1" s="1"/>
  <c r="Q33" i="1" l="1"/>
  <c r="AF6" i="1" l="1"/>
  <c r="AF8" i="1"/>
  <c r="C27" i="1"/>
  <c r="C33" i="1" s="1"/>
  <c r="O27" i="1" l="1"/>
  <c r="O33" i="1" s="1"/>
  <c r="K24" i="1" l="1"/>
  <c r="N24" i="1"/>
  <c r="Q24" i="1"/>
  <c r="Z24" i="1"/>
  <c r="AC44" i="1"/>
  <c r="K25" i="1"/>
  <c r="N25" i="1"/>
  <c r="Q25" i="1"/>
  <c r="Z25" i="1"/>
  <c r="B26" i="1"/>
  <c r="AC45" i="1" s="1"/>
  <c r="K26" i="1"/>
  <c r="N26" i="1"/>
  <c r="Q26" i="1"/>
  <c r="Z26" i="1"/>
  <c r="B27" i="1"/>
  <c r="AC46" i="1" s="1"/>
  <c r="K27" i="1"/>
  <c r="N27" i="1"/>
  <c r="Q27" i="1"/>
  <c r="Z27" i="1"/>
  <c r="B28" i="1"/>
  <c r="AC47" i="1" s="1"/>
  <c r="K28" i="1"/>
  <c r="N28" i="1"/>
  <c r="Q28" i="1"/>
  <c r="Z28" i="1"/>
  <c r="B29" i="1"/>
  <c r="AC48" i="1" s="1"/>
  <c r="K29" i="1"/>
  <c r="N29" i="1"/>
  <c r="Q29" i="1"/>
  <c r="Z29" i="1"/>
  <c r="B30" i="1"/>
  <c r="AC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AC50" i="1" s="1"/>
  <c r="K33" i="1"/>
  <c r="N33" i="1"/>
  <c r="Z33" i="1"/>
  <c r="B34" i="1"/>
  <c r="K34" i="1"/>
  <c r="N34" i="1"/>
  <c r="Q34" i="1"/>
  <c r="Z34" i="1"/>
  <c r="K35" i="1"/>
  <c r="Z35" i="1"/>
  <c r="B43" i="1"/>
  <c r="B44" i="1"/>
  <c r="B45" i="1"/>
  <c r="B46" i="1"/>
  <c r="B47" i="1"/>
  <c r="K6" i="1" l="1"/>
  <c r="C28" i="1" l="1"/>
  <c r="C29" i="1" l="1"/>
  <c r="O28" i="1"/>
  <c r="K7" i="1"/>
  <c r="O29" i="1" l="1"/>
  <c r="C30" i="1"/>
  <c r="C34" i="1" s="1"/>
  <c r="O30" i="1" l="1"/>
  <c r="O34" i="1" s="1"/>
  <c r="C31" i="1"/>
  <c r="O31" i="1" s="1"/>
  <c r="AC6" i="1"/>
  <c r="C32" i="1" l="1"/>
  <c r="O32" i="1" s="1"/>
  <c r="N6" i="1"/>
  <c r="N7" i="1"/>
  <c r="N8" i="1"/>
  <c r="N9" i="1"/>
  <c r="N10" i="1"/>
  <c r="N11" i="1"/>
  <c r="N12" i="1"/>
  <c r="N13" i="1"/>
  <c r="N15" i="1"/>
  <c r="N16" i="1"/>
  <c r="N17" i="1"/>
  <c r="T6" i="1" l="1"/>
  <c r="T7" i="1"/>
  <c r="T8" i="1"/>
  <c r="T9" i="1"/>
  <c r="T10" i="1"/>
  <c r="T11" i="1"/>
  <c r="T12" i="1"/>
  <c r="T13" i="1"/>
  <c r="T14" i="1"/>
  <c r="T15" i="1"/>
  <c r="AF17" i="1" l="1"/>
  <c r="K13" i="1" l="1"/>
  <c r="K11" i="1"/>
  <c r="K10" i="1"/>
  <c r="AC9" i="1"/>
  <c r="AC10" i="1"/>
  <c r="AC11" i="1"/>
  <c r="AC12" i="1"/>
  <c r="AC13" i="1"/>
  <c r="AC14" i="1"/>
  <c r="AF9" i="1"/>
  <c r="AF10" i="1"/>
  <c r="AF11" i="1"/>
  <c r="AF12" i="1"/>
  <c r="AF13" i="1"/>
  <c r="AF14" i="1"/>
  <c r="K12" i="1"/>
  <c r="K14" i="1"/>
  <c r="K17" i="1" l="1"/>
  <c r="AF7" i="1"/>
  <c r="AF15" i="1"/>
  <c r="AF16" i="1"/>
  <c r="AC17" i="1"/>
  <c r="AC7" i="1"/>
  <c r="AC8" i="1"/>
  <c r="AC15" i="1"/>
  <c r="AC16" i="1"/>
  <c r="Z15" i="1"/>
  <c r="Z16" i="1"/>
  <c r="Z17" i="1"/>
  <c r="K15" i="1" l="1"/>
  <c r="K16" i="1"/>
  <c r="B48" i="1" l="1"/>
</calcChain>
</file>

<file path=xl/sharedStrings.xml><?xml version="1.0" encoding="utf-8"?>
<sst xmlns="http://schemas.openxmlformats.org/spreadsheetml/2006/main" count="145" uniqueCount="54">
  <si>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</si>
  <si>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</si>
  <si>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</si>
  <si>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</si>
  <si>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</si>
  <si>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</si>
  <si>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</si>
  <si>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</si>
  <si>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</si>
  <si>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</si>
  <si>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</si>
  <si>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</si>
  <si>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</si>
  <si>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</si>
  <si>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</si>
  <si>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</si>
  <si>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</si>
  <si>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</si>
  <si>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</si>
  <si>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</si>
  <si>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</si>
  <si>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</si>
  <si>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</si>
  <si>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</si>
  <si>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</si>
  <si>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</si>
  <si>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</si>
  <si>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</si>
  <si>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Mar/Apr</t>
  </si>
  <si>
    <t>Q2/Q3</t>
  </si>
  <si>
    <t>Q2-25</t>
  </si>
  <si>
    <t>HS GC HS</t>
  </si>
  <si>
    <t>HS GC Spreads</t>
  </si>
  <si>
    <t>HS GC Arb</t>
  </si>
  <si>
    <t>Front Month Total Volume (KT)</t>
  </si>
  <si>
    <t>Frnt Month Tot Vol (KB)</t>
  </si>
  <si>
    <t>Apr/May</t>
  </si>
  <si>
    <t>May/June</t>
  </si>
  <si>
    <t>3.5% Barge Flat Price</t>
  </si>
  <si>
    <t>Q3-25</t>
  </si>
  <si>
    <t>Q3/Q4</t>
  </si>
  <si>
    <t>Aug/Sep</t>
  </si>
  <si>
    <t>U.S. Close</t>
  </si>
  <si>
    <t>Euro Close</t>
  </si>
  <si>
    <t xml:space="preserve">  </t>
  </si>
  <si>
    <t>Sep/Oct</t>
  </si>
  <si>
    <t>Q4-25</t>
  </si>
  <si>
    <t>Q4/Q126</t>
  </si>
  <si>
    <t>Apr</t>
  </si>
  <si>
    <t>Oct/Nov</t>
  </si>
  <si>
    <t>May</t>
  </si>
  <si>
    <t>Jun/July</t>
  </si>
  <si>
    <t>Juy/Aug</t>
  </si>
  <si>
    <t>Nov/Dec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</si>
</sst>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5" borderId="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165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="80" zoomScaleNormal="80" workbookViewId="0">
      <selection activeCell="K57" sqref="K57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10.42578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5" max="35" width="9.85546875" bestFit="1" customWidth="1"/>
  </cols>
  <sheetData>
    <row r="2" spans="1:33" ht="18.75" customHeight="1" x14ac:dyDescent="0.3">
      <c r="A2" s="6"/>
      <c r="B2" s="56">
        <v>45727</v>
      </c>
      <c r="C2" s="56"/>
    </row>
    <row r="3" spans="1:33" x14ac:dyDescent="0.25">
      <c r="F3" s="11"/>
    </row>
    <row r="4" spans="1:33" ht="19.5" thickBot="1" x14ac:dyDescent="0.3">
      <c r="B4" s="59" t="s">
        <v>42</v>
      </c>
      <c r="C4" s="59"/>
      <c r="R4" s="13"/>
    </row>
    <row r="5" spans="1:33" ht="15.75" thickBot="1" x14ac:dyDescent="0.3">
      <c r="B5" s="51" t="s">
        <v>0</v>
      </c>
      <c r="C5" s="52"/>
      <c r="D5" s="1"/>
      <c r="E5" s="51" t="s">
        <v>1</v>
      </c>
      <c r="F5" s="53"/>
      <c r="G5" s="1"/>
      <c r="H5" s="51" t="s">
        <v>2</v>
      </c>
      <c r="I5" s="52"/>
      <c r="K5" s="51" t="s">
        <v>18</v>
      </c>
      <c r="L5" s="52"/>
      <c r="N5" s="51" t="s">
        <v>17</v>
      </c>
      <c r="O5" s="52"/>
      <c r="Q5" s="51" t="s">
        <v>20</v>
      </c>
      <c r="R5" s="52"/>
      <c r="T5" s="51" t="s">
        <v>21</v>
      </c>
      <c r="U5" s="52"/>
      <c r="W5" s="51" t="s">
        <v>22</v>
      </c>
      <c r="X5" s="52"/>
      <c r="Z5" s="51" t="s">
        <v>19</v>
      </c>
      <c r="AA5" s="52"/>
      <c r="AC5" s="51" t="s">
        <v>15</v>
      </c>
      <c r="AD5" s="52"/>
      <c r="AF5" s="51" t="s">
        <v>16</v>
      </c>
      <c r="AG5" s="52"/>
    </row>
    <row r="6" spans="1:33" ht="15.75" thickBot="1" x14ac:dyDescent="0.3">
      <c r="B6" s="47">
        <v>45740</v>
      </c>
      <c r="C6" s="8">
        <v>-3.67</v>
      </c>
      <c r="D6" s="1"/>
      <c r="E6" s="9" t="s">
        <v>48</v>
      </c>
      <c r="F6" s="8">
        <v>69.03</v>
      </c>
      <c r="G6" s="1"/>
      <c r="H6" s="26">
        <f t="shared" ref="H6:H14" si="0">B6</f>
        <v>45740</v>
      </c>
      <c r="I6" s="8"/>
      <c r="K6" s="26">
        <f t="shared" ref="K6:K11" si="1">B6</f>
        <v>45740</v>
      </c>
      <c r="L6" s="8">
        <v>3.99</v>
      </c>
      <c r="N6" s="2" t="str">
        <f>E24</f>
        <v>Mar/Apr</v>
      </c>
      <c r="O6" s="8">
        <v>7</v>
      </c>
      <c r="Q6" s="26">
        <f>B6</f>
        <v>45740</v>
      </c>
      <c r="R6" s="8">
        <v>7.79</v>
      </c>
      <c r="T6" s="2" t="str">
        <f>E24</f>
        <v>Mar/Apr</v>
      </c>
      <c r="U6" s="8">
        <v>1.25</v>
      </c>
      <c r="W6" s="2" t="str">
        <f>E24</f>
        <v>Mar/Apr</v>
      </c>
      <c r="X6" s="8">
        <v>23</v>
      </c>
      <c r="Z6" s="26">
        <f>B6</f>
        <v>45740</v>
      </c>
      <c r="AA6" s="8">
        <v>24.09</v>
      </c>
      <c r="AC6" s="26">
        <f>B6</f>
        <v>45740</v>
      </c>
      <c r="AD6" s="8">
        <v>26.25</v>
      </c>
      <c r="AF6" s="15" t="str">
        <f>E24</f>
        <v>Mar/Apr</v>
      </c>
      <c r="AG6" s="8">
        <v>5</v>
      </c>
    </row>
    <row r="7" spans="1:33" ht="15.75" thickBot="1" x14ac:dyDescent="0.3">
      <c r="B7" s="48">
        <v>45771</v>
      </c>
      <c r="C7" s="49">
        <v>-3.95</v>
      </c>
      <c r="D7" s="1"/>
      <c r="E7" s="3" t="s">
        <v>50</v>
      </c>
      <c r="F7" s="7">
        <v>68.55</v>
      </c>
      <c r="G7" s="1"/>
      <c r="H7" s="30">
        <f>B7</f>
        <v>45771</v>
      </c>
      <c r="I7" s="7">
        <v>-3.21</v>
      </c>
      <c r="K7" s="29">
        <f>B7</f>
        <v>45771</v>
      </c>
      <c r="L7" s="7">
        <v>3.4</v>
      </c>
      <c r="N7" s="18" t="str">
        <f>E25</f>
        <v>Apr/May</v>
      </c>
      <c r="O7" s="7">
        <v>5.5</v>
      </c>
      <c r="Q7" s="27">
        <f>B7</f>
        <v>45771</v>
      </c>
      <c r="R7" s="7">
        <v>8.1</v>
      </c>
      <c r="T7" s="18" t="str">
        <f>E25</f>
        <v>Apr/May</v>
      </c>
      <c r="U7" s="7">
        <v>2</v>
      </c>
      <c r="W7" s="19" t="str">
        <f>E25</f>
        <v>Apr/May</v>
      </c>
      <c r="X7" s="7">
        <v>7</v>
      </c>
      <c r="Z7" s="28">
        <f>B7</f>
        <v>45771</v>
      </c>
      <c r="AA7" s="7">
        <v>29.84</v>
      </c>
      <c r="AC7" s="28">
        <f>B7</f>
        <v>45771</v>
      </c>
      <c r="AD7" s="7">
        <v>8.25</v>
      </c>
      <c r="AF7" s="20" t="str">
        <f>E25</f>
        <v>Apr/May</v>
      </c>
      <c r="AG7" s="7">
        <v>5.5</v>
      </c>
    </row>
    <row r="8" spans="1:33" ht="15.75" thickBot="1" x14ac:dyDescent="0.3">
      <c r="B8" s="47">
        <v>45801</v>
      </c>
      <c r="C8" s="8">
        <v>-4.34</v>
      </c>
      <c r="D8" s="1"/>
      <c r="E8" s="51" t="s">
        <v>3</v>
      </c>
      <c r="F8" s="53"/>
      <c r="G8" s="1"/>
      <c r="H8" s="26">
        <f t="shared" si="0"/>
        <v>45801</v>
      </c>
      <c r="I8" s="8">
        <v>-3.19</v>
      </c>
      <c r="K8" s="26">
        <f>B8</f>
        <v>45801</v>
      </c>
      <c r="L8" s="8">
        <v>3.02</v>
      </c>
      <c r="N8" s="2" t="str">
        <f>E26</f>
        <v>May/June</v>
      </c>
      <c r="O8" s="8">
        <v>3.5</v>
      </c>
      <c r="Q8" s="26">
        <f>B8</f>
        <v>45801</v>
      </c>
      <c r="R8" s="8">
        <v>8.27</v>
      </c>
      <c r="T8" s="2" t="str">
        <f>E26</f>
        <v>May/June</v>
      </c>
      <c r="U8" s="8">
        <v>2.75</v>
      </c>
      <c r="W8" s="2" t="str">
        <f>E26</f>
        <v>May/June</v>
      </c>
      <c r="X8" s="8">
        <v>5.25</v>
      </c>
      <c r="Z8" s="26">
        <f t="shared" ref="Z8:Z17" si="2">B8</f>
        <v>45801</v>
      </c>
      <c r="AA8" s="8">
        <v>33.340000000000003</v>
      </c>
      <c r="AC8" s="26">
        <f t="shared" ref="AC8:AC17" si="3">B8</f>
        <v>45801</v>
      </c>
      <c r="AD8" s="8">
        <v>6.75</v>
      </c>
      <c r="AF8" s="15" t="str">
        <f>E26</f>
        <v>May/June</v>
      </c>
      <c r="AG8" s="8">
        <v>7.25</v>
      </c>
    </row>
    <row r="9" spans="1:33" ht="15.75" thickBot="1" x14ac:dyDescent="0.3">
      <c r="B9" s="48">
        <v>45832</v>
      </c>
      <c r="C9" s="49">
        <v>-5.05</v>
      </c>
      <c r="D9" s="1"/>
      <c r="E9" s="9" t="str">
        <f>E6</f>
        <v>Apr</v>
      </c>
      <c r="F9" s="10">
        <f>F6-68.77</f>
        <v>0.26000000000000512</v>
      </c>
      <c r="G9" s="1"/>
      <c r="H9" s="27">
        <f t="shared" si="0"/>
        <v>45832</v>
      </c>
      <c r="I9" s="49">
        <v>-3.15</v>
      </c>
      <c r="K9" s="27">
        <f>B9</f>
        <v>45832</v>
      </c>
      <c r="L9" s="49">
        <v>2.91</v>
      </c>
      <c r="N9" s="24" t="str">
        <f t="shared" ref="N9:N13" si="4">E27</f>
        <v>Jun/July</v>
      </c>
      <c r="O9" s="49">
        <v>2.75</v>
      </c>
      <c r="Q9" s="27">
        <f t="shared" ref="Q9:Q14" si="5">B9</f>
        <v>45832</v>
      </c>
      <c r="R9" s="49">
        <v>8.2799999999999994</v>
      </c>
      <c r="T9" s="24" t="str">
        <f t="shared" ref="T9:T14" si="6">E27</f>
        <v>Jun/July</v>
      </c>
      <c r="U9" s="49">
        <v>2.75</v>
      </c>
      <c r="W9" s="24" t="str">
        <f>E27</f>
        <v>Jun/July</v>
      </c>
      <c r="X9" s="49">
        <v>6.75</v>
      </c>
      <c r="Z9" s="27">
        <f t="shared" si="2"/>
        <v>45832</v>
      </c>
      <c r="AA9" s="49">
        <v>34.090000000000003</v>
      </c>
      <c r="AC9" s="27">
        <f t="shared" si="3"/>
        <v>45832</v>
      </c>
      <c r="AD9" s="49">
        <v>8.75</v>
      </c>
      <c r="AF9" s="25" t="str">
        <f t="shared" ref="AF9:AF14" si="7">E27</f>
        <v>Jun/July</v>
      </c>
      <c r="AG9" s="49">
        <v>7.25</v>
      </c>
    </row>
    <row r="10" spans="1:33" ht="15.75" thickBot="1" x14ac:dyDescent="0.3">
      <c r="B10" s="47">
        <v>45862</v>
      </c>
      <c r="C10" s="8">
        <v>-5.8</v>
      </c>
      <c r="D10" s="1"/>
      <c r="E10" s="9" t="str">
        <f>E7</f>
        <v>May</v>
      </c>
      <c r="F10" s="35">
        <f>F7-68.31</f>
        <v>0.23999999999999488</v>
      </c>
      <c r="G10" s="1"/>
      <c r="H10" s="26">
        <f t="shared" si="0"/>
        <v>45862</v>
      </c>
      <c r="I10" s="8">
        <v>-3.19</v>
      </c>
      <c r="K10" s="26">
        <f t="shared" si="1"/>
        <v>45862</v>
      </c>
      <c r="L10" s="8">
        <v>2.86</v>
      </c>
      <c r="N10" s="2" t="str">
        <f t="shared" si="4"/>
        <v>Juy/Aug</v>
      </c>
      <c r="O10" s="8">
        <v>2.5</v>
      </c>
      <c r="Q10" s="26">
        <f t="shared" si="5"/>
        <v>45862</v>
      </c>
      <c r="R10" s="8">
        <v>8.23</v>
      </c>
      <c r="T10" s="2" t="str">
        <f t="shared" si="6"/>
        <v>Juy/Aug</v>
      </c>
      <c r="U10" s="8">
        <v>2.75</v>
      </c>
      <c r="W10" s="2" t="str">
        <f t="shared" ref="W10:W14" si="8">E28</f>
        <v>Juy/Aug</v>
      </c>
      <c r="X10" s="8">
        <v>7.25</v>
      </c>
      <c r="Z10" s="26">
        <f t="shared" si="2"/>
        <v>45862</v>
      </c>
      <c r="AA10" s="8">
        <v>34.090000000000003</v>
      </c>
      <c r="AC10" s="26">
        <f t="shared" si="3"/>
        <v>45862</v>
      </c>
      <c r="AD10" s="8">
        <v>9.25</v>
      </c>
      <c r="AF10" s="15" t="str">
        <f t="shared" si="7"/>
        <v>Juy/Aug</v>
      </c>
      <c r="AG10" s="8">
        <v>7.5</v>
      </c>
    </row>
    <row r="11" spans="1:33" ht="15.75" thickBot="1" x14ac:dyDescent="0.3">
      <c r="B11" s="48">
        <v>45894</v>
      </c>
      <c r="C11" s="49">
        <v>-6.64</v>
      </c>
      <c r="D11" s="1"/>
      <c r="E11" s="1"/>
      <c r="F11" s="1"/>
      <c r="G11" s="1"/>
      <c r="H11" s="27">
        <f t="shared" si="0"/>
        <v>45894</v>
      </c>
      <c r="I11" s="49">
        <v>-3.27</v>
      </c>
      <c r="K11" s="27">
        <f t="shared" si="1"/>
        <v>45894</v>
      </c>
      <c r="L11" s="49">
        <v>2.8</v>
      </c>
      <c r="N11" s="24" t="str">
        <f t="shared" si="4"/>
        <v>Aug/Sep</v>
      </c>
      <c r="O11" s="49">
        <v>2.5</v>
      </c>
      <c r="Q11" s="27">
        <f>B11</f>
        <v>45894</v>
      </c>
      <c r="R11" s="49">
        <v>8.1300000000000008</v>
      </c>
      <c r="T11" s="24" t="str">
        <f t="shared" si="6"/>
        <v>Aug/Sep</v>
      </c>
      <c r="U11" s="49">
        <v>2.75</v>
      </c>
      <c r="W11" s="24" t="str">
        <f t="shared" si="8"/>
        <v>Aug/Sep</v>
      </c>
      <c r="X11" s="49">
        <v>7.5</v>
      </c>
      <c r="Z11" s="27">
        <f t="shared" si="2"/>
        <v>45894</v>
      </c>
      <c r="AA11" s="49">
        <v>33.840000000000003</v>
      </c>
      <c r="AC11" s="27">
        <f t="shared" si="3"/>
        <v>45894</v>
      </c>
      <c r="AD11" s="49">
        <v>9.5</v>
      </c>
      <c r="AF11" s="25" t="str">
        <f t="shared" si="7"/>
        <v>Aug/Sep</v>
      </c>
      <c r="AG11" s="49">
        <v>7.75</v>
      </c>
    </row>
    <row r="12" spans="1:33" ht="15.75" thickBot="1" x14ac:dyDescent="0.3">
      <c r="B12" s="47">
        <v>45925</v>
      </c>
      <c r="C12" s="8">
        <v>-7.59</v>
      </c>
      <c r="D12" s="1"/>
      <c r="F12" s="1"/>
      <c r="G12" s="1"/>
      <c r="H12" s="26">
        <f t="shared" si="0"/>
        <v>45925</v>
      </c>
      <c r="I12" s="8">
        <v>-3.35</v>
      </c>
      <c r="K12" s="26">
        <f t="shared" ref="K12:K16" si="9">B12</f>
        <v>45925</v>
      </c>
      <c r="L12" s="8">
        <v>2.69</v>
      </c>
      <c r="N12" s="2" t="str">
        <f t="shared" si="4"/>
        <v>Sep/Oct</v>
      </c>
      <c r="O12" s="8">
        <v>2.5</v>
      </c>
      <c r="Q12" s="26">
        <f t="shared" si="5"/>
        <v>45925</v>
      </c>
      <c r="R12" s="8">
        <v>7.98</v>
      </c>
      <c r="T12" s="2" t="str">
        <f t="shared" si="6"/>
        <v>Sep/Oct</v>
      </c>
      <c r="U12" s="8">
        <v>2.75</v>
      </c>
      <c r="W12" s="2" t="str">
        <f t="shared" si="8"/>
        <v>Sep/Oct</v>
      </c>
      <c r="X12" s="8">
        <v>7.75</v>
      </c>
      <c r="Z12" s="26">
        <f t="shared" si="2"/>
        <v>45925</v>
      </c>
      <c r="AA12" s="8">
        <v>33.590000000000003</v>
      </c>
      <c r="AC12" s="26">
        <f t="shared" si="3"/>
        <v>45925</v>
      </c>
      <c r="AD12" s="8">
        <v>9.75</v>
      </c>
      <c r="AF12" s="15" t="str">
        <f t="shared" si="7"/>
        <v>Sep/Oct</v>
      </c>
      <c r="AG12" s="8">
        <v>8.5</v>
      </c>
    </row>
    <row r="13" spans="1:33" ht="15.75" thickBot="1" x14ac:dyDescent="0.3">
      <c r="B13" s="48">
        <v>45935</v>
      </c>
      <c r="C13" s="49">
        <v>-8.69</v>
      </c>
      <c r="D13" s="1"/>
      <c r="F13" s="13"/>
      <c r="G13" s="1"/>
      <c r="H13" s="27">
        <f t="shared" si="0"/>
        <v>45935</v>
      </c>
      <c r="I13" s="49">
        <v>-3.46</v>
      </c>
      <c r="K13" s="27">
        <f>B13</f>
        <v>45935</v>
      </c>
      <c r="L13" s="49">
        <v>2.5299999999999998</v>
      </c>
      <c r="N13" s="24" t="str">
        <f t="shared" si="4"/>
        <v>Oct/Nov</v>
      </c>
      <c r="O13" s="49">
        <v>2.25</v>
      </c>
      <c r="Q13" s="27">
        <f t="shared" si="5"/>
        <v>45935</v>
      </c>
      <c r="R13" s="49">
        <v>7.78</v>
      </c>
      <c r="T13" s="24" t="str">
        <f t="shared" si="6"/>
        <v>Oct/Nov</v>
      </c>
      <c r="U13" s="49">
        <v>2.5</v>
      </c>
      <c r="W13" s="24" t="str">
        <f>E31</f>
        <v>Oct/Nov</v>
      </c>
      <c r="X13" s="49">
        <v>3.75</v>
      </c>
      <c r="Z13" s="27">
        <f>B13</f>
        <v>45935</v>
      </c>
      <c r="AA13" s="49">
        <v>33.340000000000003</v>
      </c>
      <c r="AC13" s="27">
        <f t="shared" si="3"/>
        <v>45935</v>
      </c>
      <c r="AD13" s="49">
        <v>10.5</v>
      </c>
      <c r="AF13" s="25" t="str">
        <f t="shared" si="7"/>
        <v>Oct/Nov</v>
      </c>
      <c r="AG13" s="49">
        <v>5.5</v>
      </c>
    </row>
    <row r="14" spans="1:33" ht="15.75" thickBot="1" x14ac:dyDescent="0.3">
      <c r="B14" s="47">
        <v>45986</v>
      </c>
      <c r="C14" s="8">
        <v>-9.34</v>
      </c>
      <c r="D14" s="1"/>
      <c r="E14" s="38"/>
      <c r="G14" s="1"/>
      <c r="H14" s="26">
        <f t="shared" si="0"/>
        <v>45986</v>
      </c>
      <c r="I14" s="8">
        <v>-3.5</v>
      </c>
      <c r="K14" s="26">
        <f t="shared" si="9"/>
        <v>45986</v>
      </c>
      <c r="L14" s="8">
        <v>2.39</v>
      </c>
      <c r="N14" s="2" t="str">
        <f>E32</f>
        <v>Nov/Dec</v>
      </c>
      <c r="O14" s="8">
        <v>2.25</v>
      </c>
      <c r="Q14" s="26">
        <f t="shared" si="5"/>
        <v>45986</v>
      </c>
      <c r="R14" s="8">
        <v>7.6</v>
      </c>
      <c r="T14" s="2" t="str">
        <f t="shared" si="6"/>
        <v>Nov/Dec</v>
      </c>
      <c r="U14" s="8">
        <v>2.25</v>
      </c>
      <c r="W14" s="2" t="str">
        <f t="shared" si="8"/>
        <v>Nov/Dec</v>
      </c>
      <c r="X14" s="8">
        <v>1.75</v>
      </c>
      <c r="Z14" s="26">
        <f>B14</f>
        <v>45986</v>
      </c>
      <c r="AA14" s="8">
        <v>33.090000000000003</v>
      </c>
      <c r="AC14" s="26">
        <f t="shared" si="3"/>
        <v>45986</v>
      </c>
      <c r="AD14" s="8">
        <v>12.25</v>
      </c>
      <c r="AF14" s="15" t="str">
        <f t="shared" si="7"/>
        <v>Nov/Dec</v>
      </c>
      <c r="AG14" s="8">
        <v>3.5</v>
      </c>
    </row>
    <row r="15" spans="1:33" ht="15.75" thickBot="1" x14ac:dyDescent="0.3">
      <c r="B15" s="45" t="s">
        <v>30</v>
      </c>
      <c r="C15" s="7">
        <v>-4.45</v>
      </c>
      <c r="D15" s="14"/>
      <c r="F15" s="14"/>
      <c r="G15" s="1"/>
      <c r="H15" s="3" t="str">
        <f>B15</f>
        <v>Q2-25</v>
      </c>
      <c r="I15" s="7">
        <v>-3.19</v>
      </c>
      <c r="K15" s="18" t="str">
        <f t="shared" si="9"/>
        <v>Q2-25</v>
      </c>
      <c r="L15" s="7">
        <v>3.11</v>
      </c>
      <c r="N15" s="18" t="str">
        <f t="shared" ref="N15:N16" si="10">E33</f>
        <v>Q2/Q3</v>
      </c>
      <c r="O15" s="7">
        <v>9.42</v>
      </c>
      <c r="Q15" s="18" t="str">
        <f t="shared" ref="Q15:Q17" si="11">B15</f>
        <v>Q2-25</v>
      </c>
      <c r="R15" s="7">
        <v>8.2100000000000009</v>
      </c>
      <c r="T15" s="18" t="str">
        <f t="shared" ref="T15" si="12">E33</f>
        <v>Q2/Q3</v>
      </c>
      <c r="U15" s="7">
        <v>8</v>
      </c>
      <c r="W15" s="19" t="str">
        <f t="shared" ref="W15:W16" si="13">E33</f>
        <v>Q2/Q3</v>
      </c>
      <c r="X15" s="7">
        <v>19.920000000000002</v>
      </c>
      <c r="Z15" s="20" t="str">
        <f>B15</f>
        <v>Q2-25</v>
      </c>
      <c r="AA15" s="7">
        <v>32.43</v>
      </c>
      <c r="AC15" s="20" t="str">
        <f t="shared" si="3"/>
        <v>Q2-25</v>
      </c>
      <c r="AD15" s="7">
        <v>7.92</v>
      </c>
      <c r="AF15" s="20" t="str">
        <f t="shared" ref="AF15:AF16" si="14">E33</f>
        <v>Q2/Q3</v>
      </c>
      <c r="AG15" s="7">
        <v>21.5</v>
      </c>
    </row>
    <row r="16" spans="1:33" ht="15.75" thickBot="1" x14ac:dyDescent="0.3">
      <c r="B16" s="43" t="s">
        <v>39</v>
      </c>
      <c r="C16" s="8">
        <v>-6.68</v>
      </c>
      <c r="D16" s="14"/>
      <c r="E16" s="38"/>
      <c r="F16" s="5"/>
      <c r="G16" s="1"/>
      <c r="H16" s="2" t="str">
        <f>B16</f>
        <v>Q3-25</v>
      </c>
      <c r="I16" s="8">
        <v>-3.27</v>
      </c>
      <c r="K16" s="15" t="str">
        <f t="shared" si="9"/>
        <v>Q3-25</v>
      </c>
      <c r="L16" s="8">
        <v>2.79</v>
      </c>
      <c r="N16" s="2" t="str">
        <f t="shared" si="10"/>
        <v>Q3/Q4</v>
      </c>
      <c r="O16" s="8">
        <v>7.25</v>
      </c>
      <c r="Q16" s="17" t="str">
        <f t="shared" si="11"/>
        <v>Q3-25</v>
      </c>
      <c r="R16" s="8">
        <v>8.1199999999999992</v>
      </c>
      <c r="T16" s="2" t="str">
        <f>E34</f>
        <v>Q3/Q4</v>
      </c>
      <c r="U16" s="8">
        <v>7.92</v>
      </c>
      <c r="W16" s="21" t="str">
        <f t="shared" si="13"/>
        <v>Q3/Q4</v>
      </c>
      <c r="X16" s="8">
        <v>18.25</v>
      </c>
      <c r="Z16" s="15" t="str">
        <f t="shared" si="2"/>
        <v>Q3-25</v>
      </c>
      <c r="AA16" s="8">
        <v>33.85</v>
      </c>
      <c r="AC16" s="15" t="str">
        <f t="shared" si="3"/>
        <v>Q3-25</v>
      </c>
      <c r="AD16" s="8">
        <v>9.5</v>
      </c>
      <c r="AF16" s="15" t="str">
        <f t="shared" si="14"/>
        <v>Q3/Q4</v>
      </c>
      <c r="AG16" s="8">
        <v>21</v>
      </c>
    </row>
    <row r="17" spans="2:62" ht="15.75" thickBot="1" x14ac:dyDescent="0.3">
      <c r="B17" s="45" t="s">
        <v>46</v>
      </c>
      <c r="C17" s="49">
        <v>-9.25</v>
      </c>
      <c r="D17" s="1"/>
      <c r="F17" s="37"/>
      <c r="G17" s="1"/>
      <c r="H17" s="3" t="str">
        <f t="shared" ref="H17" si="15">B17</f>
        <v>Q4-25</v>
      </c>
      <c r="I17" s="7">
        <v>-3.51</v>
      </c>
      <c r="K17" s="18" t="str">
        <f>B17</f>
        <v>Q4-25</v>
      </c>
      <c r="L17" s="7">
        <v>2.38</v>
      </c>
      <c r="N17" s="20" t="str">
        <f>E35</f>
        <v>Q4/Q126</v>
      </c>
      <c r="O17" s="7">
        <v>5.75</v>
      </c>
      <c r="Q17" s="3" t="str">
        <f t="shared" si="11"/>
        <v>Q4-25</v>
      </c>
      <c r="R17" s="7">
        <v>7.61</v>
      </c>
      <c r="S17" s="13"/>
      <c r="T17" s="20" t="str">
        <f>E35</f>
        <v>Q4/Q126</v>
      </c>
      <c r="U17" s="7">
        <v>6.08</v>
      </c>
      <c r="W17" s="20" t="str">
        <f>AF17</f>
        <v>Q4/Q126</v>
      </c>
      <c r="X17" s="7">
        <v>3.16</v>
      </c>
      <c r="Z17" s="20" t="str">
        <f t="shared" si="2"/>
        <v>Q4-25</v>
      </c>
      <c r="AA17" s="7">
        <v>33.18</v>
      </c>
      <c r="AC17" s="20" t="str">
        <f t="shared" si="3"/>
        <v>Q4-25</v>
      </c>
      <c r="AD17" s="7">
        <v>12.25</v>
      </c>
      <c r="AF17" s="20" t="str">
        <f>T17</f>
        <v>Q4/Q126</v>
      </c>
      <c r="AG17" s="7">
        <v>4.58</v>
      </c>
    </row>
    <row r="18" spans="2:62" ht="15.75" thickBot="1" x14ac:dyDescent="0.3">
      <c r="B18" s="51" t="s">
        <v>34</v>
      </c>
      <c r="C18" s="53"/>
      <c r="D18" s="1"/>
      <c r="E18" s="37"/>
      <c r="F18" s="37"/>
      <c r="G18" s="1"/>
      <c r="H18" s="51" t="s">
        <v>27</v>
      </c>
      <c r="I18" s="53"/>
      <c r="K18" s="51" t="s">
        <v>35</v>
      </c>
      <c r="L18" s="53"/>
      <c r="N18" s="51" t="s">
        <v>27</v>
      </c>
      <c r="O18" s="53"/>
      <c r="Q18" s="51" t="s">
        <v>35</v>
      </c>
      <c r="R18" s="53"/>
      <c r="T18" s="51" t="s">
        <v>27</v>
      </c>
      <c r="U18" s="53"/>
      <c r="W18" s="51" t="s">
        <v>27</v>
      </c>
      <c r="X18" s="53"/>
      <c r="Z18" s="51" t="s">
        <v>27</v>
      </c>
      <c r="AA18" s="53"/>
      <c r="AC18" s="51" t="s">
        <v>27</v>
      </c>
      <c r="AD18" s="53"/>
      <c r="AF18" s="51" t="s">
        <v>27</v>
      </c>
      <c r="AG18" s="53"/>
    </row>
    <row r="19" spans="2:62" ht="15.75" thickBot="1" x14ac:dyDescent="0.3">
      <c r="B19" s="54">
        <v>396</v>
      </c>
      <c r="C19" s="55"/>
      <c r="D19" s="1"/>
      <c r="E19" s="1"/>
      <c r="F19" s="13"/>
      <c r="G19" s="1"/>
      <c r="H19" s="54"/>
      <c r="I19" s="60"/>
      <c r="K19" s="57">
        <v>959</v>
      </c>
      <c r="L19" s="58"/>
      <c r="M19" s="1"/>
      <c r="N19" s="57">
        <v>210</v>
      </c>
      <c r="O19" s="58"/>
      <c r="P19" s="1"/>
      <c r="Q19" s="57">
        <v>800</v>
      </c>
      <c r="R19" s="58"/>
      <c r="S19" s="1"/>
      <c r="T19" s="54">
        <v>2568</v>
      </c>
      <c r="U19" s="55"/>
      <c r="V19" s="1"/>
      <c r="W19" s="54">
        <v>597</v>
      </c>
      <c r="X19" s="55"/>
      <c r="Y19" s="1"/>
      <c r="Z19" s="54">
        <v>118</v>
      </c>
      <c r="AA19" s="55"/>
      <c r="AB19" s="1"/>
      <c r="AC19" s="54">
        <v>268</v>
      </c>
      <c r="AD19" s="55"/>
      <c r="AE19" s="1"/>
      <c r="AF19" s="54">
        <v>225</v>
      </c>
      <c r="AG19" s="55"/>
    </row>
    <row r="20" spans="2:62" ht="15.75" thickBot="1" x14ac:dyDescent="0.3">
      <c r="B20" s="51" t="s">
        <v>23</v>
      </c>
      <c r="C20" s="53"/>
      <c r="D20" s="1"/>
      <c r="E20" s="1"/>
      <c r="F20" s="14"/>
      <c r="G20" s="1"/>
      <c r="H20" s="51" t="s">
        <v>23</v>
      </c>
      <c r="I20" s="53"/>
      <c r="J20" s="1"/>
      <c r="K20" s="51" t="s">
        <v>23</v>
      </c>
      <c r="L20" s="53"/>
      <c r="M20" s="1"/>
      <c r="N20" s="51" t="s">
        <v>23</v>
      </c>
      <c r="O20" s="53"/>
      <c r="P20" s="1"/>
      <c r="Q20" s="51" t="s">
        <v>23</v>
      </c>
      <c r="R20" s="53"/>
      <c r="S20" s="1"/>
      <c r="T20" s="51" t="s">
        <v>23</v>
      </c>
      <c r="U20" s="53"/>
      <c r="V20" s="1"/>
      <c r="W20" s="51" t="s">
        <v>23</v>
      </c>
      <c r="X20" s="53"/>
      <c r="Y20" s="1"/>
      <c r="Z20" s="51" t="s">
        <v>23</v>
      </c>
      <c r="AA20" s="53"/>
      <c r="AB20" s="1"/>
      <c r="AC20" s="51" t="s">
        <v>23</v>
      </c>
      <c r="AD20" s="53"/>
      <c r="AE20" s="1"/>
      <c r="AF20" s="51" t="s">
        <v>23</v>
      </c>
      <c r="AG20" s="53"/>
    </row>
    <row r="21" spans="2:62" ht="15.75" thickBot="1" x14ac:dyDescent="0.3">
      <c r="B21" s="57">
        <f>B19-B70</f>
        <v>107</v>
      </c>
      <c r="C21" s="58"/>
      <c r="D21" s="1"/>
      <c r="E21" s="1"/>
      <c r="F21" s="1"/>
      <c r="G21" s="1"/>
      <c r="H21" s="57"/>
      <c r="I21" s="58"/>
      <c r="J21" s="1"/>
      <c r="K21" s="57">
        <f>K19-E70</f>
        <v>308</v>
      </c>
      <c r="L21" s="58"/>
      <c r="M21" s="1"/>
      <c r="N21" s="57">
        <f>N19-H70</f>
        <v>-45</v>
      </c>
      <c r="O21" s="58"/>
      <c r="P21" s="1"/>
      <c r="Q21" s="57">
        <f>Q19-K70</f>
        <v>-547</v>
      </c>
      <c r="R21" s="55"/>
      <c r="S21" s="1"/>
      <c r="T21" s="54">
        <f>T19-N70</f>
        <v>2291</v>
      </c>
      <c r="U21" s="55"/>
      <c r="V21" s="1"/>
      <c r="W21" s="54">
        <f>W19-Q70</f>
        <v>-280</v>
      </c>
      <c r="X21" s="55"/>
      <c r="Y21" s="1"/>
      <c r="Z21" s="54">
        <f>Z19-T70</f>
        <v>66</v>
      </c>
      <c r="AA21" s="55"/>
      <c r="AB21" s="1"/>
      <c r="AC21" s="54">
        <f>AC19-W70</f>
        <v>121</v>
      </c>
      <c r="AD21" s="55"/>
      <c r="AF21" s="54">
        <f>AF19-Z70</f>
        <v>22</v>
      </c>
      <c r="AG21" s="55"/>
    </row>
    <row r="22" spans="2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2:62" ht="15.75" thickBot="1" x14ac:dyDescent="0.3">
      <c r="B23" s="51" t="s">
        <v>31</v>
      </c>
      <c r="C23" s="52"/>
      <c r="D23" s="1"/>
      <c r="E23" s="51" t="s">
        <v>32</v>
      </c>
      <c r="F23" s="53"/>
      <c r="G23" s="1"/>
      <c r="H23" s="51" t="s">
        <v>33</v>
      </c>
      <c r="I23" s="52"/>
      <c r="J23" s="1"/>
      <c r="K23" s="51" t="s">
        <v>8</v>
      </c>
      <c r="L23" s="52"/>
      <c r="M23" s="1"/>
      <c r="N23" s="51" t="s">
        <v>9</v>
      </c>
      <c r="O23" s="52"/>
      <c r="P23" s="1"/>
      <c r="Q23" s="51" t="s">
        <v>10</v>
      </c>
      <c r="R23" s="52"/>
      <c r="S23" s="1"/>
      <c r="T23" s="51" t="s">
        <v>11</v>
      </c>
      <c r="U23" s="52"/>
      <c r="V23" s="1"/>
      <c r="W23" s="51" t="s">
        <v>12</v>
      </c>
      <c r="X23" s="52"/>
      <c r="Y23" s="1"/>
      <c r="Z23" s="51" t="s">
        <v>13</v>
      </c>
      <c r="AA23" s="52"/>
      <c r="AB23" s="1"/>
      <c r="AC23" s="51" t="s">
        <v>14</v>
      </c>
      <c r="AD23" s="52"/>
      <c r="AE23" s="1"/>
      <c r="AF23" s="51" t="s">
        <v>38</v>
      </c>
      <c r="AG23" s="52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2:62" ht="15.75" thickBot="1" x14ac:dyDescent="0.3">
      <c r="B24" s="26">
        <f>B6</f>
        <v>45740</v>
      </c>
      <c r="C24" s="39">
        <f>C25+F24</f>
        <v>62.199999999999996</v>
      </c>
      <c r="D24" s="1"/>
      <c r="E24" s="43" t="s">
        <v>28</v>
      </c>
      <c r="F24" s="8">
        <v>-0.2</v>
      </c>
      <c r="G24" s="1"/>
      <c r="H24" s="26">
        <f t="shared" ref="H24:H35" si="16">B6</f>
        <v>45740</v>
      </c>
      <c r="I24" s="8">
        <v>-3.64</v>
      </c>
      <c r="J24" s="1"/>
      <c r="K24" s="26">
        <f t="shared" ref="K24:K35" si="17">B6</f>
        <v>45740</v>
      </c>
      <c r="L24" s="39">
        <f>SUM(I24,C6)</f>
        <v>-7.3100000000000005</v>
      </c>
      <c r="M24" s="14"/>
      <c r="N24" s="26">
        <f t="shared" ref="N24:N34" si="18">B6</f>
        <v>45740</v>
      </c>
      <c r="O24" s="40"/>
      <c r="P24" s="1"/>
      <c r="Q24" s="26">
        <f t="shared" ref="Q24:Q34" si="19">B6</f>
        <v>45740</v>
      </c>
      <c r="R24" s="39">
        <f>R25+U24</f>
        <v>76.7</v>
      </c>
      <c r="S24" s="1"/>
      <c r="T24" s="2" t="str">
        <f>E24</f>
        <v>Mar/Apr</v>
      </c>
      <c r="U24" s="8">
        <v>0.75</v>
      </c>
      <c r="V24" s="1"/>
      <c r="W24" s="26">
        <f t="shared" ref="W24:W35" si="20">B6</f>
        <v>45740</v>
      </c>
      <c r="X24" s="8">
        <v>3.15</v>
      </c>
      <c r="Y24" s="1"/>
      <c r="Z24" s="26">
        <f t="shared" ref="Z24:Z35" si="21">B6</f>
        <v>45740</v>
      </c>
      <c r="AA24" s="8">
        <v>7.15</v>
      </c>
      <c r="AB24" s="1" t="s">
        <v>44</v>
      </c>
      <c r="AC24" s="26">
        <f t="shared" ref="AC24:AC35" si="22">B6</f>
        <v>45740</v>
      </c>
      <c r="AD24" s="8">
        <v>7.77</v>
      </c>
      <c r="AE24" s="1"/>
      <c r="AF24" s="26">
        <f>B6</f>
        <v>45740</v>
      </c>
      <c r="AG24" s="8">
        <f>AG25+AG6</f>
        <v>418.25799999999998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2:62" ht="18" customHeight="1" thickBot="1" x14ac:dyDescent="0.3">
      <c r="B25" s="27">
        <f t="shared" ref="B25:B34" si="23">B7</f>
        <v>45771</v>
      </c>
      <c r="C25" s="41">
        <f>F6+L25</f>
        <v>62.4</v>
      </c>
      <c r="D25" s="1"/>
      <c r="E25" s="44" t="s">
        <v>36</v>
      </c>
      <c r="F25" s="7">
        <v>0.6</v>
      </c>
      <c r="G25" s="1"/>
      <c r="H25" s="30">
        <f>B7</f>
        <v>45771</v>
      </c>
      <c r="I25" s="7">
        <v>-2.65</v>
      </c>
      <c r="J25" s="1"/>
      <c r="K25" s="30">
        <f t="shared" si="17"/>
        <v>45771</v>
      </c>
      <c r="L25" s="41">
        <f>SUM(I25,C7)-0.03</f>
        <v>-6.63</v>
      </c>
      <c r="M25" s="14"/>
      <c r="N25" s="30">
        <f t="shared" si="18"/>
        <v>45771</v>
      </c>
      <c r="O25" s="39">
        <f>C25-AF60-I7</f>
        <v>-3.4200000000000026</v>
      </c>
      <c r="P25" s="14"/>
      <c r="Q25" s="30">
        <f t="shared" si="19"/>
        <v>45771</v>
      </c>
      <c r="R25" s="12">
        <f>SUM(F6,AA25)+0.02</f>
        <v>75.95</v>
      </c>
      <c r="S25" s="1"/>
      <c r="T25" s="19" t="str">
        <f t="shared" ref="T25:T34" si="24">E25</f>
        <v>Apr/May</v>
      </c>
      <c r="U25" s="7">
        <v>0.85</v>
      </c>
      <c r="V25" s="1"/>
      <c r="W25" s="30">
        <f t="shared" si="20"/>
        <v>45771</v>
      </c>
      <c r="X25" s="7">
        <v>3.5</v>
      </c>
      <c r="Y25" s="1"/>
      <c r="Z25" s="30">
        <f t="shared" si="21"/>
        <v>45771</v>
      </c>
      <c r="AA25" s="7">
        <v>6.9</v>
      </c>
      <c r="AB25" s="1"/>
      <c r="AC25" s="30">
        <f t="shared" si="22"/>
        <v>45771</v>
      </c>
      <c r="AD25" s="7">
        <v>3.95</v>
      </c>
      <c r="AE25" s="1"/>
      <c r="AF25" s="26">
        <f t="shared" ref="AF25:AF34" si="25">B7</f>
        <v>45771</v>
      </c>
      <c r="AG25" s="7">
        <f>(F6+C7)*6.35</f>
        <v>413.25799999999998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2:62" ht="15.75" thickBot="1" x14ac:dyDescent="0.3">
      <c r="B26" s="26">
        <f t="shared" si="23"/>
        <v>45801</v>
      </c>
      <c r="C26" s="39">
        <f>C25-F25</f>
        <v>61.8</v>
      </c>
      <c r="D26" s="1"/>
      <c r="E26" s="43" t="s">
        <v>37</v>
      </c>
      <c r="F26" s="8">
        <v>0.75</v>
      </c>
      <c r="G26" s="1"/>
      <c r="H26" s="26">
        <f t="shared" si="16"/>
        <v>45801</v>
      </c>
      <c r="I26" s="8">
        <v>-2.38</v>
      </c>
      <c r="J26" s="1"/>
      <c r="K26" s="26">
        <f t="shared" si="17"/>
        <v>45801</v>
      </c>
      <c r="L26" s="39">
        <f>SUM(I26,C8)</f>
        <v>-6.72</v>
      </c>
      <c r="M26" s="14"/>
      <c r="N26" s="26">
        <f t="shared" si="18"/>
        <v>45801</v>
      </c>
      <c r="O26" s="39">
        <f t="shared" ref="O26:O31" si="26">C26-AF61-I8</f>
        <v>-3.56</v>
      </c>
      <c r="P26" s="14"/>
      <c r="Q26" s="26">
        <f t="shared" si="19"/>
        <v>45801</v>
      </c>
      <c r="R26" s="39">
        <f>R25-U25</f>
        <v>75.100000000000009</v>
      </c>
      <c r="S26" s="1"/>
      <c r="T26" s="21" t="str">
        <f t="shared" si="24"/>
        <v>May/June</v>
      </c>
      <c r="U26" s="8">
        <v>0.75</v>
      </c>
      <c r="V26" s="1"/>
      <c r="W26" s="26">
        <f t="shared" si="20"/>
        <v>45801</v>
      </c>
      <c r="X26" s="8">
        <v>3.52</v>
      </c>
      <c r="Y26" s="1"/>
      <c r="Z26" s="26">
        <f t="shared" si="21"/>
        <v>45801</v>
      </c>
      <c r="AA26" s="8">
        <v>6.53</v>
      </c>
      <c r="AB26" s="1"/>
      <c r="AC26" s="26">
        <f>B8</f>
        <v>45801</v>
      </c>
      <c r="AD26" s="8">
        <v>3.45</v>
      </c>
      <c r="AE26" s="1"/>
      <c r="AF26" s="26">
        <f t="shared" si="25"/>
        <v>45801</v>
      </c>
      <c r="AG26" s="8">
        <f>AG25-AG7</f>
        <v>407.75799999999998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2:62" ht="15.75" thickBot="1" x14ac:dyDescent="0.3">
      <c r="B27" s="27">
        <f t="shared" si="23"/>
        <v>45832</v>
      </c>
      <c r="C27" s="39">
        <f t="shared" ref="C27:C32" si="27">C26-F26</f>
        <v>61.05</v>
      </c>
      <c r="D27" s="1"/>
      <c r="E27" s="45" t="s">
        <v>51</v>
      </c>
      <c r="F27" s="49">
        <v>0.8</v>
      </c>
      <c r="G27" s="1"/>
      <c r="H27" s="27">
        <f t="shared" si="16"/>
        <v>45832</v>
      </c>
      <c r="I27" s="49">
        <v>-1.99</v>
      </c>
      <c r="J27" s="1"/>
      <c r="K27" s="27">
        <f t="shared" si="17"/>
        <v>45832</v>
      </c>
      <c r="L27" s="41">
        <f t="shared" ref="L27:L29" si="28">SUM(I27,C9)</f>
        <v>-7.04</v>
      </c>
      <c r="M27" s="14"/>
      <c r="N27" s="27">
        <f t="shared" si="18"/>
        <v>45832</v>
      </c>
      <c r="O27" s="40">
        <f t="shared" si="26"/>
        <v>-3.9100000000000024</v>
      </c>
      <c r="P27" s="1"/>
      <c r="Q27" s="27">
        <f t="shared" si="19"/>
        <v>45832</v>
      </c>
      <c r="R27" s="41">
        <f t="shared" ref="R27:R32" si="29">R26-U26</f>
        <v>74.350000000000009</v>
      </c>
      <c r="S27" s="1"/>
      <c r="T27" s="19" t="str">
        <f t="shared" si="24"/>
        <v>Jun/July</v>
      </c>
      <c r="U27" s="49">
        <v>0.65</v>
      </c>
      <c r="V27" s="1"/>
      <c r="W27" s="27">
        <f t="shared" si="20"/>
        <v>45832</v>
      </c>
      <c r="X27" s="49">
        <v>3.32</v>
      </c>
      <c r="Y27" s="1"/>
      <c r="Z27" s="27">
        <f t="shared" si="21"/>
        <v>45832</v>
      </c>
      <c r="AA27" s="49">
        <v>6.23</v>
      </c>
      <c r="AB27" s="1"/>
      <c r="AC27" s="27">
        <f t="shared" si="22"/>
        <v>45832</v>
      </c>
      <c r="AD27" s="49">
        <v>3.37</v>
      </c>
      <c r="AE27" s="1"/>
      <c r="AF27" s="26">
        <f t="shared" si="25"/>
        <v>45832</v>
      </c>
      <c r="AG27" s="8">
        <f>AG26-AG8</f>
        <v>400.50799999999998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2:62" ht="15.75" thickBot="1" x14ac:dyDescent="0.3">
      <c r="B28" s="26">
        <f t="shared" si="23"/>
        <v>45862</v>
      </c>
      <c r="C28" s="39">
        <f t="shared" si="27"/>
        <v>60.25</v>
      </c>
      <c r="D28" s="1"/>
      <c r="E28" s="43" t="s">
        <v>52</v>
      </c>
      <c r="F28" s="8">
        <v>0.93</v>
      </c>
      <c r="G28" s="1"/>
      <c r="H28" s="26">
        <f t="shared" si="16"/>
        <v>45862</v>
      </c>
      <c r="I28" s="8">
        <v>-1.65</v>
      </c>
      <c r="J28" s="1"/>
      <c r="K28" s="26">
        <f t="shared" si="17"/>
        <v>45862</v>
      </c>
      <c r="L28" s="39">
        <f>SUM(I28,C10)</f>
        <v>-7.4499999999999993</v>
      </c>
      <c r="M28" s="14"/>
      <c r="N28" s="26">
        <f t="shared" si="18"/>
        <v>45862</v>
      </c>
      <c r="O28" s="39">
        <f t="shared" si="26"/>
        <v>-4.2900000000000045</v>
      </c>
      <c r="P28" s="1"/>
      <c r="Q28" s="26">
        <f t="shared" si="19"/>
        <v>45862</v>
      </c>
      <c r="R28" s="39">
        <f t="shared" si="29"/>
        <v>73.7</v>
      </c>
      <c r="S28" s="1"/>
      <c r="T28" s="21" t="str">
        <f t="shared" si="24"/>
        <v>Juy/Aug</v>
      </c>
      <c r="U28" s="8">
        <v>0.59</v>
      </c>
      <c r="V28" s="1"/>
      <c r="W28" s="26">
        <f t="shared" si="20"/>
        <v>45862</v>
      </c>
      <c r="X28" s="8">
        <v>3.1</v>
      </c>
      <c r="Y28" s="1"/>
      <c r="Z28" s="26">
        <f t="shared" si="21"/>
        <v>45862</v>
      </c>
      <c r="AA28" s="8">
        <v>5.97</v>
      </c>
      <c r="AB28" s="1"/>
      <c r="AC28" s="26">
        <f t="shared" si="22"/>
        <v>45862</v>
      </c>
      <c r="AD28" s="8">
        <v>3.11</v>
      </c>
      <c r="AE28" s="1"/>
      <c r="AF28" s="26">
        <f t="shared" si="25"/>
        <v>45862</v>
      </c>
      <c r="AG28" s="8">
        <f t="shared" ref="AG28:AG32" si="30">AG27-AG9</f>
        <v>393.25799999999998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2:62" ht="15.75" thickBot="1" x14ac:dyDescent="0.3">
      <c r="B29" s="27">
        <f t="shared" si="23"/>
        <v>45894</v>
      </c>
      <c r="C29" s="39">
        <f t="shared" si="27"/>
        <v>59.32</v>
      </c>
      <c r="D29" s="1"/>
      <c r="E29" s="45" t="s">
        <v>41</v>
      </c>
      <c r="F29" s="8">
        <v>0.97</v>
      </c>
      <c r="G29" s="1"/>
      <c r="H29" s="27">
        <f t="shared" si="16"/>
        <v>45894</v>
      </c>
      <c r="I29" s="8">
        <v>-1.4</v>
      </c>
      <c r="J29" s="1"/>
      <c r="K29" s="27">
        <f t="shared" si="17"/>
        <v>45894</v>
      </c>
      <c r="L29" s="41">
        <f t="shared" si="28"/>
        <v>-8.0399999999999991</v>
      </c>
      <c r="M29" s="14"/>
      <c r="N29" s="27">
        <f t="shared" si="18"/>
        <v>45894</v>
      </c>
      <c r="O29" s="40">
        <f t="shared" si="26"/>
        <v>-4.8100000000000058</v>
      </c>
      <c r="P29" s="1"/>
      <c r="Q29" s="27">
        <f t="shared" si="19"/>
        <v>45894</v>
      </c>
      <c r="R29" s="41">
        <f t="shared" si="29"/>
        <v>73.11</v>
      </c>
      <c r="S29" s="1"/>
      <c r="T29" s="19" t="str">
        <f t="shared" si="24"/>
        <v>Aug/Sep</v>
      </c>
      <c r="U29" s="49">
        <v>0.59</v>
      </c>
      <c r="V29" s="1"/>
      <c r="W29" s="27">
        <f t="shared" si="20"/>
        <v>45894</v>
      </c>
      <c r="X29" s="49">
        <v>2.9</v>
      </c>
      <c r="Y29" s="1"/>
      <c r="Z29" s="27">
        <f t="shared" si="21"/>
        <v>45894</v>
      </c>
      <c r="AA29" s="49">
        <v>5.71</v>
      </c>
      <c r="AB29" s="1"/>
      <c r="AC29" s="27">
        <f t="shared" si="22"/>
        <v>45894</v>
      </c>
      <c r="AD29" s="49">
        <v>2.9</v>
      </c>
      <c r="AE29" s="1"/>
      <c r="AF29" s="26">
        <f t="shared" si="25"/>
        <v>45894</v>
      </c>
      <c r="AG29" s="8">
        <f t="shared" si="30"/>
        <v>385.75799999999998</v>
      </c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2:62" ht="15.75" thickBot="1" x14ac:dyDescent="0.3">
      <c r="B30" s="26">
        <f t="shared" si="23"/>
        <v>45925</v>
      </c>
      <c r="C30" s="39">
        <f t="shared" si="27"/>
        <v>58.35</v>
      </c>
      <c r="D30" s="1"/>
      <c r="E30" s="43" t="s">
        <v>45</v>
      </c>
      <c r="F30" s="49">
        <v>1.04</v>
      </c>
      <c r="G30" s="1"/>
      <c r="H30" s="26">
        <f t="shared" si="16"/>
        <v>45925</v>
      </c>
      <c r="I30" s="49">
        <v>-1.1499999999999999</v>
      </c>
      <c r="J30" s="1"/>
      <c r="K30" s="26">
        <f t="shared" si="17"/>
        <v>45925</v>
      </c>
      <c r="L30" s="39">
        <f t="shared" ref="L30:L34" si="31">SUM(I30,C12)</f>
        <v>-8.74</v>
      </c>
      <c r="M30" s="14"/>
      <c r="N30" s="26">
        <f t="shared" si="18"/>
        <v>45925</v>
      </c>
      <c r="O30" s="39">
        <f t="shared" si="26"/>
        <v>-5.4200000000000035</v>
      </c>
      <c r="P30" s="1"/>
      <c r="Q30" s="26">
        <f t="shared" si="19"/>
        <v>45925</v>
      </c>
      <c r="R30" s="39">
        <f t="shared" si="29"/>
        <v>72.52</v>
      </c>
      <c r="S30" s="1"/>
      <c r="T30" s="21" t="str">
        <f t="shared" si="24"/>
        <v>Sep/Oct</v>
      </c>
      <c r="U30" s="8">
        <v>0.54</v>
      </c>
      <c r="V30" s="1"/>
      <c r="W30" s="26">
        <f t="shared" si="20"/>
        <v>45925</v>
      </c>
      <c r="X30" s="8">
        <v>2.7</v>
      </c>
      <c r="Y30" s="1"/>
      <c r="Z30" s="26">
        <f t="shared" si="21"/>
        <v>45925</v>
      </c>
      <c r="AA30" s="8">
        <v>5.4</v>
      </c>
      <c r="AB30" s="1"/>
      <c r="AC30" s="26">
        <f t="shared" si="22"/>
        <v>45925</v>
      </c>
      <c r="AD30" s="8">
        <v>2.69</v>
      </c>
      <c r="AE30" s="1"/>
      <c r="AF30" s="26">
        <f t="shared" si="25"/>
        <v>45925</v>
      </c>
      <c r="AG30" s="8">
        <f t="shared" si="30"/>
        <v>378.00799999999998</v>
      </c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2:62" ht="15.75" thickBot="1" x14ac:dyDescent="0.3">
      <c r="B31" s="27">
        <f t="shared" si="23"/>
        <v>45935</v>
      </c>
      <c r="C31" s="39">
        <f t="shared" si="27"/>
        <v>57.31</v>
      </c>
      <c r="D31" s="1"/>
      <c r="E31" s="45" t="s">
        <v>49</v>
      </c>
      <c r="F31" s="8">
        <v>0.75</v>
      </c>
      <c r="G31" s="1"/>
      <c r="H31" s="27">
        <f t="shared" si="16"/>
        <v>45935</v>
      </c>
      <c r="I31" s="8">
        <v>-0.85</v>
      </c>
      <c r="J31" s="1"/>
      <c r="K31" s="27">
        <f t="shared" si="17"/>
        <v>45935</v>
      </c>
      <c r="L31" s="41">
        <f t="shared" si="31"/>
        <v>-9.5399999999999991</v>
      </c>
      <c r="M31" s="14"/>
      <c r="N31" s="27">
        <f t="shared" si="18"/>
        <v>45935</v>
      </c>
      <c r="O31" s="40">
        <f t="shared" si="26"/>
        <v>-6.1199999999999983</v>
      </c>
      <c r="P31" s="14"/>
      <c r="Q31" s="27">
        <f t="shared" si="19"/>
        <v>45935</v>
      </c>
      <c r="R31" s="41">
        <f t="shared" si="29"/>
        <v>71.97999999999999</v>
      </c>
      <c r="S31" s="1"/>
      <c r="T31" s="19" t="str">
        <f t="shared" si="24"/>
        <v>Oct/Nov</v>
      </c>
      <c r="U31" s="49">
        <v>0.45</v>
      </c>
      <c r="V31" s="1"/>
      <c r="W31" s="27">
        <f t="shared" si="20"/>
        <v>45935</v>
      </c>
      <c r="X31" s="49">
        <v>2.5499999999999998</v>
      </c>
      <c r="Y31" s="1"/>
      <c r="Z31" s="27">
        <f t="shared" si="21"/>
        <v>45935</v>
      </c>
      <c r="AA31" s="49">
        <v>5.09</v>
      </c>
      <c r="AB31" s="1"/>
      <c r="AC31" s="27">
        <f t="shared" si="22"/>
        <v>45935</v>
      </c>
      <c r="AD31" s="49">
        <v>2.5</v>
      </c>
      <c r="AE31" s="1"/>
      <c r="AF31" s="26">
        <f t="shared" si="25"/>
        <v>45935</v>
      </c>
      <c r="AG31" s="8">
        <f t="shared" si="30"/>
        <v>369.50799999999998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2:62" ht="15.75" thickBot="1" x14ac:dyDescent="0.3">
      <c r="B32" s="34">
        <f t="shared" si="23"/>
        <v>45986</v>
      </c>
      <c r="C32" s="39">
        <f t="shared" si="27"/>
        <v>56.56</v>
      </c>
      <c r="D32" s="1"/>
      <c r="E32" s="43" t="s">
        <v>53</v>
      </c>
      <c r="F32" s="7">
        <v>0.45</v>
      </c>
      <c r="G32" s="1"/>
      <c r="H32" s="26">
        <f t="shared" si="16"/>
        <v>45986</v>
      </c>
      <c r="I32" s="7">
        <v>-0.73</v>
      </c>
      <c r="J32" s="1"/>
      <c r="K32" s="26">
        <f t="shared" si="17"/>
        <v>45986</v>
      </c>
      <c r="L32" s="39">
        <f t="shared" si="31"/>
        <v>-10.07</v>
      </c>
      <c r="M32" s="14"/>
      <c r="N32" s="26">
        <f t="shared" si="18"/>
        <v>45986</v>
      </c>
      <c r="O32" s="39">
        <f>C32-AF67-I14</f>
        <v>-6.6200000000000045</v>
      </c>
      <c r="P32" s="14"/>
      <c r="Q32" s="26">
        <f t="shared" si="19"/>
        <v>45986</v>
      </c>
      <c r="R32" s="39">
        <f t="shared" si="29"/>
        <v>71.529999999999987</v>
      </c>
      <c r="S32" s="1"/>
      <c r="T32" s="21" t="str">
        <f t="shared" si="24"/>
        <v>Nov/Dec</v>
      </c>
      <c r="U32" s="8">
        <v>0.4</v>
      </c>
      <c r="V32" s="1"/>
      <c r="W32" s="26">
        <f t="shared" si="20"/>
        <v>45986</v>
      </c>
      <c r="X32" s="8">
        <v>2.4500000000000002</v>
      </c>
      <c r="Y32" s="1"/>
      <c r="Z32" s="26">
        <f t="shared" si="21"/>
        <v>45986</v>
      </c>
      <c r="AA32" s="8">
        <v>4.8499999999999996</v>
      </c>
      <c r="AB32" s="1"/>
      <c r="AC32" s="26">
        <f t="shared" si="22"/>
        <v>45986</v>
      </c>
      <c r="AD32" s="8">
        <v>2.66</v>
      </c>
      <c r="AE32" s="1"/>
      <c r="AF32" s="26">
        <f t="shared" si="25"/>
        <v>45986</v>
      </c>
      <c r="AG32" s="8">
        <f t="shared" si="30"/>
        <v>364.00799999999998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4" t="str">
        <f t="shared" si="23"/>
        <v>Q2-25</v>
      </c>
      <c r="C33" s="41">
        <f>AVERAGE(C25:C27)</f>
        <v>61.75</v>
      </c>
      <c r="D33" s="1"/>
      <c r="E33" s="44" t="s">
        <v>29</v>
      </c>
      <c r="F33" s="7">
        <v>2.4500000000000002</v>
      </c>
      <c r="G33" s="1"/>
      <c r="H33" s="3" t="str">
        <f t="shared" si="16"/>
        <v>Q2-25</v>
      </c>
      <c r="I33" s="7">
        <v>-2.34</v>
      </c>
      <c r="J33" s="1"/>
      <c r="K33" s="3" t="str">
        <f t="shared" si="17"/>
        <v>Q2-25</v>
      </c>
      <c r="L33" s="41">
        <f>SUM(I33,C15)</f>
        <v>-6.79</v>
      </c>
      <c r="M33" s="14"/>
      <c r="N33" s="3" t="str">
        <f t="shared" si="18"/>
        <v>Q2-25</v>
      </c>
      <c r="O33" s="40">
        <f>AVERAGE(O25:O27)</f>
        <v>-3.6300000000000012</v>
      </c>
      <c r="P33" s="14"/>
      <c r="Q33" s="3" t="str">
        <f>B15</f>
        <v>Q2-25</v>
      </c>
      <c r="R33" s="42">
        <f>AVERAGE(R25:R27)</f>
        <v>75.13333333333334</v>
      </c>
      <c r="S33" s="1"/>
      <c r="T33" s="3" t="str">
        <f t="shared" si="24"/>
        <v>Q2/Q3</v>
      </c>
      <c r="U33" s="7">
        <v>2.0299999999999998</v>
      </c>
      <c r="V33" s="1"/>
      <c r="W33" s="3" t="str">
        <f t="shared" si="20"/>
        <v>Q2-25</v>
      </c>
      <c r="X33" s="7">
        <v>3.44</v>
      </c>
      <c r="Y33" s="1"/>
      <c r="Z33" s="3" t="str">
        <f t="shared" si="21"/>
        <v>Q2-25</v>
      </c>
      <c r="AA33" s="7">
        <v>6.55</v>
      </c>
      <c r="AB33" s="1"/>
      <c r="AC33" s="3" t="str">
        <f t="shared" si="22"/>
        <v>Q2-25</v>
      </c>
      <c r="AD33" s="7">
        <v>3.59</v>
      </c>
      <c r="AE33" s="1"/>
      <c r="AF33" s="26" t="str">
        <f t="shared" si="25"/>
        <v>Q2-25</v>
      </c>
      <c r="AG33" s="8">
        <f>AVERAGE(AG25:AG27)</f>
        <v>407.17466666666661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1" t="str">
        <f t="shared" si="23"/>
        <v>Q3-25</v>
      </c>
      <c r="C34" s="46">
        <f>AVERAGE(C28:C30)</f>
        <v>59.306666666666665</v>
      </c>
      <c r="D34" s="1"/>
      <c r="E34" s="43" t="s">
        <v>40</v>
      </c>
      <c r="F34" s="8">
        <v>2.64</v>
      </c>
      <c r="G34" s="1"/>
      <c r="H34" s="2" t="str">
        <f t="shared" si="16"/>
        <v>Q3-25</v>
      </c>
      <c r="I34" s="8">
        <v>-1.4</v>
      </c>
      <c r="J34" s="1"/>
      <c r="K34" s="2" t="str">
        <f t="shared" si="17"/>
        <v>Q3-25</v>
      </c>
      <c r="L34" s="39">
        <f t="shared" si="31"/>
        <v>-8.08</v>
      </c>
      <c r="M34" s="14"/>
      <c r="N34" s="2" t="str">
        <f t="shared" si="18"/>
        <v>Q3-25</v>
      </c>
      <c r="O34" s="39">
        <f>AVERAGE(O28:O30)</f>
        <v>-4.8400000000000043</v>
      </c>
      <c r="P34" s="1"/>
      <c r="Q34" s="2" t="str">
        <f t="shared" si="19"/>
        <v>Q3-25</v>
      </c>
      <c r="R34" s="39">
        <f>AVERAGE(R28:R30)</f>
        <v>73.11</v>
      </c>
      <c r="S34" s="1"/>
      <c r="T34" s="2" t="str">
        <f t="shared" si="24"/>
        <v>Q3/Q4</v>
      </c>
      <c r="U34" s="8">
        <v>1.58</v>
      </c>
      <c r="V34" s="1"/>
      <c r="W34" s="2" t="str">
        <f t="shared" si="20"/>
        <v>Q3-25</v>
      </c>
      <c r="X34" s="8">
        <v>2.9</v>
      </c>
      <c r="Y34" s="1"/>
      <c r="Z34" s="2" t="str">
        <f t="shared" si="21"/>
        <v>Q3-25</v>
      </c>
      <c r="AA34" s="8">
        <v>5.69</v>
      </c>
      <c r="AC34" s="2" t="str">
        <f t="shared" si="22"/>
        <v>Q3-25</v>
      </c>
      <c r="AD34" s="8">
        <v>2.9</v>
      </c>
      <c r="AE34" s="1"/>
      <c r="AF34" s="26" t="str">
        <f t="shared" si="25"/>
        <v>Q3-25</v>
      </c>
      <c r="AG34" s="8">
        <f>AVERAGE(AG28:AG30)</f>
        <v>385.67466666666661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4"/>
      <c r="C35" s="41"/>
      <c r="D35" s="1"/>
      <c r="E35" s="44" t="s">
        <v>47</v>
      </c>
      <c r="F35" s="7">
        <v>0.67</v>
      </c>
      <c r="G35" s="1"/>
      <c r="H35" s="3" t="str">
        <f t="shared" si="16"/>
        <v>Q4-25</v>
      </c>
      <c r="I35" s="7">
        <v>-0.74</v>
      </c>
      <c r="J35" s="1"/>
      <c r="K35" s="3" t="str">
        <f t="shared" si="17"/>
        <v>Q4-25</v>
      </c>
      <c r="L35" s="41">
        <f>SUM(I35,C17)</f>
        <v>-9.99</v>
      </c>
      <c r="M35" s="1"/>
      <c r="N35" s="3"/>
      <c r="O35" s="40"/>
      <c r="P35" s="13"/>
      <c r="Q35" s="3"/>
      <c r="R35" s="42"/>
      <c r="S35" s="1"/>
      <c r="T35" s="22" t="str">
        <f>E35</f>
        <v>Q4/Q126</v>
      </c>
      <c r="U35" s="7">
        <v>0.97</v>
      </c>
      <c r="V35" s="1"/>
      <c r="W35" s="3" t="str">
        <f t="shared" si="20"/>
        <v>Q4-25</v>
      </c>
      <c r="X35" s="7">
        <v>2.4700000000000002</v>
      </c>
      <c r="Y35" s="1"/>
      <c r="Z35" s="3" t="str">
        <f t="shared" si="21"/>
        <v>Q4-25</v>
      </c>
      <c r="AA35" s="7">
        <v>4.8499999999999996</v>
      </c>
      <c r="AB35" s="1"/>
      <c r="AC35" s="3" t="str">
        <f t="shared" si="22"/>
        <v>Q4-25</v>
      </c>
      <c r="AD35" s="7">
        <v>2.67</v>
      </c>
      <c r="AE35" s="1"/>
      <c r="AF35" s="26"/>
      <c r="AG35" s="8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1" t="s">
        <v>26</v>
      </c>
      <c r="C36" s="53"/>
      <c r="D36" s="1"/>
      <c r="E36" s="51" t="s">
        <v>27</v>
      </c>
      <c r="F36" s="53"/>
      <c r="G36" s="1"/>
      <c r="H36" s="51" t="s">
        <v>27</v>
      </c>
      <c r="I36" s="53"/>
      <c r="J36" s="1"/>
      <c r="K36" s="51" t="s">
        <v>27</v>
      </c>
      <c r="L36" s="53"/>
      <c r="M36" s="1"/>
      <c r="N36" s="51" t="s">
        <v>27</v>
      </c>
      <c r="O36" s="53"/>
      <c r="P36" s="1"/>
      <c r="Q36" s="51" t="s">
        <v>27</v>
      </c>
      <c r="R36" s="53"/>
      <c r="S36" s="1"/>
      <c r="T36" s="51" t="s">
        <v>27</v>
      </c>
      <c r="U36" s="53"/>
      <c r="V36" s="1"/>
      <c r="W36" s="51" t="s">
        <v>27</v>
      </c>
      <c r="X36" s="53"/>
      <c r="Y36" s="1"/>
      <c r="Z36" s="51" t="s">
        <v>27</v>
      </c>
      <c r="AA36" s="53"/>
      <c r="AB36" s="1"/>
      <c r="AC36" s="51" t="s">
        <v>27</v>
      </c>
      <c r="AD36" s="53"/>
      <c r="AE36" s="1"/>
      <c r="AF36" s="51" t="s">
        <v>27</v>
      </c>
      <c r="AG36" s="53"/>
    </row>
    <row r="37" spans="2:62" ht="15.75" thickBot="1" x14ac:dyDescent="0.3">
      <c r="B37" s="57">
        <v>1353</v>
      </c>
      <c r="C37" s="58"/>
      <c r="D37" s="1"/>
      <c r="E37" s="57">
        <v>729</v>
      </c>
      <c r="F37" s="58"/>
      <c r="G37" s="1"/>
      <c r="H37" s="57">
        <v>400</v>
      </c>
      <c r="I37" s="58"/>
      <c r="J37" s="1"/>
      <c r="K37" s="54">
        <v>138</v>
      </c>
      <c r="L37" s="55"/>
      <c r="M37" s="1"/>
      <c r="N37" s="54"/>
      <c r="O37" s="55"/>
      <c r="P37" s="1"/>
      <c r="Q37" s="54">
        <v>0</v>
      </c>
      <c r="R37" s="55"/>
      <c r="S37" s="1"/>
      <c r="T37" s="54">
        <v>0</v>
      </c>
      <c r="U37" s="55"/>
      <c r="V37" s="1"/>
      <c r="W37" s="54"/>
      <c r="X37" s="55"/>
      <c r="Y37" s="1"/>
      <c r="Z37" s="54">
        <v>0</v>
      </c>
      <c r="AA37" s="55"/>
      <c r="AB37" s="1"/>
      <c r="AC37" s="54"/>
      <c r="AD37" s="55"/>
      <c r="AE37" s="1"/>
      <c r="AF37" s="54"/>
      <c r="AG37" s="55"/>
    </row>
    <row r="38" spans="2:62" ht="15.75" thickBot="1" x14ac:dyDescent="0.3">
      <c r="B38" s="51" t="s">
        <v>23</v>
      </c>
      <c r="C38" s="53"/>
      <c r="D38" s="1"/>
      <c r="E38" s="51" t="s">
        <v>23</v>
      </c>
      <c r="F38" s="53"/>
      <c r="G38" s="1"/>
      <c r="H38" s="51" t="s">
        <v>23</v>
      </c>
      <c r="I38" s="53"/>
      <c r="J38" s="1"/>
      <c r="K38" s="51" t="s">
        <v>23</v>
      </c>
      <c r="L38" s="53"/>
      <c r="M38" s="1"/>
      <c r="N38" s="51" t="s">
        <v>23</v>
      </c>
      <c r="O38" s="53"/>
      <c r="P38" s="1"/>
      <c r="Q38" s="51" t="s">
        <v>23</v>
      </c>
      <c r="R38" s="53"/>
      <c r="S38" s="1"/>
      <c r="T38" s="51" t="s">
        <v>23</v>
      </c>
      <c r="U38" s="53"/>
      <c r="V38" s="1"/>
      <c r="W38" s="51" t="s">
        <v>23</v>
      </c>
      <c r="X38" s="53"/>
      <c r="Y38" s="1"/>
      <c r="Z38" s="51" t="s">
        <v>23</v>
      </c>
      <c r="AA38" s="53"/>
      <c r="AB38" s="1"/>
      <c r="AC38" s="51" t="s">
        <v>23</v>
      </c>
      <c r="AD38" s="53"/>
      <c r="AE38" s="1"/>
      <c r="AF38" s="51" t="s">
        <v>23</v>
      </c>
      <c r="AG38" s="53"/>
    </row>
    <row r="39" spans="2:62" ht="15.75" thickBot="1" x14ac:dyDescent="0.3">
      <c r="B39" s="57">
        <f>B37-B62</f>
        <v>635</v>
      </c>
      <c r="C39" s="58"/>
      <c r="D39" s="1"/>
      <c r="E39" s="57">
        <f>E37-E62</f>
        <v>719</v>
      </c>
      <c r="F39" s="58"/>
      <c r="G39" s="1"/>
      <c r="H39" s="57">
        <f>H37-H62</f>
        <v>400</v>
      </c>
      <c r="I39" s="58"/>
      <c r="J39" s="1"/>
      <c r="K39" s="54">
        <f>K37-K62</f>
        <v>-208</v>
      </c>
      <c r="L39" s="55"/>
      <c r="M39" s="1"/>
      <c r="N39" s="54"/>
      <c r="O39" s="55"/>
      <c r="P39" s="1"/>
      <c r="Q39" s="54">
        <f>Q37-Q62</f>
        <v>-18</v>
      </c>
      <c r="R39" s="55"/>
      <c r="S39" s="1"/>
      <c r="T39" s="54">
        <f>T37-T62</f>
        <v>-18</v>
      </c>
      <c r="U39" s="55"/>
      <c r="V39" s="1"/>
      <c r="W39" s="54"/>
      <c r="X39" s="55"/>
      <c r="Y39" s="1"/>
      <c r="Z39" s="54">
        <f>Z37-Z62</f>
        <v>-32</v>
      </c>
      <c r="AA39" s="55"/>
      <c r="AB39" s="1"/>
      <c r="AC39" s="54"/>
      <c r="AD39" s="55"/>
      <c r="AE39" s="1"/>
      <c r="AF39" s="54"/>
      <c r="AG39" s="55"/>
    </row>
    <row r="40" spans="2:62" x14ac:dyDescent="0.25">
      <c r="B40" s="23"/>
      <c r="C40" s="23"/>
      <c r="D40" s="1"/>
      <c r="E40" s="23"/>
      <c r="F40" s="23"/>
      <c r="G40" s="1"/>
      <c r="H40" s="23"/>
      <c r="I40" s="23"/>
      <c r="J40" s="1"/>
      <c r="K40" s="16"/>
      <c r="L40" s="16"/>
      <c r="M40" s="1"/>
      <c r="N40" s="16"/>
      <c r="O40" s="16"/>
      <c r="P40" s="1"/>
      <c r="Q40" s="16"/>
      <c r="R40" s="16"/>
      <c r="S40" s="1"/>
      <c r="T40" s="16"/>
      <c r="U40" s="16"/>
      <c r="V40" s="1"/>
      <c r="W40" s="16"/>
      <c r="X40" s="16"/>
      <c r="Y40" s="1"/>
      <c r="Z40" s="16"/>
      <c r="AA40" s="16"/>
      <c r="AB40" s="1"/>
      <c r="AC40" s="16"/>
      <c r="AD40" s="16"/>
      <c r="AE40" s="1"/>
      <c r="AF40" s="1"/>
      <c r="AG40" s="1"/>
    </row>
    <row r="41" spans="2:62" ht="19.5" thickBot="1" x14ac:dyDescent="0.3">
      <c r="B41" s="61" t="s">
        <v>43</v>
      </c>
      <c r="C41" s="61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4"/>
      <c r="Y41" s="1"/>
      <c r="Z41" s="14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1" t="s">
        <v>0</v>
      </c>
      <c r="C42" s="52"/>
      <c r="D42" s="1"/>
      <c r="E42" s="51" t="s">
        <v>18</v>
      </c>
      <c r="F42" s="52"/>
      <c r="G42" s="1"/>
      <c r="H42" s="51" t="s">
        <v>17</v>
      </c>
      <c r="I42" s="52"/>
      <c r="J42" s="1"/>
      <c r="K42" s="51" t="s">
        <v>20</v>
      </c>
      <c r="L42" s="52"/>
      <c r="M42" s="1"/>
      <c r="N42" s="51" t="s">
        <v>21</v>
      </c>
      <c r="O42" s="52"/>
      <c r="P42" s="1"/>
      <c r="Q42" s="51" t="s">
        <v>22</v>
      </c>
      <c r="R42" s="52"/>
      <c r="T42" s="51" t="s">
        <v>19</v>
      </c>
      <c r="U42" s="52"/>
      <c r="V42" s="1"/>
      <c r="W42" s="51" t="s">
        <v>15</v>
      </c>
      <c r="X42" s="52"/>
      <c r="Y42" s="1"/>
      <c r="Z42" s="51" t="s">
        <v>16</v>
      </c>
      <c r="AA42" s="52"/>
      <c r="AB42" s="1"/>
      <c r="AC42" s="51" t="s">
        <v>38</v>
      </c>
      <c r="AD42" s="52"/>
      <c r="AE42" s="1"/>
      <c r="AG42" s="1"/>
    </row>
    <row r="43" spans="2:62" ht="15.75" thickBot="1" x14ac:dyDescent="0.3">
      <c r="B43" s="26">
        <f>B6</f>
        <v>45740</v>
      </c>
      <c r="C43" s="8"/>
      <c r="D43" s="1"/>
      <c r="E43" s="26">
        <f>B6</f>
        <v>45740</v>
      </c>
      <c r="F43" s="8"/>
      <c r="G43" s="1"/>
      <c r="H43" s="31" t="str">
        <f>E24</f>
        <v>Mar/Apr</v>
      </c>
      <c r="I43" s="8"/>
      <c r="J43" s="1"/>
      <c r="K43" s="26">
        <f>B6</f>
        <v>45740</v>
      </c>
      <c r="L43" s="8"/>
      <c r="M43" s="1"/>
      <c r="N43" s="31" t="str">
        <f>E24</f>
        <v>Mar/Apr</v>
      </c>
      <c r="O43" s="8"/>
      <c r="P43" s="1"/>
      <c r="Q43" s="31" t="str">
        <f>E24</f>
        <v>Mar/Apr</v>
      </c>
      <c r="R43" s="8"/>
      <c r="T43" s="26">
        <f>B6</f>
        <v>45740</v>
      </c>
      <c r="U43" s="8"/>
      <c r="V43" s="1"/>
      <c r="W43" s="26">
        <f>B6</f>
        <v>45740</v>
      </c>
      <c r="X43" s="8"/>
      <c r="Y43" s="1"/>
      <c r="Z43" s="2" t="str">
        <f>E24</f>
        <v>Mar/Apr</v>
      </c>
      <c r="AA43" s="8"/>
      <c r="AB43" s="1"/>
      <c r="AC43" s="26">
        <f>B24</f>
        <v>45740</v>
      </c>
      <c r="AD43" s="8">
        <f>AD44+AA43</f>
        <v>0</v>
      </c>
      <c r="AE43" s="1"/>
      <c r="AF43" s="1"/>
      <c r="AG43" s="1"/>
    </row>
    <row r="44" spans="2:62" ht="15.75" thickBot="1" x14ac:dyDescent="0.3">
      <c r="B44" s="30">
        <f>B7</f>
        <v>45771</v>
      </c>
      <c r="C44" s="49"/>
      <c r="D44" s="1"/>
      <c r="E44" s="30">
        <f>B7</f>
        <v>45771</v>
      </c>
      <c r="F44" s="7"/>
      <c r="G44" s="1"/>
      <c r="H44" s="33" t="str">
        <f>E25</f>
        <v>Apr/May</v>
      </c>
      <c r="I44" s="7"/>
      <c r="J44" s="1"/>
      <c r="K44" s="30">
        <f>B7</f>
        <v>45771</v>
      </c>
      <c r="L44" s="7"/>
      <c r="M44" s="1"/>
      <c r="N44" s="32" t="str">
        <f>E25</f>
        <v>Apr/May</v>
      </c>
      <c r="O44" s="7"/>
      <c r="P44" s="1"/>
      <c r="Q44" s="32" t="str">
        <f>E25</f>
        <v>Apr/May</v>
      </c>
      <c r="R44" s="7"/>
      <c r="T44" s="28">
        <f>B7</f>
        <v>45771</v>
      </c>
      <c r="U44" s="7"/>
      <c r="V44" s="1"/>
      <c r="W44" s="28">
        <f>B7</f>
        <v>45771</v>
      </c>
      <c r="X44" s="7"/>
      <c r="Y44" s="1"/>
      <c r="Z44" s="2" t="str">
        <f t="shared" ref="Z44:Z48" si="32">E25</f>
        <v>Apr/May</v>
      </c>
      <c r="AA44" s="7"/>
      <c r="AB44" s="1"/>
      <c r="AC44" s="26">
        <f t="shared" ref="AC44:AC49" si="33">B25</f>
        <v>45771</v>
      </c>
      <c r="AD44" s="7"/>
      <c r="AE44" s="1"/>
      <c r="AF44" s="1"/>
      <c r="AG44" s="1"/>
    </row>
    <row r="45" spans="2:62" ht="15.75" thickBot="1" x14ac:dyDescent="0.3">
      <c r="B45" s="26">
        <f>B8</f>
        <v>45801</v>
      </c>
      <c r="C45" s="8"/>
      <c r="D45" s="1"/>
      <c r="E45" s="26">
        <f>B8</f>
        <v>45801</v>
      </c>
      <c r="F45" s="8"/>
      <c r="G45" s="1"/>
      <c r="H45" s="31" t="str">
        <f>E26</f>
        <v>May/June</v>
      </c>
      <c r="I45" s="8"/>
      <c r="J45" s="1"/>
      <c r="K45" s="26">
        <f>B8</f>
        <v>45801</v>
      </c>
      <c r="L45" s="8"/>
      <c r="M45" s="1"/>
      <c r="N45" s="31" t="str">
        <f>E26</f>
        <v>May/June</v>
      </c>
      <c r="O45" s="8"/>
      <c r="P45" s="1"/>
      <c r="Q45" s="31" t="str">
        <f>E26</f>
        <v>May/June</v>
      </c>
      <c r="R45" s="8"/>
      <c r="T45" s="26">
        <f>B8</f>
        <v>45801</v>
      </c>
      <c r="U45" s="8"/>
      <c r="V45" s="1"/>
      <c r="W45" s="26">
        <f>B8</f>
        <v>45801</v>
      </c>
      <c r="X45" s="8"/>
      <c r="Y45" s="1"/>
      <c r="Z45" s="2" t="str">
        <f t="shared" si="32"/>
        <v>May/June</v>
      </c>
      <c r="AA45" s="8"/>
      <c r="AB45" s="1"/>
      <c r="AC45" s="26">
        <f t="shared" si="33"/>
        <v>45801</v>
      </c>
      <c r="AD45" s="8">
        <f>AD44-AA44</f>
        <v>0</v>
      </c>
      <c r="AE45" s="1"/>
      <c r="AF45" s="1"/>
      <c r="AG45" s="1"/>
    </row>
    <row r="46" spans="2:62" ht="15.75" thickBot="1" x14ac:dyDescent="0.3">
      <c r="B46" s="3" t="str">
        <f>B15</f>
        <v>Q2-25</v>
      </c>
      <c r="C46" s="8"/>
      <c r="D46" s="1"/>
      <c r="E46" s="3" t="str">
        <f>B15</f>
        <v>Q2-25</v>
      </c>
      <c r="F46" s="7"/>
      <c r="G46" s="1"/>
      <c r="H46" s="3" t="str">
        <f t="shared" ref="H46:H48" si="34">E33</f>
        <v>Q2/Q3</v>
      </c>
      <c r="I46" s="7"/>
      <c r="J46" s="1"/>
      <c r="K46" s="3" t="str">
        <f>B15</f>
        <v>Q2-25</v>
      </c>
      <c r="L46" s="8"/>
      <c r="M46" s="1"/>
      <c r="N46" s="3" t="str">
        <f t="shared" ref="N46:N48" si="35">E33</f>
        <v>Q2/Q3</v>
      </c>
      <c r="O46" s="8"/>
      <c r="P46" s="1"/>
      <c r="Q46" s="19" t="str">
        <f t="shared" ref="Q46:Q48" si="36">E33</f>
        <v>Q2/Q3</v>
      </c>
      <c r="R46" s="8"/>
      <c r="T46" s="20" t="str">
        <f>B15</f>
        <v>Q2-25</v>
      </c>
      <c r="U46" s="8"/>
      <c r="V46" s="1"/>
      <c r="W46" s="20" t="str">
        <f>B15</f>
        <v>Q2-25</v>
      </c>
      <c r="X46" s="8"/>
      <c r="Y46" s="1"/>
      <c r="Z46" s="2" t="str">
        <f t="shared" si="32"/>
        <v>Jun/July</v>
      </c>
      <c r="AA46" s="49"/>
      <c r="AB46" s="1"/>
      <c r="AC46" s="26">
        <f t="shared" si="33"/>
        <v>45832</v>
      </c>
      <c r="AD46" s="8">
        <f>AD45-AA45</f>
        <v>0</v>
      </c>
      <c r="AE46" s="1"/>
      <c r="AF46" s="1"/>
      <c r="AG46" s="1"/>
    </row>
    <row r="47" spans="2:62" ht="15.75" thickBot="1" x14ac:dyDescent="0.3">
      <c r="B47" s="2" t="str">
        <f>B16</f>
        <v>Q3-25</v>
      </c>
      <c r="C47" s="49"/>
      <c r="D47" s="1"/>
      <c r="E47" s="15" t="str">
        <f>B16</f>
        <v>Q3-25</v>
      </c>
      <c r="F47" s="8"/>
      <c r="G47" s="1"/>
      <c r="H47" s="2" t="str">
        <f t="shared" si="34"/>
        <v>Q3/Q4</v>
      </c>
      <c r="I47" s="8"/>
      <c r="J47" s="1"/>
      <c r="K47" s="15" t="str">
        <f>B16</f>
        <v>Q3-25</v>
      </c>
      <c r="L47" s="7"/>
      <c r="M47" s="1"/>
      <c r="N47" s="2" t="str">
        <f t="shared" si="35"/>
        <v>Q3/Q4</v>
      </c>
      <c r="O47" s="7"/>
      <c r="P47" s="1"/>
      <c r="Q47" s="2" t="str">
        <f t="shared" si="36"/>
        <v>Q3/Q4</v>
      </c>
      <c r="R47" s="7"/>
      <c r="T47" s="15" t="str">
        <f>B16</f>
        <v>Q3-25</v>
      </c>
      <c r="U47" s="7"/>
      <c r="V47" s="1"/>
      <c r="W47" s="15" t="str">
        <f>B16</f>
        <v>Q3-25</v>
      </c>
      <c r="X47" s="7"/>
      <c r="Y47" s="1"/>
      <c r="Z47" s="2" t="str">
        <f t="shared" si="32"/>
        <v>Juy/Aug</v>
      </c>
      <c r="AA47" s="8"/>
      <c r="AB47" s="1"/>
      <c r="AC47" s="26">
        <f t="shared" si="33"/>
        <v>45862</v>
      </c>
      <c r="AD47" s="8">
        <f>AD46-AA46</f>
        <v>0</v>
      </c>
      <c r="AE47" s="1"/>
      <c r="AF47" s="1"/>
      <c r="AG47" s="1"/>
    </row>
    <row r="48" spans="2:62" ht="15.75" thickBot="1" x14ac:dyDescent="0.3">
      <c r="B48" s="3" t="str">
        <f>B17</f>
        <v>Q4-25</v>
      </c>
      <c r="C48" s="49"/>
      <c r="D48" s="1"/>
      <c r="E48" s="3" t="str">
        <f>B17</f>
        <v>Q4-25</v>
      </c>
      <c r="F48" s="7"/>
      <c r="G48" s="1"/>
      <c r="H48" s="2" t="str">
        <f t="shared" si="34"/>
        <v>Q4/Q126</v>
      </c>
      <c r="I48" s="7"/>
      <c r="J48" s="1"/>
      <c r="K48" s="3" t="str">
        <f>B17</f>
        <v>Q4-25</v>
      </c>
      <c r="L48" s="7"/>
      <c r="M48" s="1"/>
      <c r="N48" s="2" t="str">
        <f t="shared" si="35"/>
        <v>Q4/Q126</v>
      </c>
      <c r="O48" s="7"/>
      <c r="P48" s="1"/>
      <c r="Q48" s="2" t="str">
        <f t="shared" si="36"/>
        <v>Q4/Q126</v>
      </c>
      <c r="R48" s="7"/>
      <c r="T48" s="20" t="str">
        <f>B17</f>
        <v>Q4-25</v>
      </c>
      <c r="U48" s="7"/>
      <c r="V48" s="1"/>
      <c r="W48" s="20" t="str">
        <f>B17</f>
        <v>Q4-25</v>
      </c>
      <c r="X48" s="7"/>
      <c r="Y48" s="1"/>
      <c r="Z48" s="2" t="str">
        <f t="shared" si="32"/>
        <v>Aug/Sep</v>
      </c>
      <c r="AA48" s="49"/>
      <c r="AB48" s="1"/>
      <c r="AC48" s="26">
        <f t="shared" si="33"/>
        <v>45894</v>
      </c>
      <c r="AD48" s="8">
        <f>AD47-AA47</f>
        <v>0</v>
      </c>
      <c r="AE48" s="1"/>
      <c r="AF48" s="1"/>
      <c r="AG48" s="1"/>
    </row>
    <row r="49" spans="2:33" ht="15.75" thickBot="1" x14ac:dyDescent="0.3">
      <c r="B49" s="51" t="s">
        <v>34</v>
      </c>
      <c r="C49" s="53"/>
      <c r="D49" s="1"/>
      <c r="E49" s="51" t="s">
        <v>35</v>
      </c>
      <c r="F49" s="53"/>
      <c r="G49" s="1"/>
      <c r="H49" s="51" t="s">
        <v>27</v>
      </c>
      <c r="I49" s="53"/>
      <c r="J49" s="1"/>
      <c r="K49" s="51" t="s">
        <v>35</v>
      </c>
      <c r="L49" s="53"/>
      <c r="M49" s="1"/>
      <c r="N49" s="51" t="s">
        <v>27</v>
      </c>
      <c r="O49" s="53"/>
      <c r="P49" s="1"/>
      <c r="Q49" s="51" t="s">
        <v>27</v>
      </c>
      <c r="R49" s="53"/>
      <c r="T49" s="51" t="s">
        <v>27</v>
      </c>
      <c r="U49" s="53"/>
      <c r="V49" s="1"/>
      <c r="W49" s="51" t="s">
        <v>27</v>
      </c>
      <c r="X49" s="53"/>
      <c r="Y49" s="1"/>
      <c r="Z49" s="20" t="str">
        <f>E33</f>
        <v>Q2/Q3</v>
      </c>
      <c r="AA49" s="8"/>
      <c r="AB49" s="1"/>
      <c r="AC49" s="26">
        <f t="shared" si="33"/>
        <v>45925</v>
      </c>
      <c r="AD49" s="8">
        <f>AD48-AA48</f>
        <v>0</v>
      </c>
      <c r="AE49" s="1"/>
      <c r="AF49" s="1"/>
      <c r="AG49" s="1"/>
    </row>
    <row r="50" spans="2:33" ht="15.75" thickBot="1" x14ac:dyDescent="0.3">
      <c r="B50" s="54"/>
      <c r="C50" s="55"/>
      <c r="D50" s="13"/>
      <c r="E50" s="57"/>
      <c r="F50" s="58"/>
      <c r="G50" s="1"/>
      <c r="H50" s="57"/>
      <c r="I50" s="58"/>
      <c r="J50" s="1"/>
      <c r="K50" s="54"/>
      <c r="L50" s="55"/>
      <c r="M50" s="1"/>
      <c r="N50" s="54"/>
      <c r="O50" s="55"/>
      <c r="P50" s="1"/>
      <c r="Q50" s="54"/>
      <c r="R50" s="55"/>
      <c r="S50" s="1"/>
      <c r="T50" s="54"/>
      <c r="U50" s="55"/>
      <c r="V50" s="1"/>
      <c r="W50" s="54"/>
      <c r="X50" s="55"/>
      <c r="Y50" s="1"/>
      <c r="Z50" s="20" t="str">
        <f t="shared" ref="Z50:Z51" si="37">E34</f>
        <v>Q3/Q4</v>
      </c>
      <c r="AA50" s="49"/>
      <c r="AB50" s="1"/>
      <c r="AC50" s="20" t="str">
        <f>B33</f>
        <v>Q2-25</v>
      </c>
      <c r="AD50" s="7">
        <f>AVERAGE(AD45:AD47)</f>
        <v>0</v>
      </c>
      <c r="AE50" s="1"/>
      <c r="AF50" s="1"/>
      <c r="AG50" s="1"/>
    </row>
    <row r="51" spans="2:33" ht="15.75" thickBot="1" x14ac:dyDescent="0.3"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20" t="str">
        <f t="shared" si="37"/>
        <v>Q4/Q126</v>
      </c>
      <c r="AA51" s="8"/>
      <c r="AB51" s="16"/>
      <c r="AC51" s="20"/>
      <c r="AD51" s="8"/>
      <c r="AE51" s="1"/>
      <c r="AF51" s="1"/>
      <c r="AG51" s="1"/>
    </row>
    <row r="52" spans="2:33" ht="17.25" customHeight="1" thickBot="1" x14ac:dyDescent="0.3">
      <c r="B52" s="16"/>
      <c r="C52" s="16"/>
      <c r="D52" s="16"/>
      <c r="E52" s="16"/>
      <c r="F52" s="50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51" t="s">
        <v>27</v>
      </c>
      <c r="AA52" s="53"/>
      <c r="AB52" s="16"/>
      <c r="AC52" s="51" t="s">
        <v>27</v>
      </c>
      <c r="AD52" s="53"/>
      <c r="AE52" s="1"/>
      <c r="AF52" s="1"/>
      <c r="AG52" s="1"/>
    </row>
    <row r="53" spans="2:33" ht="17.25" customHeight="1" thickBot="1" x14ac:dyDescent="0.3">
      <c r="B53" s="16"/>
      <c r="C53" s="16"/>
      <c r="D53" s="1"/>
      <c r="E53" s="16"/>
      <c r="F53" s="50"/>
      <c r="G53" s="1"/>
      <c r="H53" s="16"/>
      <c r="I53" s="16"/>
      <c r="J53" s="1"/>
      <c r="K53" s="1"/>
      <c r="L53" s="16"/>
      <c r="M53" s="1"/>
      <c r="N53" s="16"/>
      <c r="O53" s="16"/>
      <c r="P53" s="1"/>
      <c r="Q53" s="16"/>
      <c r="R53" s="16"/>
      <c r="T53" s="16"/>
      <c r="U53" s="16"/>
      <c r="V53" s="1"/>
      <c r="W53" s="16"/>
      <c r="X53" s="16"/>
      <c r="Y53" s="1"/>
      <c r="Z53" s="54"/>
      <c r="AA53" s="55"/>
      <c r="AB53" s="1"/>
      <c r="AC53" s="54"/>
      <c r="AD53" s="55"/>
      <c r="AE53" s="1"/>
      <c r="AF53" s="1"/>
      <c r="AG53" s="1"/>
    </row>
    <row r="54" spans="2:33" ht="17.25" customHeight="1" x14ac:dyDescent="0.25">
      <c r="B54" s="16"/>
      <c r="C54" s="16"/>
      <c r="D54" s="1"/>
      <c r="E54" s="16"/>
      <c r="F54" s="50"/>
      <c r="G54" s="1"/>
      <c r="H54" s="16"/>
      <c r="I54" s="16"/>
      <c r="J54" s="1"/>
      <c r="K54" s="1"/>
      <c r="L54" s="16"/>
      <c r="M54" s="1"/>
      <c r="N54" s="16"/>
      <c r="O54" s="16"/>
      <c r="P54" s="1"/>
      <c r="Q54" s="16"/>
      <c r="R54" s="16"/>
      <c r="T54" s="16"/>
      <c r="U54" s="16"/>
      <c r="V54" s="1"/>
      <c r="W54" s="16"/>
      <c r="X54" s="16"/>
      <c r="Y54" s="1"/>
      <c r="AB54" s="16"/>
      <c r="AC54" s="16"/>
      <c r="AD54" s="16"/>
      <c r="AE54" s="1"/>
      <c r="AF54" s="1"/>
      <c r="AG54" s="1"/>
    </row>
    <row r="55" spans="2:33" ht="17.25" customHeight="1" x14ac:dyDescent="0.25">
      <c r="B55" s="16"/>
      <c r="C55" s="16"/>
      <c r="D55" s="1"/>
      <c r="E55" s="16"/>
      <c r="F55" s="50"/>
      <c r="G55" s="1"/>
      <c r="H55" s="16"/>
      <c r="I55" s="16"/>
      <c r="J55" s="1"/>
      <c r="K55" s="1"/>
      <c r="L55" s="16"/>
      <c r="M55" s="1"/>
      <c r="N55" s="16"/>
      <c r="O55" s="16"/>
      <c r="P55" s="1"/>
      <c r="Q55" s="16"/>
      <c r="R55" s="16"/>
      <c r="T55" s="16"/>
      <c r="U55" s="16"/>
      <c r="V55" s="1"/>
      <c r="W55" s="16"/>
      <c r="X55" s="16"/>
      <c r="Y55" s="1"/>
      <c r="AB55" s="16"/>
      <c r="AC55" s="16"/>
      <c r="AD55" s="1"/>
      <c r="AE55" s="1"/>
      <c r="AG55" s="1"/>
    </row>
    <row r="56" spans="2:33" ht="18.75" customHeight="1" x14ac:dyDescent="0.25">
      <c r="B56" s="4"/>
      <c r="F56" s="50"/>
      <c r="K56" s="1"/>
      <c r="AA56" s="16"/>
      <c r="AB56" s="16"/>
      <c r="AC56" s="16"/>
      <c r="AD56" s="1"/>
    </row>
    <row r="57" spans="2:33" ht="18.75" customHeight="1" x14ac:dyDescent="0.25">
      <c r="B57" s="4"/>
      <c r="F57" s="50"/>
      <c r="K57" s="1"/>
      <c r="AA57" s="16"/>
      <c r="AB57" s="16"/>
      <c r="AC57" s="16"/>
      <c r="AD57" s="1"/>
    </row>
    <row r="58" spans="2:33" x14ac:dyDescent="0.25">
      <c r="F58" s="50"/>
      <c r="K58" s="1"/>
      <c r="AA58" s="16"/>
      <c r="AB58" s="16"/>
      <c r="AC58" s="16"/>
      <c r="AD58" s="1"/>
    </row>
    <row r="59" spans="2:33" ht="15.75" thickBot="1" x14ac:dyDescent="0.3">
      <c r="B59" s="36" t="s">
        <v>24</v>
      </c>
      <c r="AA59" s="16"/>
      <c r="AB59" s="16"/>
      <c r="AC59" s="16"/>
      <c r="AF59" s="14">
        <v>69.53</v>
      </c>
    </row>
    <row r="60" spans="2:33" ht="15.75" thickBot="1" x14ac:dyDescent="0.3">
      <c r="B60" s="51" t="s">
        <v>5</v>
      </c>
      <c r="C60" s="52"/>
      <c r="D60" s="1"/>
      <c r="E60" s="51" t="s">
        <v>6</v>
      </c>
      <c r="F60" s="53"/>
      <c r="G60" s="1"/>
      <c r="H60" s="51" t="s">
        <v>7</v>
      </c>
      <c r="I60" s="52"/>
      <c r="J60" s="1"/>
      <c r="K60" s="51" t="s">
        <v>8</v>
      </c>
      <c r="L60" s="52"/>
      <c r="M60" s="1"/>
      <c r="N60" s="51" t="s">
        <v>9</v>
      </c>
      <c r="O60" s="52"/>
      <c r="P60" s="1"/>
      <c r="Q60" s="51" t="s">
        <v>10</v>
      </c>
      <c r="R60" s="52"/>
      <c r="S60" s="1"/>
      <c r="T60" s="51" t="s">
        <v>11</v>
      </c>
      <c r="U60" s="52"/>
      <c r="V60" s="1"/>
      <c r="W60" s="51" t="s">
        <v>12</v>
      </c>
      <c r="X60" s="52"/>
      <c r="Y60" s="1"/>
      <c r="Z60" s="51" t="s">
        <v>13</v>
      </c>
      <c r="AA60" s="52"/>
      <c r="AB60" s="1"/>
      <c r="AC60" s="51" t="s">
        <v>14</v>
      </c>
      <c r="AD60" s="52"/>
      <c r="AF60" s="1">
        <v>69.03</v>
      </c>
    </row>
    <row r="61" spans="2:33" ht="15.75" thickBot="1" x14ac:dyDescent="0.3">
      <c r="B61" s="51" t="s">
        <v>4</v>
      </c>
      <c r="C61" s="53"/>
      <c r="D61" s="1"/>
      <c r="E61" s="51" t="s">
        <v>4</v>
      </c>
      <c r="F61" s="53"/>
      <c r="G61" s="1"/>
      <c r="H61" s="51" t="s">
        <v>4</v>
      </c>
      <c r="I61" s="53"/>
      <c r="J61" s="1"/>
      <c r="K61" s="51" t="s">
        <v>4</v>
      </c>
      <c r="L61" s="53"/>
      <c r="M61" s="1"/>
      <c r="N61" s="51" t="s">
        <v>4</v>
      </c>
      <c r="O61" s="53"/>
      <c r="P61" s="1"/>
      <c r="Q61" s="51" t="s">
        <v>4</v>
      </c>
      <c r="R61" s="53"/>
      <c r="S61" s="1"/>
      <c r="T61" s="51" t="s">
        <v>4</v>
      </c>
      <c r="U61" s="53"/>
      <c r="V61" s="1"/>
      <c r="W61" s="51" t="s">
        <v>4</v>
      </c>
      <c r="X61" s="53"/>
      <c r="Y61" s="1"/>
      <c r="Z61" s="51" t="s">
        <v>4</v>
      </c>
      <c r="AA61" s="53"/>
      <c r="AB61" s="1"/>
      <c r="AC61" s="51" t="s">
        <v>4</v>
      </c>
      <c r="AD61" s="53"/>
      <c r="AF61" s="13">
        <v>68.55</v>
      </c>
    </row>
    <row r="62" spans="2:33" ht="15.75" thickBot="1" x14ac:dyDescent="0.3">
      <c r="B62" s="57">
        <v>718</v>
      </c>
      <c r="C62" s="58"/>
      <c r="D62" s="1"/>
      <c r="E62" s="57">
        <v>10</v>
      </c>
      <c r="F62" s="58"/>
      <c r="G62" s="1"/>
      <c r="H62" s="57">
        <v>0</v>
      </c>
      <c r="I62" s="58"/>
      <c r="J62" s="1"/>
      <c r="K62" s="54">
        <v>346</v>
      </c>
      <c r="L62" s="55"/>
      <c r="M62" s="1"/>
      <c r="N62" s="54"/>
      <c r="O62" s="55"/>
      <c r="P62" s="1"/>
      <c r="Q62" s="54">
        <v>18</v>
      </c>
      <c r="R62" s="55"/>
      <c r="S62" s="1"/>
      <c r="T62" s="54">
        <v>18</v>
      </c>
      <c r="U62" s="55"/>
      <c r="V62" s="1"/>
      <c r="W62" s="54"/>
      <c r="X62" s="55"/>
      <c r="Y62" s="1"/>
      <c r="Z62" s="54">
        <v>32</v>
      </c>
      <c r="AA62" s="55"/>
      <c r="AB62" s="1"/>
      <c r="AC62" s="54"/>
      <c r="AD62" s="55"/>
      <c r="AE62" s="1"/>
      <c r="AF62" s="1">
        <v>68.11</v>
      </c>
      <c r="AG62" s="1"/>
    </row>
    <row r="63" spans="2:33" x14ac:dyDescent="0.25"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  <c r="AC63" s="16"/>
      <c r="AD63" s="16"/>
      <c r="AF63" s="14">
        <v>67.73</v>
      </c>
    </row>
    <row r="64" spans="2:33" x14ac:dyDescent="0.25"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  <c r="AA64" s="16"/>
      <c r="AB64" s="16"/>
      <c r="AC64" s="16"/>
      <c r="AD64" s="16"/>
      <c r="AF64" s="14">
        <v>67.400000000000006</v>
      </c>
    </row>
    <row r="65" spans="2:32" x14ac:dyDescent="0.25">
      <c r="AF65" s="1">
        <v>67.12</v>
      </c>
    </row>
    <row r="66" spans="2:32" x14ac:dyDescent="0.25">
      <c r="AF66" s="1">
        <v>66.89</v>
      </c>
    </row>
    <row r="67" spans="2:32" ht="15.75" thickBot="1" x14ac:dyDescent="0.3">
      <c r="B67" s="36" t="s">
        <v>25</v>
      </c>
      <c r="K67" s="1"/>
      <c r="L67" s="1"/>
      <c r="M67" s="1"/>
      <c r="N67" s="1"/>
      <c r="AF67" s="1">
        <v>66.680000000000007</v>
      </c>
    </row>
    <row r="68" spans="2:32" ht="15.75" thickBot="1" x14ac:dyDescent="0.3">
      <c r="B68" s="51" t="s">
        <v>0</v>
      </c>
      <c r="C68" s="52"/>
      <c r="E68" s="51" t="s">
        <v>18</v>
      </c>
      <c r="F68" s="52"/>
      <c r="H68" s="51" t="s">
        <v>17</v>
      </c>
      <c r="I68" s="52"/>
      <c r="K68" s="51" t="s">
        <v>20</v>
      </c>
      <c r="L68" s="52"/>
      <c r="N68" s="51" t="s">
        <v>21</v>
      </c>
      <c r="O68" s="52"/>
      <c r="Q68" s="51" t="s">
        <v>22</v>
      </c>
      <c r="R68" s="52"/>
      <c r="T68" s="51" t="s">
        <v>19</v>
      </c>
      <c r="U68" s="52"/>
      <c r="W68" s="51" t="s">
        <v>15</v>
      </c>
      <c r="X68" s="52"/>
      <c r="Z68" s="51" t="s">
        <v>16</v>
      </c>
      <c r="AA68" s="52"/>
    </row>
    <row r="69" spans="2:32" ht="15.75" thickBot="1" x14ac:dyDescent="0.3">
      <c r="B69" s="51" t="s">
        <v>4</v>
      </c>
      <c r="C69" s="52"/>
      <c r="E69" s="51" t="s">
        <v>4</v>
      </c>
      <c r="F69" s="53"/>
      <c r="H69" s="51" t="s">
        <v>4</v>
      </c>
      <c r="I69" s="53"/>
      <c r="K69" s="51" t="s">
        <v>4</v>
      </c>
      <c r="L69" s="53"/>
      <c r="N69" s="51" t="s">
        <v>4</v>
      </c>
      <c r="O69" s="53"/>
      <c r="Q69" s="51" t="s">
        <v>4</v>
      </c>
      <c r="R69" s="53"/>
      <c r="T69" s="51" t="s">
        <v>4</v>
      </c>
      <c r="U69" s="53"/>
      <c r="W69" s="51" t="s">
        <v>4</v>
      </c>
      <c r="X69" s="53"/>
      <c r="Z69" s="51" t="s">
        <v>4</v>
      </c>
      <c r="AA69" s="53"/>
    </row>
    <row r="70" spans="2:32" ht="15.75" thickBot="1" x14ac:dyDescent="0.3">
      <c r="B70" s="54">
        <v>289</v>
      </c>
      <c r="C70" s="55"/>
      <c r="D70" s="1"/>
      <c r="E70" s="57">
        <v>651</v>
      </c>
      <c r="F70" s="58"/>
      <c r="G70" s="1"/>
      <c r="H70" s="57">
        <v>255</v>
      </c>
      <c r="I70" s="58"/>
      <c r="J70" s="1"/>
      <c r="K70" s="57">
        <v>1347</v>
      </c>
      <c r="L70" s="58"/>
      <c r="M70" s="1"/>
      <c r="N70" s="54">
        <v>277</v>
      </c>
      <c r="O70" s="55"/>
      <c r="P70" s="1"/>
      <c r="Q70" s="54">
        <v>877</v>
      </c>
      <c r="R70" s="55"/>
      <c r="S70" s="1"/>
      <c r="T70" s="54">
        <v>52</v>
      </c>
      <c r="U70" s="55"/>
      <c r="V70" s="1"/>
      <c r="W70" s="54">
        <v>147</v>
      </c>
      <c r="X70" s="55"/>
      <c r="Y70" s="1"/>
      <c r="Z70" s="54">
        <v>203</v>
      </c>
      <c r="AA70" s="55"/>
      <c r="AB70" s="1"/>
      <c r="AC70" s="54"/>
      <c r="AD70" s="55"/>
    </row>
    <row r="86" spans="13:13" x14ac:dyDescent="0.25">
      <c r="M86" s="13"/>
    </row>
  </sheetData>
  <mergeCells count="198">
    <mergeCell ref="AF23:AG23"/>
    <mergeCell ref="AF36:AG36"/>
    <mergeCell ref="AF37:AG37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E39:F39"/>
    <mergeCell ref="H39:I39"/>
    <mergeCell ref="K39:L39"/>
    <mergeCell ref="N39:O39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  <mergeCell ref="Z21:AA21"/>
    <mergeCell ref="AF18:AG18"/>
    <mergeCell ref="AF19:AG19"/>
    <mergeCell ref="AF20:AG20"/>
    <mergeCell ref="AC39:AD39"/>
    <mergeCell ref="Z23:AA23"/>
    <mergeCell ref="AC23:AD23"/>
    <mergeCell ref="Q19:R19"/>
    <mergeCell ref="Q20:R20"/>
    <mergeCell ref="Q21:R21"/>
    <mergeCell ref="T5:U5"/>
    <mergeCell ref="T18:U18"/>
    <mergeCell ref="T19:U19"/>
    <mergeCell ref="T20:U20"/>
    <mergeCell ref="T21:U21"/>
    <mergeCell ref="W19:X19"/>
    <mergeCell ref="W20:X20"/>
    <mergeCell ref="W21:X21"/>
    <mergeCell ref="W39:X39"/>
    <mergeCell ref="Q38:R38"/>
    <mergeCell ref="AC38:AD38"/>
    <mergeCell ref="Z36:AA36"/>
    <mergeCell ref="AC36:AD36"/>
    <mergeCell ref="AC37:AD37"/>
    <mergeCell ref="Z38:AA38"/>
    <mergeCell ref="Q39:R39"/>
    <mergeCell ref="T38:U38"/>
    <mergeCell ref="W38:X38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T39:U39"/>
    <mergeCell ref="N49:O49"/>
    <mergeCell ref="Q49:R49"/>
    <mergeCell ref="B60:C60"/>
    <mergeCell ref="E60:F60"/>
    <mergeCell ref="H60:I60"/>
    <mergeCell ref="B69:C69"/>
    <mergeCell ref="E69:F69"/>
    <mergeCell ref="H69:I69"/>
    <mergeCell ref="K69:L6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T49:U49"/>
    <mergeCell ref="H62:I62"/>
    <mergeCell ref="K62:L62"/>
    <mergeCell ref="N62:O62"/>
    <mergeCell ref="Q62:R62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W60:X60"/>
    <mergeCell ref="Z60:AA60"/>
    <mergeCell ref="W49:X49"/>
    <mergeCell ref="W50:X50"/>
    <mergeCell ref="T61:U61"/>
    <mergeCell ref="W61:X61"/>
    <mergeCell ref="Z53:AA53"/>
    <mergeCell ref="Z52:AA52"/>
    <mergeCell ref="T50:U5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2025-03-11T20:17:51Z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