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674" documentId="8_{B1C8EF78-B320-4E16-AB4C-570B303220D8}" xr6:coauthVersionLast="47" xr6:coauthVersionMax="47" xr10:uidLastSave="{BB2F0172-3ACC-4902-B956-C4262A3E3B65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I15" i="1"/>
  <c r="K6" i="1"/>
  <c r="K7" i="1"/>
  <c r="K8" i="1"/>
  <c r="K9" i="1"/>
  <c r="K10" i="1"/>
  <c r="K11" i="1"/>
  <c r="K12" i="1"/>
  <c r="K13" i="1"/>
  <c r="K14" i="1"/>
  <c r="K15" i="1"/>
  <c r="K16" i="1"/>
  <c r="K17" i="1"/>
  <c r="F10" i="1"/>
  <c r="F9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C25" i="1" l="1"/>
  <c r="O25" i="1" s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24" i="1"/>
  <c r="E10" i="1"/>
  <c r="AC44" i="1"/>
  <c r="AC45" i="1"/>
  <c r="AC46" i="1"/>
  <c r="AC47" i="1"/>
  <c r="AC48" i="1"/>
  <c r="AC43" i="1"/>
  <c r="AG43" i="1"/>
  <c r="AG50" i="1" s="1"/>
  <c r="L33" i="1" l="1"/>
  <c r="AG46" i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O24" i="1" s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l="1"/>
  <c r="C33" i="1"/>
  <c r="O26" i="1"/>
  <c r="O33" i="1" s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C29" i="1" l="1"/>
  <c r="O29" i="1" s="1"/>
  <c r="O28" i="1"/>
  <c r="O34" i="1" l="1"/>
  <c r="C34" i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<sst xmlns="http://schemas.openxmlformats.org/spreadsheetml/2006/main" count="152" uniqueCount="54">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</sst>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J40" sqref="AJ4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45847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-1.61</v>
      </c>
      <c r="D6" s="1"/>
      <c r="E6" s="8" t="s">
        <v>49</v>
      </c>
      <c r="F6" s="7">
        <v>68.930000000000007</v>
      </c>
      <c r="G6" s="1"/>
      <c r="H6" s="24">
        <f t="shared" ref="H6:H14" si="0">B6</f>
        <v>45862</v>
      </c>
      <c r="I6" s="7">
        <v>-2.33</v>
      </c>
      <c r="K6" s="24">
        <f t="shared" ref="K6:K11" si="1">B6</f>
        <v>45862</v>
      </c>
      <c r="L6" s="7">
        <v>7.51</v>
      </c>
      <c r="N6" s="2" t="str">
        <f>E24</f>
        <v>Jul/Aug</v>
      </c>
      <c r="O6" s="7">
        <v>18</v>
      </c>
      <c r="Q6" s="24">
        <f>B6</f>
        <v>45862</v>
      </c>
      <c r="R6" s="7">
        <v>10.17</v>
      </c>
      <c r="T6" s="2" t="str">
        <f>E24</f>
        <v>Jul/Aug</v>
      </c>
      <c r="U6" s="7">
        <v>6</v>
      </c>
      <c r="W6" s="2" t="str">
        <f>E24</f>
        <v>Jul/Aug</v>
      </c>
      <c r="X6" s="7">
        <v>-2</v>
      </c>
      <c r="Z6" s="24">
        <f>B6</f>
        <v>45862</v>
      </c>
      <c r="AA6" s="7">
        <v>16.89</v>
      </c>
      <c r="AC6" s="24">
        <f>B6</f>
        <v>45862</v>
      </c>
      <c r="AD6" s="7">
        <v>-11.25</v>
      </c>
      <c r="AF6" s="24">
        <f>B6</f>
        <v>45862</v>
      </c>
      <c r="AG6" s="7">
        <v>-3.31</v>
      </c>
      <c r="AI6" s="14" t="str">
        <f>E24</f>
        <v>Jul/Aug</v>
      </c>
      <c r="AJ6" s="7">
        <v>9.25</v>
      </c>
    </row>
    <row r="7" spans="1:36" ht="15.75" thickBot="1" x14ac:dyDescent="0.3">
      <c r="B7" s="43">
        <v>45893</v>
      </c>
      <c r="C7" s="44">
        <v>-1.8</v>
      </c>
      <c r="D7" s="1"/>
      <c r="E7" s="3" t="s">
        <v>52</v>
      </c>
      <c r="F7" s="7">
        <v>68.02</v>
      </c>
      <c r="G7" s="1"/>
      <c r="H7" s="28">
        <f>B7</f>
        <v>45893</v>
      </c>
      <c r="I7" s="6">
        <v>-2.4</v>
      </c>
      <c r="K7" s="27">
        <f>B7</f>
        <v>45893</v>
      </c>
      <c r="L7" s="6">
        <v>5.85</v>
      </c>
      <c r="N7" s="17" t="str">
        <f>E25</f>
        <v>Aug/Sep</v>
      </c>
      <c r="O7" s="6">
        <v>8.5</v>
      </c>
      <c r="Q7" s="25">
        <f>B7</f>
        <v>45893</v>
      </c>
      <c r="R7" s="6">
        <v>10.4</v>
      </c>
      <c r="T7" s="17" t="str">
        <f>E25</f>
        <v>Aug/Sep</v>
      </c>
      <c r="U7" s="6">
        <v>4.75</v>
      </c>
      <c r="W7" s="18" t="str">
        <f>E25</f>
        <v>Aug/Sep</v>
      </c>
      <c r="X7" s="6">
        <v>4</v>
      </c>
      <c r="Z7" s="26">
        <f>B7</f>
        <v>45893</v>
      </c>
      <c r="AA7" s="6">
        <v>28.89</v>
      </c>
      <c r="AC7" s="26">
        <f>B7</f>
        <v>45893</v>
      </c>
      <c r="AD7" s="6">
        <v>0</v>
      </c>
      <c r="AF7" s="25">
        <f t="shared" ref="AF7:AF17" si="2">B7</f>
        <v>45893</v>
      </c>
      <c r="AG7" s="6">
        <v>-1.8</v>
      </c>
      <c r="AI7" s="52" t="str">
        <f t="shared" ref="AI7:AI17" si="3">E25</f>
        <v>Aug/Sep</v>
      </c>
      <c r="AJ7" s="6">
        <v>11.25</v>
      </c>
    </row>
    <row r="8" spans="1:36" ht="15.75" thickBot="1" x14ac:dyDescent="0.3">
      <c r="B8" s="42">
        <v>45924</v>
      </c>
      <c r="C8" s="7">
        <v>-2.68</v>
      </c>
      <c r="D8" s="1"/>
      <c r="E8" s="55" t="s">
        <v>3</v>
      </c>
      <c r="F8" s="57"/>
      <c r="G8" s="1"/>
      <c r="H8" s="24">
        <f t="shared" si="0"/>
        <v>45924</v>
      </c>
      <c r="I8" s="7">
        <v>-2.65</v>
      </c>
      <c r="K8" s="24">
        <f>B8</f>
        <v>45924</v>
      </c>
      <c r="L8" s="7">
        <v>5.41</v>
      </c>
      <c r="N8" s="2" t="str">
        <f>E26</f>
        <v>Sep/Oct</v>
      </c>
      <c r="O8" s="7">
        <v>5.75</v>
      </c>
      <c r="Q8" s="24">
        <f>B8</f>
        <v>45924</v>
      </c>
      <c r="R8" s="7">
        <v>10.55</v>
      </c>
      <c r="T8" s="2" t="str">
        <f>E26</f>
        <v>Sep/Oct</v>
      </c>
      <c r="U8" s="7">
        <v>4.75</v>
      </c>
      <c r="W8" s="2" t="str">
        <f>E26</f>
        <v>Sep/Oct</v>
      </c>
      <c r="X8" s="7">
        <v>6.5</v>
      </c>
      <c r="Z8" s="24">
        <f t="shared" ref="Z8:Z17" si="4">B8</f>
        <v>45924</v>
      </c>
      <c r="AA8" s="7">
        <v>32.64</v>
      </c>
      <c r="AC8" s="24">
        <f t="shared" ref="AC8:AC17" si="5">B8</f>
        <v>45924</v>
      </c>
      <c r="AD8" s="7">
        <v>7.25</v>
      </c>
      <c r="AF8" s="24">
        <f t="shared" si="2"/>
        <v>45924</v>
      </c>
      <c r="AG8" s="7">
        <v>-1.54</v>
      </c>
      <c r="AI8" s="14" t="str">
        <f t="shared" si="3"/>
        <v>Sep/Oct</v>
      </c>
      <c r="AJ8" s="7">
        <v>11</v>
      </c>
    </row>
    <row r="9" spans="1:36" ht="15.75" thickBot="1" x14ac:dyDescent="0.3">
      <c r="B9" s="43">
        <v>45954</v>
      </c>
      <c r="C9" s="44">
        <v>-3.79</v>
      </c>
      <c r="D9" s="1"/>
      <c r="E9" s="8" t="str">
        <f>E6</f>
        <v>Aug</v>
      </c>
      <c r="F9" s="9">
        <f>F6-68.94</f>
        <v>-9.9999999999909051E-3</v>
      </c>
      <c r="G9" s="1"/>
      <c r="H9" s="25">
        <f t="shared" si="0"/>
        <v>45954</v>
      </c>
      <c r="I9" s="44">
        <v>-2.93</v>
      </c>
      <c r="K9" s="25">
        <f>B9</f>
        <v>45954</v>
      </c>
      <c r="L9" s="44">
        <v>5.12</v>
      </c>
      <c r="N9" s="23" t="str">
        <f t="shared" ref="N9:N13" si="6">E27</f>
        <v>Oct/Nov</v>
      </c>
      <c r="O9" s="44">
        <v>4.75</v>
      </c>
      <c r="Q9" s="25">
        <f t="shared" ref="Q9:Q14" si="7">B9</f>
        <v>45954</v>
      </c>
      <c r="R9" s="44">
        <v>10.41</v>
      </c>
      <c r="T9" s="23" t="str">
        <f t="shared" ref="T9:T14" si="8">E27</f>
        <v>Oct/Nov</v>
      </c>
      <c r="U9" s="44">
        <v>4.5</v>
      </c>
      <c r="W9" s="23" t="str">
        <f>E27</f>
        <v>Oct/Nov</v>
      </c>
      <c r="X9" s="44">
        <v>6.25</v>
      </c>
      <c r="Z9" s="25">
        <f t="shared" si="4"/>
        <v>45954</v>
      </c>
      <c r="AA9" s="44">
        <v>33.64</v>
      </c>
      <c r="AC9" s="25">
        <f t="shared" si="5"/>
        <v>45954</v>
      </c>
      <c r="AD9" s="44">
        <v>11.75</v>
      </c>
      <c r="AF9" s="25">
        <f t="shared" si="2"/>
        <v>45954</v>
      </c>
      <c r="AG9" s="44">
        <v>-1.94</v>
      </c>
      <c r="AI9" s="52" t="str">
        <f t="shared" si="3"/>
        <v>Oct/Nov</v>
      </c>
      <c r="AJ9" s="44">
        <v>7.75</v>
      </c>
    </row>
    <row r="10" spans="1:36" ht="15.75" thickBot="1" x14ac:dyDescent="0.3">
      <c r="B10" s="42">
        <v>45985</v>
      </c>
      <c r="C10" s="7">
        <v>-4.6500000000000004</v>
      </c>
      <c r="D10" s="1"/>
      <c r="E10" s="8" t="str">
        <f>E7</f>
        <v>Sep</v>
      </c>
      <c r="F10" s="31">
        <f>F7-68.1</f>
        <v>-7.9999999999998295E-2</v>
      </c>
      <c r="G10" s="1"/>
      <c r="H10" s="24">
        <f t="shared" si="0"/>
        <v>45985</v>
      </c>
      <c r="I10" s="7">
        <v>-3.1</v>
      </c>
      <c r="K10" s="24">
        <f t="shared" si="1"/>
        <v>45985</v>
      </c>
      <c r="L10" s="7">
        <v>4.72</v>
      </c>
      <c r="N10" s="2" t="str">
        <f t="shared" si="6"/>
        <v>Nov/Dec</v>
      </c>
      <c r="O10" s="7">
        <v>3.75</v>
      </c>
      <c r="Q10" s="24">
        <f t="shared" si="7"/>
        <v>45985</v>
      </c>
      <c r="R10" s="7">
        <v>10.050000000000001</v>
      </c>
      <c r="T10" s="2" t="str">
        <f t="shared" si="8"/>
        <v>Nov/Dec</v>
      </c>
      <c r="U10" s="7">
        <v>4</v>
      </c>
      <c r="W10" s="2" t="str">
        <f t="shared" ref="W10:W14" si="9">E28</f>
        <v>Nov/Dec</v>
      </c>
      <c r="X10" s="7">
        <v>5</v>
      </c>
      <c r="Z10" s="24">
        <f t="shared" si="4"/>
        <v>45985</v>
      </c>
      <c r="AA10" s="7">
        <v>33.89</v>
      </c>
      <c r="AC10" s="24">
        <f t="shared" si="5"/>
        <v>45985</v>
      </c>
      <c r="AD10" s="7">
        <v>13.25</v>
      </c>
      <c r="AF10" s="24">
        <f t="shared" si="2"/>
        <v>45985</v>
      </c>
      <c r="AG10" s="7">
        <v>-2.56</v>
      </c>
      <c r="AI10" s="14" t="str">
        <f t="shared" si="3"/>
        <v>Nov/Dec</v>
      </c>
      <c r="AJ10" s="7">
        <v>5.75</v>
      </c>
    </row>
    <row r="11" spans="1:36" ht="15.75" thickBot="1" x14ac:dyDescent="0.3">
      <c r="B11" s="43">
        <v>46016</v>
      </c>
      <c r="C11" s="44">
        <v>-5.35</v>
      </c>
      <c r="D11" s="1"/>
      <c r="E11" s="1"/>
      <c r="F11" s="1"/>
      <c r="G11" s="1"/>
      <c r="H11" s="25">
        <f>B11</f>
        <v>46016</v>
      </c>
      <c r="I11" s="44">
        <v>-3.24</v>
      </c>
      <c r="K11" s="25">
        <f t="shared" si="1"/>
        <v>46016</v>
      </c>
      <c r="L11" s="44">
        <v>4.33</v>
      </c>
      <c r="N11" s="23" t="str">
        <f t="shared" si="6"/>
        <v>Dec/Jan</v>
      </c>
      <c r="O11" s="44">
        <v>2.5</v>
      </c>
      <c r="Q11" s="25">
        <f>B11</f>
        <v>46016</v>
      </c>
      <c r="R11" s="44">
        <v>9.6300000000000008</v>
      </c>
      <c r="T11" s="23" t="str">
        <f t="shared" si="8"/>
        <v>Dec/Jan</v>
      </c>
      <c r="U11" s="44">
        <v>3.25</v>
      </c>
      <c r="W11" s="23" t="str">
        <f t="shared" si="9"/>
        <v>Dec/Jan</v>
      </c>
      <c r="X11" s="44">
        <v>2.5</v>
      </c>
      <c r="Z11" s="25">
        <f t="shared" si="4"/>
        <v>46016</v>
      </c>
      <c r="AA11" s="44">
        <v>33.64</v>
      </c>
      <c r="AC11" s="25">
        <f>B11</f>
        <v>46016</v>
      </c>
      <c r="AD11" s="44">
        <v>14</v>
      </c>
      <c r="AF11" s="25">
        <f t="shared" si="2"/>
        <v>46016</v>
      </c>
      <c r="AG11" s="44">
        <v>-3.14</v>
      </c>
      <c r="AI11" s="52" t="str">
        <f t="shared" si="3"/>
        <v>Dec/Jan</v>
      </c>
      <c r="AJ11" s="44">
        <v>3</v>
      </c>
    </row>
    <row r="12" spans="1:36" ht="15.75" thickBot="1" x14ac:dyDescent="0.3">
      <c r="B12" s="42">
        <v>46047</v>
      </c>
      <c r="C12" s="7">
        <v>-5.7</v>
      </c>
      <c r="D12" s="1"/>
      <c r="F12" s="1"/>
      <c r="G12" s="1"/>
      <c r="H12" s="24">
        <f t="shared" si="0"/>
        <v>46047</v>
      </c>
      <c r="I12" s="7">
        <v>-3.34</v>
      </c>
      <c r="K12" s="24">
        <f t="shared" ref="K12:K16" si="10">B12</f>
        <v>46047</v>
      </c>
      <c r="L12" s="7">
        <v>4.0599999999999996</v>
      </c>
      <c r="N12" s="2" t="str">
        <f t="shared" si="6"/>
        <v>Jan/Feb</v>
      </c>
      <c r="O12" s="7">
        <v>2.25</v>
      </c>
      <c r="Q12" s="24">
        <f t="shared" si="7"/>
        <v>46047</v>
      </c>
      <c r="R12" s="7">
        <v>9.24</v>
      </c>
      <c r="T12" s="2" t="str">
        <f t="shared" si="8"/>
        <v>Jan/Feb</v>
      </c>
      <c r="U12" s="7">
        <v>2.75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32.89</v>
      </c>
      <c r="AC12" s="24">
        <f t="shared" si="5"/>
        <v>46047</v>
      </c>
      <c r="AD12" s="7">
        <v>14.5</v>
      </c>
      <c r="AF12" s="24">
        <f t="shared" si="2"/>
        <v>46047</v>
      </c>
      <c r="AG12" s="7">
        <v>-3.42</v>
      </c>
      <c r="AI12" s="14" t="str">
        <f>E30</f>
        <v>Jan/Feb</v>
      </c>
      <c r="AJ12" s="7">
        <v>0.75</v>
      </c>
    </row>
    <row r="13" spans="1:36" ht="15.75" thickBot="1" x14ac:dyDescent="0.3">
      <c r="B13" s="43">
        <v>46058</v>
      </c>
      <c r="C13" s="44">
        <v>-5.75</v>
      </c>
      <c r="D13" s="1"/>
      <c r="F13" s="12"/>
      <c r="G13" s="1"/>
      <c r="H13" s="25">
        <f t="shared" si="0"/>
        <v>46058</v>
      </c>
      <c r="I13" s="44">
        <v>-3.38</v>
      </c>
      <c r="K13" s="25">
        <f>B13</f>
        <v>46058</v>
      </c>
      <c r="L13" s="44">
        <v>3.78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8.8800000000000008</v>
      </c>
      <c r="T13" s="23" t="str">
        <f t="shared" si="8"/>
        <v>Feb/Mar</v>
      </c>
      <c r="U13" s="44">
        <v>2.5</v>
      </c>
      <c r="W13" s="23" t="str">
        <f>E31</f>
        <v>Feb/Mar</v>
      </c>
      <c r="X13" s="44">
        <v>1</v>
      </c>
      <c r="Z13" s="25">
        <f>B13</f>
        <v>46058</v>
      </c>
      <c r="AA13" s="44">
        <v>32.39</v>
      </c>
      <c r="AC13" s="25">
        <f t="shared" si="5"/>
        <v>46058</v>
      </c>
      <c r="AD13" s="44">
        <v>13.5</v>
      </c>
      <c r="AF13" s="25">
        <f t="shared" si="2"/>
        <v>46058</v>
      </c>
      <c r="AG13" s="44">
        <v>-3.62</v>
      </c>
      <c r="AI13" s="52" t="str">
        <f t="shared" si="3"/>
        <v>Feb/Mar</v>
      </c>
      <c r="AJ13" s="44">
        <v>0</v>
      </c>
    </row>
    <row r="14" spans="1:36" ht="15.75" thickBot="1" x14ac:dyDescent="0.3">
      <c r="B14" s="42">
        <v>46106</v>
      </c>
      <c r="C14" s="7">
        <v>-5.7</v>
      </c>
      <c r="D14" s="1"/>
      <c r="G14" s="1"/>
      <c r="H14" s="24">
        <f t="shared" si="0"/>
        <v>46106</v>
      </c>
      <c r="I14" s="7">
        <v>-3.43</v>
      </c>
      <c r="K14" s="24">
        <f t="shared" si="10"/>
        <v>46106</v>
      </c>
      <c r="L14" s="7">
        <v>3.5</v>
      </c>
      <c r="N14" s="2" t="str">
        <f>E32</f>
        <v>Mar/Apr</v>
      </c>
      <c r="O14" s="7">
        <v>2</v>
      </c>
      <c r="Q14" s="24">
        <f t="shared" si="7"/>
        <v>46106</v>
      </c>
      <c r="R14" s="7">
        <v>8.5299999999999994</v>
      </c>
      <c r="T14" s="2" t="str">
        <f t="shared" si="8"/>
        <v>Mar/Apr</v>
      </c>
      <c r="U14" s="7">
        <v>2.25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31.89</v>
      </c>
      <c r="AC14" s="24">
        <f t="shared" si="5"/>
        <v>46106</v>
      </c>
      <c r="AD14" s="7">
        <v>12.5</v>
      </c>
      <c r="AF14" s="24">
        <f t="shared" si="2"/>
        <v>46106</v>
      </c>
      <c r="AG14" s="7">
        <v>-3.73</v>
      </c>
      <c r="AI14" s="14" t="str">
        <f t="shared" si="3"/>
        <v>Mar/Apr</v>
      </c>
      <c r="AJ14" s="7">
        <v>-0.25</v>
      </c>
    </row>
    <row r="15" spans="1:36" ht="15.75" thickBot="1" x14ac:dyDescent="0.3">
      <c r="B15" s="40" t="s">
        <v>34</v>
      </c>
      <c r="C15" s="6">
        <v>-2.0299999999999998</v>
      </c>
      <c r="D15" s="13"/>
      <c r="G15" s="1"/>
      <c r="H15" s="3" t="str">
        <f>B15</f>
        <v>Q3-25</v>
      </c>
      <c r="I15" s="6">
        <f>AVERAGE(I6:I8)</f>
        <v>-2.4600000000000004</v>
      </c>
      <c r="K15" s="17" t="str">
        <f t="shared" si="10"/>
        <v>Q3-25</v>
      </c>
      <c r="L15" s="6">
        <v>6.25</v>
      </c>
      <c r="N15" s="17" t="str">
        <f t="shared" ref="N15:N16" si="11">E33</f>
        <v>Q3/Q4</v>
      </c>
      <c r="O15" s="6">
        <v>21.84</v>
      </c>
      <c r="Q15" s="17" t="str">
        <f t="shared" ref="Q15:Q17" si="12">B15</f>
        <v>Q3-25</v>
      </c>
      <c r="R15" s="6">
        <v>10.37</v>
      </c>
      <c r="T15" s="17" t="str">
        <f t="shared" ref="T15" si="13">E33</f>
        <v>Q3/Q4</v>
      </c>
      <c r="U15" s="6">
        <v>14.25</v>
      </c>
      <c r="W15" s="18" t="str">
        <f t="shared" ref="W15:W17" si="14">E33</f>
        <v>Q3/Q4</v>
      </c>
      <c r="X15" s="6">
        <v>14.33</v>
      </c>
      <c r="Z15" s="19" t="str">
        <f>B15</f>
        <v>Q3-25</v>
      </c>
      <c r="AA15" s="6">
        <v>26.14</v>
      </c>
      <c r="AC15" s="19" t="str">
        <f t="shared" si="5"/>
        <v>Q3-25</v>
      </c>
      <c r="AD15" s="6">
        <v>-1.33</v>
      </c>
      <c r="AF15" s="25" t="str">
        <f t="shared" si="2"/>
        <v>Q3-25</v>
      </c>
      <c r="AG15" s="6">
        <v>-2.2200000000000002</v>
      </c>
      <c r="AI15" s="52" t="str">
        <f t="shared" si="3"/>
        <v>Q3/Q4</v>
      </c>
      <c r="AJ15" s="6">
        <v>28.67</v>
      </c>
    </row>
    <row r="16" spans="1:36" ht="15.75" thickBot="1" x14ac:dyDescent="0.3">
      <c r="B16" s="38" t="s">
        <v>40</v>
      </c>
      <c r="C16" s="7">
        <v>-4.5999999999999996</v>
      </c>
      <c r="D16" s="13"/>
      <c r="E16" s="33"/>
      <c r="G16" s="1"/>
      <c r="H16" s="2" t="str">
        <f>B16</f>
        <v>Q4-25</v>
      </c>
      <c r="I16" s="7">
        <v>-3.09</v>
      </c>
      <c r="K16" s="14" t="str">
        <f t="shared" si="10"/>
        <v>Q4-25</v>
      </c>
      <c r="L16" s="7">
        <v>4.72</v>
      </c>
      <c r="N16" s="2" t="str">
        <f t="shared" si="11"/>
        <v>Q4/Q126</v>
      </c>
      <c r="O16" s="7">
        <v>8.75</v>
      </c>
      <c r="Q16" s="16" t="str">
        <f t="shared" si="12"/>
        <v>Q4-25</v>
      </c>
      <c r="R16" s="7">
        <v>10.029999999999999</v>
      </c>
      <c r="T16" s="2" t="str">
        <f>E34</f>
        <v>Q4/Q126</v>
      </c>
      <c r="U16" s="7">
        <v>10.09</v>
      </c>
      <c r="W16" s="20" t="str">
        <f t="shared" si="14"/>
        <v>Q4/Q126</v>
      </c>
      <c r="X16" s="7">
        <v>9.42</v>
      </c>
      <c r="Z16" s="14" t="str">
        <f t="shared" si="4"/>
        <v>Q4-25</v>
      </c>
      <c r="AA16" s="7">
        <v>33.72</v>
      </c>
      <c r="AC16" s="14" t="str">
        <f t="shared" si="5"/>
        <v>Q4-25</v>
      </c>
      <c r="AD16" s="7">
        <v>13</v>
      </c>
      <c r="AF16" s="24" t="str">
        <f t="shared" si="2"/>
        <v>Q4-25</v>
      </c>
      <c r="AG16" s="7">
        <v>-2.5499999999999998</v>
      </c>
      <c r="AI16" s="14" t="str">
        <f t="shared" si="3"/>
        <v>Q4/Q126</v>
      </c>
      <c r="AJ16" s="7">
        <v>9.91</v>
      </c>
    </row>
    <row r="17" spans="1:62" ht="15.75" thickBot="1" x14ac:dyDescent="0.3">
      <c r="B17" s="40" t="s">
        <v>45</v>
      </c>
      <c r="C17" s="44">
        <v>-5.72</v>
      </c>
      <c r="D17" s="1"/>
      <c r="F17" s="33"/>
      <c r="G17" s="1"/>
      <c r="H17" s="3" t="str">
        <f t="shared" ref="H17" si="15">B17</f>
        <v>Q1-26</v>
      </c>
      <c r="I17" s="6">
        <v>-3.39</v>
      </c>
      <c r="K17" s="17" t="str">
        <f>B17</f>
        <v>Q1-26</v>
      </c>
      <c r="L17" s="6">
        <v>3.78</v>
      </c>
      <c r="N17" s="19" t="str">
        <f>E35</f>
        <v>Q126/Q2</v>
      </c>
      <c r="O17" s="6">
        <v>6.08</v>
      </c>
      <c r="Q17" s="3" t="str">
        <f t="shared" si="12"/>
        <v>Q1-26</v>
      </c>
      <c r="R17" s="6">
        <v>8.8800000000000008</v>
      </c>
      <c r="S17" s="12"/>
      <c r="T17" s="19" t="str">
        <f>E35</f>
        <v>Q126/Q2</v>
      </c>
      <c r="U17" s="6">
        <v>7.08</v>
      </c>
      <c r="W17" s="20" t="str">
        <f t="shared" si="14"/>
        <v>Q126/Q2</v>
      </c>
      <c r="X17" s="6">
        <v>3.58</v>
      </c>
      <c r="Z17" s="19" t="str">
        <f t="shared" si="4"/>
        <v>Q1-26</v>
      </c>
      <c r="AA17" s="6">
        <v>32.39</v>
      </c>
      <c r="AC17" s="19" t="str">
        <f t="shared" si="5"/>
        <v>Q1-26</v>
      </c>
      <c r="AD17" s="6">
        <v>13.5</v>
      </c>
      <c r="AF17" s="25" t="str">
        <f t="shared" si="2"/>
        <v>Q1-26</v>
      </c>
      <c r="AG17" s="6">
        <v>-3.59</v>
      </c>
      <c r="AH17" s="50"/>
      <c r="AI17" s="52" t="str">
        <f t="shared" si="3"/>
        <v>Q126/Q2</v>
      </c>
      <c r="AJ17" s="6">
        <v>0.25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318</v>
      </c>
      <c r="C19" s="59"/>
      <c r="D19" s="1"/>
      <c r="E19" s="1"/>
      <c r="F19" s="12"/>
      <c r="G19" s="1"/>
      <c r="H19" s="58"/>
      <c r="I19" s="64"/>
      <c r="K19" s="61">
        <v>1089</v>
      </c>
      <c r="L19" s="62"/>
      <c r="M19" s="1"/>
      <c r="N19" s="61">
        <v>350</v>
      </c>
      <c r="O19" s="62"/>
      <c r="P19" s="1"/>
      <c r="Q19" s="61">
        <v>2518</v>
      </c>
      <c r="R19" s="62"/>
      <c r="S19" s="1"/>
      <c r="T19" s="58">
        <v>256</v>
      </c>
      <c r="U19" s="59"/>
      <c r="V19" s="1"/>
      <c r="W19" s="58">
        <v>575</v>
      </c>
      <c r="X19" s="59"/>
      <c r="Y19" s="1"/>
      <c r="Z19" s="58">
        <v>55</v>
      </c>
      <c r="AA19" s="59"/>
      <c r="AB19" s="1"/>
      <c r="AC19" s="58">
        <v>359</v>
      </c>
      <c r="AD19" s="59"/>
      <c r="AE19" s="1"/>
      <c r="AF19" s="58">
        <v>370</v>
      </c>
      <c r="AG19" s="59"/>
      <c r="AI19" s="58">
        <v>55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89</v>
      </c>
      <c r="C21" s="62"/>
      <c r="D21" s="1"/>
      <c r="F21" s="1"/>
      <c r="G21" s="1"/>
      <c r="H21" s="61"/>
      <c r="I21" s="62"/>
      <c r="J21" s="1"/>
      <c r="K21" s="61">
        <f>K19-E70</f>
        <v>357</v>
      </c>
      <c r="L21" s="62"/>
      <c r="M21" s="1"/>
      <c r="N21" s="61">
        <f>N19-H70</f>
        <v>269</v>
      </c>
      <c r="O21" s="62"/>
      <c r="P21" s="1"/>
      <c r="Q21" s="61">
        <f>Q19-K70</f>
        <v>1353</v>
      </c>
      <c r="R21" s="59"/>
      <c r="S21" s="1"/>
      <c r="T21" s="58">
        <f>T19-N70</f>
        <v>169</v>
      </c>
      <c r="U21" s="59"/>
      <c r="V21" s="1"/>
      <c r="W21" s="58">
        <f>W19-Q70</f>
        <v>407</v>
      </c>
      <c r="X21" s="59"/>
      <c r="Y21" s="1"/>
      <c r="Z21" s="58">
        <f>Z19-T70</f>
        <v>-71</v>
      </c>
      <c r="AA21" s="59"/>
      <c r="AB21" s="1"/>
      <c r="AC21" s="58">
        <f>AC19-W70</f>
        <v>216</v>
      </c>
      <c r="AD21" s="59"/>
      <c r="AF21" s="58">
        <f>AF19-Z70</f>
        <v>306</v>
      </c>
      <c r="AG21" s="59"/>
      <c r="AI21" s="58">
        <f>AI19-AC70</f>
        <v>-95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66.75</v>
      </c>
      <c r="D24" s="1"/>
      <c r="E24" s="38" t="s">
        <v>50</v>
      </c>
      <c r="F24" s="7">
        <v>2.25</v>
      </c>
      <c r="G24" s="1"/>
      <c r="H24" s="24">
        <f>B6</f>
        <v>45862</v>
      </c>
      <c r="I24" s="7">
        <v>-1.78</v>
      </c>
      <c r="J24" s="1"/>
      <c r="K24" s="24">
        <f t="shared" ref="K24:K35" si="16">B6</f>
        <v>45862</v>
      </c>
      <c r="L24" s="34">
        <f t="shared" ref="L24:L32" si="17">SUM(I24,C6)</f>
        <v>-3.39</v>
      </c>
      <c r="M24" s="13"/>
      <c r="N24" s="24">
        <f>B6</f>
        <v>45862</v>
      </c>
      <c r="O24" s="36">
        <f>C24-AF59-I6</f>
        <v>-1.0400000000000045</v>
      </c>
      <c r="P24" s="1"/>
      <c r="Q24" s="24">
        <f t="shared" ref="Q24:Q35" si="18">B6</f>
        <v>45862</v>
      </c>
      <c r="R24" s="34">
        <f>R25+U24</f>
        <v>77.75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0.11</v>
      </c>
      <c r="Y24" s="1"/>
      <c r="Z24" s="24">
        <f t="shared" ref="Z24:Z35" si="20">B6</f>
        <v>45862</v>
      </c>
      <c r="AA24" s="7">
        <v>7.61</v>
      </c>
      <c r="AB24" s="1"/>
      <c r="AC24" s="24">
        <f t="shared" ref="AC24:AC35" si="21">B6</f>
        <v>45862</v>
      </c>
      <c r="AD24" s="7">
        <v>0.09</v>
      </c>
      <c r="AE24" s="1"/>
      <c r="AF24" s="24">
        <f>B6</f>
        <v>45862</v>
      </c>
      <c r="AG24" s="7">
        <f>AG25+AJ6</f>
        <v>435.52550000000002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64.5</v>
      </c>
      <c r="D25" s="1"/>
      <c r="E25" s="39" t="s">
        <v>36</v>
      </c>
      <c r="F25" s="44">
        <v>1.85</v>
      </c>
      <c r="G25" s="1"/>
      <c r="H25" s="28">
        <f>B7</f>
        <v>45893</v>
      </c>
      <c r="I25" s="6">
        <v>-2.65</v>
      </c>
      <c r="J25" s="1"/>
      <c r="K25" s="28">
        <f t="shared" si="16"/>
        <v>45893</v>
      </c>
      <c r="L25" s="36">
        <f>SUM(I25,C7)+0.02</f>
        <v>-4.4300000000000006</v>
      </c>
      <c r="M25" s="13"/>
      <c r="N25" s="28">
        <f t="shared" ref="N25:N35" si="23">B7</f>
        <v>45893</v>
      </c>
      <c r="O25" s="36">
        <f>C25-AF60-I7</f>
        <v>-2.0300000000000069</v>
      </c>
      <c r="P25" s="13"/>
      <c r="Q25" s="28">
        <f t="shared" si="18"/>
        <v>45893</v>
      </c>
      <c r="R25" s="11">
        <f>SUM(F6,AA25)+0.02</f>
        <v>76.8</v>
      </c>
      <c r="S25" s="1"/>
      <c r="T25" s="18" t="str">
        <f t="shared" ref="T25:T34" si="24">E25</f>
        <v>Aug/Sep</v>
      </c>
      <c r="U25" s="6">
        <v>0.75</v>
      </c>
      <c r="V25" s="1"/>
      <c r="W25" s="28">
        <f t="shared" si="19"/>
        <v>45893</v>
      </c>
      <c r="X25" s="6">
        <v>2</v>
      </c>
      <c r="Y25" s="1"/>
      <c r="Z25" s="28">
        <f t="shared" si="20"/>
        <v>45893</v>
      </c>
      <c r="AA25" s="6">
        <v>7.85</v>
      </c>
      <c r="AB25" s="1"/>
      <c r="AC25" s="28">
        <f t="shared" si="21"/>
        <v>45893</v>
      </c>
      <c r="AD25" s="6">
        <v>2.65</v>
      </c>
      <c r="AE25" s="1"/>
      <c r="AF25" s="25">
        <f t="shared" ref="AF25:AF35" si="25">B7</f>
        <v>45893</v>
      </c>
      <c r="AG25" s="6">
        <f>(F6+C7)*6.35</f>
        <v>426.27550000000002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62.65</v>
      </c>
      <c r="D26" s="1"/>
      <c r="E26" s="38" t="s">
        <v>39</v>
      </c>
      <c r="F26" s="7">
        <v>1.55</v>
      </c>
      <c r="G26" s="1"/>
      <c r="H26" s="24">
        <f t="shared" ref="H26:H35" si="27">B8</f>
        <v>45924</v>
      </c>
      <c r="I26" s="7">
        <v>-2.73</v>
      </c>
      <c r="J26" s="1"/>
      <c r="K26" s="24">
        <f t="shared" si="16"/>
        <v>45924</v>
      </c>
      <c r="L26" s="34">
        <f t="shared" si="17"/>
        <v>-5.41</v>
      </c>
      <c r="M26" s="13"/>
      <c r="N26" s="24">
        <f t="shared" si="23"/>
        <v>45924</v>
      </c>
      <c r="O26" s="34">
        <f t="shared" ref="O26:O32" si="28">C26-AF61-I8</f>
        <v>-2.7199999999999975</v>
      </c>
      <c r="P26" s="13"/>
      <c r="Q26" s="24">
        <f t="shared" si="18"/>
        <v>45924</v>
      </c>
      <c r="R26" s="34">
        <f>R25-U25</f>
        <v>76.05</v>
      </c>
      <c r="S26" s="1"/>
      <c r="T26" s="20" t="str">
        <f t="shared" si="24"/>
        <v>Sep/Oct</v>
      </c>
      <c r="U26" s="7">
        <v>0.65</v>
      </c>
      <c r="V26" s="1"/>
      <c r="W26" s="24">
        <f t="shared" si="19"/>
        <v>45924</v>
      </c>
      <c r="X26" s="7">
        <v>2.59</v>
      </c>
      <c r="Y26" s="1"/>
      <c r="Z26" s="24">
        <f t="shared" si="20"/>
        <v>45924</v>
      </c>
      <c r="AA26" s="7">
        <v>7.99</v>
      </c>
      <c r="AB26" s="1"/>
      <c r="AC26" s="24">
        <f>B8</f>
        <v>45924</v>
      </c>
      <c r="AD26" s="7">
        <v>3.87</v>
      </c>
      <c r="AE26" s="1"/>
      <c r="AF26" s="24">
        <f t="shared" si="25"/>
        <v>45924</v>
      </c>
      <c r="AG26" s="7">
        <f t="shared" ref="AG26:AG32" si="29">AG25-AJ7</f>
        <v>415.02550000000002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61.1</v>
      </c>
      <c r="D27" s="1"/>
      <c r="E27" s="40" t="s">
        <v>42</v>
      </c>
      <c r="F27" s="44">
        <v>1.05</v>
      </c>
      <c r="G27" s="1"/>
      <c r="H27" s="25">
        <f t="shared" si="27"/>
        <v>45954</v>
      </c>
      <c r="I27" s="44">
        <v>-2.5499999999999998</v>
      </c>
      <c r="J27" s="1"/>
      <c r="K27" s="25">
        <f t="shared" si="16"/>
        <v>45954</v>
      </c>
      <c r="L27" s="36">
        <f t="shared" si="17"/>
        <v>-6.34</v>
      </c>
      <c r="M27" s="13"/>
      <c r="N27" s="25">
        <f t="shared" si="23"/>
        <v>45954</v>
      </c>
      <c r="O27" s="35">
        <f t="shared" si="28"/>
        <v>-3.359999999999999</v>
      </c>
      <c r="P27" s="1"/>
      <c r="Q27" s="25">
        <f t="shared" si="18"/>
        <v>45954</v>
      </c>
      <c r="R27" s="36">
        <f t="shared" ref="R27:R32" si="30">R26-U26</f>
        <v>75.399999999999991</v>
      </c>
      <c r="S27" s="1"/>
      <c r="T27" s="18" t="str">
        <f t="shared" si="24"/>
        <v>Oct/Nov</v>
      </c>
      <c r="U27" s="44">
        <v>0.6</v>
      </c>
      <c r="V27" s="1"/>
      <c r="W27" s="25">
        <f t="shared" si="19"/>
        <v>45954</v>
      </c>
      <c r="X27" s="44">
        <v>2.84</v>
      </c>
      <c r="Y27" s="1"/>
      <c r="Z27" s="25">
        <f t="shared" si="20"/>
        <v>45954</v>
      </c>
      <c r="AA27" s="44">
        <v>7.97</v>
      </c>
      <c r="AB27" s="1"/>
      <c r="AC27" s="25">
        <f t="shared" si="21"/>
        <v>45954</v>
      </c>
      <c r="AD27" s="44">
        <v>4.4000000000000004</v>
      </c>
      <c r="AE27" s="1"/>
      <c r="AF27" s="25">
        <f t="shared" si="25"/>
        <v>45954</v>
      </c>
      <c r="AG27" s="44">
        <f t="shared" si="29"/>
        <v>404.02550000000002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60.050000000000004</v>
      </c>
      <c r="D28" s="1"/>
      <c r="E28" s="38" t="s">
        <v>43</v>
      </c>
      <c r="F28" s="7">
        <v>0.76</v>
      </c>
      <c r="G28" s="1"/>
      <c r="H28" s="24">
        <f t="shared" si="27"/>
        <v>45985</v>
      </c>
      <c r="I28" s="7">
        <v>-2.38</v>
      </c>
      <c r="J28" s="1"/>
      <c r="K28" s="24">
        <f t="shared" si="16"/>
        <v>45985</v>
      </c>
      <c r="L28" s="34">
        <f t="shared" si="17"/>
        <v>-7.03</v>
      </c>
      <c r="M28" s="13"/>
      <c r="N28" s="24">
        <f t="shared" si="23"/>
        <v>45985</v>
      </c>
      <c r="O28" s="34">
        <f t="shared" si="28"/>
        <v>-3.8900000000000019</v>
      </c>
      <c r="P28" s="1"/>
      <c r="Q28" s="24">
        <f t="shared" si="18"/>
        <v>45985</v>
      </c>
      <c r="R28" s="34">
        <f t="shared" si="30"/>
        <v>74.8</v>
      </c>
      <c r="S28" s="1"/>
      <c r="T28" s="20" t="str">
        <f t="shared" si="24"/>
        <v>Nov/Dec</v>
      </c>
      <c r="U28" s="7">
        <v>0.54</v>
      </c>
      <c r="V28" s="1"/>
      <c r="W28" s="24">
        <f t="shared" si="19"/>
        <v>45985</v>
      </c>
      <c r="X28" s="7">
        <v>2.99</v>
      </c>
      <c r="Y28" s="1"/>
      <c r="Z28" s="24">
        <f t="shared" si="20"/>
        <v>45985</v>
      </c>
      <c r="AA28" s="7">
        <v>7.73</v>
      </c>
      <c r="AB28" s="1"/>
      <c r="AC28" s="24">
        <f t="shared" si="21"/>
        <v>45985</v>
      </c>
      <c r="AD28" s="7">
        <v>4.46</v>
      </c>
      <c r="AE28" s="1"/>
      <c r="AF28" s="24">
        <f t="shared" si="25"/>
        <v>45985</v>
      </c>
      <c r="AG28" s="7">
        <f t="shared" si="29"/>
        <v>396.27550000000002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59.290000000000006</v>
      </c>
      <c r="D29" s="1"/>
      <c r="E29" s="40" t="s">
        <v>44</v>
      </c>
      <c r="F29" s="44">
        <v>0.47</v>
      </c>
      <c r="G29" s="1"/>
      <c r="H29" s="25">
        <f t="shared" si="27"/>
        <v>46016</v>
      </c>
      <c r="I29" s="44">
        <v>-2.23</v>
      </c>
      <c r="J29" s="1"/>
      <c r="K29" s="25">
        <f t="shared" si="16"/>
        <v>46016</v>
      </c>
      <c r="L29" s="36">
        <f t="shared" si="17"/>
        <v>-7.58</v>
      </c>
      <c r="M29" s="13"/>
      <c r="N29" s="25">
        <f t="shared" si="23"/>
        <v>46016</v>
      </c>
      <c r="O29" s="35">
        <f t="shared" si="28"/>
        <v>-4.2999999999999918</v>
      </c>
      <c r="P29" s="1"/>
      <c r="Q29" s="25">
        <f t="shared" si="18"/>
        <v>46016</v>
      </c>
      <c r="R29" s="36">
        <f t="shared" si="30"/>
        <v>74.259999999999991</v>
      </c>
      <c r="S29" s="1"/>
      <c r="T29" s="18" t="str">
        <f t="shared" si="24"/>
        <v>Dec/Jan</v>
      </c>
      <c r="U29" s="44">
        <v>0.39</v>
      </c>
      <c r="V29" s="1"/>
      <c r="W29" s="25">
        <f t="shared" si="19"/>
        <v>46016</v>
      </c>
      <c r="X29" s="44">
        <v>3.04</v>
      </c>
      <c r="Y29" s="1"/>
      <c r="Z29" s="25">
        <f t="shared" si="20"/>
        <v>46016</v>
      </c>
      <c r="AA29" s="44">
        <v>7.39</v>
      </c>
      <c r="AB29" s="1"/>
      <c r="AC29" s="25">
        <f t="shared" si="21"/>
        <v>46016</v>
      </c>
      <c r="AD29" s="44">
        <v>4.43</v>
      </c>
      <c r="AE29" s="1"/>
      <c r="AF29" s="25">
        <f t="shared" si="25"/>
        <v>46016</v>
      </c>
      <c r="AG29" s="44">
        <f t="shared" si="29"/>
        <v>390.52550000000002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58.820000000000007</v>
      </c>
      <c r="D30" s="1"/>
      <c r="E30" s="38" t="s">
        <v>46</v>
      </c>
      <c r="F30" s="7">
        <v>0.12</v>
      </c>
      <c r="G30" s="1"/>
      <c r="H30" s="24">
        <f t="shared" si="27"/>
        <v>46047</v>
      </c>
      <c r="I30" s="48">
        <v>-2.23</v>
      </c>
      <c r="J30" s="1"/>
      <c r="K30" s="24">
        <f t="shared" si="16"/>
        <v>46047</v>
      </c>
      <c r="L30" s="34">
        <f t="shared" si="17"/>
        <v>-7.93</v>
      </c>
      <c r="M30" s="13"/>
      <c r="N30" s="24">
        <f t="shared" si="23"/>
        <v>46047</v>
      </c>
      <c r="O30" s="34">
        <f t="shared" si="28"/>
        <v>-4.5499999999999865</v>
      </c>
      <c r="P30" s="1"/>
      <c r="Q30" s="24">
        <f t="shared" si="18"/>
        <v>46047</v>
      </c>
      <c r="R30" s="34">
        <f t="shared" si="30"/>
        <v>73.86999999999999</v>
      </c>
      <c r="S30" s="1"/>
      <c r="T30" s="20" t="str">
        <f t="shared" si="24"/>
        <v>Jan/Feb</v>
      </c>
      <c r="U30" s="7">
        <v>0.35</v>
      </c>
      <c r="V30" s="1"/>
      <c r="W30" s="24">
        <f t="shared" si="19"/>
        <v>46047</v>
      </c>
      <c r="X30" s="7">
        <v>3.04</v>
      </c>
      <c r="Y30" s="1"/>
      <c r="Z30" s="24">
        <f t="shared" si="20"/>
        <v>46047</v>
      </c>
      <c r="AA30" s="7">
        <v>7.12</v>
      </c>
      <c r="AB30" s="1"/>
      <c r="AC30" s="24">
        <f t="shared" si="21"/>
        <v>46047</v>
      </c>
      <c r="AD30" s="7">
        <v>4.51</v>
      </c>
      <c r="AE30" s="1"/>
      <c r="AF30" s="24">
        <f t="shared" si="25"/>
        <v>46047</v>
      </c>
      <c r="AG30" s="7">
        <f t="shared" si="29"/>
        <v>387.52550000000002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58.70000000000001</v>
      </c>
      <c r="D31" s="1"/>
      <c r="E31" s="40" t="s">
        <v>51</v>
      </c>
      <c r="F31" s="44">
        <v>0</v>
      </c>
      <c r="G31" s="1"/>
      <c r="H31" s="25">
        <f t="shared" si="27"/>
        <v>46058</v>
      </c>
      <c r="I31" s="44">
        <v>-2.23</v>
      </c>
      <c r="J31" s="1"/>
      <c r="K31" s="25">
        <f t="shared" si="16"/>
        <v>46058</v>
      </c>
      <c r="L31" s="36">
        <f t="shared" si="17"/>
        <v>-7.98</v>
      </c>
      <c r="M31" s="13"/>
      <c r="N31" s="25">
        <f t="shared" si="23"/>
        <v>46058</v>
      </c>
      <c r="O31" s="35">
        <f t="shared" si="28"/>
        <v>-4.5599999999999907</v>
      </c>
      <c r="P31" s="13"/>
      <c r="Q31" s="25">
        <f t="shared" si="18"/>
        <v>46058</v>
      </c>
      <c r="R31" s="36">
        <f t="shared" si="30"/>
        <v>73.52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3.04</v>
      </c>
      <c r="Y31" s="1"/>
      <c r="Z31" s="25">
        <f t="shared" si="20"/>
        <v>46058</v>
      </c>
      <c r="AA31" s="44">
        <v>6.84</v>
      </c>
      <c r="AB31" s="1"/>
      <c r="AC31" s="25">
        <f t="shared" si="21"/>
        <v>46058</v>
      </c>
      <c r="AD31" s="44">
        <v>4.3499999999999996</v>
      </c>
      <c r="AE31" s="1"/>
      <c r="AF31" s="25">
        <f t="shared" si="25"/>
        <v>46058</v>
      </c>
      <c r="AG31" s="44">
        <f t="shared" si="29"/>
        <v>386.77550000000002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58.70000000000001</v>
      </c>
      <c r="D32" s="1"/>
      <c r="E32" s="38" t="s">
        <v>53</v>
      </c>
      <c r="F32" s="7">
        <v>-0.04</v>
      </c>
      <c r="G32" s="1"/>
      <c r="H32" s="24">
        <f t="shared" si="27"/>
        <v>46106</v>
      </c>
      <c r="I32" s="48">
        <v>-2.23</v>
      </c>
      <c r="J32" s="1"/>
      <c r="K32" s="24">
        <f t="shared" si="16"/>
        <v>46106</v>
      </c>
      <c r="L32" s="34">
        <f t="shared" si="17"/>
        <v>-7.93</v>
      </c>
      <c r="M32" s="13"/>
      <c r="N32" s="24">
        <f t="shared" si="23"/>
        <v>46106</v>
      </c>
      <c r="O32" s="34">
        <f t="shared" si="28"/>
        <v>-4.4599999999999937</v>
      </c>
      <c r="P32" s="13"/>
      <c r="Q32" s="24">
        <f t="shared" si="18"/>
        <v>46106</v>
      </c>
      <c r="R32" s="34">
        <f t="shared" si="30"/>
        <v>73.209999999999994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3.04</v>
      </c>
      <c r="Y32" s="1"/>
      <c r="Z32" s="24">
        <f t="shared" si="20"/>
        <v>46106</v>
      </c>
      <c r="AA32" s="7">
        <v>6.57</v>
      </c>
      <c r="AB32" s="1"/>
      <c r="AC32" s="24">
        <f t="shared" si="21"/>
        <v>46106</v>
      </c>
      <c r="AD32" s="7">
        <v>4.1900000000000004</v>
      </c>
      <c r="AE32" s="1"/>
      <c r="AF32" s="24">
        <f t="shared" si="25"/>
        <v>46106</v>
      </c>
      <c r="AG32" s="7">
        <f t="shared" si="29"/>
        <v>386.77550000000002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64.63333333333334</v>
      </c>
      <c r="D33" s="1"/>
      <c r="E33" s="39" t="s">
        <v>35</v>
      </c>
      <c r="F33" s="6">
        <v>4.4800000000000004</v>
      </c>
      <c r="G33" s="1"/>
      <c r="H33" s="3" t="str">
        <f t="shared" si="27"/>
        <v>Q3-25</v>
      </c>
      <c r="I33" s="6">
        <v>-2.39</v>
      </c>
      <c r="J33" s="1"/>
      <c r="K33" s="3" t="str">
        <f t="shared" si="16"/>
        <v>Q3-25</v>
      </c>
      <c r="L33" s="36">
        <f>AVERAGE(L24:L26)</f>
        <v>-4.41</v>
      </c>
      <c r="M33" s="13"/>
      <c r="N33" s="3" t="str">
        <f t="shared" si="23"/>
        <v>Q3-25</v>
      </c>
      <c r="O33" s="35">
        <f>AVERAGE(O24:O26)</f>
        <v>-1.930000000000003</v>
      </c>
      <c r="P33" s="13"/>
      <c r="Q33" s="3" t="str">
        <f>B15</f>
        <v>Q3-25</v>
      </c>
      <c r="R33" s="37">
        <f>AVERAGE(R24:R26)</f>
        <v>76.866666666666674</v>
      </c>
      <c r="S33" s="1"/>
      <c r="T33" s="3" t="str">
        <f t="shared" si="24"/>
        <v>Q3/Q4</v>
      </c>
      <c r="U33" s="6">
        <v>2.0499999999999998</v>
      </c>
      <c r="V33" s="1"/>
      <c r="W33" s="3" t="str">
        <f t="shared" si="19"/>
        <v>Q3-25</v>
      </c>
      <c r="X33" s="6">
        <v>1.57</v>
      </c>
      <c r="Y33" s="1"/>
      <c r="Z33" s="3" t="str">
        <f t="shared" si="20"/>
        <v>Q3-25</v>
      </c>
      <c r="AA33" s="6">
        <v>7.82</v>
      </c>
      <c r="AB33" s="1"/>
      <c r="AC33" s="3" t="str">
        <f t="shared" si="21"/>
        <v>Q3-25</v>
      </c>
      <c r="AD33" s="6">
        <v>2.2000000000000002</v>
      </c>
      <c r="AE33" s="1"/>
      <c r="AF33" s="25" t="str">
        <f t="shared" si="25"/>
        <v>Q3-25</v>
      </c>
      <c r="AG33" s="44">
        <f>AVERAGE(AG24:AG26)</f>
        <v>425.60883333333339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60.146666666666668</v>
      </c>
      <c r="D34" s="1"/>
      <c r="E34" s="38" t="s">
        <v>41</v>
      </c>
      <c r="F34" s="7">
        <v>1.41</v>
      </c>
      <c r="G34" s="1"/>
      <c r="H34" s="2" t="str">
        <f t="shared" si="27"/>
        <v>Q4-25</v>
      </c>
      <c r="I34" s="7">
        <v>-2.38</v>
      </c>
      <c r="J34" s="1"/>
      <c r="K34" s="2" t="str">
        <f t="shared" si="16"/>
        <v>Q4-25</v>
      </c>
      <c r="L34" s="34">
        <f>AVERAGE(L27:L29)</f>
        <v>-6.9833333333333343</v>
      </c>
      <c r="M34" s="13"/>
      <c r="N34" s="2" t="str">
        <f t="shared" si="23"/>
        <v>Q4-25</v>
      </c>
      <c r="O34" s="34">
        <f>AVERAGE(O27:O29)</f>
        <v>-3.8499999999999979</v>
      </c>
      <c r="P34" s="1"/>
      <c r="Q34" s="2" t="str">
        <f t="shared" si="18"/>
        <v>Q4-25</v>
      </c>
      <c r="R34" s="34">
        <f>AVERAGE(R27:R29)</f>
        <v>74.819999999999993</v>
      </c>
      <c r="S34" s="1"/>
      <c r="T34" s="2" t="str">
        <f t="shared" si="24"/>
        <v>Q4/Q126</v>
      </c>
      <c r="U34" s="7">
        <v>1.29</v>
      </c>
      <c r="V34" s="1"/>
      <c r="W34" s="2" t="str">
        <f t="shared" si="19"/>
        <v>Q4-25</v>
      </c>
      <c r="X34" s="7">
        <v>2.96</v>
      </c>
      <c r="Y34" s="1"/>
      <c r="Z34" s="2" t="str">
        <f t="shared" si="20"/>
        <v>Q4-25</v>
      </c>
      <c r="AA34" s="7">
        <v>7.7</v>
      </c>
      <c r="AC34" s="2" t="str">
        <f t="shared" si="21"/>
        <v>Q4-25</v>
      </c>
      <c r="AD34" s="7">
        <v>4.43</v>
      </c>
      <c r="AE34" s="1"/>
      <c r="AF34" s="24" t="str">
        <f t="shared" si="25"/>
        <v>Q4-25</v>
      </c>
      <c r="AG34" s="7">
        <f>AVERAGE(AG27:AG29)</f>
        <v>396.94216666666671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58.740000000000009</v>
      </c>
      <c r="D35" s="1"/>
      <c r="E35" s="39" t="s">
        <v>47</v>
      </c>
      <c r="F35" s="44">
        <v>0.02</v>
      </c>
      <c r="G35" s="1"/>
      <c r="H35" s="2" t="str">
        <f t="shared" si="27"/>
        <v>Q1-26</v>
      </c>
      <c r="I35" s="44">
        <v>-2.23</v>
      </c>
      <c r="J35" s="1"/>
      <c r="K35" s="2" t="str">
        <f t="shared" si="16"/>
        <v>Q1-26</v>
      </c>
      <c r="L35" s="36">
        <f>AVERAGE(L30:L32)</f>
        <v>-7.9466666666666663</v>
      </c>
      <c r="M35" s="1"/>
      <c r="N35" s="2" t="str">
        <f t="shared" si="23"/>
        <v>Q1-26</v>
      </c>
      <c r="O35" s="35">
        <f>AVERAGE(O30:O32)</f>
        <v>-4.5233333333333237</v>
      </c>
      <c r="P35" s="12"/>
      <c r="Q35" s="2" t="str">
        <f t="shared" si="18"/>
        <v>Q1-26</v>
      </c>
      <c r="R35" s="37">
        <f>AVERAGE(R30:R32)</f>
        <v>73.533333333333317</v>
      </c>
      <c r="S35" s="1"/>
      <c r="T35" s="21" t="str">
        <f>E35</f>
        <v>Q126/Q2</v>
      </c>
      <c r="U35" s="6">
        <v>0.96</v>
      </c>
      <c r="V35" s="1"/>
      <c r="W35" s="3" t="str">
        <f t="shared" si="19"/>
        <v>Q1-26</v>
      </c>
      <c r="X35" s="6">
        <v>3.04</v>
      </c>
      <c r="Y35" s="1"/>
      <c r="Z35" s="2" t="str">
        <f t="shared" si="20"/>
        <v>Q1-26</v>
      </c>
      <c r="AA35" s="6">
        <v>6.84</v>
      </c>
      <c r="AB35" s="1"/>
      <c r="AC35" s="2" t="str">
        <f t="shared" si="21"/>
        <v>Q1-26</v>
      </c>
      <c r="AD35" s="6">
        <v>4.3499999999999996</v>
      </c>
      <c r="AE35" s="1"/>
      <c r="AF35" s="24" t="str">
        <f t="shared" si="25"/>
        <v>Q1-26</v>
      </c>
      <c r="AG35" s="44">
        <f>AVERAGE(AG30:AG32)</f>
        <v>387.02550000000002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991</v>
      </c>
      <c r="C37" s="62"/>
      <c r="D37" s="1"/>
      <c r="E37" s="61">
        <v>464</v>
      </c>
      <c r="F37" s="62"/>
      <c r="G37" s="1"/>
      <c r="H37" s="61">
        <v>1125</v>
      </c>
      <c r="I37" s="62"/>
      <c r="J37" s="1"/>
      <c r="K37" s="58">
        <v>406</v>
      </c>
      <c r="L37" s="59"/>
      <c r="M37" s="1"/>
      <c r="N37" s="58"/>
      <c r="O37" s="59"/>
      <c r="P37" s="1"/>
      <c r="Q37" s="58">
        <v>5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93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561</v>
      </c>
      <c r="C39" s="62"/>
      <c r="D39" s="1"/>
      <c r="E39" s="61">
        <f>E37-E62</f>
        <v>389</v>
      </c>
      <c r="F39" s="62"/>
      <c r="G39" s="1"/>
      <c r="H39" s="61">
        <f>H37-H62</f>
        <v>1125</v>
      </c>
      <c r="I39" s="62"/>
      <c r="J39" s="1"/>
      <c r="K39" s="58">
        <f>K37-K62</f>
        <v>258</v>
      </c>
      <c r="L39" s="59"/>
      <c r="M39" s="1"/>
      <c r="N39" s="58"/>
      <c r="O39" s="59"/>
      <c r="P39" s="1"/>
      <c r="Q39" s="58">
        <f>Q37-Q62</f>
        <v>-160</v>
      </c>
      <c r="R39" s="59"/>
      <c r="S39" s="1"/>
      <c r="T39" s="58">
        <f>T37-T62</f>
        <v>-160</v>
      </c>
      <c r="U39" s="59"/>
      <c r="V39" s="1"/>
      <c r="W39" s="58"/>
      <c r="X39" s="59"/>
      <c r="Y39" s="1"/>
      <c r="Z39" s="58">
        <f>Z37-Z62</f>
        <v>-54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48</v>
      </c>
      <c r="AA42" s="66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>
        <v>-1.51</v>
      </c>
      <c r="D43" s="49"/>
      <c r="E43" s="24">
        <f>B6</f>
        <v>45862</v>
      </c>
      <c r="F43" s="7">
        <v>7.63</v>
      </c>
      <c r="G43" s="49"/>
      <c r="H43" s="29" t="str">
        <f>E24</f>
        <v>Jul/Aug</v>
      </c>
      <c r="I43" s="7">
        <v>18.75</v>
      </c>
      <c r="J43" s="49"/>
      <c r="K43" s="24">
        <f>B6</f>
        <v>45862</v>
      </c>
      <c r="L43" s="7">
        <v>10.119999999999999</v>
      </c>
      <c r="M43" s="49"/>
      <c r="N43" s="29" t="str">
        <f>E24</f>
        <v>Jul/Aug</v>
      </c>
      <c r="O43" s="7">
        <v>6</v>
      </c>
      <c r="P43" s="49"/>
      <c r="Q43" s="29" t="str">
        <f>E24</f>
        <v>Jul/Aug</v>
      </c>
      <c r="R43" s="7">
        <v>-1.75</v>
      </c>
      <c r="S43" s="50"/>
      <c r="T43" s="24">
        <f>B6</f>
        <v>45862</v>
      </c>
      <c r="U43" s="7">
        <v>15.82</v>
      </c>
      <c r="V43" s="49"/>
      <c r="W43" s="24">
        <f>B6</f>
        <v>45862</v>
      </c>
      <c r="X43" s="7">
        <v>-11.75</v>
      </c>
      <c r="Y43" s="49"/>
      <c r="Z43" s="24">
        <f>B24</f>
        <v>45862</v>
      </c>
      <c r="AA43" s="7">
        <v>-3.36</v>
      </c>
      <c r="AB43" s="49"/>
      <c r="AC43" s="2" t="str">
        <f>E24</f>
        <v>Jul/Aug</v>
      </c>
      <c r="AD43" s="7">
        <v>9.25</v>
      </c>
      <c r="AE43" s="49"/>
      <c r="AF43" s="24">
        <f>B24</f>
        <v>45862</v>
      </c>
      <c r="AG43" s="7">
        <f>AG44+AD43</f>
        <v>437</v>
      </c>
    </row>
    <row r="44" spans="2:62" ht="15.75" thickBot="1" x14ac:dyDescent="0.3">
      <c r="B44" s="25">
        <f>B7</f>
        <v>45893</v>
      </c>
      <c r="C44" s="44">
        <v>-1.75</v>
      </c>
      <c r="D44" s="49"/>
      <c r="E44" s="25">
        <f>B7</f>
        <v>45893</v>
      </c>
      <c r="F44" s="44">
        <v>5.9</v>
      </c>
      <c r="G44" s="49"/>
      <c r="H44" s="53" t="str">
        <f>E25</f>
        <v>Aug/Sep</v>
      </c>
      <c r="I44" s="44">
        <v>8.5</v>
      </c>
      <c r="J44" s="49"/>
      <c r="K44" s="25">
        <f>B7</f>
        <v>45893</v>
      </c>
      <c r="L44" s="44">
        <v>10.4</v>
      </c>
      <c r="M44" s="49"/>
      <c r="N44" s="53" t="str">
        <f>E25</f>
        <v>Aug/Sep</v>
      </c>
      <c r="O44" s="44">
        <v>4.75</v>
      </c>
      <c r="P44" s="49"/>
      <c r="Q44" s="53" t="str">
        <f>E25</f>
        <v>Aug/Sep</v>
      </c>
      <c r="R44" s="44">
        <v>3.5</v>
      </c>
      <c r="S44" s="50"/>
      <c r="T44" s="25">
        <f>B7</f>
        <v>45893</v>
      </c>
      <c r="U44" s="44">
        <v>28.57</v>
      </c>
      <c r="V44" s="49"/>
      <c r="W44" s="25">
        <f>B7</f>
        <v>45893</v>
      </c>
      <c r="X44" s="44">
        <v>-0.75</v>
      </c>
      <c r="Y44" s="49"/>
      <c r="Z44" s="25">
        <f t="shared" ref="Z44:Z45" si="31">B25</f>
        <v>45893</v>
      </c>
      <c r="AA44" s="44">
        <v>-1.87</v>
      </c>
      <c r="AB44" s="49"/>
      <c r="AC44" s="23" t="str">
        <f t="shared" ref="AC44:AC48" si="32">E25</f>
        <v>Aug/Sep</v>
      </c>
      <c r="AD44" s="44">
        <v>11.25</v>
      </c>
      <c r="AE44" s="49"/>
      <c r="AF44" s="25">
        <f t="shared" ref="AF44:AF49" si="33">B25</f>
        <v>45893</v>
      </c>
      <c r="AG44" s="44">
        <v>427.75</v>
      </c>
    </row>
    <row r="45" spans="2:62" ht="15.75" thickBot="1" x14ac:dyDescent="0.3">
      <c r="B45" s="24">
        <f>B8</f>
        <v>45924</v>
      </c>
      <c r="C45" s="7">
        <v>-2.61</v>
      </c>
      <c r="D45" s="49"/>
      <c r="E45" s="24">
        <f>B8</f>
        <v>45924</v>
      </c>
      <c r="F45" s="7">
        <v>5.48</v>
      </c>
      <c r="G45" s="49"/>
      <c r="H45" s="29" t="str">
        <f>E26</f>
        <v>Sep/Oct</v>
      </c>
      <c r="I45" s="7">
        <v>5.75</v>
      </c>
      <c r="J45" s="49"/>
      <c r="K45" s="24">
        <f>B8</f>
        <v>45924</v>
      </c>
      <c r="L45" s="7">
        <v>10.57</v>
      </c>
      <c r="M45" s="49"/>
      <c r="N45" s="29" t="str">
        <f>E26</f>
        <v>Sep/Oct</v>
      </c>
      <c r="O45" s="7">
        <v>4.75</v>
      </c>
      <c r="P45" s="49"/>
      <c r="Q45" s="29" t="str">
        <f>E26</f>
        <v>Sep/Oct</v>
      </c>
      <c r="R45" s="7">
        <v>6.25</v>
      </c>
      <c r="S45" s="50"/>
      <c r="T45" s="24">
        <f>B8</f>
        <v>45924</v>
      </c>
      <c r="U45" s="7">
        <v>32.32</v>
      </c>
      <c r="V45" s="49"/>
      <c r="W45" s="24">
        <f>B8</f>
        <v>45924</v>
      </c>
      <c r="X45" s="7">
        <v>7</v>
      </c>
      <c r="Y45" s="49"/>
      <c r="Z45" s="24">
        <f t="shared" si="31"/>
        <v>45924</v>
      </c>
      <c r="AA45" s="7">
        <v>-1.51</v>
      </c>
      <c r="AB45" s="49"/>
      <c r="AC45" s="2" t="str">
        <f t="shared" si="32"/>
        <v>Sep/Oct</v>
      </c>
      <c r="AD45" s="7">
        <v>10.75</v>
      </c>
      <c r="AE45" s="49"/>
      <c r="AF45" s="24">
        <f t="shared" si="33"/>
        <v>45924</v>
      </c>
      <c r="AG45" s="7">
        <f>AG44-AD44</f>
        <v>416.5</v>
      </c>
    </row>
    <row r="46" spans="2:62" ht="15.75" thickBot="1" x14ac:dyDescent="0.3">
      <c r="B46" s="23" t="str">
        <f>B15</f>
        <v>Q3-25</v>
      </c>
      <c r="C46" s="44">
        <v>-1.95</v>
      </c>
      <c r="D46" s="49"/>
      <c r="E46" s="23" t="str">
        <f>B15</f>
        <v>Q3-25</v>
      </c>
      <c r="F46" s="44">
        <v>6.34</v>
      </c>
      <c r="G46" s="49"/>
      <c r="H46" s="23" t="str">
        <f>E33</f>
        <v>Q3/Q4</v>
      </c>
      <c r="I46" s="44">
        <v>22.09</v>
      </c>
      <c r="J46" s="49"/>
      <c r="K46" s="23" t="str">
        <f>B15</f>
        <v>Q3-25</v>
      </c>
      <c r="L46" s="44">
        <v>10.36</v>
      </c>
      <c r="M46" s="49"/>
      <c r="N46" s="23" t="str">
        <f t="shared" ref="N46:N48" si="34">E33</f>
        <v>Q3/Q4</v>
      </c>
      <c r="O46" s="44">
        <v>14.25</v>
      </c>
      <c r="P46" s="49"/>
      <c r="Q46" s="23" t="str">
        <f t="shared" ref="Q46:Q48" si="35">E33</f>
        <v>Q3/Q4</v>
      </c>
      <c r="R46" s="44">
        <v>13.58</v>
      </c>
      <c r="S46" s="50"/>
      <c r="T46" s="52" t="str">
        <f>B15</f>
        <v>Q3-25</v>
      </c>
      <c r="U46" s="44">
        <v>25.58</v>
      </c>
      <c r="V46" s="49"/>
      <c r="W46" s="52" t="str">
        <f>B15</f>
        <v>Q3-25</v>
      </c>
      <c r="X46" s="44">
        <v>-1.83</v>
      </c>
      <c r="Y46" s="49"/>
      <c r="Z46" s="25" t="str">
        <f>B33</f>
        <v>Q3-25</v>
      </c>
      <c r="AA46" s="44">
        <v>-2.25</v>
      </c>
      <c r="AB46" s="49"/>
      <c r="AC46" s="23" t="str">
        <f t="shared" si="32"/>
        <v>Oct/Nov</v>
      </c>
      <c r="AD46" s="44">
        <v>7.75</v>
      </c>
      <c r="AE46" s="49"/>
      <c r="AF46" s="25">
        <f t="shared" si="33"/>
        <v>45954</v>
      </c>
      <c r="AG46" s="44">
        <f>AG45-AD45</f>
        <v>405.75</v>
      </c>
    </row>
    <row r="47" spans="2:62" ht="15.75" thickBot="1" x14ac:dyDescent="0.3">
      <c r="B47" s="2" t="str">
        <f>B16</f>
        <v>Q4-25</v>
      </c>
      <c r="C47" s="48">
        <v>-4.46</v>
      </c>
      <c r="D47" s="49"/>
      <c r="E47" s="14" t="str">
        <f>B16</f>
        <v>Q4-25</v>
      </c>
      <c r="F47" s="7">
        <v>4.84</v>
      </c>
      <c r="G47" s="49"/>
      <c r="H47" s="2" t="str">
        <f>E34</f>
        <v>Q4/Q126</v>
      </c>
      <c r="I47" s="7">
        <v>8.75</v>
      </c>
      <c r="J47" s="49"/>
      <c r="K47" s="14" t="str">
        <f>B16</f>
        <v>Q4-25</v>
      </c>
      <c r="L47" s="7">
        <v>10.09</v>
      </c>
      <c r="M47" s="49"/>
      <c r="N47" s="2" t="str">
        <f t="shared" si="34"/>
        <v>Q4/Q126</v>
      </c>
      <c r="O47" s="48">
        <v>10.08</v>
      </c>
      <c r="P47" s="49"/>
      <c r="Q47" s="20" t="str">
        <f t="shared" si="35"/>
        <v>Q4/Q126</v>
      </c>
      <c r="R47" s="48">
        <v>9.17</v>
      </c>
      <c r="S47" s="50"/>
      <c r="T47" s="51" t="str">
        <f>B16</f>
        <v>Q4-25</v>
      </c>
      <c r="U47" s="48">
        <v>33.409999999999997</v>
      </c>
      <c r="V47" s="49"/>
      <c r="W47" s="51" t="str">
        <f>B16</f>
        <v>Q4-25</v>
      </c>
      <c r="X47" s="48">
        <v>13</v>
      </c>
      <c r="Y47" s="49"/>
      <c r="Z47" s="30" t="str">
        <f>B34</f>
        <v>Q4-25</v>
      </c>
      <c r="AA47" s="48">
        <v>-2.42</v>
      </c>
      <c r="AB47" s="49"/>
      <c r="AC47" s="2" t="str">
        <f t="shared" si="32"/>
        <v>Nov/Dec</v>
      </c>
      <c r="AD47" s="48">
        <v>5.75</v>
      </c>
      <c r="AE47" s="49"/>
      <c r="AF47" s="24">
        <f t="shared" si="33"/>
        <v>45985</v>
      </c>
      <c r="AG47" s="48">
        <f>AG46-AD46</f>
        <v>398</v>
      </c>
    </row>
    <row r="48" spans="2:62" ht="15.75" thickBot="1" x14ac:dyDescent="0.3">
      <c r="B48" s="23" t="str">
        <f>B17</f>
        <v>Q1-26</v>
      </c>
      <c r="C48" s="44">
        <v>-5.57</v>
      </c>
      <c r="D48" s="49"/>
      <c r="E48" s="23" t="str">
        <f>B17</f>
        <v>Q1-26</v>
      </c>
      <c r="F48" s="44">
        <v>3.93</v>
      </c>
      <c r="G48" s="49"/>
      <c r="H48" s="23" t="str">
        <f>E35</f>
        <v>Q126/Q2</v>
      </c>
      <c r="I48" s="44">
        <v>6.08</v>
      </c>
      <c r="J48" s="49"/>
      <c r="K48" s="23" t="str">
        <f>B17</f>
        <v>Q1-26</v>
      </c>
      <c r="L48" s="44">
        <v>8.9700000000000006</v>
      </c>
      <c r="M48" s="49"/>
      <c r="N48" s="23" t="str">
        <f t="shared" si="34"/>
        <v>Q126/Q2</v>
      </c>
      <c r="O48" s="44">
        <v>7.09</v>
      </c>
      <c r="P48" s="49"/>
      <c r="Q48" s="23" t="str">
        <f t="shared" si="35"/>
        <v>Q126/Q2</v>
      </c>
      <c r="R48" s="44">
        <v>3.58</v>
      </c>
      <c r="S48" s="50"/>
      <c r="T48" s="52" t="str">
        <f>B17</f>
        <v>Q1-26</v>
      </c>
      <c r="U48" s="44">
        <v>32.08</v>
      </c>
      <c r="V48" s="49"/>
      <c r="W48" s="52" t="str">
        <f>B17</f>
        <v>Q1-26</v>
      </c>
      <c r="X48" s="44">
        <v>13.75</v>
      </c>
      <c r="Y48" s="49"/>
      <c r="Z48" s="25" t="str">
        <f>K35</f>
        <v>Q1-26</v>
      </c>
      <c r="AA48" s="44">
        <v>-3.4</v>
      </c>
      <c r="AB48" s="49"/>
      <c r="AC48" s="23" t="str">
        <f t="shared" si="32"/>
        <v>Dec/Jan</v>
      </c>
      <c r="AD48" s="44">
        <v>3</v>
      </c>
      <c r="AE48" s="49"/>
      <c r="AF48" s="25">
        <f t="shared" si="33"/>
        <v>46016</v>
      </c>
      <c r="AG48" s="44">
        <f>AG47-AD47</f>
        <v>392.25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28.42</v>
      </c>
      <c r="AE49" s="49"/>
      <c r="AF49" s="24">
        <f t="shared" si="33"/>
        <v>46047</v>
      </c>
      <c r="AG49" s="7">
        <f>AVERAGE(AG44:AG46)</f>
        <v>416.66666666666669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9.91</v>
      </c>
      <c r="AE50" s="1"/>
      <c r="AF50" s="25" t="str">
        <f>B33</f>
        <v>Q3-25</v>
      </c>
      <c r="AG50" s="6">
        <f>AVERAGE(AG43:AG45)</f>
        <v>427.08333333333331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0.25</v>
      </c>
      <c r="AE51" s="15"/>
      <c r="AF51" s="51" t="s">
        <v>40</v>
      </c>
      <c r="AG51" s="48">
        <f>AVERAGE(AG46:AG48)</f>
        <v>398.66666666666669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70.12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68.930000000000007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68.02</v>
      </c>
    </row>
    <row r="62" spans="2:35" ht="15.75" thickBot="1" x14ac:dyDescent="0.3">
      <c r="B62" s="61">
        <v>430</v>
      </c>
      <c r="C62" s="62"/>
      <c r="D62" s="1"/>
      <c r="E62" s="61">
        <v>75</v>
      </c>
      <c r="F62" s="62"/>
      <c r="G62" s="1"/>
      <c r="H62" s="61">
        <v>0</v>
      </c>
      <c r="I62" s="62"/>
      <c r="J62" s="1"/>
      <c r="K62" s="58">
        <v>148</v>
      </c>
      <c r="L62" s="59"/>
      <c r="M62" s="1"/>
      <c r="N62" s="58"/>
      <c r="O62" s="59"/>
      <c r="P62" s="1"/>
      <c r="Q62" s="58">
        <v>165</v>
      </c>
      <c r="R62" s="59"/>
      <c r="S62" s="1"/>
      <c r="T62" s="58">
        <v>160</v>
      </c>
      <c r="U62" s="59"/>
      <c r="V62" s="1"/>
      <c r="W62" s="58"/>
      <c r="X62" s="59"/>
      <c r="Y62" s="1"/>
      <c r="Z62" s="58">
        <v>147</v>
      </c>
      <c r="AA62" s="59"/>
      <c r="AB62" s="1"/>
      <c r="AC62" s="58"/>
      <c r="AD62" s="59"/>
      <c r="AE62" s="1"/>
      <c r="AF62" s="1">
        <v>67.39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67.040000000000006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66.83</v>
      </c>
    </row>
    <row r="65" spans="2:32" x14ac:dyDescent="0.25">
      <c r="AF65" s="1">
        <v>66.709999999999994</v>
      </c>
    </row>
    <row r="66" spans="2:32" x14ac:dyDescent="0.25">
      <c r="AF66" s="1">
        <v>66.64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66.59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229</v>
      </c>
      <c r="C70" s="59"/>
      <c r="D70" s="1"/>
      <c r="E70" s="61">
        <v>732</v>
      </c>
      <c r="F70" s="62"/>
      <c r="G70" s="1"/>
      <c r="H70" s="61">
        <v>81</v>
      </c>
      <c r="I70" s="62"/>
      <c r="J70" s="1"/>
      <c r="K70" s="61">
        <v>1165</v>
      </c>
      <c r="L70" s="62"/>
      <c r="M70" s="1"/>
      <c r="N70" s="58">
        <v>87</v>
      </c>
      <c r="O70" s="59"/>
      <c r="P70" s="1"/>
      <c r="Q70" s="58">
        <v>168</v>
      </c>
      <c r="R70" s="59"/>
      <c r="S70" s="1"/>
      <c r="T70" s="58">
        <v>126</v>
      </c>
      <c r="U70" s="59"/>
      <c r="V70" s="1"/>
      <c r="W70" s="58">
        <v>143</v>
      </c>
      <c r="X70" s="59"/>
      <c r="Y70" s="1"/>
      <c r="Z70" s="58">
        <v>64</v>
      </c>
      <c r="AA70" s="59"/>
      <c r="AC70" s="58">
        <v>150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2025-07-09T20:28:42Z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