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ak\Documents\"/>
    </mc:Choice>
  </mc:AlternateContent>
  <bookViews>
    <workbookView xWindow="0" yWindow="0" windowWidth="28800" windowHeight="12795" tabRatio="720"/>
  </bookViews>
  <sheets>
    <sheet name="HEADERS" sheetId="1" r:id="rId1"/>
    <sheet name="Distribution" sheetId="2" r:id="rId2"/>
    <sheet name="Estimator" sheetId="3" r:id="rId3"/>
    <sheet name="Geometry" sheetId="4" r:id="rId4"/>
    <sheet name="Material" sheetId="5" r:id="rId5"/>
    <sheet name="Nuclide" sheetId="13" r:id="rId6"/>
    <sheet name="Particle" sheetId="12" r:id="rId7"/>
    <sheet name="Point" sheetId="11" r:id="rId8"/>
    <sheet name="Reaction" sheetId="10" r:id="rId9"/>
    <sheet name="Solver" sheetId="14" r:id="rId10"/>
    <sheet name="Source" sheetId="9" r:id="rId11"/>
    <sheet name="VReduction" sheetId="8" r:id="rId12"/>
    <sheet name="XMLParser" sheetId="7" r:id="rId13"/>
    <sheet name="XSec" sheetId="6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F5" i="4"/>
  <c r="D5" i="4"/>
  <c r="B2" i="6" l="1"/>
  <c r="B1" i="6"/>
  <c r="B2" i="7"/>
  <c r="B1" i="7"/>
  <c r="B2" i="8"/>
  <c r="B1" i="8"/>
  <c r="B2" i="9"/>
  <c r="B1" i="9"/>
  <c r="B2" i="14"/>
  <c r="B1" i="14"/>
  <c r="B2" i="10"/>
  <c r="B1" i="10"/>
  <c r="B2" i="11"/>
  <c r="B1" i="11"/>
  <c r="B2" i="12"/>
  <c r="B1" i="12"/>
  <c r="B2" i="13"/>
  <c r="B1" i="13"/>
  <c r="B2" i="5"/>
  <c r="B1" i="5"/>
  <c r="B2" i="4"/>
  <c r="B1" i="4"/>
  <c r="B2" i="3"/>
  <c r="B1" i="3"/>
  <c r="B2" i="2"/>
  <c r="M5" i="2"/>
  <c r="M4" i="6"/>
  <c r="M4" i="7"/>
  <c r="M4" i="8"/>
  <c r="M4" i="9"/>
  <c r="M4" i="14"/>
  <c r="M4" i="10"/>
  <c r="M4" i="11"/>
  <c r="M4" i="12"/>
  <c r="M4" i="13"/>
  <c r="M4" i="5"/>
  <c r="M4" i="4"/>
  <c r="M4" i="3"/>
  <c r="M4" i="2"/>
  <c r="M5" i="7"/>
  <c r="M3" i="7"/>
  <c r="M5" i="8"/>
  <c r="M3" i="8"/>
  <c r="M5" i="9"/>
  <c r="M3" i="9"/>
  <c r="M5" i="14"/>
  <c r="M3" i="14"/>
  <c r="M5" i="13"/>
  <c r="M3" i="13"/>
  <c r="M5" i="5"/>
  <c r="M3" i="5"/>
  <c r="M5" i="3"/>
  <c r="M3" i="3"/>
  <c r="F7" i="14"/>
  <c r="H7" i="14" s="1"/>
  <c r="F6" i="14"/>
  <c r="H6" i="14" s="1"/>
  <c r="F5" i="14"/>
  <c r="H5" i="14" s="1"/>
  <c r="F4" i="14"/>
  <c r="H4" i="14" s="1"/>
  <c r="D7" i="4"/>
  <c r="D6" i="4"/>
  <c r="F6" i="6"/>
  <c r="F5" i="6"/>
  <c r="F4" i="6"/>
  <c r="F5" i="7"/>
  <c r="F4" i="7"/>
  <c r="F4" i="8"/>
  <c r="F5" i="9"/>
  <c r="F6" i="9"/>
  <c r="F7" i="9"/>
  <c r="F8" i="9"/>
  <c r="F9" i="9"/>
  <c r="F10" i="9"/>
  <c r="F11" i="9"/>
  <c r="F4" i="9"/>
  <c r="F5" i="10"/>
  <c r="F6" i="10"/>
  <c r="F7" i="10"/>
  <c r="F8" i="10"/>
  <c r="F9" i="10"/>
  <c r="F10" i="10"/>
  <c r="F4" i="10"/>
  <c r="F4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4" i="12"/>
  <c r="F5" i="13"/>
  <c r="F6" i="13"/>
  <c r="F7" i="13"/>
  <c r="F8" i="13"/>
  <c r="F9" i="13"/>
  <c r="F10" i="13"/>
  <c r="F11" i="13"/>
  <c r="F4" i="13"/>
  <c r="F5" i="5"/>
  <c r="F6" i="5"/>
  <c r="F7" i="5"/>
  <c r="F8" i="5"/>
  <c r="F9" i="5"/>
  <c r="F10" i="5"/>
  <c r="F11" i="5"/>
  <c r="F12" i="5"/>
  <c r="F13" i="5"/>
  <c r="F4" i="5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4" i="4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4" i="3"/>
  <c r="F5" i="3"/>
  <c r="F6" i="3"/>
  <c r="F7" i="3"/>
  <c r="F8" i="3"/>
  <c r="F9" i="3"/>
  <c r="F10" i="3"/>
  <c r="F11" i="3"/>
  <c r="F12" i="3"/>
  <c r="F1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18" i="2"/>
  <c r="D24" i="3"/>
  <c r="D23" i="3"/>
  <c r="D22" i="3"/>
  <c r="D21" i="3"/>
  <c r="D20" i="3"/>
  <c r="D19" i="3"/>
  <c r="D18" i="3"/>
  <c r="D33" i="3"/>
  <c r="D32" i="3"/>
  <c r="D31" i="3"/>
  <c r="D30" i="3"/>
  <c r="D29" i="3"/>
  <c r="D7" i="1"/>
  <c r="D20" i="1"/>
  <c r="E13" i="1"/>
  <c r="D17" i="1"/>
  <c r="D15" i="1"/>
  <c r="D13" i="1"/>
  <c r="E16" i="1"/>
  <c r="D4" i="1"/>
  <c r="D11" i="1"/>
  <c r="E12" i="1"/>
  <c r="D6" i="1"/>
  <c r="D9" i="1"/>
  <c r="D5" i="1"/>
  <c r="E18" i="1"/>
  <c r="E4" i="1"/>
  <c r="D10" i="1"/>
  <c r="E5" i="1"/>
  <c r="D16" i="1"/>
  <c r="D19" i="1"/>
  <c r="D14" i="1"/>
  <c r="D18" i="1"/>
  <c r="D12" i="1"/>
  <c r="E17" i="1"/>
  <c r="E8" i="1"/>
  <c r="E14" i="1"/>
  <c r="D8" i="1"/>
  <c r="E6" i="1"/>
  <c r="E19" i="1"/>
  <c r="E9" i="1"/>
  <c r="F23" i="1" l="1"/>
  <c r="F14" i="1"/>
  <c r="F12" i="1"/>
  <c r="F4" i="1"/>
  <c r="F13" i="1"/>
  <c r="F16" i="1"/>
  <c r="B1" i="2"/>
  <c r="H32" i="3"/>
  <c r="H33" i="3"/>
  <c r="H26" i="3"/>
  <c r="H27" i="3"/>
  <c r="H5" i="7"/>
  <c r="H4" i="7"/>
  <c r="H4" i="8"/>
  <c r="F18" i="1" s="1"/>
  <c r="H5" i="9"/>
  <c r="H7" i="9"/>
  <c r="H8" i="9"/>
  <c r="H11" i="9"/>
  <c r="H5" i="10"/>
  <c r="H7" i="10"/>
  <c r="H8" i="10"/>
  <c r="H9" i="10"/>
  <c r="H10" i="10"/>
  <c r="H8" i="12"/>
  <c r="H9" i="12"/>
  <c r="H10" i="12"/>
  <c r="H11" i="12"/>
  <c r="H12" i="12"/>
  <c r="H13" i="12"/>
  <c r="H16" i="12"/>
  <c r="H17" i="12"/>
  <c r="H18" i="12"/>
  <c r="H19" i="12"/>
  <c r="H20" i="12"/>
  <c r="H21" i="12"/>
  <c r="H5" i="13"/>
  <c r="H7" i="13"/>
  <c r="H8" i="13"/>
  <c r="H9" i="13"/>
  <c r="H10" i="13"/>
  <c r="H11" i="13"/>
  <c r="H5" i="5"/>
  <c r="H7" i="5"/>
  <c r="H10" i="5"/>
  <c r="H12" i="5"/>
  <c r="H13" i="5"/>
  <c r="H4" i="5"/>
  <c r="H7" i="4"/>
  <c r="H8" i="4"/>
  <c r="H11" i="4"/>
  <c r="H13" i="4"/>
  <c r="H14" i="4"/>
  <c r="H15" i="4"/>
  <c r="H16" i="4"/>
  <c r="H19" i="4"/>
  <c r="H21" i="4"/>
  <c r="H22" i="4"/>
  <c r="H23" i="4"/>
  <c r="H25" i="4"/>
  <c r="H27" i="4"/>
  <c r="H28" i="4"/>
  <c r="H29" i="4"/>
  <c r="H30" i="4"/>
  <c r="H31" i="4"/>
  <c r="H35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4" i="4"/>
  <c r="H5" i="3"/>
  <c r="H9" i="3"/>
  <c r="H10" i="3"/>
  <c r="H12" i="3"/>
  <c r="H16" i="3"/>
  <c r="H17" i="3"/>
  <c r="H21" i="3"/>
  <c r="H28" i="3"/>
  <c r="H7" i="2"/>
  <c r="H8" i="2"/>
  <c r="H9" i="2"/>
  <c r="H12" i="2"/>
  <c r="H13" i="2"/>
  <c r="H14" i="2"/>
  <c r="H15" i="2"/>
  <c r="H16" i="2"/>
  <c r="H17" i="2"/>
  <c r="H24" i="4"/>
  <c r="H26" i="4"/>
  <c r="H32" i="4"/>
  <c r="H33" i="4"/>
  <c r="H34" i="4"/>
  <c r="H36" i="4"/>
  <c r="H25" i="3"/>
  <c r="H34" i="3"/>
  <c r="H35" i="3"/>
  <c r="H6" i="6"/>
  <c r="H5" i="6"/>
  <c r="H10" i="9"/>
  <c r="H9" i="9"/>
  <c r="H6" i="9"/>
  <c r="H6" i="10"/>
  <c r="H4" i="11"/>
  <c r="H15" i="12"/>
  <c r="H14" i="12"/>
  <c r="H7" i="12"/>
  <c r="H6" i="12"/>
  <c r="H5" i="12"/>
  <c r="H4" i="12"/>
  <c r="H6" i="13"/>
  <c r="H4" i="13"/>
  <c r="H11" i="5"/>
  <c r="H9" i="5"/>
  <c r="H8" i="5"/>
  <c r="H6" i="5"/>
  <c r="H20" i="4"/>
  <c r="H18" i="4"/>
  <c r="H17" i="4"/>
  <c r="H12" i="4"/>
  <c r="H10" i="4"/>
  <c r="H9" i="4"/>
  <c r="H15" i="3"/>
  <c r="H13" i="3"/>
  <c r="H11" i="3"/>
  <c r="H8" i="3"/>
  <c r="H7" i="3"/>
  <c r="H6" i="3"/>
  <c r="H5" i="2"/>
  <c r="H10" i="2"/>
  <c r="H11" i="2"/>
  <c r="H19" i="2"/>
  <c r="H20" i="2"/>
  <c r="E4" i="6"/>
  <c r="D4" i="6"/>
  <c r="H4" i="6" s="1"/>
  <c r="E4" i="9"/>
  <c r="D4" i="9"/>
  <c r="H4" i="9" s="1"/>
  <c r="D4" i="10"/>
  <c r="H4" i="10" s="1"/>
  <c r="E17" i="3"/>
  <c r="E14" i="3"/>
  <c r="D4" i="4"/>
  <c r="H6" i="4"/>
  <c r="H31" i="3"/>
  <c r="D17" i="3"/>
  <c r="H24" i="3"/>
  <c r="D14" i="3"/>
  <c r="H14" i="3" s="1"/>
  <c r="D4" i="3"/>
  <c r="H4" i="3" s="1"/>
  <c r="D4" i="2"/>
  <c r="H4" i="2" s="1"/>
  <c r="D6" i="2"/>
  <c r="H6" i="2" s="1"/>
  <c r="M3" i="10" l="1"/>
  <c r="M5" i="10"/>
  <c r="M5" i="12"/>
  <c r="M3" i="12"/>
  <c r="M5" i="11"/>
  <c r="M3" i="11"/>
  <c r="M3" i="4"/>
  <c r="M5" i="4"/>
  <c r="M3" i="6"/>
  <c r="M5" i="6"/>
  <c r="H23" i="3"/>
  <c r="H22" i="3"/>
  <c r="H29" i="3"/>
  <c r="H20" i="3"/>
  <c r="H30" i="3"/>
  <c r="H19" i="3"/>
  <c r="H18" i="3"/>
  <c r="F19" i="1"/>
  <c r="F17" i="1"/>
  <c r="F9" i="1"/>
  <c r="F8" i="1"/>
  <c r="E15" i="1"/>
  <c r="E10" i="1"/>
  <c r="E11" i="1"/>
  <c r="E7" i="1"/>
  <c r="E20" i="1"/>
  <c r="F15" i="1" l="1"/>
  <c r="F10" i="1"/>
  <c r="F11" i="1"/>
  <c r="F24" i="1"/>
  <c r="F7" i="1"/>
  <c r="F20" i="1"/>
  <c r="F6" i="1"/>
  <c r="H18" i="2"/>
  <c r="M3" i="2" s="1"/>
  <c r="F5" i="1" l="1"/>
  <c r="F22" i="1" s="1"/>
</calcChain>
</file>

<file path=xl/sharedStrings.xml><?xml version="1.0" encoding="utf-8"?>
<sst xmlns="http://schemas.openxmlformats.org/spreadsheetml/2006/main" count="401" uniqueCount="178">
  <si>
    <t>Header Files</t>
  </si>
  <si>
    <t>Distribution</t>
  </si>
  <si>
    <t>Estimator</t>
  </si>
  <si>
    <t>Geometry</t>
  </si>
  <si>
    <t>Material</t>
  </si>
  <si>
    <t>Nuclide</t>
  </si>
  <si>
    <t>Particle</t>
  </si>
  <si>
    <t>Point</t>
  </si>
  <si>
    <t>Random</t>
  </si>
  <si>
    <t>Reaction</t>
  </si>
  <si>
    <t>Solver</t>
  </si>
  <si>
    <t>Source</t>
  </si>
  <si>
    <t>VReduction</t>
  </si>
  <si>
    <t>XMLParser</t>
  </si>
  <si>
    <t>pugixml</t>
  </si>
  <si>
    <t>pugiconfig</t>
  </si>
  <si>
    <t>Const</t>
  </si>
  <si>
    <t>Requires Testing</t>
  </si>
  <si>
    <t>As of:</t>
  </si>
  <si>
    <t>XSec</t>
  </si>
  <si>
    <t>Classes</t>
  </si>
  <si>
    <t>Distribution_t</t>
  </si>
  <si>
    <t>Delta_Distribution</t>
  </si>
  <si>
    <t>Discrete_Distribution</t>
  </si>
  <si>
    <t>Uniform_Distribution</t>
  </si>
  <si>
    <t>Linear_Distribution</t>
  </si>
  <si>
    <t>Watt_Distribution</t>
  </si>
  <si>
    <t>Cubic_Distribution</t>
  </si>
  <si>
    <t>RayleighScatter_Distribution</t>
  </si>
  <si>
    <t>Normal_Distribution</t>
  </si>
  <si>
    <t>HGScatter_Distribution</t>
  </si>
  <si>
    <t>IsotropicScatter_Distribution</t>
  </si>
  <si>
    <t>LinearScatter_Distribution</t>
  </si>
  <si>
    <t>IsotropicDirection_Distribution</t>
  </si>
  <si>
    <t>Average_Multiplicity_Distribution</t>
  </si>
  <si>
    <t>Terrel_Multiplicity_Distribution</t>
  </si>
  <si>
    <t>IndependentXYZ_Distribution</t>
  </si>
  <si>
    <t>AnisotropicDirection_Distribution</t>
  </si>
  <si>
    <t>Score_t</t>
  </si>
  <si>
    <t>Current_Score</t>
  </si>
  <si>
    <t>Flux_Score</t>
  </si>
  <si>
    <t>Absorption_Score</t>
  </si>
  <si>
    <t>Scatter_Score</t>
  </si>
  <si>
    <t>Capture_Score</t>
  </si>
  <si>
    <t>Fission_Score</t>
  </si>
  <si>
    <t>Production_Score</t>
  </si>
  <si>
    <t>Total_Score</t>
  </si>
  <si>
    <t>Tally_t</t>
  </si>
  <si>
    <t>Bin_t</t>
  </si>
  <si>
    <t>Energy_Bin</t>
  </si>
  <si>
    <t>Time_Bin</t>
  </si>
  <si>
    <t>Estimator_t</t>
  </si>
  <si>
    <t>Generic_Estimator</t>
  </si>
  <si>
    <t>MGXS_Estimator</t>
  </si>
  <si>
    <t>Surface_PMF_Estimator</t>
  </si>
  <si>
    <t>Geometry_t</t>
  </si>
  <si>
    <t>Surface_t</t>
  </si>
  <si>
    <t>PlaneX_Surface</t>
  </si>
  <si>
    <t>PlaneY_Surface</t>
  </si>
  <si>
    <t>PlaneZ_Surface</t>
  </si>
  <si>
    <t>Plane_Surface</t>
  </si>
  <si>
    <t>Sphere_Surface</t>
  </si>
  <si>
    <t>CylinderX_Surface</t>
  </si>
  <si>
    <t>CylinderY_Surface</t>
  </si>
  <si>
    <t>CylinderZ_Surface</t>
  </si>
  <si>
    <t>ConeX_Surface</t>
  </si>
  <si>
    <t>ConeY_Surface</t>
  </si>
  <si>
    <t>ConeZ_Surface</t>
  </si>
  <si>
    <t>Region_t</t>
  </si>
  <si>
    <t>Material_t</t>
  </si>
  <si>
    <t>Nuclide_t</t>
  </si>
  <si>
    <t>Particle_t</t>
  </si>
  <si>
    <t>Point_t</t>
  </si>
  <si>
    <t>Reaction_t</t>
  </si>
  <si>
    <t>Capture_Reaction</t>
  </si>
  <si>
    <t>Scatter_Reaction</t>
  </si>
  <si>
    <t>Fission_Reaction</t>
  </si>
  <si>
    <t>Source_t</t>
  </si>
  <si>
    <t>Point_Source</t>
  </si>
  <si>
    <t>DiskX_Source</t>
  </si>
  <si>
    <t>DiskZ_Source</t>
  </si>
  <si>
    <t>Sphere_Shell_Source</t>
  </si>
  <si>
    <t>Generic_Source</t>
  </si>
  <si>
    <t>Source_Bank</t>
  </si>
  <si>
    <t>Split_Roulette</t>
  </si>
  <si>
    <t>findByName</t>
  </si>
  <si>
    <t>XML_input</t>
  </si>
  <si>
    <t>XSec_t</t>
  </si>
  <si>
    <t>Constant_XSec</t>
  </si>
  <si>
    <t xml:space="preserve">OverV_XSec </t>
  </si>
  <si>
    <t>xs</t>
  </si>
  <si>
    <t>getSource</t>
  </si>
  <si>
    <t>addSource</t>
  </si>
  <si>
    <t>sample</t>
  </si>
  <si>
    <t>type</t>
  </si>
  <si>
    <t>normalize</t>
  </si>
  <si>
    <t>pos</t>
  </si>
  <si>
    <t>dir</t>
  </si>
  <si>
    <t>alive</t>
  </si>
  <si>
    <t>weight</t>
  </si>
  <si>
    <t>time</t>
  </si>
  <si>
    <t>energy</t>
  </si>
  <si>
    <t>speed</t>
  </si>
  <si>
    <t>region</t>
  </si>
  <si>
    <t>setDirection</t>
  </si>
  <si>
    <t>setWeight</t>
  </si>
  <si>
    <t>setRegion</t>
  </si>
  <si>
    <t>setTime</t>
  </si>
  <si>
    <t>setEnergy</t>
  </si>
  <si>
    <t>setSpeed</t>
  </si>
  <si>
    <t>kill</t>
  </si>
  <si>
    <t>move</t>
  </si>
  <si>
    <t>scatter</t>
  </si>
  <si>
    <t>searchRegion</t>
  </si>
  <si>
    <t>name</t>
  </si>
  <si>
    <t>sigmaT</t>
  </si>
  <si>
    <t>sigmaS</t>
  </si>
  <si>
    <t>sigmaC</t>
  </si>
  <si>
    <t>sigmaF</t>
  </si>
  <si>
    <t>addReaction</t>
  </si>
  <si>
    <t>reaction_sample</t>
  </si>
  <si>
    <t>simulate_scatter</t>
  </si>
  <si>
    <t>SigmaT</t>
  </si>
  <si>
    <t>SigmaS</t>
  </si>
  <si>
    <t>SigmaC</t>
  </si>
  <si>
    <t>SigmaF</t>
  </si>
  <si>
    <t>addNuclide</t>
  </si>
  <si>
    <t>collision_distance_sample</t>
  </si>
  <si>
    <t>nuclide_sample</t>
  </si>
  <si>
    <t>collision_sample</t>
  </si>
  <si>
    <t>cross</t>
  </si>
  <si>
    <t>hit</t>
  </si>
  <si>
    <t>eval</t>
  </si>
  <si>
    <t>distance</t>
  </si>
  <si>
    <t>reflect</t>
  </si>
  <si>
    <t>importance</t>
  </si>
  <si>
    <t>setMaterial</t>
  </si>
  <si>
    <t>addSurface</t>
  </si>
  <si>
    <t>testPoint</t>
  </si>
  <si>
    <t>moveParticle</t>
  </si>
  <si>
    <t>surface_intersect</t>
  </si>
  <si>
    <t>collision_distance</t>
  </si>
  <si>
    <t>collision</t>
  </si>
  <si>
    <t>add_score</t>
  </si>
  <si>
    <t>score</t>
  </si>
  <si>
    <t>addScore</t>
  </si>
  <si>
    <t>setBin</t>
  </si>
  <si>
    <t>tally_endHistory</t>
  </si>
  <si>
    <t>tally_stats</t>
  </si>
  <si>
    <t>endHistory</t>
  </si>
  <si>
    <t>report</t>
  </si>
  <si>
    <t>UInteger_PMF_Estimator</t>
  </si>
  <si>
    <t>stats</t>
  </si>
  <si>
    <t>Methods</t>
  </si>
  <si>
    <t>Children</t>
  </si>
  <si>
    <t>Testing Implemented</t>
  </si>
  <si>
    <t>All here complete?</t>
  </si>
  <si>
    <t>Requirements Met</t>
  </si>
  <si>
    <t>Complete:</t>
  </si>
  <si>
    <t>Included with each class is a list of children classes. Test parent classes using their children.</t>
  </si>
  <si>
    <t>Requires Explicit Testing</t>
  </si>
  <si>
    <t>sphere_quad</t>
  </si>
  <si>
    <t>solve_quad</t>
  </si>
  <si>
    <t>Binary_Search</t>
  </si>
  <si>
    <t>scatter_direction</t>
  </si>
  <si>
    <t>Left to complete:</t>
  </si>
  <si>
    <t>Completed:</t>
  </si>
  <si>
    <t>???</t>
  </si>
  <si>
    <t>All header files with a worksheet in this workbook require testing. Header files which didn't require testing weren't given a worksheet.</t>
  </si>
  <si>
    <t>Included in each sheet is every public or protected method which is not purely virtual except constructors and destructors.</t>
  </si>
  <si>
    <t>All methods or functions must be mentioned in header files. If a new header file is added, or if new capabilities are added to an old header file, this workbook must be updated.</t>
  </si>
  <si>
    <t>for branch:</t>
  </si>
  <si>
    <t>When new header files or header file capabilities are added to this workbook, update the date and branch fields in HEADERS!B1:B2.</t>
  </si>
  <si>
    <t>There is one test.cpp file in the Testing directory for each header file. Therein, each class has its own TEST_CASE, and each method has its own SECTION.</t>
  </si>
  <si>
    <t>addEstimator</t>
  </si>
  <si>
    <t>Tested</t>
  </si>
  <si>
    <t>Not Tested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</si>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</sst>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Alignment="1">
      <alignment horizontal="left"/>
    </xf>
    <xf numFmtId="0" fontId="0" fillId="2" borderId="1" xfId="0" applyFill="1" applyBorder="1"/>
    <xf numFmtId="14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0" borderId="1" xfId="0" applyNumberFormat="1" applyBorder="1"/>
    <xf numFmtId="0" fontId="2" fillId="2" borderId="1" xfId="0" applyFont="1" applyFill="1" applyBorder="1"/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</cellXfs>
  <cellStyles count="1">
    <cellStyle name="Normal" xfId="0" builtinId="0"/>
  </cellStyles>
  <dxfs count="265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theme="0"/>
      </font>
      <fill>
        <patternFill>
          <bgColor theme="1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12" bestFit="1" customWidth="1"/>
    <col min="4" max="4" width="15.85546875" bestFit="1" customWidth="1"/>
    <col min="5" max="5" width="20.28515625" bestFit="1" customWidth="1"/>
    <col min="6" max="6" width="18" bestFit="1" customWidth="1"/>
    <col min="7" max="7" width="2.85546875" customWidth="1"/>
    <col min="9" max="9" width="9.140625" customWidth="1"/>
    <col min="13" max="13" width="2.85546875" customWidth="1"/>
  </cols>
  <sheetData>
    <row r="1" spans="1:18" x14ac:dyDescent="0.25">
      <c r="A1" s="2" t="s">
        <v>18</v>
      </c>
      <c r="B1" s="11">
        <v>42845</v>
      </c>
    </row>
    <row r="2" spans="1:18" x14ac:dyDescent="0.25">
      <c r="A2" s="2" t="s">
        <v>171</v>
      </c>
      <c r="B2" s="7" t="s">
        <v>177</v>
      </c>
    </row>
    <row r="3" spans="1:18" ht="15" customHeight="1" x14ac:dyDescent="0.25">
      <c r="B3" s="29"/>
      <c r="C3" s="4" t="s">
        <v>0</v>
      </c>
      <c r="D3" s="4" t="s">
        <v>17</v>
      </c>
      <c r="E3" s="4" t="s">
        <v>155</v>
      </c>
      <c r="F3" s="4" t="s">
        <v>157</v>
      </c>
      <c r="H3" s="16" t="s">
        <v>168</v>
      </c>
      <c r="I3" s="17"/>
      <c r="J3" s="17"/>
      <c r="K3" s="17"/>
      <c r="L3" s="18"/>
      <c r="M3" s="14"/>
      <c r="N3" s="15" t="s">
        <v>170</v>
      </c>
      <c r="O3" s="15"/>
      <c r="P3" s="15"/>
      <c r="Q3" s="15"/>
      <c r="R3" s="15"/>
    </row>
    <row r="4" spans="1:18" x14ac:dyDescent="0.25">
      <c r="B4" s="29"/>
      <c r="C4" s="6" t="s">
        <v>16</v>
      </c>
      <c r="D4" s="12" t="b">
        <f ca="1">IF(ISTEXT(IFERROR(INDIRECT(C4&amp;"!A1"),FALSE)),TRUE,FALSE)</f>
        <v>0</v>
      </c>
      <c r="E4" s="2" t="b">
        <f t="shared" ref="E4:E5" ca="1" si="0">IFERROR(INDIRECT(C4&amp;"!M$3"),FALSE)</f>
        <v>0</v>
      </c>
      <c r="F4" s="2" t="b">
        <f t="shared" ref="F4:F20" ca="1" si="1">OR(NOT(D4),E4)</f>
        <v>1</v>
      </c>
      <c r="H4" s="19"/>
      <c r="I4" s="20"/>
      <c r="J4" s="20"/>
      <c r="K4" s="20"/>
      <c r="L4" s="21"/>
      <c r="M4" s="14"/>
      <c r="N4" s="15"/>
      <c r="O4" s="15"/>
      <c r="P4" s="15"/>
      <c r="Q4" s="15"/>
      <c r="R4" s="15"/>
    </row>
    <row r="5" spans="1:18" x14ac:dyDescent="0.25">
      <c r="B5" s="29" t="s">
        <v>167</v>
      </c>
      <c r="C5" s="6" t="s">
        <v>1</v>
      </c>
      <c r="D5" s="12" t="b">
        <f ca="1">IF(ISTEXT(IFERROR(INDIRECT(C5&amp;"!A1"),FALSE)),TRUE,FALSE)</f>
        <v>1</v>
      </c>
      <c r="E5" s="2" t="b">
        <f t="shared" ca="1" si="0"/>
        <v>0</v>
      </c>
      <c r="F5" s="2" t="b">
        <f t="shared" ca="1" si="1"/>
        <v>0</v>
      </c>
      <c r="H5" s="22"/>
      <c r="I5" s="23"/>
      <c r="J5" s="23"/>
      <c r="K5" s="23"/>
      <c r="L5" s="24"/>
      <c r="M5" s="14"/>
      <c r="N5" s="15"/>
      <c r="O5" s="15"/>
      <c r="P5" s="15"/>
      <c r="Q5" s="15"/>
      <c r="R5" s="15"/>
    </row>
    <row r="6" spans="1:18" x14ac:dyDescent="0.25">
      <c r="B6" s="29"/>
      <c r="C6" s="6" t="s">
        <v>2</v>
      </c>
      <c r="D6" s="12" t="b">
        <f t="shared" ref="D6:D20" ca="1" si="2">IF(ISTEXT(IFERROR(INDIRECT(C6&amp;"!A1"),FALSE)),TRUE,FALSE)</f>
        <v>1</v>
      </c>
      <c r="E6" s="2" t="b">
        <f ca="1">IFERROR(INDIRECT(C6&amp;"!M$3"),FALSE)</f>
        <v>0</v>
      </c>
      <c r="F6" s="2" t="b">
        <f t="shared" ca="1" si="1"/>
        <v>0</v>
      </c>
      <c r="N6" s="15"/>
      <c r="O6" s="15"/>
      <c r="P6" s="15"/>
      <c r="Q6" s="15"/>
      <c r="R6" s="15"/>
    </row>
    <row r="7" spans="1:18" ht="15" customHeight="1" x14ac:dyDescent="0.25">
      <c r="B7" s="29"/>
      <c r="C7" s="6" t="s">
        <v>3</v>
      </c>
      <c r="D7" s="12" t="b">
        <f t="shared" ca="1" si="2"/>
        <v>1</v>
      </c>
      <c r="E7" s="2" t="b">
        <f t="shared" ref="E7:E20" ca="1" si="3">IFERROR(INDIRECT(C7&amp;"!M$3"),FALSE)</f>
        <v>0</v>
      </c>
      <c r="F7" s="2" t="b">
        <f t="shared" ca="1" si="1"/>
        <v>0</v>
      </c>
      <c r="H7" s="15" t="s">
        <v>169</v>
      </c>
      <c r="I7" s="15"/>
      <c r="J7" s="15"/>
      <c r="K7" s="15"/>
      <c r="L7" s="15"/>
    </row>
    <row r="8" spans="1:18" x14ac:dyDescent="0.25">
      <c r="B8" s="29"/>
      <c r="C8" s="6" t="s">
        <v>4</v>
      </c>
      <c r="D8" s="12" t="b">
        <f t="shared" ca="1" si="2"/>
        <v>1</v>
      </c>
      <c r="E8" s="2" t="b">
        <f t="shared" ca="1" si="3"/>
        <v>0</v>
      </c>
      <c r="F8" s="2" t="b">
        <f t="shared" ca="1" si="1"/>
        <v>0</v>
      </c>
      <c r="H8" s="15"/>
      <c r="I8" s="15"/>
      <c r="J8" s="15"/>
      <c r="K8" s="15"/>
      <c r="L8" s="15"/>
      <c r="N8" s="15" t="s">
        <v>172</v>
      </c>
      <c r="O8" s="15"/>
      <c r="P8" s="15"/>
      <c r="Q8" s="15"/>
      <c r="R8" s="15"/>
    </row>
    <row r="9" spans="1:18" x14ac:dyDescent="0.25">
      <c r="B9" s="29"/>
      <c r="C9" s="6" t="s">
        <v>5</v>
      </c>
      <c r="D9" s="12" t="b">
        <f t="shared" ca="1" si="2"/>
        <v>1</v>
      </c>
      <c r="E9" s="2" t="b">
        <f t="shared" ca="1" si="3"/>
        <v>0</v>
      </c>
      <c r="F9" s="2" t="b">
        <f t="shared" ca="1" si="1"/>
        <v>0</v>
      </c>
      <c r="H9" s="15"/>
      <c r="I9" s="15"/>
      <c r="J9" s="15"/>
      <c r="K9" s="15"/>
      <c r="L9" s="15"/>
      <c r="N9" s="15"/>
      <c r="O9" s="15"/>
      <c r="P9" s="15"/>
      <c r="Q9" s="15"/>
      <c r="R9" s="15"/>
    </row>
    <row r="10" spans="1:18" x14ac:dyDescent="0.25">
      <c r="B10" s="29"/>
      <c r="C10" s="6" t="s">
        <v>6</v>
      </c>
      <c r="D10" s="12" t="b">
        <f t="shared" ca="1" si="2"/>
        <v>1</v>
      </c>
      <c r="E10" s="2" t="b">
        <f t="shared" ca="1" si="3"/>
        <v>0</v>
      </c>
      <c r="F10" s="2" t="b">
        <f t="shared" ca="1" si="1"/>
        <v>0</v>
      </c>
      <c r="N10" s="15"/>
      <c r="O10" s="15"/>
      <c r="P10" s="15"/>
      <c r="Q10" s="15"/>
      <c r="R10" s="15"/>
    </row>
    <row r="11" spans="1:18" ht="15" customHeight="1" x14ac:dyDescent="0.25">
      <c r="B11" s="29"/>
      <c r="C11" s="6" t="s">
        <v>7</v>
      </c>
      <c r="D11" s="12" t="b">
        <f t="shared" ca="1" si="2"/>
        <v>1</v>
      </c>
      <c r="E11" s="2" t="b">
        <f t="shared" ca="1" si="3"/>
        <v>1</v>
      </c>
      <c r="F11" s="2" t="b">
        <f t="shared" ca="1" si="1"/>
        <v>1</v>
      </c>
      <c r="H11" s="15" t="s">
        <v>159</v>
      </c>
      <c r="I11" s="15"/>
      <c r="J11" s="15"/>
      <c r="K11" s="15"/>
      <c r="L11" s="15"/>
    </row>
    <row r="12" spans="1:18" x14ac:dyDescent="0.25">
      <c r="B12" s="29"/>
      <c r="C12" s="6" t="s">
        <v>15</v>
      </c>
      <c r="D12" s="12" t="b">
        <f t="shared" ca="1" si="2"/>
        <v>0</v>
      </c>
      <c r="E12" s="2" t="b">
        <f t="shared" ca="1" si="3"/>
        <v>0</v>
      </c>
      <c r="F12" s="2" t="b">
        <f t="shared" ca="1" si="1"/>
        <v>1</v>
      </c>
      <c r="H12" s="15"/>
      <c r="I12" s="15"/>
      <c r="J12" s="15"/>
      <c r="K12" s="15"/>
      <c r="L12" s="15"/>
    </row>
    <row r="13" spans="1:18" x14ac:dyDescent="0.25">
      <c r="B13" s="29"/>
      <c r="C13" s="6" t="s">
        <v>14</v>
      </c>
      <c r="D13" s="12" t="b">
        <f t="shared" ca="1" si="2"/>
        <v>0</v>
      </c>
      <c r="E13" s="2" t="b">
        <f t="shared" ca="1" si="3"/>
        <v>0</v>
      </c>
      <c r="F13" s="2" t="b">
        <f t="shared" ca="1" si="1"/>
        <v>1</v>
      </c>
    </row>
    <row r="14" spans="1:18" x14ac:dyDescent="0.25">
      <c r="B14" s="29"/>
      <c r="C14" s="6" t="s">
        <v>8</v>
      </c>
      <c r="D14" s="12" t="b">
        <f t="shared" ca="1" si="2"/>
        <v>0</v>
      </c>
      <c r="E14" s="2" t="b">
        <f t="shared" ca="1" si="3"/>
        <v>0</v>
      </c>
      <c r="F14" s="2" t="b">
        <f t="shared" ca="1" si="1"/>
        <v>1</v>
      </c>
    </row>
    <row r="15" spans="1:18" ht="15" customHeight="1" x14ac:dyDescent="0.25">
      <c r="B15" s="29"/>
      <c r="C15" s="6" t="s">
        <v>9</v>
      </c>
      <c r="D15" s="12" t="b">
        <f t="shared" ca="1" si="2"/>
        <v>1</v>
      </c>
      <c r="E15" s="2" t="b">
        <f t="shared" ca="1" si="3"/>
        <v>0</v>
      </c>
      <c r="F15" s="2" t="b">
        <f t="shared" ca="1" si="1"/>
        <v>0</v>
      </c>
    </row>
    <row r="16" spans="1:18" x14ac:dyDescent="0.25">
      <c r="B16" s="29"/>
      <c r="C16" s="6" t="s">
        <v>10</v>
      </c>
      <c r="D16" s="12" t="b">
        <f t="shared" ca="1" si="2"/>
        <v>1</v>
      </c>
      <c r="E16" s="2" t="b">
        <f t="shared" ca="1" si="3"/>
        <v>0</v>
      </c>
      <c r="F16" s="2" t="b">
        <f t="shared" ca="1" si="1"/>
        <v>0</v>
      </c>
      <c r="H16" s="16" t="s">
        <v>173</v>
      </c>
      <c r="I16" s="17"/>
      <c r="J16" s="17"/>
      <c r="K16" s="17"/>
      <c r="L16" s="18"/>
    </row>
    <row r="17" spans="2:13" x14ac:dyDescent="0.25">
      <c r="B17" s="29"/>
      <c r="C17" s="6" t="s">
        <v>11</v>
      </c>
      <c r="D17" s="12" t="b">
        <f t="shared" ca="1" si="2"/>
        <v>1</v>
      </c>
      <c r="E17" s="2" t="b">
        <f t="shared" ca="1" si="3"/>
        <v>0</v>
      </c>
      <c r="F17" s="2" t="b">
        <f t="shared" ca="1" si="1"/>
        <v>0</v>
      </c>
      <c r="H17" s="19"/>
      <c r="I17" s="20"/>
      <c r="J17" s="20"/>
      <c r="K17" s="20"/>
      <c r="L17" s="21"/>
      <c r="M17" s="13"/>
    </row>
    <row r="18" spans="2:13" x14ac:dyDescent="0.25">
      <c r="B18" s="29"/>
      <c r="C18" s="6" t="s">
        <v>12</v>
      </c>
      <c r="D18" s="12" t="b">
        <f t="shared" ca="1" si="2"/>
        <v>1</v>
      </c>
      <c r="E18" s="2" t="b">
        <f t="shared" ca="1" si="3"/>
        <v>0</v>
      </c>
      <c r="F18" s="2" t="b">
        <f t="shared" ca="1" si="1"/>
        <v>0</v>
      </c>
      <c r="H18" s="19"/>
      <c r="I18" s="20"/>
      <c r="J18" s="20"/>
      <c r="K18" s="20"/>
      <c r="L18" s="21"/>
    </row>
    <row r="19" spans="2:13" ht="15" customHeight="1" x14ac:dyDescent="0.25">
      <c r="B19" s="29" t="s">
        <v>167</v>
      </c>
      <c r="C19" s="6" t="s">
        <v>13</v>
      </c>
      <c r="D19" s="12" t="b">
        <f t="shared" ca="1" si="2"/>
        <v>1</v>
      </c>
      <c r="E19" s="2" t="b">
        <f t="shared" ca="1" si="3"/>
        <v>0</v>
      </c>
      <c r="F19" s="2" t="b">
        <f t="shared" ca="1" si="1"/>
        <v>0</v>
      </c>
      <c r="H19" s="22"/>
      <c r="I19" s="23"/>
      <c r="J19" s="23"/>
      <c r="K19" s="23"/>
      <c r="L19" s="24"/>
    </row>
    <row r="20" spans="2:13" x14ac:dyDescent="0.25">
      <c r="B20" s="29"/>
      <c r="C20" s="6" t="s">
        <v>19</v>
      </c>
      <c r="D20" s="12" t="b">
        <f t="shared" ca="1" si="2"/>
        <v>1</v>
      </c>
      <c r="E20" s="2" t="b">
        <f t="shared" ca="1" si="3"/>
        <v>1</v>
      </c>
      <c r="F20" s="2" t="b">
        <f t="shared" ca="1" si="1"/>
        <v>1</v>
      </c>
    </row>
    <row r="22" spans="2:13" x14ac:dyDescent="0.25">
      <c r="E22" s="8" t="s">
        <v>158</v>
      </c>
      <c r="F22" s="9" t="b">
        <f ca="1">AND(F4:F20)</f>
        <v>0</v>
      </c>
    </row>
    <row r="23" spans="2:13" x14ac:dyDescent="0.25">
      <c r="C23" s="1"/>
      <c r="E23" s="2" t="s">
        <v>175</v>
      </c>
      <c r="F23" s="2">
        <f>SUM(Distribution!M4,Estimator!M4,Geometry!M4,Material!M4,Nuclide!M4,Particle!M4,Point!M4,Reaction!M4,Solver!M4,Source!M4,VReduction!M4,XMLParser!M4,XSec!M4)</f>
        <v>36</v>
      </c>
    </row>
    <row r="24" spans="2:13" x14ac:dyDescent="0.25">
      <c r="E24" s="10" t="s">
        <v>176</v>
      </c>
      <c r="F24" s="2">
        <f>SUM(Distribution!M5,Estimator!M5,Geometry!M5,Material!M5,Nuclide!M5,Particle!M5,Point!M5,Reaction!M5,Solver!M5,Source!M5,VReduction!M5,XMLParser!M5,XSec!M5)</f>
        <v>119</v>
      </c>
    </row>
  </sheetData>
  <mergeCells count="6">
    <mergeCell ref="H16:L19"/>
    <mergeCell ref="N8:R10"/>
    <mergeCell ref="H11:L12"/>
    <mergeCell ref="H3:L5"/>
    <mergeCell ref="H7:L9"/>
    <mergeCell ref="N3:R6"/>
  </mergeCells>
  <conditionalFormatting sqref="C4:C20">
    <cfRule type="expression" dxfId="264" priority="7">
      <formula>AND($D4:$E4)</formula>
    </cfRule>
    <cfRule type="expression" dxfId="263" priority="8">
      <formula>AND($D4,NOT($E4))</formula>
    </cfRule>
    <cfRule type="expression" dxfId="262" priority="10">
      <formula>NOT($D4)</formula>
    </cfRule>
  </conditionalFormatting>
  <conditionalFormatting sqref="A21:G21 A22:B22 A23:D23 A25:XFD1048576 F23:H23 A3:E20 H7 A24:H24 N11:XFD20 D22:H22 H11 G3:G12 C2:XFD2 E1:XFD1 A1:B2 S3:XFD10 G13:H13 N3 G14:G20 N7:N8 N21:O24 U21:XFD24">
    <cfRule type="expression" dxfId="261" priority="5">
      <formula>AND(ISLOGICAL(A1),NOT(A1))</formula>
    </cfRule>
    <cfRule type="expression" dxfId="260" priority="6">
      <formula>AND(ISLOGICAL(A1),A1)</formula>
    </cfRule>
  </conditionalFormatting>
  <conditionalFormatting sqref="F3">
    <cfRule type="expression" dxfId="259" priority="3">
      <formula>AND(ISLOGICAL(F3),NOT(F3))</formula>
    </cfRule>
    <cfRule type="expression" dxfId="258" priority="4">
      <formula>AND(ISLOGICAL(F3),F3)</formula>
    </cfRule>
  </conditionalFormatting>
  <conditionalFormatting sqref="F4:F20">
    <cfRule type="expression" dxfId="257" priority="1">
      <formula>AND(ISLOGICAL(F4),NOT(F4))</formula>
    </cfRule>
    <cfRule type="expression" dxfId="256" priority="2">
      <formula>AND(ISLOGICAL(F4),F4)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4" sqref="G4"/>
    </sheetView>
  </sheetViews>
  <sheetFormatPr defaultRowHeight="15" x14ac:dyDescent="0.25"/>
  <cols>
    <col min="1" max="1" width="10.5703125" customWidth="1"/>
    <col min="2" max="2" width="10.42578125" customWidth="1"/>
    <col min="3" max="3" width="20" customWidth="1"/>
    <col min="5" max="5" width="16.140625" bestFit="1" customWidth="1"/>
    <col min="6" max="6" width="23" customWidth="1"/>
    <col min="7" max="7" width="20.28515625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6"/>
      <c r="D4" s="2"/>
      <c r="E4" s="2" t="s">
        <v>161</v>
      </c>
      <c r="F4" s="2" t="b">
        <f t="shared" ref="F4:F7" si="0">AND(NOT(ISBLANK(E4)),NOT(EXACT(E4,"")))</f>
        <v>1</v>
      </c>
      <c r="G4" s="5" t="b">
        <v>0</v>
      </c>
      <c r="H4" s="2" t="b">
        <f>OR(NOT(F4),G4)</f>
        <v>0</v>
      </c>
      <c r="K4" s="2" t="s">
        <v>166</v>
      </c>
      <c r="L4" s="2"/>
      <c r="M4" s="2">
        <f>COUNTIF(G:G,TRUE)</f>
        <v>0</v>
      </c>
    </row>
    <row r="5" spans="1:13" x14ac:dyDescent="0.25">
      <c r="C5" s="27"/>
      <c r="D5" s="2"/>
      <c r="E5" s="2" t="s">
        <v>162</v>
      </c>
      <c r="F5" s="2" t="b">
        <f t="shared" si="0"/>
        <v>1</v>
      </c>
      <c r="G5" s="5" t="b">
        <v>0</v>
      </c>
      <c r="H5" s="2" t="b">
        <f t="shared" ref="H5:H7" si="1">OR(NOT(F5),G5)</f>
        <v>0</v>
      </c>
      <c r="K5" s="2" t="s">
        <v>165</v>
      </c>
      <c r="L5" s="2"/>
      <c r="M5" s="2">
        <f>COUNTIF(H:H,FALSE)</f>
        <v>4</v>
      </c>
    </row>
    <row r="6" spans="1:13" x14ac:dyDescent="0.25">
      <c r="C6" s="27"/>
      <c r="D6" s="2"/>
      <c r="E6" s="2" t="s">
        <v>163</v>
      </c>
      <c r="F6" s="2" t="b">
        <f t="shared" si="0"/>
        <v>1</v>
      </c>
      <c r="G6" s="5" t="b">
        <v>0</v>
      </c>
      <c r="H6" s="2" t="b">
        <f t="shared" si="1"/>
        <v>0</v>
      </c>
    </row>
    <row r="7" spans="1:13" x14ac:dyDescent="0.25">
      <c r="C7" s="28"/>
      <c r="D7" s="2"/>
      <c r="E7" s="2" t="s">
        <v>164</v>
      </c>
      <c r="F7" s="2" t="b">
        <f t="shared" si="0"/>
        <v>1</v>
      </c>
      <c r="G7" s="5" t="b">
        <v>0</v>
      </c>
      <c r="H7" s="2" t="b">
        <f t="shared" si="1"/>
        <v>0</v>
      </c>
    </row>
  </sheetData>
  <mergeCells count="1">
    <mergeCell ref="C4:C7"/>
  </mergeCells>
  <conditionalFormatting sqref="C1:J2 C12:J1048576 I3:J3 C4:E4 G4:J11 N1:XFD1048576 C8:E11 D5:E7">
    <cfRule type="expression" dxfId="99" priority="21">
      <formula>AND(ISLOGICAL(C1),NOT(C1))</formula>
    </cfRule>
    <cfRule type="expression" dxfId="98" priority="22">
      <formula>AND(ISLOGICAL(C1),C1)</formula>
    </cfRule>
  </conditionalFormatting>
  <conditionalFormatting sqref="F3">
    <cfRule type="expression" dxfId="97" priority="13">
      <formula>AND(ISLOGICAL(F3),NOT(F3))</formula>
    </cfRule>
    <cfRule type="expression" dxfId="96" priority="14">
      <formula>AND(ISLOGICAL(F3),F3)</formula>
    </cfRule>
  </conditionalFormatting>
  <conditionalFormatting sqref="C3:E3 H3">
    <cfRule type="expression" dxfId="95" priority="17">
      <formula>AND(ISLOGICAL(C3),NOT(C3))</formula>
    </cfRule>
    <cfRule type="expression" dxfId="94" priority="18">
      <formula>AND(ISLOGICAL(C3),C3)</formula>
    </cfRule>
  </conditionalFormatting>
  <conditionalFormatting sqref="G3">
    <cfRule type="expression" dxfId="93" priority="15">
      <formula>AND(ISLOGICAL(G3),NOT(G3))</formula>
    </cfRule>
    <cfRule type="expression" dxfId="92" priority="16">
      <formula>AND(ISLOGICAL(G3),G3)</formula>
    </cfRule>
  </conditionalFormatting>
  <conditionalFormatting sqref="F4:F11">
    <cfRule type="expression" dxfId="91" priority="11">
      <formula>AND(ISLOGICAL(F4),NOT(F4))</formula>
    </cfRule>
    <cfRule type="expression" dxfId="90" priority="12">
      <formula>AND(ISLOGICAL(F4),F4)</formula>
    </cfRule>
  </conditionalFormatting>
  <conditionalFormatting sqref="K1:M3 K5:M1048576">
    <cfRule type="expression" dxfId="89" priority="9">
      <formula>AND(ISLOGICAL(K1),NOT(K1))</formula>
    </cfRule>
    <cfRule type="expression" dxfId="88" priority="10">
      <formula>AND(ISLOGICAL(K1),K1)</formula>
    </cfRule>
  </conditionalFormatting>
  <conditionalFormatting sqref="K4:M4">
    <cfRule type="expression" dxfId="87" priority="7">
      <formula>AND(ISLOGICAL(K4),NOT(K4))</formula>
    </cfRule>
    <cfRule type="expression" dxfId="86" priority="8">
      <formula>AND(ISLOGICAL(K4),K4)</formula>
    </cfRule>
  </conditionalFormatting>
  <conditionalFormatting sqref="A1 A3:B1048576">
    <cfRule type="expression" dxfId="85" priority="5">
      <formula>AND(ISLOGICAL(A1),NOT(A1))</formula>
    </cfRule>
    <cfRule type="expression" dxfId="84" priority="6">
      <formula>AND(ISLOGICAL(A1),A1)</formula>
    </cfRule>
  </conditionalFormatting>
  <conditionalFormatting sqref="B1">
    <cfRule type="expression" dxfId="83" priority="3">
      <formula>AND(ISLOGICAL(B1),NOT(B1))</formula>
    </cfRule>
    <cfRule type="expression" dxfId="82" priority="4">
      <formula>AND(ISLOGICAL(B1),B1)</formula>
    </cfRule>
  </conditionalFormatting>
  <conditionalFormatting sqref="A2:B2">
    <cfRule type="expression" dxfId="81" priority="1">
      <formula>AND(ISLOGICAL(A2),NOT(A2))</formula>
    </cfRule>
    <cfRule type="expression" dxfId="80" priority="2">
      <formula>AND(ISLOGICAL(A2),A2)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4" sqref="G4"/>
    </sheetView>
  </sheetViews>
  <sheetFormatPr defaultRowHeight="15" x14ac:dyDescent="0.25"/>
  <cols>
    <col min="1" max="1" width="10.5703125" customWidth="1"/>
    <col min="2" max="2" width="10.42578125" customWidth="1"/>
    <col min="3" max="3" width="20" bestFit="1" customWidth="1"/>
    <col min="5" max="5" width="10.28515625" bestFit="1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" t="s">
        <v>77</v>
      </c>
      <c r="D4" s="2" t="str">
        <f>_xlfn.CONCAT(C5:C9)</f>
        <v>Point_SourceDiskX_SourceDiskZ_SourceSphere_Shell_SourceGeneric_Source</v>
      </c>
      <c r="E4" s="2" t="str">
        <f>""</f>
        <v/>
      </c>
      <c r="F4" s="2" t="b">
        <f t="shared" ref="F4:F11" si="0">AND(NOT(ISBLANK(E4)),NOT(EXACT(E4,"")))</f>
        <v>0</v>
      </c>
      <c r="G4" s="5" t="b">
        <v>0</v>
      </c>
      <c r="H4" s="2" t="b">
        <f>OR(NOT(F4),G4)</f>
        <v>1</v>
      </c>
      <c r="K4" s="2" t="s">
        <v>166</v>
      </c>
      <c r="L4" s="2"/>
      <c r="M4" s="2">
        <f>COUNTIF(G:G,TRUE)</f>
        <v>0</v>
      </c>
    </row>
    <row r="5" spans="1:13" x14ac:dyDescent="0.25">
      <c r="C5" s="2" t="s">
        <v>78</v>
      </c>
      <c r="D5" s="2"/>
      <c r="E5" s="2" t="s">
        <v>91</v>
      </c>
      <c r="F5" s="2" t="b">
        <f t="shared" si="0"/>
        <v>1</v>
      </c>
      <c r="G5" s="5" t="b">
        <v>0</v>
      </c>
      <c r="H5" s="2" t="b">
        <f t="shared" ref="H5:H11" si="1">OR(NOT(F5),G5)</f>
        <v>0</v>
      </c>
      <c r="K5" s="2" t="s">
        <v>165</v>
      </c>
      <c r="L5" s="2"/>
      <c r="M5" s="2">
        <f>COUNTIF(H:H,FALSE)</f>
        <v>7</v>
      </c>
    </row>
    <row r="6" spans="1:13" x14ac:dyDescent="0.25">
      <c r="C6" s="2" t="s">
        <v>79</v>
      </c>
      <c r="D6" s="2"/>
      <c r="E6" s="2" t="s">
        <v>91</v>
      </c>
      <c r="F6" s="2" t="b">
        <f t="shared" si="0"/>
        <v>1</v>
      </c>
      <c r="G6" s="5" t="b">
        <v>0</v>
      </c>
      <c r="H6" s="2" t="b">
        <f t="shared" si="1"/>
        <v>0</v>
      </c>
    </row>
    <row r="7" spans="1:13" x14ac:dyDescent="0.25">
      <c r="C7" s="2" t="s">
        <v>80</v>
      </c>
      <c r="D7" s="2"/>
      <c r="E7" s="2" t="s">
        <v>91</v>
      </c>
      <c r="F7" s="2" t="b">
        <f t="shared" si="0"/>
        <v>1</v>
      </c>
      <c r="G7" s="5" t="b">
        <v>0</v>
      </c>
      <c r="H7" s="2" t="b">
        <f t="shared" si="1"/>
        <v>0</v>
      </c>
    </row>
    <row r="8" spans="1:13" x14ac:dyDescent="0.25">
      <c r="C8" s="2" t="s">
        <v>81</v>
      </c>
      <c r="D8" s="2"/>
      <c r="E8" s="2" t="s">
        <v>91</v>
      </c>
      <c r="F8" s="2" t="b">
        <f t="shared" si="0"/>
        <v>1</v>
      </c>
      <c r="G8" s="5" t="b">
        <v>0</v>
      </c>
      <c r="H8" s="2" t="b">
        <f t="shared" si="1"/>
        <v>0</v>
      </c>
    </row>
    <row r="9" spans="1:13" x14ac:dyDescent="0.25">
      <c r="C9" s="2" t="s">
        <v>82</v>
      </c>
      <c r="D9" s="2"/>
      <c r="E9" s="2" t="s">
        <v>91</v>
      </c>
      <c r="F9" s="2" t="b">
        <f t="shared" si="0"/>
        <v>1</v>
      </c>
      <c r="G9" s="5" t="b">
        <v>0</v>
      </c>
      <c r="H9" s="2" t="b">
        <f t="shared" si="1"/>
        <v>0</v>
      </c>
    </row>
    <row r="10" spans="1:13" x14ac:dyDescent="0.25">
      <c r="C10" s="25" t="s">
        <v>83</v>
      </c>
      <c r="D10" s="2"/>
      <c r="E10" s="2" t="s">
        <v>92</v>
      </c>
      <c r="F10" s="2" t="b">
        <f t="shared" si="0"/>
        <v>1</v>
      </c>
      <c r="G10" s="5" t="b">
        <v>0</v>
      </c>
      <c r="H10" s="2" t="b">
        <f t="shared" si="1"/>
        <v>0</v>
      </c>
    </row>
    <row r="11" spans="1:13" x14ac:dyDescent="0.25">
      <c r="C11" s="25"/>
      <c r="D11" s="2"/>
      <c r="E11" s="2" t="s">
        <v>91</v>
      </c>
      <c r="F11" s="2" t="b">
        <f t="shared" si="0"/>
        <v>1</v>
      </c>
      <c r="G11" s="5" t="b">
        <v>0</v>
      </c>
      <c r="H11" s="2" t="b">
        <f t="shared" si="1"/>
        <v>0</v>
      </c>
    </row>
  </sheetData>
  <mergeCells count="1">
    <mergeCell ref="C10:C11"/>
  </mergeCells>
  <conditionalFormatting sqref="C1:J2 C12:J1048576 I3:J3 C4:E10 G4:J11 D11:E11 N1:XFD1048576">
    <cfRule type="expression" dxfId="79" priority="23">
      <formula>AND(ISLOGICAL(C1),NOT(C1))</formula>
    </cfRule>
    <cfRule type="expression" dxfId="78" priority="24">
      <formula>AND(ISLOGICAL(C1),C1)</formula>
    </cfRule>
  </conditionalFormatting>
  <conditionalFormatting sqref="C3:E3 H3">
    <cfRule type="expression" dxfId="77" priority="19">
      <formula>AND(ISLOGICAL(C3),NOT(C3))</formula>
    </cfRule>
    <cfRule type="expression" dxfId="76" priority="20">
      <formula>AND(ISLOGICAL(C3),C3)</formula>
    </cfRule>
  </conditionalFormatting>
  <conditionalFormatting sqref="G3">
    <cfRule type="expression" dxfId="75" priority="17">
      <formula>AND(ISLOGICAL(G3),NOT(G3))</formula>
    </cfRule>
    <cfRule type="expression" dxfId="74" priority="18">
      <formula>AND(ISLOGICAL(G3),G3)</formula>
    </cfRule>
  </conditionalFormatting>
  <conditionalFormatting sqref="F3">
    <cfRule type="expression" dxfId="73" priority="13">
      <formula>AND(ISLOGICAL(F3),NOT(F3))</formula>
    </cfRule>
    <cfRule type="expression" dxfId="72" priority="14">
      <formula>AND(ISLOGICAL(F3),F3)</formula>
    </cfRule>
  </conditionalFormatting>
  <conditionalFormatting sqref="F4:F11">
    <cfRule type="expression" dxfId="71" priority="11">
      <formula>AND(ISLOGICAL(F4),NOT(F4))</formula>
    </cfRule>
    <cfRule type="expression" dxfId="70" priority="12">
      <formula>AND(ISLOGICAL(F4),F4)</formula>
    </cfRule>
  </conditionalFormatting>
  <conditionalFormatting sqref="K1:M3 K5:M1048576">
    <cfRule type="expression" dxfId="69" priority="9">
      <formula>AND(ISLOGICAL(K1),NOT(K1))</formula>
    </cfRule>
    <cfRule type="expression" dxfId="68" priority="10">
      <formula>AND(ISLOGICAL(K1),K1)</formula>
    </cfRule>
  </conditionalFormatting>
  <conditionalFormatting sqref="K4:M4">
    <cfRule type="expression" dxfId="67" priority="7">
      <formula>AND(ISLOGICAL(K4),NOT(K4))</formula>
    </cfRule>
    <cfRule type="expression" dxfId="66" priority="8">
      <formula>AND(ISLOGICAL(K4),K4)</formula>
    </cfRule>
  </conditionalFormatting>
  <conditionalFormatting sqref="A1 A3:B1048576">
    <cfRule type="expression" dxfId="65" priority="5">
      <formula>AND(ISLOGICAL(A1),NOT(A1))</formula>
    </cfRule>
    <cfRule type="expression" dxfId="64" priority="6">
      <formula>AND(ISLOGICAL(A1),A1)</formula>
    </cfRule>
  </conditionalFormatting>
  <conditionalFormatting sqref="B1">
    <cfRule type="expression" dxfId="63" priority="3">
      <formula>AND(ISLOGICAL(B1),NOT(B1))</formula>
    </cfRule>
    <cfRule type="expression" dxfId="62" priority="4">
      <formula>AND(ISLOGICAL(B1),B1)</formula>
    </cfRule>
  </conditionalFormatting>
  <conditionalFormatting sqref="A2:B2">
    <cfRule type="expression" dxfId="61" priority="1">
      <formula>AND(ISLOGICAL(A2),NOT(A2))</formula>
    </cfRule>
    <cfRule type="expression" dxfId="60" priority="2">
      <formula>AND(ISLOGICAL(A2),A2)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4" sqref="G4"/>
    </sheetView>
  </sheetViews>
  <sheetFormatPr defaultRowHeight="15" x14ac:dyDescent="0.25"/>
  <cols>
    <col min="1" max="1" width="10.5703125" customWidth="1"/>
    <col min="2" max="2" width="10.42578125" customWidth="1"/>
    <col min="5" max="5" width="13.85546875" bestFit="1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"/>
      <c r="D4" s="2"/>
      <c r="E4" s="2" t="s">
        <v>84</v>
      </c>
      <c r="F4" s="2" t="b">
        <f t="shared" ref="F4" si="0">AND(NOT(ISBLANK(E4)),NOT(EXACT(E4,"")))</f>
        <v>1</v>
      </c>
      <c r="G4" s="5" t="b">
        <v>0</v>
      </c>
      <c r="H4" s="2" t="b">
        <f>OR(NOT(F4),G4)</f>
        <v>0</v>
      </c>
      <c r="K4" s="2" t="s">
        <v>166</v>
      </c>
      <c r="L4" s="2"/>
      <c r="M4" s="2">
        <f>COUNTIF(G:G,TRUE)</f>
        <v>0</v>
      </c>
    </row>
    <row r="5" spans="1:13" x14ac:dyDescent="0.25">
      <c r="K5" s="2" t="s">
        <v>165</v>
      </c>
      <c r="L5" s="2"/>
      <c r="M5" s="2">
        <f>COUNTIF(H:H,FALSE)</f>
        <v>1</v>
      </c>
    </row>
  </sheetData>
  <conditionalFormatting sqref="C1:J2 C5:J1048576 I3:J3 C4:E4 G4:J4 N1:XFD1048576">
    <cfRule type="expression" dxfId="59" priority="23">
      <formula>AND(ISLOGICAL(C1),NOT(C1))</formula>
    </cfRule>
    <cfRule type="expression" dxfId="58" priority="24">
      <formula>AND(ISLOGICAL(C1),C1)</formula>
    </cfRule>
  </conditionalFormatting>
  <conditionalFormatting sqref="C3:E3 H3">
    <cfRule type="expression" dxfId="57" priority="19">
      <formula>AND(ISLOGICAL(C3),NOT(C3))</formula>
    </cfRule>
    <cfRule type="expression" dxfId="56" priority="20">
      <formula>AND(ISLOGICAL(C3),C3)</formula>
    </cfRule>
  </conditionalFormatting>
  <conditionalFormatting sqref="G3">
    <cfRule type="expression" dxfId="55" priority="17">
      <formula>AND(ISLOGICAL(G3),NOT(G3))</formula>
    </cfRule>
    <cfRule type="expression" dxfId="54" priority="18">
      <formula>AND(ISLOGICAL(G3),G3)</formula>
    </cfRule>
  </conditionalFormatting>
  <conditionalFormatting sqref="F3">
    <cfRule type="expression" dxfId="53" priority="13">
      <formula>AND(ISLOGICAL(F3),NOT(F3))</formula>
    </cfRule>
    <cfRule type="expression" dxfId="52" priority="14">
      <formula>AND(ISLOGICAL(F3),F3)</formula>
    </cfRule>
  </conditionalFormatting>
  <conditionalFormatting sqref="F4">
    <cfRule type="expression" dxfId="51" priority="11">
      <formula>AND(ISLOGICAL(F4),NOT(F4))</formula>
    </cfRule>
    <cfRule type="expression" dxfId="50" priority="12">
      <formula>AND(ISLOGICAL(F4),F4)</formula>
    </cfRule>
  </conditionalFormatting>
  <conditionalFormatting sqref="K1:M3 K5:M1048576">
    <cfRule type="expression" dxfId="49" priority="9">
      <formula>AND(ISLOGICAL(K1),NOT(K1))</formula>
    </cfRule>
    <cfRule type="expression" dxfId="48" priority="10">
      <formula>AND(ISLOGICAL(K1),K1)</formula>
    </cfRule>
  </conditionalFormatting>
  <conditionalFormatting sqref="K4:M4">
    <cfRule type="expression" dxfId="47" priority="7">
      <formula>AND(ISLOGICAL(K4),NOT(K4))</formula>
    </cfRule>
    <cfRule type="expression" dxfId="46" priority="8">
      <formula>AND(ISLOGICAL(K4),K4)</formula>
    </cfRule>
  </conditionalFormatting>
  <conditionalFormatting sqref="A1 A3:B1048576">
    <cfRule type="expression" dxfId="45" priority="5">
      <formula>AND(ISLOGICAL(A1),NOT(A1))</formula>
    </cfRule>
    <cfRule type="expression" dxfId="44" priority="6">
      <formula>AND(ISLOGICAL(A1),A1)</formula>
    </cfRule>
  </conditionalFormatting>
  <conditionalFormatting sqref="B1">
    <cfRule type="expression" dxfId="43" priority="3">
      <formula>AND(ISLOGICAL(B1),NOT(B1))</formula>
    </cfRule>
    <cfRule type="expression" dxfId="42" priority="4">
      <formula>AND(ISLOGICAL(B1),B1)</formula>
    </cfRule>
  </conditionalFormatting>
  <conditionalFormatting sqref="A2:B2">
    <cfRule type="expression" dxfId="41" priority="1">
      <formula>AND(ISLOGICAL(A2),NOT(A2))</formula>
    </cfRule>
    <cfRule type="expression" dxfId="40" priority="2">
      <formula>AND(ISLOGICAL(A2),A2)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4" sqref="G4"/>
    </sheetView>
  </sheetViews>
  <sheetFormatPr defaultRowHeight="15" x14ac:dyDescent="0.25"/>
  <cols>
    <col min="1" max="1" width="10.5703125" customWidth="1"/>
    <col min="2" max="2" width="10.42578125" customWidth="1"/>
    <col min="5" max="5" width="12" bestFit="1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5"/>
      <c r="D4" s="2"/>
      <c r="E4" s="2" t="s">
        <v>85</v>
      </c>
      <c r="F4" s="2" t="b">
        <f t="shared" ref="F4:F5" si="0">AND(NOT(ISBLANK(E4)),NOT(EXACT(E4,"")))</f>
        <v>1</v>
      </c>
      <c r="G4" s="5" t="b">
        <v>0</v>
      </c>
      <c r="H4" s="2" t="b">
        <f>OR(NOT(F4),G4)</f>
        <v>0</v>
      </c>
      <c r="K4" s="2" t="s">
        <v>166</v>
      </c>
      <c r="L4" s="2"/>
      <c r="M4" s="2">
        <f>COUNTIF(G:G,TRUE)</f>
        <v>0</v>
      </c>
    </row>
    <row r="5" spans="1:13" x14ac:dyDescent="0.25">
      <c r="C5" s="25"/>
      <c r="D5" s="2"/>
      <c r="E5" s="2" t="s">
        <v>86</v>
      </c>
      <c r="F5" s="2" t="b">
        <f t="shared" si="0"/>
        <v>1</v>
      </c>
      <c r="G5" s="5" t="b">
        <v>0</v>
      </c>
      <c r="H5" s="2" t="b">
        <f t="shared" ref="H5" si="1">OR(NOT(F5),G5)</f>
        <v>0</v>
      </c>
      <c r="K5" s="2" t="s">
        <v>165</v>
      </c>
      <c r="L5" s="2"/>
      <c r="M5" s="2">
        <f>COUNTIF(H:H,FALSE)</f>
        <v>2</v>
      </c>
    </row>
  </sheetData>
  <mergeCells count="1">
    <mergeCell ref="C4:C5"/>
  </mergeCells>
  <conditionalFormatting sqref="C1:J2 C6:J1048576 I3:J3 C4:E4 G4:J5 D5:E5 N1:XFD1048576">
    <cfRule type="expression" dxfId="39" priority="23">
      <formula>AND(ISLOGICAL(C1),NOT(C1))</formula>
    </cfRule>
    <cfRule type="expression" dxfId="38" priority="24">
      <formula>AND(ISLOGICAL(C1),C1)</formula>
    </cfRule>
  </conditionalFormatting>
  <conditionalFormatting sqref="C3:E3 H3">
    <cfRule type="expression" dxfId="37" priority="19">
      <formula>AND(ISLOGICAL(C3),NOT(C3))</formula>
    </cfRule>
    <cfRule type="expression" dxfId="36" priority="20">
      <formula>AND(ISLOGICAL(C3),C3)</formula>
    </cfRule>
  </conditionalFormatting>
  <conditionalFormatting sqref="G3">
    <cfRule type="expression" dxfId="35" priority="17">
      <formula>AND(ISLOGICAL(G3),NOT(G3))</formula>
    </cfRule>
    <cfRule type="expression" dxfId="34" priority="18">
      <formula>AND(ISLOGICAL(G3),G3)</formula>
    </cfRule>
  </conditionalFormatting>
  <conditionalFormatting sqref="F3">
    <cfRule type="expression" dxfId="33" priority="13">
      <formula>AND(ISLOGICAL(F3),NOT(F3))</formula>
    </cfRule>
    <cfRule type="expression" dxfId="32" priority="14">
      <formula>AND(ISLOGICAL(F3),F3)</formula>
    </cfRule>
  </conditionalFormatting>
  <conditionalFormatting sqref="F4:F5">
    <cfRule type="expression" dxfId="31" priority="11">
      <formula>AND(ISLOGICAL(F4),NOT(F4))</formula>
    </cfRule>
    <cfRule type="expression" dxfId="30" priority="12">
      <formula>AND(ISLOGICAL(F4),F4)</formula>
    </cfRule>
  </conditionalFormatting>
  <conditionalFormatting sqref="K1:M3 K5:M1048576">
    <cfRule type="expression" dxfId="29" priority="9">
      <formula>AND(ISLOGICAL(K1),NOT(K1))</formula>
    </cfRule>
    <cfRule type="expression" dxfId="28" priority="10">
      <formula>AND(ISLOGICAL(K1),K1)</formula>
    </cfRule>
  </conditionalFormatting>
  <conditionalFormatting sqref="K4:M4">
    <cfRule type="expression" dxfId="27" priority="7">
      <formula>AND(ISLOGICAL(K4),NOT(K4))</formula>
    </cfRule>
    <cfRule type="expression" dxfId="26" priority="8">
      <formula>AND(ISLOGICAL(K4),K4)</formula>
    </cfRule>
  </conditionalFormatting>
  <conditionalFormatting sqref="A1 A3:B1048576">
    <cfRule type="expression" dxfId="25" priority="5">
      <formula>AND(ISLOGICAL(A1),NOT(A1))</formula>
    </cfRule>
    <cfRule type="expression" dxfId="24" priority="6">
      <formula>AND(ISLOGICAL(A1),A1)</formula>
    </cfRule>
  </conditionalFormatting>
  <conditionalFormatting sqref="B1">
    <cfRule type="expression" dxfId="23" priority="3">
      <formula>AND(ISLOGICAL(B1),NOT(B1))</formula>
    </cfRule>
    <cfRule type="expression" dxfId="22" priority="4">
      <formula>AND(ISLOGICAL(B1),B1)</formula>
    </cfRule>
  </conditionalFormatting>
  <conditionalFormatting sqref="A2:B2">
    <cfRule type="expression" dxfId="21" priority="1">
      <formula>AND(ISLOGICAL(A2),NOT(A2))</formula>
    </cfRule>
    <cfRule type="expression" dxfId="20" priority="2">
      <formula>AND(ISLOGICAL(A2),A2)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7" sqref="G7"/>
    </sheetView>
  </sheetViews>
  <sheetFormatPr defaultRowHeight="15" x14ac:dyDescent="0.25"/>
  <cols>
    <col min="1" max="1" width="10.5703125" customWidth="1"/>
    <col min="2" max="2" width="10.42578125" customWidth="1"/>
    <col min="3" max="3" width="14.140625" bestFit="1" customWidth="1"/>
    <col min="5" max="5" width="9.5703125" bestFit="1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1</v>
      </c>
    </row>
    <row r="4" spans="1:13" x14ac:dyDescent="0.25">
      <c r="C4" s="2" t="s">
        <v>87</v>
      </c>
      <c r="D4" s="2" t="str">
        <f>_xlfn.CONCAT(C5:C6)</f>
        <v xml:space="preserve">Constant_XSecOverV_XSec </v>
      </c>
      <c r="E4" s="2" t="str">
        <f>""</f>
        <v/>
      </c>
      <c r="F4" s="2" t="b">
        <f t="shared" ref="F4:F6" si="0">AND(NOT(ISBLANK(E4)),NOT(EXACT(E4,"")))</f>
        <v>0</v>
      </c>
      <c r="G4" s="5" t="b">
        <v>0</v>
      </c>
      <c r="H4" s="2" t="b">
        <f>OR(NOT(F4),G4)</f>
        <v>1</v>
      </c>
      <c r="K4" s="2" t="s">
        <v>166</v>
      </c>
      <c r="L4" s="2"/>
      <c r="M4" s="2">
        <f>COUNTIF(G:G,TRUE)</f>
        <v>2</v>
      </c>
    </row>
    <row r="5" spans="1:13" x14ac:dyDescent="0.25">
      <c r="C5" s="2" t="s">
        <v>88</v>
      </c>
      <c r="D5" s="2"/>
      <c r="E5" s="2" t="s">
        <v>90</v>
      </c>
      <c r="F5" s="2" t="b">
        <f t="shared" si="0"/>
        <v>1</v>
      </c>
      <c r="G5" s="5" t="b">
        <v>1</v>
      </c>
      <c r="H5" s="2" t="b">
        <f t="shared" ref="H5:H6" si="1">OR(NOT(F5),G5)</f>
        <v>1</v>
      </c>
      <c r="K5" s="2" t="s">
        <v>165</v>
      </c>
      <c r="L5" s="2"/>
      <c r="M5" s="2">
        <f>COUNTIF(H:H,FALSE)</f>
        <v>0</v>
      </c>
    </row>
    <row r="6" spans="1:13" x14ac:dyDescent="0.25">
      <c r="C6" s="2" t="s">
        <v>89</v>
      </c>
      <c r="D6" s="2"/>
      <c r="E6" s="2" t="s">
        <v>90</v>
      </c>
      <c r="F6" s="2" t="b">
        <f t="shared" si="0"/>
        <v>1</v>
      </c>
      <c r="G6" s="5" t="b">
        <v>1</v>
      </c>
      <c r="H6" s="2" t="b">
        <f t="shared" si="1"/>
        <v>1</v>
      </c>
    </row>
  </sheetData>
  <conditionalFormatting sqref="C1:J2 C7:J1048576 I3:J3 C4:E6 G4:J6 N1:XFD1048576">
    <cfRule type="expression" dxfId="19" priority="23">
      <formula>AND(ISLOGICAL(C1),NOT(C1))</formula>
    </cfRule>
    <cfRule type="expression" dxfId="18" priority="24">
      <formula>AND(ISLOGICAL(C1),C1)</formula>
    </cfRule>
  </conditionalFormatting>
  <conditionalFormatting sqref="C3:E3 H3">
    <cfRule type="expression" dxfId="17" priority="19">
      <formula>AND(ISLOGICAL(C3),NOT(C3))</formula>
    </cfRule>
    <cfRule type="expression" dxfId="16" priority="20">
      <formula>AND(ISLOGICAL(C3),C3)</formula>
    </cfRule>
  </conditionalFormatting>
  <conditionalFormatting sqref="G3">
    <cfRule type="expression" dxfId="15" priority="17">
      <formula>AND(ISLOGICAL(G3),NOT(G3))</formula>
    </cfRule>
    <cfRule type="expression" dxfId="14" priority="18">
      <formula>AND(ISLOGICAL(G3),G3)</formula>
    </cfRule>
  </conditionalFormatting>
  <conditionalFormatting sqref="F3">
    <cfRule type="expression" dxfId="13" priority="13">
      <formula>AND(ISLOGICAL(F3),NOT(F3))</formula>
    </cfRule>
    <cfRule type="expression" dxfId="12" priority="14">
      <formula>AND(ISLOGICAL(F3),F3)</formula>
    </cfRule>
  </conditionalFormatting>
  <conditionalFormatting sqref="F4:F6">
    <cfRule type="expression" dxfId="11" priority="11">
      <formula>AND(ISLOGICAL(F4),NOT(F4))</formula>
    </cfRule>
    <cfRule type="expression" dxfId="10" priority="12">
      <formula>AND(ISLOGICAL(F4),F4)</formula>
    </cfRule>
  </conditionalFormatting>
  <conditionalFormatting sqref="K1:M3 K5:M1048576">
    <cfRule type="expression" dxfId="9" priority="9">
      <formula>AND(ISLOGICAL(K1),NOT(K1))</formula>
    </cfRule>
    <cfRule type="expression" dxfId="8" priority="10">
      <formula>AND(ISLOGICAL(K1),K1)</formula>
    </cfRule>
  </conditionalFormatting>
  <conditionalFormatting sqref="K4:M4">
    <cfRule type="expression" dxfId="7" priority="7">
      <formula>AND(ISLOGICAL(K4),NOT(K4))</formula>
    </cfRule>
    <cfRule type="expression" dxfId="6" priority="8">
      <formula>AND(ISLOGICAL(K4),K4)</formula>
    </cfRule>
  </conditionalFormatting>
  <conditionalFormatting sqref="A1 A3:B1048576">
    <cfRule type="expression" dxfId="5" priority="5">
      <formula>AND(ISLOGICAL(A1),NOT(A1))</formula>
    </cfRule>
    <cfRule type="expression" dxfId="4" priority="6">
      <formula>AND(ISLOGICAL(A1),A1)</formula>
    </cfRule>
  </conditionalFormatting>
  <conditionalFormatting sqref="B1">
    <cfRule type="expression" dxfId="3" priority="3">
      <formula>AND(ISLOGICAL(B1),NOT(B1))</formula>
    </cfRule>
    <cfRule type="expression" dxfId="2" priority="4">
      <formula>AND(ISLOGICAL(B1),B1)</formula>
    </cfRule>
  </conditionalFormatting>
  <conditionalFormatting sqref="A2:B2">
    <cfRule type="expression" dxfId="1" priority="1">
      <formula>AND(ISLOGICAL(A2),NOT(A2))</formula>
    </cfRule>
    <cfRule type="expression" dxfId="0" priority="2">
      <formula>AND(ISLOGICAL(A2),A2)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G4" sqref="G4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31.7109375" bestFit="1" customWidth="1"/>
    <col min="5" max="5" width="9.5703125" customWidth="1"/>
    <col min="6" max="6" width="23" bestFit="1" customWidth="1"/>
    <col min="7" max="7" width="20.28515625" bestFit="1" customWidth="1"/>
    <col min="8" max="8" width="18" bestFit="1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" t="s">
        <v>21</v>
      </c>
      <c r="D4" s="2" t="str">
        <f>_xlfn.CONCAT(C5:C17,C19:C20)</f>
        <v>Delta_DistributionDiscrete_DistributionUniform_DistributionLinear_DistributionWatt_DistributionCubic_DistributionRayleighScatter_DistributionNormal_DistributionHGScatter_DistributionIsotropicScatter_DistributionLinearScatter_DistributionIsotropicDirection_DistributionAverage_Multiplicity_DistributionIndependentXYZ_DistributionAnisotropicDirection_Distribution</v>
      </c>
      <c r="E4" s="2" t="s">
        <v>114</v>
      </c>
      <c r="F4" s="2" t="b">
        <f t="shared" ref="F4:F17" si="0">AND(NOT(ISBLANK(E4)),NOT(EXACT(E4,"")))</f>
        <v>1</v>
      </c>
      <c r="G4" s="5" t="b">
        <v>0</v>
      </c>
      <c r="H4" s="2" t="b">
        <f>OR(NOT(F4),G4)</f>
        <v>0</v>
      </c>
      <c r="K4" s="2" t="s">
        <v>166</v>
      </c>
      <c r="L4" s="2"/>
      <c r="M4" s="2">
        <f>COUNTIF(G:G,TRUE)</f>
        <v>0</v>
      </c>
    </row>
    <row r="5" spans="1:13" x14ac:dyDescent="0.25">
      <c r="C5" s="2" t="s">
        <v>22</v>
      </c>
      <c r="D5" s="2"/>
      <c r="E5" s="2" t="s">
        <v>93</v>
      </c>
      <c r="F5" s="2" t="b">
        <f t="shared" si="0"/>
        <v>1</v>
      </c>
      <c r="G5" s="5" t="b">
        <v>0</v>
      </c>
      <c r="H5" s="2" t="b">
        <f t="shared" ref="H5:H20" si="1">OR(NOT(F5),G5)</f>
        <v>0</v>
      </c>
      <c r="K5" s="2" t="s">
        <v>165</v>
      </c>
      <c r="L5" s="2"/>
      <c r="M5" s="2">
        <f>COUNTIF(H:H,FALSE)</f>
        <v>16</v>
      </c>
    </row>
    <row r="6" spans="1:13" x14ac:dyDescent="0.25">
      <c r="C6" s="2" t="s">
        <v>23</v>
      </c>
      <c r="D6" s="2" t="str">
        <f>_xlfn.CONCAT(C18)</f>
        <v>Terrel_Multiplicity_Distribution</v>
      </c>
      <c r="E6" s="2" t="s">
        <v>93</v>
      </c>
      <c r="F6" s="2" t="b">
        <f t="shared" si="0"/>
        <v>1</v>
      </c>
      <c r="G6" s="5" t="b">
        <v>0</v>
      </c>
      <c r="H6" s="2" t="b">
        <f t="shared" si="1"/>
        <v>0</v>
      </c>
    </row>
    <row r="7" spans="1:13" x14ac:dyDescent="0.25">
      <c r="C7" s="2" t="s">
        <v>24</v>
      </c>
      <c r="D7" s="2"/>
      <c r="E7" s="2" t="s">
        <v>93</v>
      </c>
      <c r="F7" s="2" t="b">
        <f t="shared" si="0"/>
        <v>1</v>
      </c>
      <c r="G7" s="5" t="b">
        <v>0</v>
      </c>
      <c r="H7" s="2" t="b">
        <f t="shared" si="1"/>
        <v>0</v>
      </c>
    </row>
    <row r="8" spans="1:13" x14ac:dyDescent="0.25">
      <c r="C8" s="2" t="s">
        <v>25</v>
      </c>
      <c r="D8" s="2"/>
      <c r="E8" s="2" t="s">
        <v>93</v>
      </c>
      <c r="F8" s="2" t="b">
        <f t="shared" si="0"/>
        <v>1</v>
      </c>
      <c r="G8" s="5" t="b">
        <v>0</v>
      </c>
      <c r="H8" s="2" t="b">
        <f t="shared" si="1"/>
        <v>0</v>
      </c>
    </row>
    <row r="9" spans="1:13" x14ac:dyDescent="0.25">
      <c r="C9" s="2" t="s">
        <v>26</v>
      </c>
      <c r="D9" s="2"/>
      <c r="E9" s="2" t="s">
        <v>93</v>
      </c>
      <c r="F9" s="2" t="b">
        <f t="shared" si="0"/>
        <v>1</v>
      </c>
      <c r="G9" s="5" t="b">
        <v>0</v>
      </c>
      <c r="H9" s="2" t="b">
        <f t="shared" si="1"/>
        <v>0</v>
      </c>
    </row>
    <row r="10" spans="1:13" x14ac:dyDescent="0.25">
      <c r="C10" s="2" t="s">
        <v>27</v>
      </c>
      <c r="D10" s="2"/>
      <c r="E10" s="2" t="s">
        <v>93</v>
      </c>
      <c r="F10" s="2" t="b">
        <f t="shared" si="0"/>
        <v>1</v>
      </c>
      <c r="G10" s="5" t="b">
        <v>0</v>
      </c>
      <c r="H10" s="2" t="b">
        <f t="shared" si="1"/>
        <v>0</v>
      </c>
    </row>
    <row r="11" spans="1:13" x14ac:dyDescent="0.25">
      <c r="C11" s="2" t="s">
        <v>28</v>
      </c>
      <c r="D11" s="2"/>
      <c r="E11" s="2" t="s">
        <v>93</v>
      </c>
      <c r="F11" s="2" t="b">
        <f t="shared" si="0"/>
        <v>1</v>
      </c>
      <c r="G11" s="5" t="b">
        <v>0</v>
      </c>
      <c r="H11" s="2" t="b">
        <f t="shared" si="1"/>
        <v>0</v>
      </c>
    </row>
    <row r="12" spans="1:13" x14ac:dyDescent="0.25">
      <c r="C12" s="2" t="s">
        <v>29</v>
      </c>
      <c r="D12" s="2"/>
      <c r="E12" s="2" t="s">
        <v>93</v>
      </c>
      <c r="F12" s="2" t="b">
        <f t="shared" si="0"/>
        <v>1</v>
      </c>
      <c r="G12" s="5" t="b">
        <v>0</v>
      </c>
      <c r="H12" s="2" t="b">
        <f t="shared" si="1"/>
        <v>0</v>
      </c>
    </row>
    <row r="13" spans="1:13" x14ac:dyDescent="0.25">
      <c r="C13" s="2" t="s">
        <v>30</v>
      </c>
      <c r="D13" s="2"/>
      <c r="E13" s="2" t="s">
        <v>93</v>
      </c>
      <c r="F13" s="2" t="b">
        <f t="shared" si="0"/>
        <v>1</v>
      </c>
      <c r="G13" s="5" t="b">
        <v>0</v>
      </c>
      <c r="H13" s="2" t="b">
        <f t="shared" si="1"/>
        <v>0</v>
      </c>
    </row>
    <row r="14" spans="1:13" x14ac:dyDescent="0.25">
      <c r="C14" s="2" t="s">
        <v>31</v>
      </c>
      <c r="D14" s="2"/>
      <c r="E14" s="2" t="s">
        <v>93</v>
      </c>
      <c r="F14" s="2" t="b">
        <f t="shared" si="0"/>
        <v>1</v>
      </c>
      <c r="G14" s="5" t="b">
        <v>0</v>
      </c>
      <c r="H14" s="2" t="b">
        <f t="shared" si="1"/>
        <v>0</v>
      </c>
    </row>
    <row r="15" spans="1:13" x14ac:dyDescent="0.25">
      <c r="C15" s="2" t="s">
        <v>32</v>
      </c>
      <c r="D15" s="2"/>
      <c r="E15" s="2" t="s">
        <v>93</v>
      </c>
      <c r="F15" s="2" t="b">
        <f t="shared" si="0"/>
        <v>1</v>
      </c>
      <c r="G15" s="5" t="b">
        <v>0</v>
      </c>
      <c r="H15" s="2" t="b">
        <f t="shared" si="1"/>
        <v>0</v>
      </c>
    </row>
    <row r="16" spans="1:13" x14ac:dyDescent="0.25">
      <c r="C16" s="2" t="s">
        <v>33</v>
      </c>
      <c r="D16" s="2"/>
      <c r="E16" s="2" t="s">
        <v>93</v>
      </c>
      <c r="F16" s="2" t="b">
        <f t="shared" si="0"/>
        <v>1</v>
      </c>
      <c r="G16" s="5" t="b">
        <v>0</v>
      </c>
      <c r="H16" s="2" t="b">
        <f t="shared" si="1"/>
        <v>0</v>
      </c>
    </row>
    <row r="17" spans="3:8" x14ac:dyDescent="0.25">
      <c r="C17" s="2" t="s">
        <v>34</v>
      </c>
      <c r="D17" s="2"/>
      <c r="E17" s="2" t="s">
        <v>93</v>
      </c>
      <c r="F17" s="2" t="b">
        <f t="shared" si="0"/>
        <v>1</v>
      </c>
      <c r="G17" s="5" t="b">
        <v>0</v>
      </c>
      <c r="H17" s="2" t="b">
        <f t="shared" si="1"/>
        <v>0</v>
      </c>
    </row>
    <row r="18" spans="3:8" x14ac:dyDescent="0.25">
      <c r="C18" s="2" t="s">
        <v>35</v>
      </c>
      <c r="D18" s="2"/>
      <c r="E18" s="2"/>
      <c r="F18" s="2" t="b">
        <f>AND(NOT(ISBLANK(E18)),NOT(EXACT(E18,"")))</f>
        <v>0</v>
      </c>
      <c r="G18" s="5" t="b">
        <v>0</v>
      </c>
      <c r="H18" s="2" t="b">
        <f t="shared" si="1"/>
        <v>1</v>
      </c>
    </row>
    <row r="19" spans="3:8" x14ac:dyDescent="0.25">
      <c r="C19" s="2" t="s">
        <v>36</v>
      </c>
      <c r="D19" s="2"/>
      <c r="E19" s="2" t="s">
        <v>93</v>
      </c>
      <c r="F19" s="2" t="b">
        <f t="shared" ref="F19:F20" si="2">AND(NOT(ISBLANK(E19)),NOT(EXACT(E19,"")))</f>
        <v>1</v>
      </c>
      <c r="G19" s="5" t="b">
        <v>0</v>
      </c>
      <c r="H19" s="2" t="b">
        <f t="shared" si="1"/>
        <v>0</v>
      </c>
    </row>
    <row r="20" spans="3:8" x14ac:dyDescent="0.25">
      <c r="C20" s="2" t="s">
        <v>37</v>
      </c>
      <c r="D20" s="2"/>
      <c r="E20" s="2" t="s">
        <v>93</v>
      </c>
      <c r="F20" s="2" t="b">
        <f t="shared" si="2"/>
        <v>1</v>
      </c>
      <c r="G20" s="5" t="b">
        <v>0</v>
      </c>
      <c r="H20" s="2" t="b">
        <f t="shared" si="1"/>
        <v>0</v>
      </c>
    </row>
  </sheetData>
  <conditionalFormatting sqref="A1 A23:XFD1048576 A22:G22 I22:XFD22 A3:XFD21 C1:XFD2">
    <cfRule type="expression" dxfId="255" priority="5">
      <formula>AND(ISLOGICAL(A1),NOT(A1))</formula>
    </cfRule>
    <cfRule type="expression" dxfId="254" priority="6">
      <formula>AND(ISLOGICAL(A1),A1)</formula>
    </cfRule>
  </conditionalFormatting>
  <conditionalFormatting sqref="B1">
    <cfRule type="expression" dxfId="253" priority="3">
      <formula>AND(ISLOGICAL(B1),NOT(B1))</formula>
    </cfRule>
    <cfRule type="expression" dxfId="252" priority="4">
      <formula>AND(ISLOGICAL(B1),B1)</formula>
    </cfRule>
  </conditionalFormatting>
  <conditionalFormatting sqref="A2:B2">
    <cfRule type="expression" dxfId="251" priority="1">
      <formula>AND(ISLOGICAL(A2),NOT(A2))</formula>
    </cfRule>
    <cfRule type="expression" dxfId="250" priority="2">
      <formula>AND(ISLOGICAL(A2),A2)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B1" sqref="B1"/>
    </sheetView>
  </sheetViews>
  <sheetFormatPr defaultRowHeight="15" x14ac:dyDescent="0.25"/>
  <cols>
    <col min="1" max="1" width="10.5703125" customWidth="1"/>
    <col min="2" max="2" width="10.42578125" customWidth="1"/>
    <col min="3" max="3" width="23.42578125" bestFit="1" customWidth="1"/>
    <col min="5" max="5" width="15.7109375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" t="s">
        <v>38</v>
      </c>
      <c r="D4" s="2" t="str">
        <f>_xlfn.CONCAT(C5:C12)</f>
        <v>Current_ScoreFlux_ScoreAbsorption_ScoreScatter_ScoreCapture_ScoreFission_ScoreProduction_ScoreTotal_Score</v>
      </c>
      <c r="E4" s="2" t="s">
        <v>114</v>
      </c>
      <c r="F4" s="2" t="b">
        <f t="shared" ref="F4:F35" si="0">AND(NOT(ISBLANK(E4)),NOT(EXACT(E4,"")))</f>
        <v>1</v>
      </c>
      <c r="G4" s="5" t="b">
        <v>0</v>
      </c>
      <c r="H4" s="2" t="b">
        <f>OR(NOT(F4),G4)</f>
        <v>0</v>
      </c>
      <c r="K4" s="2" t="s">
        <v>166</v>
      </c>
      <c r="L4" s="2"/>
      <c r="M4" s="2">
        <f>COUNTIF(G:G,TRUE)</f>
        <v>0</v>
      </c>
    </row>
    <row r="5" spans="1:13" x14ac:dyDescent="0.25">
      <c r="C5" s="2" t="s">
        <v>39</v>
      </c>
      <c r="D5" s="2"/>
      <c r="E5" s="2" t="s">
        <v>143</v>
      </c>
      <c r="F5" s="2" t="b">
        <f t="shared" si="0"/>
        <v>1</v>
      </c>
      <c r="G5" s="5" t="b">
        <v>0</v>
      </c>
      <c r="H5" s="2" t="b">
        <f t="shared" ref="H5:H35" si="1">OR(NOT(F5),G5)</f>
        <v>0</v>
      </c>
      <c r="K5" s="2" t="s">
        <v>165</v>
      </c>
      <c r="L5" s="2"/>
      <c r="M5" s="2">
        <f>COUNTIF(H:H,FALSE)</f>
        <v>29</v>
      </c>
    </row>
    <row r="6" spans="1:13" x14ac:dyDescent="0.25">
      <c r="C6" s="2" t="s">
        <v>40</v>
      </c>
      <c r="D6" s="2"/>
      <c r="E6" s="2" t="s">
        <v>143</v>
      </c>
      <c r="F6" s="2" t="b">
        <f t="shared" si="0"/>
        <v>1</v>
      </c>
      <c r="G6" s="5" t="b">
        <v>0</v>
      </c>
      <c r="H6" s="2" t="b">
        <f t="shared" si="1"/>
        <v>0</v>
      </c>
    </row>
    <row r="7" spans="1:13" x14ac:dyDescent="0.25">
      <c r="C7" s="2" t="s">
        <v>41</v>
      </c>
      <c r="D7" s="2"/>
      <c r="E7" s="2" t="s">
        <v>143</v>
      </c>
      <c r="F7" s="2" t="b">
        <f t="shared" si="0"/>
        <v>1</v>
      </c>
      <c r="G7" s="5" t="b">
        <v>0</v>
      </c>
      <c r="H7" s="2" t="b">
        <f t="shared" si="1"/>
        <v>0</v>
      </c>
    </row>
    <row r="8" spans="1:13" x14ac:dyDescent="0.25">
      <c r="C8" s="2" t="s">
        <v>42</v>
      </c>
      <c r="D8" s="2"/>
      <c r="E8" s="2" t="s">
        <v>143</v>
      </c>
      <c r="F8" s="2" t="b">
        <f t="shared" si="0"/>
        <v>1</v>
      </c>
      <c r="G8" s="5" t="b">
        <v>0</v>
      </c>
      <c r="H8" s="2" t="b">
        <f t="shared" si="1"/>
        <v>0</v>
      </c>
    </row>
    <row r="9" spans="1:13" x14ac:dyDescent="0.25">
      <c r="C9" s="2" t="s">
        <v>43</v>
      </c>
      <c r="D9" s="2"/>
      <c r="E9" s="2" t="s">
        <v>143</v>
      </c>
      <c r="F9" s="2" t="b">
        <f t="shared" si="0"/>
        <v>1</v>
      </c>
      <c r="G9" s="5" t="b">
        <v>0</v>
      </c>
      <c r="H9" s="2" t="b">
        <f t="shared" si="1"/>
        <v>0</v>
      </c>
    </row>
    <row r="10" spans="1:13" x14ac:dyDescent="0.25">
      <c r="C10" s="2" t="s">
        <v>44</v>
      </c>
      <c r="D10" s="2"/>
      <c r="E10" s="2" t="s">
        <v>143</v>
      </c>
      <c r="F10" s="2" t="b">
        <f t="shared" si="0"/>
        <v>1</v>
      </c>
      <c r="G10" s="5" t="b">
        <v>0</v>
      </c>
      <c r="H10" s="2" t="b">
        <f t="shared" si="1"/>
        <v>0</v>
      </c>
    </row>
    <row r="11" spans="1:13" x14ac:dyDescent="0.25">
      <c r="B11" t="s">
        <v>167</v>
      </c>
      <c r="C11" s="2" t="s">
        <v>45</v>
      </c>
      <c r="D11" s="2"/>
      <c r="E11" s="2" t="s">
        <v>143</v>
      </c>
      <c r="F11" s="2" t="b">
        <f t="shared" si="0"/>
        <v>1</v>
      </c>
      <c r="G11" s="5" t="b">
        <v>0</v>
      </c>
      <c r="H11" s="2" t="b">
        <f t="shared" si="1"/>
        <v>0</v>
      </c>
    </row>
    <row r="12" spans="1:13" x14ac:dyDescent="0.25">
      <c r="C12" s="2" t="s">
        <v>46</v>
      </c>
      <c r="D12" s="2"/>
      <c r="E12" s="2" t="s">
        <v>143</v>
      </c>
      <c r="F12" s="2" t="b">
        <f t="shared" si="0"/>
        <v>1</v>
      </c>
      <c r="G12" s="5" t="b">
        <v>0</v>
      </c>
      <c r="H12" s="2" t="b">
        <f t="shared" si="1"/>
        <v>0</v>
      </c>
    </row>
    <row r="13" spans="1:13" x14ac:dyDescent="0.25">
      <c r="C13" s="2" t="s">
        <v>47</v>
      </c>
      <c r="D13" s="2"/>
      <c r="E13" s="2"/>
      <c r="F13" s="2" t="b">
        <f>AND(NOT(ISBLANK(E13)),NOT(EXACT(E13,"")))</f>
        <v>0</v>
      </c>
      <c r="G13" s="5" t="b">
        <v>0</v>
      </c>
      <c r="H13" s="2" t="b">
        <f t="shared" si="1"/>
        <v>1</v>
      </c>
    </row>
    <row r="14" spans="1:13" x14ac:dyDescent="0.25">
      <c r="C14" s="2" t="s">
        <v>48</v>
      </c>
      <c r="D14" s="2" t="str">
        <f>_xlfn.CONCAT(C15:C16)</f>
        <v>Energy_BinTime_Bin</v>
      </c>
      <c r="E14" s="2" t="str">
        <f>""</f>
        <v/>
      </c>
      <c r="F14" s="2" t="b">
        <f t="shared" si="0"/>
        <v>0</v>
      </c>
      <c r="G14" s="5" t="b">
        <v>0</v>
      </c>
      <c r="H14" s="2" t="b">
        <f t="shared" si="1"/>
        <v>1</v>
      </c>
    </row>
    <row r="15" spans="1:13" x14ac:dyDescent="0.25">
      <c r="C15" s="2" t="s">
        <v>49</v>
      </c>
      <c r="D15" s="2"/>
      <c r="E15" s="2" t="s">
        <v>144</v>
      </c>
      <c r="F15" s="2" t="b">
        <f t="shared" si="0"/>
        <v>1</v>
      </c>
      <c r="G15" s="5" t="b">
        <v>0</v>
      </c>
      <c r="H15" s="2" t="b">
        <f t="shared" si="1"/>
        <v>0</v>
      </c>
    </row>
    <row r="16" spans="1:13" x14ac:dyDescent="0.25">
      <c r="C16" s="2" t="s">
        <v>50</v>
      </c>
      <c r="D16" s="2"/>
      <c r="E16" s="2" t="s">
        <v>144</v>
      </c>
      <c r="F16" s="2" t="b">
        <f t="shared" si="0"/>
        <v>1</v>
      </c>
      <c r="G16" s="5" t="b">
        <v>0</v>
      </c>
      <c r="H16" s="2" t="b">
        <f t="shared" si="1"/>
        <v>0</v>
      </c>
    </row>
    <row r="17" spans="3:8" x14ac:dyDescent="0.25">
      <c r="C17" s="2" t="s">
        <v>51</v>
      </c>
      <c r="D17" s="2" t="str">
        <f>_xlfn.CONCAT(C18,C29)</f>
        <v>Generic_EstimatorUInteger_PMF_Estimator</v>
      </c>
      <c r="E17" s="2" t="str">
        <f>""</f>
        <v/>
      </c>
      <c r="F17" s="2" t="b">
        <f t="shared" si="0"/>
        <v>0</v>
      </c>
      <c r="G17" s="5" t="b">
        <v>0</v>
      </c>
      <c r="H17" s="2" t="b">
        <f t="shared" si="1"/>
        <v>1</v>
      </c>
    </row>
    <row r="18" spans="3:8" x14ac:dyDescent="0.25">
      <c r="C18" s="25" t="s">
        <v>52</v>
      </c>
      <c r="D18" s="2" t="str">
        <f>_xlfn.CONCAT(C25)</f>
        <v>MGXS_Estimator</v>
      </c>
      <c r="E18" s="2" t="s">
        <v>145</v>
      </c>
      <c r="F18" s="2" t="b">
        <f t="shared" si="0"/>
        <v>1</v>
      </c>
      <c r="G18" s="5" t="b">
        <v>0</v>
      </c>
      <c r="H18" s="2" t="b">
        <f t="shared" si="1"/>
        <v>0</v>
      </c>
    </row>
    <row r="19" spans="3:8" x14ac:dyDescent="0.25">
      <c r="C19" s="25"/>
      <c r="D19" s="2" t="str">
        <f>_xlfn.CONCAT(C25)</f>
        <v>MGXS_Estimator</v>
      </c>
      <c r="E19" s="2" t="s">
        <v>146</v>
      </c>
      <c r="F19" s="2" t="b">
        <f t="shared" si="0"/>
        <v>1</v>
      </c>
      <c r="G19" s="5" t="b">
        <v>0</v>
      </c>
      <c r="H19" s="2" t="b">
        <f t="shared" si="1"/>
        <v>0</v>
      </c>
    </row>
    <row r="20" spans="3:8" x14ac:dyDescent="0.25">
      <c r="C20" s="25"/>
      <c r="D20" s="2" t="str">
        <f>_xlfn.CONCAT(C25)</f>
        <v>MGXS_Estimator</v>
      </c>
      <c r="E20" s="2" t="s">
        <v>147</v>
      </c>
      <c r="F20" s="2" t="b">
        <f t="shared" si="0"/>
        <v>1</v>
      </c>
      <c r="G20" s="5" t="b">
        <v>0</v>
      </c>
      <c r="H20" s="2" t="b">
        <f t="shared" si="1"/>
        <v>0</v>
      </c>
    </row>
    <row r="21" spans="3:8" x14ac:dyDescent="0.25">
      <c r="C21" s="25"/>
      <c r="D21" s="2" t="str">
        <f>_xlfn.CONCAT(C25)</f>
        <v>MGXS_Estimator</v>
      </c>
      <c r="E21" s="2" t="s">
        <v>148</v>
      </c>
      <c r="F21" s="2" t="b">
        <f t="shared" si="0"/>
        <v>1</v>
      </c>
      <c r="G21" s="5" t="b">
        <v>0</v>
      </c>
      <c r="H21" s="2" t="b">
        <f t="shared" si="1"/>
        <v>0</v>
      </c>
    </row>
    <row r="22" spans="3:8" x14ac:dyDescent="0.25">
      <c r="C22" s="25"/>
      <c r="D22" s="2" t="str">
        <f>_xlfn.CONCAT(C25)</f>
        <v>MGXS_Estimator</v>
      </c>
      <c r="E22" s="2" t="s">
        <v>144</v>
      </c>
      <c r="F22" s="2" t="b">
        <f t="shared" si="0"/>
        <v>1</v>
      </c>
      <c r="G22" s="5" t="b">
        <v>0</v>
      </c>
      <c r="H22" s="2" t="b">
        <f t="shared" si="1"/>
        <v>0</v>
      </c>
    </row>
    <row r="23" spans="3:8" x14ac:dyDescent="0.25">
      <c r="C23" s="25"/>
      <c r="D23" s="2" t="str">
        <f>_xlfn.CONCAT(C25)</f>
        <v>MGXS_Estimator</v>
      </c>
      <c r="E23" s="2" t="s">
        <v>149</v>
      </c>
      <c r="F23" s="2" t="b">
        <f t="shared" si="0"/>
        <v>1</v>
      </c>
      <c r="G23" s="5" t="b">
        <v>0</v>
      </c>
      <c r="H23" s="2" t="b">
        <f t="shared" si="1"/>
        <v>0</v>
      </c>
    </row>
    <row r="24" spans="3:8" x14ac:dyDescent="0.25">
      <c r="C24" s="25"/>
      <c r="D24" s="2" t="str">
        <f>_xlfn.CONCAT(C25)</f>
        <v>MGXS_Estimator</v>
      </c>
      <c r="E24" s="2" t="s">
        <v>150</v>
      </c>
      <c r="F24" s="2" t="b">
        <f t="shared" si="0"/>
        <v>1</v>
      </c>
      <c r="G24" s="5" t="b">
        <v>0</v>
      </c>
      <c r="H24" s="2" t="b">
        <f t="shared" si="1"/>
        <v>0</v>
      </c>
    </row>
    <row r="25" spans="3:8" x14ac:dyDescent="0.25">
      <c r="C25" s="25" t="s">
        <v>53</v>
      </c>
      <c r="D25" s="2"/>
      <c r="E25" s="2" t="s">
        <v>146</v>
      </c>
      <c r="F25" s="2" t="b">
        <f t="shared" si="0"/>
        <v>1</v>
      </c>
      <c r="G25" s="5" t="b">
        <v>0</v>
      </c>
      <c r="H25" s="2" t="b">
        <f t="shared" si="1"/>
        <v>0</v>
      </c>
    </row>
    <row r="26" spans="3:8" x14ac:dyDescent="0.25">
      <c r="C26" s="25"/>
      <c r="D26" s="2"/>
      <c r="E26" s="2" t="s">
        <v>144</v>
      </c>
      <c r="F26" s="2" t="b">
        <f t="shared" si="0"/>
        <v>1</v>
      </c>
      <c r="G26" s="5" t="b">
        <v>0</v>
      </c>
      <c r="H26" s="2" t="b">
        <f t="shared" si="1"/>
        <v>0</v>
      </c>
    </row>
    <row r="27" spans="3:8" x14ac:dyDescent="0.25">
      <c r="C27" s="25"/>
      <c r="D27" s="2"/>
      <c r="E27" s="2" t="s">
        <v>149</v>
      </c>
      <c r="F27" s="2" t="b">
        <f t="shared" si="0"/>
        <v>1</v>
      </c>
      <c r="G27" s="5" t="b">
        <v>0</v>
      </c>
      <c r="H27" s="2" t="b">
        <f t="shared" si="1"/>
        <v>0</v>
      </c>
    </row>
    <row r="28" spans="3:8" x14ac:dyDescent="0.25">
      <c r="C28" s="25"/>
      <c r="D28" s="2"/>
      <c r="E28" s="2" t="s">
        <v>150</v>
      </c>
      <c r="F28" s="2" t="b">
        <f t="shared" si="0"/>
        <v>1</v>
      </c>
      <c r="G28" s="5" t="b">
        <v>0</v>
      </c>
      <c r="H28" s="2" t="b">
        <f t="shared" si="1"/>
        <v>0</v>
      </c>
    </row>
    <row r="29" spans="3:8" x14ac:dyDescent="0.25">
      <c r="C29" s="25" t="s">
        <v>151</v>
      </c>
      <c r="D29" s="2" t="str">
        <f>_xlfn.CONCAT(C34)</f>
        <v>Surface_PMF_Estimator</v>
      </c>
      <c r="E29" s="2" t="s">
        <v>152</v>
      </c>
      <c r="F29" s="2" t="b">
        <f t="shared" si="0"/>
        <v>1</v>
      </c>
      <c r="G29" s="5" t="b">
        <v>0</v>
      </c>
      <c r="H29" s="2" t="b">
        <f t="shared" si="1"/>
        <v>0</v>
      </c>
    </row>
    <row r="30" spans="3:8" x14ac:dyDescent="0.25">
      <c r="C30" s="25"/>
      <c r="D30" s="2" t="str">
        <f>_xlfn.CONCAT(C34)</f>
        <v>Surface_PMF_Estimator</v>
      </c>
      <c r="E30" s="2" t="s">
        <v>149</v>
      </c>
      <c r="F30" s="2" t="b">
        <f t="shared" si="0"/>
        <v>1</v>
      </c>
      <c r="G30" s="5" t="b">
        <v>0</v>
      </c>
      <c r="H30" s="2" t="b">
        <f t="shared" si="1"/>
        <v>0</v>
      </c>
    </row>
    <row r="31" spans="3:8" x14ac:dyDescent="0.25">
      <c r="C31" s="25"/>
      <c r="D31" s="2" t="str">
        <f>_xlfn.CONCAT(C34)</f>
        <v>Surface_PMF_Estimator</v>
      </c>
      <c r="E31" s="2" t="s">
        <v>95</v>
      </c>
      <c r="F31" s="2" t="b">
        <f t="shared" si="0"/>
        <v>1</v>
      </c>
      <c r="G31" s="5" t="b">
        <v>0</v>
      </c>
      <c r="H31" s="2" t="b">
        <f t="shared" si="1"/>
        <v>0</v>
      </c>
    </row>
    <row r="32" spans="3:8" x14ac:dyDescent="0.25">
      <c r="C32" s="25"/>
      <c r="D32" s="2" t="str">
        <f>_xlfn.CONCAT(C34)</f>
        <v>Surface_PMF_Estimator</v>
      </c>
      <c r="E32" s="2" t="s">
        <v>145</v>
      </c>
      <c r="F32" s="2" t="b">
        <f t="shared" si="0"/>
        <v>1</v>
      </c>
      <c r="G32" s="5" t="b">
        <v>0</v>
      </c>
      <c r="H32" s="2" t="b">
        <f t="shared" si="1"/>
        <v>0</v>
      </c>
    </row>
    <row r="33" spans="3:8" x14ac:dyDescent="0.25">
      <c r="C33" s="25"/>
      <c r="D33" s="2" t="str">
        <f>_xlfn.CONCAT(C34)</f>
        <v>Surface_PMF_Estimator</v>
      </c>
      <c r="E33" s="2" t="s">
        <v>146</v>
      </c>
      <c r="F33" s="2" t="b">
        <f t="shared" si="0"/>
        <v>1</v>
      </c>
      <c r="G33" s="5" t="b">
        <v>0</v>
      </c>
      <c r="H33" s="2" t="b">
        <f t="shared" si="1"/>
        <v>0</v>
      </c>
    </row>
    <row r="34" spans="3:8" x14ac:dyDescent="0.25">
      <c r="C34" s="25" t="s">
        <v>54</v>
      </c>
      <c r="D34" s="2"/>
      <c r="E34" s="2" t="s">
        <v>144</v>
      </c>
      <c r="F34" s="2" t="b">
        <f t="shared" si="0"/>
        <v>1</v>
      </c>
      <c r="G34" s="5" t="b">
        <v>0</v>
      </c>
      <c r="H34" s="2" t="b">
        <f t="shared" si="1"/>
        <v>0</v>
      </c>
    </row>
    <row r="35" spans="3:8" x14ac:dyDescent="0.25">
      <c r="C35" s="25"/>
      <c r="D35" s="2"/>
      <c r="E35" s="2" t="s">
        <v>150</v>
      </c>
      <c r="F35" s="2" t="b">
        <f t="shared" si="0"/>
        <v>1</v>
      </c>
      <c r="G35" s="5" t="b">
        <v>0</v>
      </c>
      <c r="H35" s="2" t="b">
        <f t="shared" si="1"/>
        <v>0</v>
      </c>
    </row>
  </sheetData>
  <mergeCells count="4">
    <mergeCell ref="C18:C24"/>
    <mergeCell ref="C25:C28"/>
    <mergeCell ref="C29:C33"/>
    <mergeCell ref="C34:C35"/>
  </mergeCells>
  <conditionalFormatting sqref="C1:J2 C36:J36 I3:J3 C4:E18 G4:J35 C25:E25 D19:E24 C29:E29 D26:E28 C34:E34 D30:E33 D35:E35 C38:J1048576 C37:G37 I37:J37 N1:XFD1048576">
    <cfRule type="expression" dxfId="249" priority="29">
      <formula>AND(ISLOGICAL(C1),NOT(C1))</formula>
    </cfRule>
    <cfRule type="expression" dxfId="248" priority="30">
      <formula>AND(ISLOGICAL(C1),C1)</formula>
    </cfRule>
  </conditionalFormatting>
  <conditionalFormatting sqref="G3">
    <cfRule type="expression" dxfId="247" priority="23">
      <formula>AND(ISLOGICAL(G3),NOT(G3))</formula>
    </cfRule>
    <cfRule type="expression" dxfId="246" priority="24">
      <formula>AND(ISLOGICAL(G3),G3)</formula>
    </cfRule>
  </conditionalFormatting>
  <conditionalFormatting sqref="C3:E3 H3">
    <cfRule type="expression" dxfId="245" priority="25">
      <formula>AND(ISLOGICAL(C3),NOT(C3))</formula>
    </cfRule>
    <cfRule type="expression" dxfId="244" priority="26">
      <formula>AND(ISLOGICAL(C3),C3)</formula>
    </cfRule>
  </conditionalFormatting>
  <conditionalFormatting sqref="H37">
    <cfRule type="expression" dxfId="243" priority="11">
      <formula>AND(ISLOGICAL(H37),NOT(H37))</formula>
    </cfRule>
    <cfRule type="expression" dxfId="242" priority="12">
      <formula>AND(ISLOGICAL(H37),H37)</formula>
    </cfRule>
  </conditionalFormatting>
  <conditionalFormatting sqref="F3">
    <cfRule type="expression" dxfId="241" priority="19">
      <formula>AND(ISLOGICAL(F3),NOT(F3))</formula>
    </cfRule>
    <cfRule type="expression" dxfId="240" priority="20">
      <formula>AND(ISLOGICAL(F3),F3)</formula>
    </cfRule>
  </conditionalFormatting>
  <conditionalFormatting sqref="F4:F35">
    <cfRule type="expression" dxfId="239" priority="13">
      <formula>AND(ISLOGICAL(F4),NOT(F4))</formula>
    </cfRule>
    <cfRule type="expression" dxfId="238" priority="14">
      <formula>AND(ISLOGICAL(F4),F4)</formula>
    </cfRule>
  </conditionalFormatting>
  <conditionalFormatting sqref="K1:M3 K5:M1048576">
    <cfRule type="expression" dxfId="237" priority="9">
      <formula>AND(ISLOGICAL(K1),NOT(K1))</formula>
    </cfRule>
    <cfRule type="expression" dxfId="236" priority="10">
      <formula>AND(ISLOGICAL(K1),K1)</formula>
    </cfRule>
  </conditionalFormatting>
  <conditionalFormatting sqref="K4:M4">
    <cfRule type="expression" dxfId="235" priority="7">
      <formula>AND(ISLOGICAL(K4),NOT(K4))</formula>
    </cfRule>
    <cfRule type="expression" dxfId="234" priority="8">
      <formula>AND(ISLOGICAL(K4),K4)</formula>
    </cfRule>
  </conditionalFormatting>
  <conditionalFormatting sqref="A1 A3:B1048576">
    <cfRule type="expression" dxfId="233" priority="5">
      <formula>AND(ISLOGICAL(A1),NOT(A1))</formula>
    </cfRule>
    <cfRule type="expression" dxfId="232" priority="6">
      <formula>AND(ISLOGICAL(A1),A1)</formula>
    </cfRule>
  </conditionalFormatting>
  <conditionalFormatting sqref="B1">
    <cfRule type="expression" dxfId="231" priority="3">
      <formula>AND(ISLOGICAL(B1),NOT(B1))</formula>
    </cfRule>
    <cfRule type="expression" dxfId="230" priority="4">
      <formula>AND(ISLOGICAL(B1),B1)</formula>
    </cfRule>
  </conditionalFormatting>
  <conditionalFormatting sqref="A2:B2">
    <cfRule type="expression" dxfId="229" priority="1">
      <formula>AND(ISLOGICAL(A2),NOT(A2))</formula>
    </cfRule>
    <cfRule type="expression" dxfId="228" priority="2">
      <formula>AND(ISLOGICAL(A2),A2)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6" workbookViewId="0">
      <selection activeCell="G42" sqref="G42"/>
    </sheetView>
  </sheetViews>
  <sheetFormatPr defaultRowHeight="15" x14ac:dyDescent="0.25"/>
  <cols>
    <col min="1" max="1" width="10.5703125" customWidth="1"/>
    <col min="2" max="2" width="10.42578125" customWidth="1"/>
    <col min="3" max="3" width="17.42578125" bestFit="1" customWidth="1"/>
    <col min="5" max="5" width="17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30" t="s">
        <v>55</v>
      </c>
      <c r="D4" s="2" t="str">
        <f>_xlfn.CONCAT(C6,C41)</f>
        <v>Surface_tRegion_t</v>
      </c>
      <c r="E4" s="2" t="s">
        <v>114</v>
      </c>
      <c r="F4" s="2" t="b">
        <f>AND(NOT(ISBLANK(E4)),NOT(EXACT(E4,"")))</f>
        <v>1</v>
      </c>
      <c r="G4" s="5" t="b">
        <v>1</v>
      </c>
      <c r="H4" s="2" t="b">
        <f>OR(NOT(F4),G4)</f>
        <v>1</v>
      </c>
      <c r="K4" s="2" t="s">
        <v>166</v>
      </c>
      <c r="L4" s="2"/>
      <c r="M4" s="2">
        <f>COUNTIF(G:G,TRUE)</f>
        <v>13</v>
      </c>
    </row>
    <row r="5" spans="1:13" x14ac:dyDescent="0.25">
      <c r="C5" s="31"/>
      <c r="D5" s="2" t="str">
        <f>_xlfn.CONCAT(C6,C41)</f>
        <v>Surface_tRegion_t</v>
      </c>
      <c r="E5" s="2" t="s">
        <v>174</v>
      </c>
      <c r="F5" s="2" t="b">
        <f>AND(NOT(ISBLANK(E5)),NOT(EXACT(E5,"")))</f>
        <v>1</v>
      </c>
      <c r="G5" s="5" t="b">
        <v>0</v>
      </c>
      <c r="H5" s="2" t="b">
        <f>OR(NOT(F5),G5)</f>
        <v>0</v>
      </c>
      <c r="K5" s="2" t="s">
        <v>165</v>
      </c>
      <c r="L5" s="2"/>
      <c r="M5" s="2">
        <f>COUNTIF(H:H,FALSE)</f>
        <v>37</v>
      </c>
    </row>
    <row r="6" spans="1:13" x14ac:dyDescent="0.25">
      <c r="C6" s="25" t="s">
        <v>56</v>
      </c>
      <c r="D6" s="2" t="str">
        <f>_xlfn.CONCAT(C8:C40)</f>
        <v>PlaneX_SurfacePlaneY_SurfacePlaneZ_SurfacePlane_SurfaceSphere_SurfaceCylinderX_SurfaceCylinderY_SurfaceCylinderZ_SurfaceConeX_SurfaceConeY_SurfaceConeZ_Surface</v>
      </c>
      <c r="E6" s="2" t="s">
        <v>130</v>
      </c>
      <c r="F6" s="2" t="b">
        <f t="shared" ref="F6:F53" si="0">AND(NOT(ISBLANK(E6)),NOT(EXACT(E6,"")))</f>
        <v>1</v>
      </c>
      <c r="G6" s="5" t="b">
        <v>1</v>
      </c>
      <c r="H6" s="2" t="b">
        <f t="shared" ref="H6:H36" si="1">OR(NOT(F6),G6)</f>
        <v>1</v>
      </c>
    </row>
    <row r="7" spans="1:13" x14ac:dyDescent="0.25">
      <c r="C7" s="25"/>
      <c r="D7" s="2" t="str">
        <f>_xlfn.CONCAT(C8:C40)</f>
        <v>PlaneX_SurfacePlaneY_SurfacePlaneZ_SurfacePlane_SurfaceSphere_SurfaceCylinderX_SurfaceCylinderY_SurfaceCylinderZ_SurfaceConeX_SurfaceConeY_SurfaceConeZ_Surface</v>
      </c>
      <c r="E7" s="2" t="s">
        <v>131</v>
      </c>
      <c r="F7" s="2" t="b">
        <f t="shared" si="0"/>
        <v>1</v>
      </c>
      <c r="G7" s="5" t="b">
        <v>1</v>
      </c>
      <c r="H7" s="2" t="b">
        <f t="shared" si="1"/>
        <v>1</v>
      </c>
    </row>
    <row r="8" spans="1:13" x14ac:dyDescent="0.25">
      <c r="C8" s="25" t="s">
        <v>57</v>
      </c>
      <c r="D8" s="2"/>
      <c r="E8" s="2" t="s">
        <v>134</v>
      </c>
      <c r="F8" s="2" t="b">
        <f t="shared" si="0"/>
        <v>1</v>
      </c>
      <c r="G8" s="5" t="b">
        <v>1</v>
      </c>
      <c r="H8" s="2" t="b">
        <f t="shared" si="1"/>
        <v>1</v>
      </c>
    </row>
    <row r="9" spans="1:13" x14ac:dyDescent="0.25">
      <c r="C9" s="25"/>
      <c r="D9" s="2"/>
      <c r="E9" s="2" t="s">
        <v>132</v>
      </c>
      <c r="F9" s="2" t="b">
        <f t="shared" si="0"/>
        <v>1</v>
      </c>
      <c r="G9" s="5" t="b">
        <v>1</v>
      </c>
      <c r="H9" s="2" t="b">
        <f t="shared" si="1"/>
        <v>1</v>
      </c>
    </row>
    <row r="10" spans="1:13" x14ac:dyDescent="0.25">
      <c r="C10" s="25"/>
      <c r="D10" s="2"/>
      <c r="E10" s="2" t="s">
        <v>133</v>
      </c>
      <c r="F10" s="2" t="b">
        <f t="shared" si="0"/>
        <v>1</v>
      </c>
      <c r="G10" s="5" t="b">
        <v>1</v>
      </c>
      <c r="H10" s="2" t="b">
        <f t="shared" si="1"/>
        <v>1</v>
      </c>
    </row>
    <row r="11" spans="1:13" x14ac:dyDescent="0.25">
      <c r="C11" s="25" t="s">
        <v>58</v>
      </c>
      <c r="D11" s="2"/>
      <c r="E11" s="2" t="s">
        <v>134</v>
      </c>
      <c r="F11" s="2" t="b">
        <f t="shared" si="0"/>
        <v>1</v>
      </c>
      <c r="G11" s="5" t="b">
        <v>1</v>
      </c>
      <c r="H11" s="2" t="b">
        <f t="shared" si="1"/>
        <v>1</v>
      </c>
    </row>
    <row r="12" spans="1:13" x14ac:dyDescent="0.25">
      <c r="C12" s="25"/>
      <c r="D12" s="2"/>
      <c r="E12" s="2" t="s">
        <v>132</v>
      </c>
      <c r="F12" s="2" t="b">
        <f t="shared" si="0"/>
        <v>1</v>
      </c>
      <c r="G12" s="5" t="b">
        <v>1</v>
      </c>
      <c r="H12" s="2" t="b">
        <f t="shared" si="1"/>
        <v>1</v>
      </c>
    </row>
    <row r="13" spans="1:13" x14ac:dyDescent="0.25">
      <c r="C13" s="25"/>
      <c r="D13" s="2"/>
      <c r="E13" s="2" t="s">
        <v>133</v>
      </c>
      <c r="F13" s="2" t="b">
        <f t="shared" si="0"/>
        <v>1</v>
      </c>
      <c r="G13" s="5" t="b">
        <v>1</v>
      </c>
      <c r="H13" s="2" t="b">
        <f t="shared" si="1"/>
        <v>1</v>
      </c>
    </row>
    <row r="14" spans="1:13" x14ac:dyDescent="0.25">
      <c r="C14" s="25" t="s">
        <v>59</v>
      </c>
      <c r="D14" s="2"/>
      <c r="E14" s="2" t="s">
        <v>134</v>
      </c>
      <c r="F14" s="2" t="b">
        <f t="shared" si="0"/>
        <v>1</v>
      </c>
      <c r="G14" s="5" t="b">
        <v>1</v>
      </c>
      <c r="H14" s="2" t="b">
        <f t="shared" si="1"/>
        <v>1</v>
      </c>
    </row>
    <row r="15" spans="1:13" x14ac:dyDescent="0.25">
      <c r="C15" s="25"/>
      <c r="D15" s="2"/>
      <c r="E15" s="2" t="s">
        <v>132</v>
      </c>
      <c r="F15" s="2" t="b">
        <f t="shared" si="0"/>
        <v>1</v>
      </c>
      <c r="G15" s="5" t="b">
        <v>1</v>
      </c>
      <c r="H15" s="2" t="b">
        <f t="shared" si="1"/>
        <v>1</v>
      </c>
    </row>
    <row r="16" spans="1:13" x14ac:dyDescent="0.25">
      <c r="C16" s="25"/>
      <c r="D16" s="2"/>
      <c r="E16" s="2" t="s">
        <v>133</v>
      </c>
      <c r="F16" s="2" t="b">
        <f t="shared" si="0"/>
        <v>1</v>
      </c>
      <c r="G16" s="5" t="b">
        <v>1</v>
      </c>
      <c r="H16" s="2" t="b">
        <f t="shared" si="1"/>
        <v>1</v>
      </c>
    </row>
    <row r="17" spans="3:8" x14ac:dyDescent="0.25">
      <c r="C17" s="25" t="s">
        <v>60</v>
      </c>
      <c r="D17" s="2"/>
      <c r="E17" s="2" t="s">
        <v>134</v>
      </c>
      <c r="F17" s="2" t="b">
        <f t="shared" si="0"/>
        <v>1</v>
      </c>
      <c r="G17" s="5" t="b">
        <v>0</v>
      </c>
      <c r="H17" s="2" t="b">
        <f t="shared" si="1"/>
        <v>0</v>
      </c>
    </row>
    <row r="18" spans="3:8" x14ac:dyDescent="0.25">
      <c r="C18" s="25"/>
      <c r="D18" s="2"/>
      <c r="E18" s="2" t="s">
        <v>132</v>
      </c>
      <c r="F18" s="2" t="b">
        <f t="shared" si="0"/>
        <v>1</v>
      </c>
      <c r="G18" s="5" t="b">
        <v>0</v>
      </c>
      <c r="H18" s="2" t="b">
        <f t="shared" si="1"/>
        <v>0</v>
      </c>
    </row>
    <row r="19" spans="3:8" x14ac:dyDescent="0.25">
      <c r="C19" s="25"/>
      <c r="D19" s="2"/>
      <c r="E19" s="2" t="s">
        <v>133</v>
      </c>
      <c r="F19" s="2" t="b">
        <f t="shared" si="0"/>
        <v>1</v>
      </c>
      <c r="G19" s="5" t="b">
        <v>0</v>
      </c>
      <c r="H19" s="2" t="b">
        <f t="shared" si="1"/>
        <v>0</v>
      </c>
    </row>
    <row r="20" spans="3:8" x14ac:dyDescent="0.25">
      <c r="C20" s="25" t="s">
        <v>61</v>
      </c>
      <c r="D20" s="2"/>
      <c r="E20" s="2" t="s">
        <v>134</v>
      </c>
      <c r="F20" s="2" t="b">
        <f t="shared" si="0"/>
        <v>1</v>
      </c>
      <c r="G20" s="5" t="b">
        <v>0</v>
      </c>
      <c r="H20" s="2" t="b">
        <f t="shared" si="1"/>
        <v>0</v>
      </c>
    </row>
    <row r="21" spans="3:8" x14ac:dyDescent="0.25">
      <c r="C21" s="25"/>
      <c r="D21" s="2"/>
      <c r="E21" s="2" t="s">
        <v>132</v>
      </c>
      <c r="F21" s="2" t="b">
        <f t="shared" si="0"/>
        <v>1</v>
      </c>
      <c r="G21" s="5" t="b">
        <v>0</v>
      </c>
      <c r="H21" s="2" t="b">
        <f t="shared" si="1"/>
        <v>0</v>
      </c>
    </row>
    <row r="22" spans="3:8" x14ac:dyDescent="0.25">
      <c r="C22" s="25"/>
      <c r="D22" s="2"/>
      <c r="E22" s="2" t="s">
        <v>133</v>
      </c>
      <c r="F22" s="2" t="b">
        <f t="shared" si="0"/>
        <v>1</v>
      </c>
      <c r="G22" s="5" t="b">
        <v>0</v>
      </c>
      <c r="H22" s="2" t="b">
        <f t="shared" si="1"/>
        <v>0</v>
      </c>
    </row>
    <row r="23" spans="3:8" x14ac:dyDescent="0.25">
      <c r="C23" s="25" t="s">
        <v>62</v>
      </c>
      <c r="D23" s="2"/>
      <c r="E23" s="2" t="s">
        <v>134</v>
      </c>
      <c r="F23" s="2" t="b">
        <f t="shared" si="0"/>
        <v>1</v>
      </c>
      <c r="G23" s="5" t="b">
        <v>0</v>
      </c>
      <c r="H23" s="2" t="b">
        <f t="shared" si="1"/>
        <v>0</v>
      </c>
    </row>
    <row r="24" spans="3:8" x14ac:dyDescent="0.25">
      <c r="C24" s="25"/>
      <c r="D24" s="2"/>
      <c r="E24" s="2" t="s">
        <v>132</v>
      </c>
      <c r="F24" s="2" t="b">
        <f t="shared" si="0"/>
        <v>1</v>
      </c>
      <c r="G24" s="5" t="b">
        <v>0</v>
      </c>
      <c r="H24" s="2" t="b">
        <f t="shared" si="1"/>
        <v>0</v>
      </c>
    </row>
    <row r="25" spans="3:8" x14ac:dyDescent="0.25">
      <c r="C25" s="25"/>
      <c r="D25" s="2"/>
      <c r="E25" s="2" t="s">
        <v>133</v>
      </c>
      <c r="F25" s="2" t="b">
        <f t="shared" si="0"/>
        <v>1</v>
      </c>
      <c r="G25" s="5" t="b">
        <v>0</v>
      </c>
      <c r="H25" s="2" t="b">
        <f t="shared" si="1"/>
        <v>0</v>
      </c>
    </row>
    <row r="26" spans="3:8" x14ac:dyDescent="0.25">
      <c r="C26" s="25" t="s">
        <v>63</v>
      </c>
      <c r="D26" s="2"/>
      <c r="E26" s="2" t="s">
        <v>134</v>
      </c>
      <c r="F26" s="2" t="b">
        <f t="shared" si="0"/>
        <v>1</v>
      </c>
      <c r="G26" s="5" t="b">
        <v>0</v>
      </c>
      <c r="H26" s="2" t="b">
        <f t="shared" si="1"/>
        <v>0</v>
      </c>
    </row>
    <row r="27" spans="3:8" x14ac:dyDescent="0.25">
      <c r="C27" s="25"/>
      <c r="D27" s="2"/>
      <c r="E27" s="2" t="s">
        <v>132</v>
      </c>
      <c r="F27" s="2" t="b">
        <f t="shared" si="0"/>
        <v>1</v>
      </c>
      <c r="G27" s="5" t="b">
        <v>0</v>
      </c>
      <c r="H27" s="2" t="b">
        <f t="shared" si="1"/>
        <v>0</v>
      </c>
    </row>
    <row r="28" spans="3:8" x14ac:dyDescent="0.25">
      <c r="C28" s="25"/>
      <c r="D28" s="2"/>
      <c r="E28" s="2" t="s">
        <v>133</v>
      </c>
      <c r="F28" s="2" t="b">
        <f t="shared" si="0"/>
        <v>1</v>
      </c>
      <c r="G28" s="5" t="b">
        <v>0</v>
      </c>
      <c r="H28" s="2" t="b">
        <f t="shared" si="1"/>
        <v>0</v>
      </c>
    </row>
    <row r="29" spans="3:8" x14ac:dyDescent="0.25">
      <c r="C29" s="25" t="s">
        <v>64</v>
      </c>
      <c r="D29" s="2"/>
      <c r="E29" s="2" t="s">
        <v>134</v>
      </c>
      <c r="F29" s="2" t="b">
        <f t="shared" si="0"/>
        <v>1</v>
      </c>
      <c r="G29" s="5" t="b">
        <v>0</v>
      </c>
      <c r="H29" s="2" t="b">
        <f t="shared" si="1"/>
        <v>0</v>
      </c>
    </row>
    <row r="30" spans="3:8" x14ac:dyDescent="0.25">
      <c r="C30" s="25"/>
      <c r="D30" s="2"/>
      <c r="E30" s="2" t="s">
        <v>132</v>
      </c>
      <c r="F30" s="2" t="b">
        <f t="shared" si="0"/>
        <v>1</v>
      </c>
      <c r="G30" s="5" t="b">
        <v>0</v>
      </c>
      <c r="H30" s="2" t="b">
        <f t="shared" si="1"/>
        <v>0</v>
      </c>
    </row>
    <row r="31" spans="3:8" x14ac:dyDescent="0.25">
      <c r="C31" s="25"/>
      <c r="D31" s="2"/>
      <c r="E31" s="2" t="s">
        <v>133</v>
      </c>
      <c r="F31" s="2" t="b">
        <f t="shared" si="0"/>
        <v>1</v>
      </c>
      <c r="G31" s="5" t="b">
        <v>0</v>
      </c>
      <c r="H31" s="2" t="b">
        <f t="shared" si="1"/>
        <v>0</v>
      </c>
    </row>
    <row r="32" spans="3:8" x14ac:dyDescent="0.25">
      <c r="C32" s="25" t="s">
        <v>65</v>
      </c>
      <c r="D32" s="2"/>
      <c r="E32" s="2" t="s">
        <v>134</v>
      </c>
      <c r="F32" s="2" t="b">
        <f t="shared" si="0"/>
        <v>1</v>
      </c>
      <c r="G32" s="5" t="b">
        <v>0</v>
      </c>
      <c r="H32" s="2" t="b">
        <f t="shared" si="1"/>
        <v>0</v>
      </c>
    </row>
    <row r="33" spans="3:8" x14ac:dyDescent="0.25">
      <c r="C33" s="25"/>
      <c r="D33" s="2"/>
      <c r="E33" s="2" t="s">
        <v>132</v>
      </c>
      <c r="F33" s="2" t="b">
        <f t="shared" si="0"/>
        <v>1</v>
      </c>
      <c r="G33" s="5" t="b">
        <v>0</v>
      </c>
      <c r="H33" s="2" t="b">
        <f t="shared" si="1"/>
        <v>0</v>
      </c>
    </row>
    <row r="34" spans="3:8" x14ac:dyDescent="0.25">
      <c r="C34" s="25"/>
      <c r="D34" s="2"/>
      <c r="E34" s="2" t="s">
        <v>133</v>
      </c>
      <c r="F34" s="2" t="b">
        <f t="shared" si="0"/>
        <v>1</v>
      </c>
      <c r="G34" s="5" t="b">
        <v>0</v>
      </c>
      <c r="H34" s="2" t="b">
        <f t="shared" si="1"/>
        <v>0</v>
      </c>
    </row>
    <row r="35" spans="3:8" x14ac:dyDescent="0.25">
      <c r="C35" s="25" t="s">
        <v>66</v>
      </c>
      <c r="D35" s="2"/>
      <c r="E35" s="2" t="s">
        <v>134</v>
      </c>
      <c r="F35" s="2" t="b">
        <f t="shared" si="0"/>
        <v>1</v>
      </c>
      <c r="G35" s="5" t="b">
        <v>0</v>
      </c>
      <c r="H35" s="2" t="b">
        <f t="shared" si="1"/>
        <v>0</v>
      </c>
    </row>
    <row r="36" spans="3:8" x14ac:dyDescent="0.25">
      <c r="C36" s="25"/>
      <c r="D36" s="2"/>
      <c r="E36" s="2" t="s">
        <v>132</v>
      </c>
      <c r="F36" s="2" t="b">
        <f t="shared" si="0"/>
        <v>1</v>
      </c>
      <c r="G36" s="5" t="b">
        <v>0</v>
      </c>
      <c r="H36" s="2" t="b">
        <f t="shared" si="1"/>
        <v>0</v>
      </c>
    </row>
    <row r="37" spans="3:8" x14ac:dyDescent="0.25">
      <c r="C37" s="25"/>
      <c r="D37" s="2"/>
      <c r="E37" s="2" t="s">
        <v>133</v>
      </c>
      <c r="F37" s="2" t="b">
        <f t="shared" si="0"/>
        <v>1</v>
      </c>
      <c r="G37" s="5" t="b">
        <v>0</v>
      </c>
      <c r="H37" s="2" t="b">
        <f t="shared" ref="H37:H53" si="2">OR(NOT(F37),G37)</f>
        <v>0</v>
      </c>
    </row>
    <row r="38" spans="3:8" x14ac:dyDescent="0.25">
      <c r="C38" s="25" t="s">
        <v>67</v>
      </c>
      <c r="D38" s="2"/>
      <c r="E38" s="2" t="s">
        <v>134</v>
      </c>
      <c r="F38" s="2" t="b">
        <f t="shared" si="0"/>
        <v>1</v>
      </c>
      <c r="G38" s="5" t="b">
        <v>0</v>
      </c>
      <c r="H38" s="2" t="b">
        <f t="shared" si="2"/>
        <v>0</v>
      </c>
    </row>
    <row r="39" spans="3:8" x14ac:dyDescent="0.25">
      <c r="C39" s="25"/>
      <c r="D39" s="2"/>
      <c r="E39" s="2" t="s">
        <v>132</v>
      </c>
      <c r="F39" s="2" t="b">
        <f t="shared" si="0"/>
        <v>1</v>
      </c>
      <c r="G39" s="5" t="b">
        <v>0</v>
      </c>
      <c r="H39" s="2" t="b">
        <f t="shared" si="2"/>
        <v>0</v>
      </c>
    </row>
    <row r="40" spans="3:8" x14ac:dyDescent="0.25">
      <c r="C40" s="25"/>
      <c r="D40" s="2"/>
      <c r="E40" s="2" t="s">
        <v>133</v>
      </c>
      <c r="F40" s="2" t="b">
        <f t="shared" si="0"/>
        <v>1</v>
      </c>
      <c r="G40" s="5" t="b">
        <v>0</v>
      </c>
      <c r="H40" s="2" t="b">
        <f t="shared" si="2"/>
        <v>0</v>
      </c>
    </row>
    <row r="41" spans="3:8" x14ac:dyDescent="0.25">
      <c r="C41" s="25" t="s">
        <v>68</v>
      </c>
      <c r="D41" s="2"/>
      <c r="E41" s="2" t="s">
        <v>135</v>
      </c>
      <c r="F41" s="2" t="b">
        <f t="shared" si="0"/>
        <v>1</v>
      </c>
      <c r="G41" s="5" t="b">
        <v>1</v>
      </c>
      <c r="H41" s="2" t="b">
        <f t="shared" si="2"/>
        <v>1</v>
      </c>
    </row>
    <row r="42" spans="3:8" x14ac:dyDescent="0.25">
      <c r="C42" s="25"/>
      <c r="D42" s="2"/>
      <c r="E42" s="2" t="s">
        <v>122</v>
      </c>
      <c r="F42" s="2" t="b">
        <f t="shared" si="0"/>
        <v>1</v>
      </c>
      <c r="G42" s="5" t="b">
        <v>0</v>
      </c>
      <c r="H42" s="2" t="b">
        <f t="shared" si="2"/>
        <v>0</v>
      </c>
    </row>
    <row r="43" spans="3:8" x14ac:dyDescent="0.25">
      <c r="C43" s="25"/>
      <c r="D43" s="2"/>
      <c r="E43" s="2" t="s">
        <v>123</v>
      </c>
      <c r="F43" s="2" t="b">
        <f t="shared" si="0"/>
        <v>1</v>
      </c>
      <c r="G43" s="5" t="b">
        <v>0</v>
      </c>
      <c r="H43" s="2" t="b">
        <f t="shared" si="2"/>
        <v>0</v>
      </c>
    </row>
    <row r="44" spans="3:8" x14ac:dyDescent="0.25">
      <c r="C44" s="25"/>
      <c r="D44" s="2"/>
      <c r="E44" s="2" t="s">
        <v>124</v>
      </c>
      <c r="F44" s="2" t="b">
        <f t="shared" si="0"/>
        <v>1</v>
      </c>
      <c r="G44" s="5" t="b">
        <v>0</v>
      </c>
      <c r="H44" s="2" t="b">
        <f t="shared" si="2"/>
        <v>0</v>
      </c>
    </row>
    <row r="45" spans="3:8" x14ac:dyDescent="0.25">
      <c r="C45" s="25"/>
      <c r="D45" s="2"/>
      <c r="E45" s="2" t="s">
        <v>125</v>
      </c>
      <c r="F45" s="2" t="b">
        <f t="shared" si="0"/>
        <v>1</v>
      </c>
      <c r="G45" s="5" t="b">
        <v>0</v>
      </c>
      <c r="H45" s="2" t="b">
        <f t="shared" si="2"/>
        <v>0</v>
      </c>
    </row>
    <row r="46" spans="3:8" x14ac:dyDescent="0.25">
      <c r="C46" s="25"/>
      <c r="D46" s="2"/>
      <c r="E46" s="2" t="s">
        <v>136</v>
      </c>
      <c r="F46" s="2" t="b">
        <f t="shared" si="0"/>
        <v>1</v>
      </c>
      <c r="G46" s="5" t="b">
        <v>0</v>
      </c>
      <c r="H46" s="2" t="b">
        <f t="shared" si="2"/>
        <v>0</v>
      </c>
    </row>
    <row r="47" spans="3:8" x14ac:dyDescent="0.25">
      <c r="C47" s="25"/>
      <c r="D47" s="2"/>
      <c r="E47" s="2" t="s">
        <v>137</v>
      </c>
      <c r="F47" s="2" t="b">
        <f t="shared" si="0"/>
        <v>1</v>
      </c>
      <c r="G47" s="5" t="b">
        <v>0</v>
      </c>
      <c r="H47" s="2" t="b">
        <f t="shared" si="2"/>
        <v>0</v>
      </c>
    </row>
    <row r="48" spans="3:8" x14ac:dyDescent="0.25">
      <c r="C48" s="25"/>
      <c r="D48" s="2"/>
      <c r="E48" s="2" t="s">
        <v>138</v>
      </c>
      <c r="F48" s="2" t="b">
        <f t="shared" si="0"/>
        <v>1</v>
      </c>
      <c r="G48" s="5" t="b">
        <v>0</v>
      </c>
      <c r="H48" s="2" t="b">
        <f t="shared" si="2"/>
        <v>0</v>
      </c>
    </row>
    <row r="49" spans="3:8" x14ac:dyDescent="0.25">
      <c r="C49" s="25"/>
      <c r="D49" s="2"/>
      <c r="E49" s="2" t="s">
        <v>139</v>
      </c>
      <c r="F49" s="2" t="b">
        <f t="shared" si="0"/>
        <v>1</v>
      </c>
      <c r="G49" s="5" t="b">
        <v>0</v>
      </c>
      <c r="H49" s="2" t="b">
        <f t="shared" si="2"/>
        <v>0</v>
      </c>
    </row>
    <row r="50" spans="3:8" x14ac:dyDescent="0.25">
      <c r="C50" s="25"/>
      <c r="D50" s="2"/>
      <c r="E50" s="2" t="s">
        <v>140</v>
      </c>
      <c r="F50" s="2" t="b">
        <f t="shared" si="0"/>
        <v>1</v>
      </c>
      <c r="G50" s="5" t="b">
        <v>0</v>
      </c>
      <c r="H50" s="2" t="b">
        <f t="shared" si="2"/>
        <v>0</v>
      </c>
    </row>
    <row r="51" spans="3:8" x14ac:dyDescent="0.25">
      <c r="C51" s="25"/>
      <c r="D51" s="2"/>
      <c r="E51" s="2" t="s">
        <v>141</v>
      </c>
      <c r="F51" s="2" t="b">
        <f t="shared" si="0"/>
        <v>1</v>
      </c>
      <c r="G51" s="5" t="b">
        <v>0</v>
      </c>
      <c r="H51" s="2" t="b">
        <f t="shared" si="2"/>
        <v>0</v>
      </c>
    </row>
    <row r="52" spans="3:8" x14ac:dyDescent="0.25">
      <c r="C52" s="25"/>
      <c r="D52" s="2"/>
      <c r="E52" s="2" t="s">
        <v>142</v>
      </c>
      <c r="F52" s="2" t="b">
        <f t="shared" si="0"/>
        <v>1</v>
      </c>
      <c r="G52" s="5" t="b">
        <v>0</v>
      </c>
      <c r="H52" s="2" t="b">
        <f t="shared" si="2"/>
        <v>0</v>
      </c>
    </row>
    <row r="53" spans="3:8" x14ac:dyDescent="0.25">
      <c r="C53" s="25"/>
      <c r="D53" s="2"/>
      <c r="E53" s="2" t="s">
        <v>121</v>
      </c>
      <c r="F53" s="2" t="b">
        <f t="shared" si="0"/>
        <v>1</v>
      </c>
      <c r="G53" s="5" t="b">
        <v>0</v>
      </c>
      <c r="H53" s="2" t="b">
        <f t="shared" si="2"/>
        <v>0</v>
      </c>
    </row>
  </sheetData>
  <mergeCells count="14">
    <mergeCell ref="C20:C22"/>
    <mergeCell ref="C4:C5"/>
    <mergeCell ref="C6:C7"/>
    <mergeCell ref="C8:C10"/>
    <mergeCell ref="C11:C13"/>
    <mergeCell ref="C14:C16"/>
    <mergeCell ref="C17:C19"/>
    <mergeCell ref="C41:C53"/>
    <mergeCell ref="C23:C25"/>
    <mergeCell ref="C26:C28"/>
    <mergeCell ref="C29:C31"/>
    <mergeCell ref="C32:C34"/>
    <mergeCell ref="C35:C37"/>
    <mergeCell ref="C38:C40"/>
  </mergeCells>
  <conditionalFormatting sqref="C1:J2 I3:J3 C8:E8 D7:E7 C11:E11 D9:E10 C14:E14 D12:E13 C17:E17 D15:E16 C20:E20 D18:E19 C23:E23 D21:E22 C26:E26 D24:E25 C29:E29 D27:E28 C32:E32 D30:E31 C35:E35 D33:E34 C38:E38 D36:E37 C41:E41 D39:E40 D42:E53 C55:G55 N1:XFD1048576 C54:H54 G4:J4 I5:J1048576 C56:H1048576 C4:E4 F4:F53 G5:H53 C6:E6 D5:E5">
    <cfRule type="expression" dxfId="227" priority="25">
      <formula>AND(ISLOGICAL(C1),NOT(C1))</formula>
    </cfRule>
    <cfRule type="expression" dxfId="226" priority="26">
      <formula>AND(ISLOGICAL(C1),C1)</formula>
    </cfRule>
  </conditionalFormatting>
  <conditionalFormatting sqref="C3:E3 H3">
    <cfRule type="expression" dxfId="225" priority="21">
      <formula>AND(ISLOGICAL(C3),NOT(C3))</formula>
    </cfRule>
    <cfRule type="expression" dxfId="224" priority="22">
      <formula>AND(ISLOGICAL(C3),C3)</formula>
    </cfRule>
  </conditionalFormatting>
  <conditionalFormatting sqref="G3">
    <cfRule type="expression" dxfId="223" priority="19">
      <formula>AND(ISLOGICAL(G3),NOT(G3))</formula>
    </cfRule>
    <cfRule type="expression" dxfId="222" priority="20">
      <formula>AND(ISLOGICAL(G3),G3)</formula>
    </cfRule>
  </conditionalFormatting>
  <conditionalFormatting sqref="F3">
    <cfRule type="expression" dxfId="221" priority="15">
      <formula>AND(ISLOGICAL(F3),NOT(F3))</formula>
    </cfRule>
    <cfRule type="expression" dxfId="220" priority="16">
      <formula>AND(ISLOGICAL(F3),F3)</formula>
    </cfRule>
  </conditionalFormatting>
  <conditionalFormatting sqref="H55">
    <cfRule type="expression" dxfId="219" priority="11">
      <formula>AND(ISLOGICAL(H55),NOT(H55))</formula>
    </cfRule>
    <cfRule type="expression" dxfId="218" priority="12">
      <formula>AND(ISLOGICAL(H55),H55)</formula>
    </cfRule>
  </conditionalFormatting>
  <conditionalFormatting sqref="K1:M3 K5:M1048576">
    <cfRule type="expression" dxfId="217" priority="9">
      <formula>AND(ISLOGICAL(K1),NOT(K1))</formula>
    </cfRule>
    <cfRule type="expression" dxfId="216" priority="10">
      <formula>AND(ISLOGICAL(K1),K1)</formula>
    </cfRule>
  </conditionalFormatting>
  <conditionalFormatting sqref="K4:M4">
    <cfRule type="expression" dxfId="215" priority="7">
      <formula>AND(ISLOGICAL(K4),NOT(K4))</formula>
    </cfRule>
    <cfRule type="expression" dxfId="214" priority="8">
      <formula>AND(ISLOGICAL(K4),K4)</formula>
    </cfRule>
  </conditionalFormatting>
  <conditionalFormatting sqref="A1 A3:B1048576">
    <cfRule type="expression" dxfId="213" priority="5">
      <formula>AND(ISLOGICAL(A1),NOT(A1))</formula>
    </cfRule>
    <cfRule type="expression" dxfId="212" priority="6">
      <formula>AND(ISLOGICAL(A1),A1)</formula>
    </cfRule>
  </conditionalFormatting>
  <conditionalFormatting sqref="B1">
    <cfRule type="expression" dxfId="211" priority="3">
      <formula>AND(ISLOGICAL(B1),NOT(B1))</formula>
    </cfRule>
    <cfRule type="expression" dxfId="210" priority="4">
      <formula>AND(ISLOGICAL(B1),B1)</formula>
    </cfRule>
  </conditionalFormatting>
  <conditionalFormatting sqref="A2:B2">
    <cfRule type="expression" dxfId="209" priority="1">
      <formula>AND(ISLOGICAL(A2),NOT(A2))</formula>
    </cfRule>
    <cfRule type="expression" dxfId="208" priority="2">
      <formula>AND(ISLOGICAL(A2),A2)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4" sqref="G4"/>
    </sheetView>
  </sheetViews>
  <sheetFormatPr defaultRowHeight="15" x14ac:dyDescent="0.25"/>
  <cols>
    <col min="1" max="1" width="10.5703125" customWidth="1"/>
    <col min="2" max="2" width="10.42578125" customWidth="1"/>
    <col min="3" max="3" width="10.140625" bestFit="1" customWidth="1"/>
    <col min="5" max="5" width="24.7109375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5" t="s">
        <v>69</v>
      </c>
      <c r="D4" s="2"/>
      <c r="E4" s="2" t="s">
        <v>114</v>
      </c>
      <c r="F4" s="2" t="b">
        <f>AND(NOT(ISBLANK(E4)),NOT(EXACT(E4,"")))</f>
        <v>1</v>
      </c>
      <c r="G4" s="5" t="b">
        <v>0</v>
      </c>
      <c r="H4" s="2" t="b">
        <f>OR(NOT(F4),G4)</f>
        <v>0</v>
      </c>
      <c r="K4" s="2" t="s">
        <v>166</v>
      </c>
      <c r="L4" s="2"/>
      <c r="M4" s="2">
        <f>COUNTIF(G:G,TRUE)</f>
        <v>0</v>
      </c>
    </row>
    <row r="5" spans="1:13" x14ac:dyDescent="0.25">
      <c r="C5" s="25"/>
      <c r="D5" s="2"/>
      <c r="E5" s="2" t="s">
        <v>122</v>
      </c>
      <c r="F5" s="2" t="b">
        <f t="shared" ref="F5:F13" si="0">AND(NOT(ISBLANK(E5)),NOT(EXACT(E5,"")))</f>
        <v>1</v>
      </c>
      <c r="G5" s="5" t="b">
        <v>0</v>
      </c>
      <c r="H5" s="2" t="b">
        <f t="shared" ref="H5:H13" si="1">OR(NOT(F5),G5)</f>
        <v>0</v>
      </c>
      <c r="K5" s="2" t="s">
        <v>165</v>
      </c>
      <c r="L5" s="2"/>
      <c r="M5" s="2">
        <f>COUNTIF(H:H,FALSE)</f>
        <v>10</v>
      </c>
    </row>
    <row r="6" spans="1:13" x14ac:dyDescent="0.25">
      <c r="C6" s="25"/>
      <c r="D6" s="2"/>
      <c r="E6" s="2" t="s">
        <v>123</v>
      </c>
      <c r="F6" s="2" t="b">
        <f t="shared" si="0"/>
        <v>1</v>
      </c>
      <c r="G6" s="5" t="b">
        <v>0</v>
      </c>
      <c r="H6" s="2" t="b">
        <f t="shared" si="1"/>
        <v>0</v>
      </c>
    </row>
    <row r="7" spans="1:13" x14ac:dyDescent="0.25">
      <c r="C7" s="25"/>
      <c r="D7" s="2"/>
      <c r="E7" s="2" t="s">
        <v>124</v>
      </c>
      <c r="F7" s="2" t="b">
        <f t="shared" si="0"/>
        <v>1</v>
      </c>
      <c r="G7" s="5" t="b">
        <v>0</v>
      </c>
      <c r="H7" s="2" t="b">
        <f t="shared" si="1"/>
        <v>0</v>
      </c>
    </row>
    <row r="8" spans="1:13" x14ac:dyDescent="0.25">
      <c r="C8" s="25"/>
      <c r="D8" s="2"/>
      <c r="E8" s="2" t="s">
        <v>125</v>
      </c>
      <c r="F8" s="2" t="b">
        <f t="shared" si="0"/>
        <v>1</v>
      </c>
      <c r="G8" s="5" t="b">
        <v>0</v>
      </c>
      <c r="H8" s="2" t="b">
        <f t="shared" si="1"/>
        <v>0</v>
      </c>
    </row>
    <row r="9" spans="1:13" x14ac:dyDescent="0.25">
      <c r="C9" s="25"/>
      <c r="D9" s="2"/>
      <c r="E9" s="2" t="s">
        <v>126</v>
      </c>
      <c r="F9" s="2" t="b">
        <f t="shared" si="0"/>
        <v>1</v>
      </c>
      <c r="G9" s="5" t="b">
        <v>0</v>
      </c>
      <c r="H9" s="2" t="b">
        <f t="shared" si="1"/>
        <v>0</v>
      </c>
    </row>
    <row r="10" spans="1:13" x14ac:dyDescent="0.25">
      <c r="C10" s="25"/>
      <c r="D10" s="2"/>
      <c r="E10" s="2" t="s">
        <v>127</v>
      </c>
      <c r="F10" s="2" t="b">
        <f t="shared" si="0"/>
        <v>1</v>
      </c>
      <c r="G10" s="5" t="b">
        <v>0</v>
      </c>
      <c r="H10" s="2" t="b">
        <f t="shared" si="1"/>
        <v>0</v>
      </c>
    </row>
    <row r="11" spans="1:13" x14ac:dyDescent="0.25">
      <c r="C11" s="25"/>
      <c r="D11" s="2"/>
      <c r="E11" s="2" t="s">
        <v>128</v>
      </c>
      <c r="F11" s="2" t="b">
        <f t="shared" si="0"/>
        <v>1</v>
      </c>
      <c r="G11" s="5" t="b">
        <v>0</v>
      </c>
      <c r="H11" s="2" t="b">
        <f t="shared" si="1"/>
        <v>0</v>
      </c>
    </row>
    <row r="12" spans="1:13" x14ac:dyDescent="0.25">
      <c r="C12" s="25"/>
      <c r="D12" s="2"/>
      <c r="E12" s="2" t="s">
        <v>129</v>
      </c>
      <c r="F12" s="2" t="b">
        <f t="shared" si="0"/>
        <v>1</v>
      </c>
      <c r="G12" s="5" t="b">
        <v>0</v>
      </c>
      <c r="H12" s="2" t="b">
        <f t="shared" si="1"/>
        <v>0</v>
      </c>
    </row>
    <row r="13" spans="1:13" x14ac:dyDescent="0.25">
      <c r="C13" s="25"/>
      <c r="D13" s="2"/>
      <c r="E13" s="2" t="s">
        <v>121</v>
      </c>
      <c r="F13" s="2" t="b">
        <f t="shared" si="0"/>
        <v>1</v>
      </c>
      <c r="G13" s="5" t="b">
        <v>0</v>
      </c>
      <c r="H13" s="2" t="b">
        <f t="shared" si="1"/>
        <v>0</v>
      </c>
    </row>
  </sheetData>
  <mergeCells count="1">
    <mergeCell ref="C4:C13"/>
  </mergeCells>
  <conditionalFormatting sqref="C1:J2 C14:J14 I3:J3 C4:E4 G4:J13 D5:E13 C16:J1048576 C15:G15 I15:J15 N1:XFD1048576">
    <cfRule type="expression" dxfId="207" priority="25">
      <formula>AND(ISLOGICAL(C1),NOT(C1))</formula>
    </cfRule>
    <cfRule type="expression" dxfId="206" priority="26">
      <formula>AND(ISLOGICAL(C1),C1)</formula>
    </cfRule>
  </conditionalFormatting>
  <conditionalFormatting sqref="C3:E3 H3">
    <cfRule type="expression" dxfId="205" priority="21">
      <formula>AND(ISLOGICAL(C3),NOT(C3))</formula>
    </cfRule>
    <cfRule type="expression" dxfId="204" priority="22">
      <formula>AND(ISLOGICAL(C3),C3)</formula>
    </cfRule>
  </conditionalFormatting>
  <conditionalFormatting sqref="G3">
    <cfRule type="expression" dxfId="203" priority="19">
      <formula>AND(ISLOGICAL(G3),NOT(G3))</formula>
    </cfRule>
    <cfRule type="expression" dxfId="202" priority="20">
      <formula>AND(ISLOGICAL(G3),G3)</formula>
    </cfRule>
  </conditionalFormatting>
  <conditionalFormatting sqref="F3">
    <cfRule type="expression" dxfId="201" priority="15">
      <formula>AND(ISLOGICAL(F3),NOT(F3))</formula>
    </cfRule>
    <cfRule type="expression" dxfId="200" priority="16">
      <formula>AND(ISLOGICAL(F3),F3)</formula>
    </cfRule>
  </conditionalFormatting>
  <conditionalFormatting sqref="F4:F13">
    <cfRule type="expression" dxfId="199" priority="13">
      <formula>AND(ISLOGICAL(F4),NOT(F4))</formula>
    </cfRule>
    <cfRule type="expression" dxfId="198" priority="14">
      <formula>AND(ISLOGICAL(F4),F4)</formula>
    </cfRule>
  </conditionalFormatting>
  <conditionalFormatting sqref="H15">
    <cfRule type="expression" dxfId="197" priority="11">
      <formula>AND(ISLOGICAL(H15),NOT(H15))</formula>
    </cfRule>
    <cfRule type="expression" dxfId="196" priority="12">
      <formula>AND(ISLOGICAL(H15),H15)</formula>
    </cfRule>
  </conditionalFormatting>
  <conditionalFormatting sqref="K1:M3 K5:M1048576">
    <cfRule type="expression" dxfId="195" priority="9">
      <formula>AND(ISLOGICAL(K1),NOT(K1))</formula>
    </cfRule>
    <cfRule type="expression" dxfId="194" priority="10">
      <formula>AND(ISLOGICAL(K1),K1)</formula>
    </cfRule>
  </conditionalFormatting>
  <conditionalFormatting sqref="K4:M4">
    <cfRule type="expression" dxfId="193" priority="7">
      <formula>AND(ISLOGICAL(K4),NOT(K4))</formula>
    </cfRule>
    <cfRule type="expression" dxfId="192" priority="8">
      <formula>AND(ISLOGICAL(K4),K4)</formula>
    </cfRule>
  </conditionalFormatting>
  <conditionalFormatting sqref="A1 A3:B1048576">
    <cfRule type="expression" dxfId="191" priority="5">
      <formula>AND(ISLOGICAL(A1),NOT(A1))</formula>
    </cfRule>
    <cfRule type="expression" dxfId="190" priority="6">
      <formula>AND(ISLOGICAL(A1),A1)</formula>
    </cfRule>
  </conditionalFormatting>
  <conditionalFormatting sqref="B1">
    <cfRule type="expression" dxfId="189" priority="3">
      <formula>AND(ISLOGICAL(B1),NOT(B1))</formula>
    </cfRule>
    <cfRule type="expression" dxfId="188" priority="4">
      <formula>AND(ISLOGICAL(B1),B1)</formula>
    </cfRule>
  </conditionalFormatting>
  <conditionalFormatting sqref="A2:B2">
    <cfRule type="expression" dxfId="187" priority="1">
      <formula>AND(ISLOGICAL(A2),NOT(A2))</formula>
    </cfRule>
    <cfRule type="expression" dxfId="186" priority="2">
      <formula>AND(ISLOGICAL(A2),A2)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4" sqref="G4"/>
    </sheetView>
  </sheetViews>
  <sheetFormatPr defaultRowHeight="15" x14ac:dyDescent="0.25"/>
  <cols>
    <col min="1" max="1" width="10.5703125" customWidth="1"/>
    <col min="2" max="2" width="10.42578125" customWidth="1"/>
    <col min="3" max="3" width="9.5703125" bestFit="1" customWidth="1"/>
    <col min="5" max="5" width="15.85546875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5" t="s">
        <v>70</v>
      </c>
      <c r="D4" s="2"/>
      <c r="E4" s="2" t="s">
        <v>114</v>
      </c>
      <c r="F4" s="2" t="b">
        <f>AND(NOT(ISBLANK(E4)),NOT(EXACT(E4,"")))</f>
        <v>1</v>
      </c>
      <c r="G4" s="5" t="b">
        <v>0</v>
      </c>
      <c r="H4" s="2" t="b">
        <f>OR(NOT(F4),G4)</f>
        <v>0</v>
      </c>
      <c r="K4" s="2" t="s">
        <v>166</v>
      </c>
      <c r="L4" s="2"/>
      <c r="M4" s="2">
        <f>COUNTIF(G:G,TRUE)</f>
        <v>0</v>
      </c>
    </row>
    <row r="5" spans="1:13" x14ac:dyDescent="0.25">
      <c r="C5" s="25"/>
      <c r="D5" s="2"/>
      <c r="E5" s="2" t="s">
        <v>115</v>
      </c>
      <c r="F5" s="2" t="b">
        <f t="shared" ref="F5:F11" si="0">AND(NOT(ISBLANK(E5)),NOT(EXACT(E5,"")))</f>
        <v>1</v>
      </c>
      <c r="G5" s="5" t="b">
        <v>0</v>
      </c>
      <c r="H5" s="2" t="b">
        <f t="shared" ref="H5:H11" si="1">OR(NOT(F5),G5)</f>
        <v>0</v>
      </c>
      <c r="K5" s="2" t="s">
        <v>165</v>
      </c>
      <c r="L5" s="2"/>
      <c r="M5" s="2">
        <f>COUNTIF(H:H,FALSE)</f>
        <v>8</v>
      </c>
    </row>
    <row r="6" spans="1:13" x14ac:dyDescent="0.25">
      <c r="C6" s="25"/>
      <c r="D6" s="2"/>
      <c r="E6" s="2" t="s">
        <v>116</v>
      </c>
      <c r="F6" s="2" t="b">
        <f t="shared" si="0"/>
        <v>1</v>
      </c>
      <c r="G6" s="5" t="b">
        <v>0</v>
      </c>
      <c r="H6" s="2" t="b">
        <f t="shared" si="1"/>
        <v>0</v>
      </c>
    </row>
    <row r="7" spans="1:13" x14ac:dyDescent="0.25">
      <c r="C7" s="25"/>
      <c r="D7" s="2"/>
      <c r="E7" s="2" t="s">
        <v>117</v>
      </c>
      <c r="F7" s="2" t="b">
        <f t="shared" si="0"/>
        <v>1</v>
      </c>
      <c r="G7" s="5" t="b">
        <v>0</v>
      </c>
      <c r="H7" s="2" t="b">
        <f t="shared" si="1"/>
        <v>0</v>
      </c>
    </row>
    <row r="8" spans="1:13" x14ac:dyDescent="0.25">
      <c r="C8" s="25"/>
      <c r="D8" s="2"/>
      <c r="E8" s="2" t="s">
        <v>118</v>
      </c>
      <c r="F8" s="2" t="b">
        <f t="shared" si="0"/>
        <v>1</v>
      </c>
      <c r="G8" s="5" t="b">
        <v>0</v>
      </c>
      <c r="H8" s="2" t="b">
        <f t="shared" si="1"/>
        <v>0</v>
      </c>
    </row>
    <row r="9" spans="1:13" x14ac:dyDescent="0.25">
      <c r="C9" s="25"/>
      <c r="D9" s="2"/>
      <c r="E9" s="2" t="s">
        <v>119</v>
      </c>
      <c r="F9" s="2" t="b">
        <f t="shared" si="0"/>
        <v>1</v>
      </c>
      <c r="G9" s="5" t="b">
        <v>0</v>
      </c>
      <c r="H9" s="2" t="b">
        <f t="shared" si="1"/>
        <v>0</v>
      </c>
    </row>
    <row r="10" spans="1:13" x14ac:dyDescent="0.25">
      <c r="C10" s="25"/>
      <c r="D10" s="2"/>
      <c r="E10" s="2" t="s">
        <v>120</v>
      </c>
      <c r="F10" s="2" t="b">
        <f t="shared" si="0"/>
        <v>1</v>
      </c>
      <c r="G10" s="5" t="b">
        <v>0</v>
      </c>
      <c r="H10" s="2" t="b">
        <f t="shared" si="1"/>
        <v>0</v>
      </c>
    </row>
    <row r="11" spans="1:13" x14ac:dyDescent="0.25">
      <c r="C11" s="25"/>
      <c r="D11" s="2"/>
      <c r="E11" s="2" t="s">
        <v>121</v>
      </c>
      <c r="F11" s="2" t="b">
        <f t="shared" si="0"/>
        <v>1</v>
      </c>
      <c r="G11" s="5" t="b">
        <v>0</v>
      </c>
      <c r="H11" s="2" t="b">
        <f t="shared" si="1"/>
        <v>0</v>
      </c>
    </row>
  </sheetData>
  <mergeCells count="1">
    <mergeCell ref="C4:C11"/>
  </mergeCells>
  <conditionalFormatting sqref="C1:J2 C12:J12 I3:J3 C4:E4 G4:J11 D5:E11 C14:J1048576 C13:G13 I13:J13 N1:XFD1048576">
    <cfRule type="expression" dxfId="185" priority="25">
      <formula>AND(ISLOGICAL(C1),NOT(C1))</formula>
    </cfRule>
    <cfRule type="expression" dxfId="184" priority="26">
      <formula>AND(ISLOGICAL(C1),C1)</formula>
    </cfRule>
  </conditionalFormatting>
  <conditionalFormatting sqref="C3:E3 H3">
    <cfRule type="expression" dxfId="183" priority="21">
      <formula>AND(ISLOGICAL(C3),NOT(C3))</formula>
    </cfRule>
    <cfRule type="expression" dxfId="182" priority="22">
      <formula>AND(ISLOGICAL(C3),C3)</formula>
    </cfRule>
  </conditionalFormatting>
  <conditionalFormatting sqref="G3">
    <cfRule type="expression" dxfId="181" priority="19">
      <formula>AND(ISLOGICAL(G3),NOT(G3))</formula>
    </cfRule>
    <cfRule type="expression" dxfId="180" priority="20">
      <formula>AND(ISLOGICAL(G3),G3)</formula>
    </cfRule>
  </conditionalFormatting>
  <conditionalFormatting sqref="F3">
    <cfRule type="expression" dxfId="179" priority="15">
      <formula>AND(ISLOGICAL(F3),NOT(F3))</formula>
    </cfRule>
    <cfRule type="expression" dxfId="178" priority="16">
      <formula>AND(ISLOGICAL(F3),F3)</formula>
    </cfRule>
  </conditionalFormatting>
  <conditionalFormatting sqref="F4:F11">
    <cfRule type="expression" dxfId="177" priority="13">
      <formula>AND(ISLOGICAL(F4),NOT(F4))</formula>
    </cfRule>
    <cfRule type="expression" dxfId="176" priority="14">
      <formula>AND(ISLOGICAL(F4),F4)</formula>
    </cfRule>
  </conditionalFormatting>
  <conditionalFormatting sqref="H13">
    <cfRule type="expression" dxfId="175" priority="11">
      <formula>AND(ISLOGICAL(H13),NOT(H13))</formula>
    </cfRule>
    <cfRule type="expression" dxfId="174" priority="12">
      <formula>AND(ISLOGICAL(H13),H13)</formula>
    </cfRule>
  </conditionalFormatting>
  <conditionalFormatting sqref="K1:M3 K5:M1048576">
    <cfRule type="expression" dxfId="173" priority="9">
      <formula>AND(ISLOGICAL(K1),NOT(K1))</formula>
    </cfRule>
    <cfRule type="expression" dxfId="172" priority="10">
      <formula>AND(ISLOGICAL(K1),K1)</formula>
    </cfRule>
  </conditionalFormatting>
  <conditionalFormatting sqref="K4:M4">
    <cfRule type="expression" dxfId="171" priority="7">
      <formula>AND(ISLOGICAL(K4),NOT(K4))</formula>
    </cfRule>
    <cfRule type="expression" dxfId="170" priority="8">
      <formula>AND(ISLOGICAL(K4),K4)</formula>
    </cfRule>
  </conditionalFormatting>
  <conditionalFormatting sqref="A1 A3:B1048576">
    <cfRule type="expression" dxfId="169" priority="5">
      <formula>AND(ISLOGICAL(A1),NOT(A1))</formula>
    </cfRule>
    <cfRule type="expression" dxfId="168" priority="6">
      <formula>AND(ISLOGICAL(A1),A1)</formula>
    </cfRule>
  </conditionalFormatting>
  <conditionalFormatting sqref="B1">
    <cfRule type="expression" dxfId="167" priority="3">
      <formula>AND(ISLOGICAL(B1),NOT(B1))</formula>
    </cfRule>
    <cfRule type="expression" dxfId="166" priority="4">
      <formula>AND(ISLOGICAL(B1),B1)</formula>
    </cfRule>
  </conditionalFormatting>
  <conditionalFormatting sqref="A2:B2">
    <cfRule type="expression" dxfId="165" priority="1">
      <formula>AND(ISLOGICAL(A2),NOT(A2))</formula>
    </cfRule>
    <cfRule type="expression" dxfId="164" priority="2">
      <formula>AND(ISLOGICAL(A2),A2)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16" sqref="G16"/>
    </sheetView>
  </sheetViews>
  <sheetFormatPr defaultRowHeight="15" x14ac:dyDescent="0.25"/>
  <cols>
    <col min="1" max="1" width="10.5703125" customWidth="1"/>
    <col min="2" max="2" width="10.42578125" customWidth="1"/>
    <col min="3" max="3" width="9.42578125" bestFit="1" customWidth="1"/>
    <col min="5" max="5" width="12.85546875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5" t="s">
        <v>71</v>
      </c>
      <c r="D4" s="2"/>
      <c r="E4" s="2" t="s">
        <v>96</v>
      </c>
      <c r="F4" s="2" t="b">
        <f>AND(NOT(ISBLANK(E4)),NOT(EXACT(E4,"")))</f>
        <v>1</v>
      </c>
      <c r="G4" s="5" t="b">
        <v>1</v>
      </c>
      <c r="H4" s="2" t="b">
        <f>OR(NOT(F4),G4)</f>
        <v>1</v>
      </c>
      <c r="K4" s="2" t="s">
        <v>166</v>
      </c>
      <c r="L4" s="2"/>
      <c r="M4" s="2">
        <f>COUNTIF(G:G,TRUE)</f>
        <v>17</v>
      </c>
    </row>
    <row r="5" spans="1:13" x14ac:dyDescent="0.25">
      <c r="C5" s="25"/>
      <c r="D5" s="2"/>
      <c r="E5" s="2" t="s">
        <v>97</v>
      </c>
      <c r="F5" s="2" t="b">
        <f t="shared" ref="F5:F21" si="0">AND(NOT(ISBLANK(E5)),NOT(EXACT(E5,"")))</f>
        <v>1</v>
      </c>
      <c r="G5" s="5" t="b">
        <v>1</v>
      </c>
      <c r="H5" s="2" t="b">
        <f t="shared" ref="H5:H21" si="1">OR(NOT(F5),G5)</f>
        <v>1</v>
      </c>
      <c r="K5" s="2" t="s">
        <v>165</v>
      </c>
      <c r="L5" s="2"/>
      <c r="M5" s="2">
        <f>COUNTIF(H:H,FALSE)</f>
        <v>1</v>
      </c>
    </row>
    <row r="6" spans="1:13" x14ac:dyDescent="0.25">
      <c r="C6" s="25"/>
      <c r="D6" s="2"/>
      <c r="E6" s="2" t="s">
        <v>98</v>
      </c>
      <c r="F6" s="2" t="b">
        <f t="shared" si="0"/>
        <v>1</v>
      </c>
      <c r="G6" s="5" t="b">
        <v>1</v>
      </c>
      <c r="H6" s="2" t="b">
        <f t="shared" si="1"/>
        <v>1</v>
      </c>
    </row>
    <row r="7" spans="1:13" x14ac:dyDescent="0.25">
      <c r="C7" s="25"/>
      <c r="D7" s="2"/>
      <c r="E7" s="2" t="s">
        <v>99</v>
      </c>
      <c r="F7" s="2" t="b">
        <f t="shared" si="0"/>
        <v>1</v>
      </c>
      <c r="G7" s="5" t="b">
        <v>1</v>
      </c>
      <c r="H7" s="2" t="b">
        <f t="shared" si="1"/>
        <v>1</v>
      </c>
    </row>
    <row r="8" spans="1:13" x14ac:dyDescent="0.25">
      <c r="C8" s="25"/>
      <c r="D8" s="2"/>
      <c r="E8" s="2" t="s">
        <v>100</v>
      </c>
      <c r="F8" s="2" t="b">
        <f t="shared" si="0"/>
        <v>1</v>
      </c>
      <c r="G8" s="5" t="b">
        <v>1</v>
      </c>
      <c r="H8" s="2" t="b">
        <f t="shared" si="1"/>
        <v>1</v>
      </c>
    </row>
    <row r="9" spans="1:13" x14ac:dyDescent="0.25">
      <c r="C9" s="25"/>
      <c r="D9" s="2"/>
      <c r="E9" s="2" t="s">
        <v>101</v>
      </c>
      <c r="F9" s="2" t="b">
        <f t="shared" si="0"/>
        <v>1</v>
      </c>
      <c r="G9" s="5" t="b">
        <v>1</v>
      </c>
      <c r="H9" s="2" t="b">
        <f t="shared" si="1"/>
        <v>1</v>
      </c>
    </row>
    <row r="10" spans="1:13" x14ac:dyDescent="0.25">
      <c r="C10" s="25"/>
      <c r="D10" s="2"/>
      <c r="E10" s="2" t="s">
        <v>102</v>
      </c>
      <c r="F10" s="2" t="b">
        <f t="shared" si="0"/>
        <v>1</v>
      </c>
      <c r="G10" s="5" t="b">
        <v>1</v>
      </c>
      <c r="H10" s="2" t="b">
        <f t="shared" si="1"/>
        <v>1</v>
      </c>
    </row>
    <row r="11" spans="1:13" x14ac:dyDescent="0.25">
      <c r="C11" s="25"/>
      <c r="D11" s="2"/>
      <c r="E11" s="2" t="s">
        <v>103</v>
      </c>
      <c r="F11" s="2" t="b">
        <f t="shared" si="0"/>
        <v>1</v>
      </c>
      <c r="G11" s="5" t="b">
        <v>1</v>
      </c>
      <c r="H11" s="2" t="b">
        <f t="shared" si="1"/>
        <v>1</v>
      </c>
    </row>
    <row r="12" spans="1:13" x14ac:dyDescent="0.25">
      <c r="C12" s="25"/>
      <c r="D12" s="2"/>
      <c r="E12" s="2" t="s">
        <v>104</v>
      </c>
      <c r="F12" s="2" t="b">
        <f t="shared" si="0"/>
        <v>1</v>
      </c>
      <c r="G12" s="5" t="b">
        <v>1</v>
      </c>
      <c r="H12" s="2" t="b">
        <f t="shared" si="1"/>
        <v>1</v>
      </c>
    </row>
    <row r="13" spans="1:13" x14ac:dyDescent="0.25">
      <c r="C13" s="25"/>
      <c r="D13" s="2"/>
      <c r="E13" s="2" t="s">
        <v>105</v>
      </c>
      <c r="F13" s="2" t="b">
        <f t="shared" si="0"/>
        <v>1</v>
      </c>
      <c r="G13" s="5" t="b">
        <v>1</v>
      </c>
      <c r="H13" s="2" t="b">
        <f t="shared" si="1"/>
        <v>1</v>
      </c>
    </row>
    <row r="14" spans="1:13" x14ac:dyDescent="0.25">
      <c r="C14" s="25"/>
      <c r="D14" s="2"/>
      <c r="E14" s="2" t="s">
        <v>106</v>
      </c>
      <c r="F14" s="2" t="b">
        <f t="shared" si="0"/>
        <v>1</v>
      </c>
      <c r="G14" s="5" t="b">
        <v>1</v>
      </c>
      <c r="H14" s="2" t="b">
        <f t="shared" si="1"/>
        <v>1</v>
      </c>
    </row>
    <row r="15" spans="1:13" x14ac:dyDescent="0.25">
      <c r="C15" s="25"/>
      <c r="D15" s="2"/>
      <c r="E15" s="2" t="s">
        <v>107</v>
      </c>
      <c r="F15" s="2" t="b">
        <f t="shared" si="0"/>
        <v>1</v>
      </c>
      <c r="G15" s="5" t="b">
        <v>1</v>
      </c>
      <c r="H15" s="2" t="b">
        <f t="shared" si="1"/>
        <v>1</v>
      </c>
    </row>
    <row r="16" spans="1:13" x14ac:dyDescent="0.25">
      <c r="C16" s="25"/>
      <c r="D16" s="2"/>
      <c r="E16" s="2" t="s">
        <v>108</v>
      </c>
      <c r="F16" s="2" t="b">
        <f t="shared" si="0"/>
        <v>1</v>
      </c>
      <c r="G16" s="5" t="b">
        <v>1</v>
      </c>
      <c r="H16" s="2" t="b">
        <f t="shared" si="1"/>
        <v>1</v>
      </c>
    </row>
    <row r="17" spans="3:8" x14ac:dyDescent="0.25">
      <c r="C17" s="25"/>
      <c r="D17" s="2"/>
      <c r="E17" s="2" t="s">
        <v>109</v>
      </c>
      <c r="F17" s="2" t="b">
        <f t="shared" si="0"/>
        <v>1</v>
      </c>
      <c r="G17" s="5" t="b">
        <v>1</v>
      </c>
      <c r="H17" s="2" t="b">
        <f t="shared" si="1"/>
        <v>1</v>
      </c>
    </row>
    <row r="18" spans="3:8" x14ac:dyDescent="0.25">
      <c r="C18" s="25"/>
      <c r="D18" s="2"/>
      <c r="E18" s="2" t="s">
        <v>110</v>
      </c>
      <c r="F18" s="2" t="b">
        <f t="shared" si="0"/>
        <v>1</v>
      </c>
      <c r="G18" s="5" t="b">
        <v>1</v>
      </c>
      <c r="H18" s="2" t="b">
        <f t="shared" si="1"/>
        <v>1</v>
      </c>
    </row>
    <row r="19" spans="3:8" x14ac:dyDescent="0.25">
      <c r="C19" s="25"/>
      <c r="D19" s="2"/>
      <c r="E19" s="2" t="s">
        <v>111</v>
      </c>
      <c r="F19" s="2" t="b">
        <f t="shared" si="0"/>
        <v>1</v>
      </c>
      <c r="G19" s="5" t="b">
        <v>1</v>
      </c>
      <c r="H19" s="2" t="b">
        <f t="shared" si="1"/>
        <v>1</v>
      </c>
    </row>
    <row r="20" spans="3:8" x14ac:dyDescent="0.25">
      <c r="C20" s="25"/>
      <c r="D20" s="2"/>
      <c r="E20" s="2" t="s">
        <v>112</v>
      </c>
      <c r="F20" s="2" t="b">
        <f t="shared" si="0"/>
        <v>1</v>
      </c>
      <c r="G20" s="5" t="b">
        <v>0</v>
      </c>
      <c r="H20" s="2" t="b">
        <f t="shared" si="1"/>
        <v>0</v>
      </c>
    </row>
    <row r="21" spans="3:8" x14ac:dyDescent="0.25">
      <c r="C21" s="25"/>
      <c r="D21" s="2"/>
      <c r="E21" s="2" t="s">
        <v>113</v>
      </c>
      <c r="F21" s="2" t="b">
        <f t="shared" si="0"/>
        <v>1</v>
      </c>
      <c r="G21" s="5" t="b">
        <v>1</v>
      </c>
      <c r="H21" s="2" t="b">
        <f t="shared" si="1"/>
        <v>1</v>
      </c>
    </row>
  </sheetData>
  <mergeCells count="1">
    <mergeCell ref="C4:C21"/>
  </mergeCells>
  <conditionalFormatting sqref="C1:J2 C22:J22 I3:J3 C4:E4 G4:J21 D5:E21 C24:J1048576 C23:G23 I23:J23 N1:XFD1048576">
    <cfRule type="expression" dxfId="163" priority="25">
      <formula>AND(ISLOGICAL(C1),NOT(C1))</formula>
    </cfRule>
    <cfRule type="expression" dxfId="162" priority="26">
      <formula>AND(ISLOGICAL(C1),C1)</formula>
    </cfRule>
  </conditionalFormatting>
  <conditionalFormatting sqref="G3">
    <cfRule type="expression" dxfId="161" priority="19">
      <formula>AND(ISLOGICAL(G3),NOT(G3))</formula>
    </cfRule>
    <cfRule type="expression" dxfId="160" priority="20">
      <formula>AND(ISLOGICAL(G3),G3)</formula>
    </cfRule>
  </conditionalFormatting>
  <conditionalFormatting sqref="C3:E3 H3">
    <cfRule type="expression" dxfId="159" priority="21">
      <formula>AND(ISLOGICAL(C3),NOT(C3))</formula>
    </cfRule>
    <cfRule type="expression" dxfId="158" priority="22">
      <formula>AND(ISLOGICAL(C3),C3)</formula>
    </cfRule>
  </conditionalFormatting>
  <conditionalFormatting sqref="H23">
    <cfRule type="expression" dxfId="157" priority="11">
      <formula>AND(ISLOGICAL(H23),NOT(H23))</formula>
    </cfRule>
    <cfRule type="expression" dxfId="156" priority="12">
      <formula>AND(ISLOGICAL(H23),H23)</formula>
    </cfRule>
  </conditionalFormatting>
  <conditionalFormatting sqref="F3">
    <cfRule type="expression" dxfId="155" priority="15">
      <formula>AND(ISLOGICAL(F3),NOT(F3))</formula>
    </cfRule>
    <cfRule type="expression" dxfId="154" priority="16">
      <formula>AND(ISLOGICAL(F3),F3)</formula>
    </cfRule>
  </conditionalFormatting>
  <conditionalFormatting sqref="F4:F21">
    <cfRule type="expression" dxfId="153" priority="13">
      <formula>AND(ISLOGICAL(F4),NOT(F4))</formula>
    </cfRule>
    <cfRule type="expression" dxfId="152" priority="14">
      <formula>AND(ISLOGICAL(F4),F4)</formula>
    </cfRule>
  </conditionalFormatting>
  <conditionalFormatting sqref="K1:M3 K5:M1048576">
    <cfRule type="expression" dxfId="151" priority="9">
      <formula>AND(ISLOGICAL(K1),NOT(K1))</formula>
    </cfRule>
    <cfRule type="expression" dxfId="150" priority="10">
      <formula>AND(ISLOGICAL(K1),K1)</formula>
    </cfRule>
  </conditionalFormatting>
  <conditionalFormatting sqref="K4:M4">
    <cfRule type="expression" dxfId="149" priority="7">
      <formula>AND(ISLOGICAL(K4),NOT(K4))</formula>
    </cfRule>
    <cfRule type="expression" dxfId="148" priority="8">
      <formula>AND(ISLOGICAL(K4),K4)</formula>
    </cfRule>
  </conditionalFormatting>
  <conditionalFormatting sqref="A1 A3:B1048576">
    <cfRule type="expression" dxfId="147" priority="5">
      <formula>AND(ISLOGICAL(A1),NOT(A1))</formula>
    </cfRule>
    <cfRule type="expression" dxfId="146" priority="6">
      <formula>AND(ISLOGICAL(A1),A1)</formula>
    </cfRule>
  </conditionalFormatting>
  <conditionalFormatting sqref="B1">
    <cfRule type="expression" dxfId="145" priority="3">
      <formula>AND(ISLOGICAL(B1),NOT(B1))</formula>
    </cfRule>
    <cfRule type="expression" dxfId="144" priority="4">
      <formula>AND(ISLOGICAL(B1),B1)</formula>
    </cfRule>
  </conditionalFormatting>
  <conditionalFormatting sqref="A2:B2">
    <cfRule type="expression" dxfId="143" priority="1">
      <formula>AND(ISLOGICAL(A2),NOT(A2))</formula>
    </cfRule>
    <cfRule type="expression" dxfId="142" priority="2">
      <formula>AND(ISLOGICAL(A2),A2)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6" sqref="G6"/>
    </sheetView>
  </sheetViews>
  <sheetFormatPr defaultRowHeight="15" x14ac:dyDescent="0.25"/>
  <cols>
    <col min="1" max="1" width="10.5703125" customWidth="1"/>
    <col min="2" max="2" width="10.42578125" customWidth="1"/>
    <col min="5" max="5" width="9.85546875" bestFit="1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1</v>
      </c>
    </row>
    <row r="4" spans="1:13" x14ac:dyDescent="0.25">
      <c r="C4" s="2" t="s">
        <v>72</v>
      </c>
      <c r="D4" s="2"/>
      <c r="E4" s="2" t="s">
        <v>95</v>
      </c>
      <c r="F4" s="2" t="b">
        <f t="shared" ref="F4" si="0">AND(NOT(ISBLANK(E4)),NOT(EXACT(E4,"")))</f>
        <v>1</v>
      </c>
      <c r="G4" s="5" t="b">
        <v>1</v>
      </c>
      <c r="H4" s="2" t="b">
        <f>OR(NOT(F4),G4)</f>
        <v>1</v>
      </c>
      <c r="K4" s="2" t="s">
        <v>166</v>
      </c>
      <c r="L4" s="2"/>
      <c r="M4" s="2">
        <f>COUNTIF(G:G,TRUE)</f>
        <v>1</v>
      </c>
    </row>
    <row r="5" spans="1:13" x14ac:dyDescent="0.25">
      <c r="K5" s="2" t="s">
        <v>165</v>
      </c>
      <c r="L5" s="2"/>
      <c r="M5" s="2">
        <f>COUNTIF(H:H,FALSE)</f>
        <v>0</v>
      </c>
    </row>
  </sheetData>
  <conditionalFormatting sqref="C1:J2 C5:J5 I3:J3 C4:E4 G4:J4 C7:J1048576 C6:G6 I6:J6 N1:XFD1048576">
    <cfRule type="expression" dxfId="141" priority="25">
      <formula>AND(ISLOGICAL(C1),NOT(C1))</formula>
    </cfRule>
    <cfRule type="expression" dxfId="140" priority="26">
      <formula>AND(ISLOGICAL(C1),C1)</formula>
    </cfRule>
  </conditionalFormatting>
  <conditionalFormatting sqref="C3:E3 H3">
    <cfRule type="expression" dxfId="139" priority="21">
      <formula>AND(ISLOGICAL(C3),NOT(C3))</formula>
    </cfRule>
    <cfRule type="expression" dxfId="138" priority="22">
      <formula>AND(ISLOGICAL(C3),C3)</formula>
    </cfRule>
  </conditionalFormatting>
  <conditionalFormatting sqref="G3">
    <cfRule type="expression" dxfId="137" priority="19">
      <formula>AND(ISLOGICAL(G3),NOT(G3))</formula>
    </cfRule>
    <cfRule type="expression" dxfId="136" priority="20">
      <formula>AND(ISLOGICAL(G3),G3)</formula>
    </cfRule>
  </conditionalFormatting>
  <conditionalFormatting sqref="F4">
    <cfRule type="expression" dxfId="135" priority="13">
      <formula>AND(ISLOGICAL(F4),NOT(F4))</formula>
    </cfRule>
    <cfRule type="expression" dxfId="134" priority="14">
      <formula>AND(ISLOGICAL(F4),F4)</formula>
    </cfRule>
  </conditionalFormatting>
  <conditionalFormatting sqref="F3">
    <cfRule type="expression" dxfId="133" priority="15">
      <formula>AND(ISLOGICAL(F3),NOT(F3))</formula>
    </cfRule>
    <cfRule type="expression" dxfId="132" priority="16">
      <formula>AND(ISLOGICAL(F3),F3)</formula>
    </cfRule>
  </conditionalFormatting>
  <conditionalFormatting sqref="H6">
    <cfRule type="expression" dxfId="131" priority="11">
      <formula>AND(ISLOGICAL(H6),NOT(H6))</formula>
    </cfRule>
    <cfRule type="expression" dxfId="130" priority="12">
      <formula>AND(ISLOGICAL(H6),H6)</formula>
    </cfRule>
  </conditionalFormatting>
  <conditionalFormatting sqref="K1:M3 K5:M1048576">
    <cfRule type="expression" dxfId="129" priority="9">
      <formula>AND(ISLOGICAL(K1),NOT(K1))</formula>
    </cfRule>
    <cfRule type="expression" dxfId="128" priority="10">
      <formula>AND(ISLOGICAL(K1),K1)</formula>
    </cfRule>
  </conditionalFormatting>
  <conditionalFormatting sqref="K4:M4">
    <cfRule type="expression" dxfId="127" priority="7">
      <formula>AND(ISLOGICAL(K4),NOT(K4))</formula>
    </cfRule>
    <cfRule type="expression" dxfId="126" priority="8">
      <formula>AND(ISLOGICAL(K4),K4)</formula>
    </cfRule>
  </conditionalFormatting>
  <conditionalFormatting sqref="A1 A3:B1048576">
    <cfRule type="expression" dxfId="125" priority="5">
      <formula>AND(ISLOGICAL(A1),NOT(A1))</formula>
    </cfRule>
    <cfRule type="expression" dxfId="124" priority="6">
      <formula>AND(ISLOGICAL(A1),A1)</formula>
    </cfRule>
  </conditionalFormatting>
  <conditionalFormatting sqref="B1">
    <cfRule type="expression" dxfId="123" priority="3">
      <formula>AND(ISLOGICAL(B1),NOT(B1))</formula>
    </cfRule>
    <cfRule type="expression" dxfId="122" priority="4">
      <formula>AND(ISLOGICAL(B1),B1)</formula>
    </cfRule>
  </conditionalFormatting>
  <conditionalFormatting sqref="A2:B2">
    <cfRule type="expression" dxfId="121" priority="1">
      <formula>AND(ISLOGICAL(A2),NOT(A2))</formula>
    </cfRule>
    <cfRule type="expression" dxfId="120" priority="2">
      <formula>AND(ISLOGICAL(A2),A2)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I12" sqref="I12"/>
    </sheetView>
  </sheetViews>
  <sheetFormatPr defaultRowHeight="15" x14ac:dyDescent="0.25"/>
  <cols>
    <col min="1" max="1" width="10.5703125" customWidth="1"/>
    <col min="2" max="2" width="10.42578125" customWidth="1"/>
    <col min="3" max="3" width="16.85546875" bestFit="1" customWidth="1"/>
    <col min="5" max="5" width="9.5703125" bestFit="1" customWidth="1"/>
    <col min="6" max="6" width="23" bestFit="1" customWidth="1"/>
    <col min="7" max="7" width="20.28515625" bestFit="1" customWidth="1"/>
    <col min="8" max="8" width="18" customWidth="1"/>
  </cols>
  <sheetData>
    <row r="1" spans="1:13" x14ac:dyDescent="0.25">
      <c r="A1" s="2" t="s">
        <v>18</v>
      </c>
      <c r="B1" s="3">
        <f>HEADERS!B1</f>
        <v>42845</v>
      </c>
    </row>
    <row r="2" spans="1:13" x14ac:dyDescent="0.25">
      <c r="A2" s="2" t="s">
        <v>171</v>
      </c>
      <c r="B2" s="2" t="str">
        <f>HEADERS!B2</f>
        <v>master</v>
      </c>
    </row>
    <row r="3" spans="1:13" x14ac:dyDescent="0.25">
      <c r="C3" s="4" t="s">
        <v>20</v>
      </c>
      <c r="D3" s="4" t="s">
        <v>154</v>
      </c>
      <c r="E3" s="4" t="s">
        <v>153</v>
      </c>
      <c r="F3" s="4" t="s">
        <v>160</v>
      </c>
      <c r="G3" s="4" t="s">
        <v>155</v>
      </c>
      <c r="H3" s="4" t="s">
        <v>157</v>
      </c>
      <c r="K3" s="2" t="s">
        <v>156</v>
      </c>
      <c r="L3" s="2"/>
      <c r="M3" s="2" t="b">
        <f>AND(H:H)</f>
        <v>0</v>
      </c>
    </row>
    <row r="4" spans="1:13" x14ac:dyDescent="0.25">
      <c r="C4" s="2" t="s">
        <v>73</v>
      </c>
      <c r="D4" s="2" t="str">
        <f>_xlfn.CONCAT(C5:C10)</f>
        <v>Capture_ReactionScatter_ReactionFission_Reaction</v>
      </c>
      <c r="E4" s="2" t="s">
        <v>90</v>
      </c>
      <c r="F4" s="2" t="b">
        <f t="shared" ref="F4:F10" si="0">AND(NOT(ISBLANK(E4)),NOT(EXACT(E4,"")))</f>
        <v>1</v>
      </c>
      <c r="G4" s="5" t="b">
        <v>1</v>
      </c>
      <c r="H4" s="2" t="b">
        <f>OR(NOT(F4),G4)</f>
        <v>1</v>
      </c>
      <c r="K4" s="2" t="s">
        <v>166</v>
      </c>
      <c r="L4" s="2"/>
      <c r="M4" s="2">
        <f>COUNTIF(G:G,TRUE)</f>
        <v>3</v>
      </c>
    </row>
    <row r="5" spans="1:13" x14ac:dyDescent="0.25">
      <c r="C5" s="25" t="s">
        <v>74</v>
      </c>
      <c r="D5" s="2"/>
      <c r="E5" s="2" t="s">
        <v>93</v>
      </c>
      <c r="F5" s="2" t="b">
        <f t="shared" si="0"/>
        <v>1</v>
      </c>
      <c r="G5" s="5" t="b">
        <v>1</v>
      </c>
      <c r="H5" s="2" t="b">
        <f t="shared" ref="H5:H10" si="1">OR(NOT(F5),G5)</f>
        <v>1</v>
      </c>
      <c r="K5" s="2" t="s">
        <v>165</v>
      </c>
      <c r="L5" s="2"/>
      <c r="M5" s="2">
        <f>COUNTIF(H:H,FALSE)</f>
        <v>4</v>
      </c>
    </row>
    <row r="6" spans="1:13" x14ac:dyDescent="0.25">
      <c r="C6" s="25"/>
      <c r="D6" s="2"/>
      <c r="E6" s="2" t="s">
        <v>94</v>
      </c>
      <c r="F6" s="2" t="b">
        <f t="shared" si="0"/>
        <v>1</v>
      </c>
      <c r="G6" s="5" t="b">
        <v>1</v>
      </c>
      <c r="H6" s="2" t="b">
        <f t="shared" si="1"/>
        <v>1</v>
      </c>
    </row>
    <row r="7" spans="1:13" x14ac:dyDescent="0.25">
      <c r="C7" s="25" t="s">
        <v>75</v>
      </c>
      <c r="D7" s="2"/>
      <c r="E7" s="2" t="s">
        <v>93</v>
      </c>
      <c r="F7" s="2" t="b">
        <f t="shared" si="0"/>
        <v>1</v>
      </c>
      <c r="G7" s="5" t="b">
        <v>0</v>
      </c>
      <c r="H7" s="2" t="b">
        <f t="shared" si="1"/>
        <v>0</v>
      </c>
    </row>
    <row r="8" spans="1:13" x14ac:dyDescent="0.25">
      <c r="C8" s="25"/>
      <c r="D8" s="2"/>
      <c r="E8" s="2" t="s">
        <v>94</v>
      </c>
      <c r="F8" s="2" t="b">
        <f t="shared" si="0"/>
        <v>1</v>
      </c>
      <c r="G8" s="5" t="b">
        <v>0</v>
      </c>
      <c r="H8" s="2" t="b">
        <f t="shared" si="1"/>
        <v>0</v>
      </c>
    </row>
    <row r="9" spans="1:13" x14ac:dyDescent="0.25">
      <c r="C9" s="25" t="s">
        <v>76</v>
      </c>
      <c r="D9" s="2"/>
      <c r="E9" s="2" t="s">
        <v>93</v>
      </c>
      <c r="F9" s="2" t="b">
        <f t="shared" si="0"/>
        <v>1</v>
      </c>
      <c r="G9" s="5" t="b">
        <v>0</v>
      </c>
      <c r="H9" s="2" t="b">
        <f t="shared" si="1"/>
        <v>0</v>
      </c>
    </row>
    <row r="10" spans="1:13" x14ac:dyDescent="0.25">
      <c r="C10" s="25"/>
      <c r="D10" s="2"/>
      <c r="E10" s="2" t="s">
        <v>94</v>
      </c>
      <c r="F10" s="2" t="b">
        <f t="shared" si="0"/>
        <v>1</v>
      </c>
      <c r="G10" s="5" t="b">
        <v>0</v>
      </c>
      <c r="H10" s="2" t="b">
        <f t="shared" si="1"/>
        <v>0</v>
      </c>
    </row>
  </sheetData>
  <mergeCells count="3">
    <mergeCell ref="C5:C6"/>
    <mergeCell ref="C7:C8"/>
    <mergeCell ref="C9:C10"/>
  </mergeCells>
  <conditionalFormatting sqref="C1:J2 C11:J1048576 I3:J3 C4:E5 G4:J10 C7:E7 D6:E6 C9:E9 D8:E8 D10:E10 N1:XFD1048576">
    <cfRule type="expression" dxfId="119" priority="23">
      <formula>AND(ISLOGICAL(C1),NOT(C1))</formula>
    </cfRule>
    <cfRule type="expression" dxfId="118" priority="24">
      <formula>AND(ISLOGICAL(C1),C1)</formula>
    </cfRule>
  </conditionalFormatting>
  <conditionalFormatting sqref="C3:E3 H3">
    <cfRule type="expression" dxfId="117" priority="19">
      <formula>AND(ISLOGICAL(C3),NOT(C3))</formula>
    </cfRule>
    <cfRule type="expression" dxfId="116" priority="20">
      <formula>AND(ISLOGICAL(C3),C3)</formula>
    </cfRule>
  </conditionalFormatting>
  <conditionalFormatting sqref="G3">
    <cfRule type="expression" dxfId="115" priority="17">
      <formula>AND(ISLOGICAL(G3),NOT(G3))</formula>
    </cfRule>
    <cfRule type="expression" dxfId="114" priority="18">
      <formula>AND(ISLOGICAL(G3),G3)</formula>
    </cfRule>
  </conditionalFormatting>
  <conditionalFormatting sqref="F3">
    <cfRule type="expression" dxfId="113" priority="13">
      <formula>AND(ISLOGICAL(F3),NOT(F3))</formula>
    </cfRule>
    <cfRule type="expression" dxfId="112" priority="14">
      <formula>AND(ISLOGICAL(F3),F3)</formula>
    </cfRule>
  </conditionalFormatting>
  <conditionalFormatting sqref="F4:F10">
    <cfRule type="expression" dxfId="111" priority="11">
      <formula>AND(ISLOGICAL(F4),NOT(F4))</formula>
    </cfRule>
    <cfRule type="expression" dxfId="110" priority="12">
      <formula>AND(ISLOGICAL(F4),F4)</formula>
    </cfRule>
  </conditionalFormatting>
  <conditionalFormatting sqref="K1:M3 K5:M1048576">
    <cfRule type="expression" dxfId="109" priority="9">
      <formula>AND(ISLOGICAL(K1),NOT(K1))</formula>
    </cfRule>
    <cfRule type="expression" dxfId="108" priority="10">
      <formula>AND(ISLOGICAL(K1),K1)</formula>
    </cfRule>
  </conditionalFormatting>
  <conditionalFormatting sqref="K4:M4">
    <cfRule type="expression" dxfId="107" priority="7">
      <formula>AND(ISLOGICAL(K4),NOT(K4))</formula>
    </cfRule>
    <cfRule type="expression" dxfId="106" priority="8">
      <formula>AND(ISLOGICAL(K4),K4)</formula>
    </cfRule>
  </conditionalFormatting>
  <conditionalFormatting sqref="A1 A3:B1048576">
    <cfRule type="expression" dxfId="105" priority="5">
      <formula>AND(ISLOGICAL(A1),NOT(A1))</formula>
    </cfRule>
    <cfRule type="expression" dxfId="104" priority="6">
      <formula>AND(ISLOGICAL(A1),A1)</formula>
    </cfRule>
  </conditionalFormatting>
  <conditionalFormatting sqref="B1">
    <cfRule type="expression" dxfId="103" priority="3">
      <formula>AND(ISLOGICAL(B1),NOT(B1))</formula>
    </cfRule>
    <cfRule type="expression" dxfId="102" priority="4">
      <formula>AND(ISLOGICAL(B1),B1)</formula>
    </cfRule>
  </conditionalFormatting>
  <conditionalFormatting sqref="A2:B2">
    <cfRule type="expression" dxfId="101" priority="1">
      <formula>AND(ISLOGICAL(A2),NOT(A2))</formula>
    </cfRule>
    <cfRule type="expression" dxfId="100" priority="2">
      <formula>AND(ISLOGICAL(A2),A2)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HEADERS</vt:lpstr>
      <vt:lpstr>Distribution</vt:lpstr>
      <vt:lpstr>Estimator</vt:lpstr>
      <vt:lpstr>Geometry</vt:lpstr>
      <vt:lpstr>Material</vt:lpstr>
      <vt:lpstr>Nuclide</vt:lpstr>
      <vt:lpstr>Particle</vt:lpstr>
      <vt:lpstr>Point</vt:lpstr>
      <vt:lpstr>Reaction</vt:lpstr>
      <vt:lpstr>Solver</vt:lpstr>
      <vt:lpstr>Source</vt:lpstr>
      <vt:lpstr>VReduction</vt:lpstr>
      <vt:lpstr>XMLParser</vt:lpstr>
      <vt:lpstr>XSec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Leak, Charles</dc:creator>
  <cp:lastModifiedBy>Leak, Charles</cp:lastModifiedBy>
  <dcterms:created xsi:type="dcterms:W3CDTF">2017-04-21T18:24:28Z</dcterms:created>
  <dcterms:modified xsi:type="dcterms:W3CDTF">2017-04-26T20:53:15Z</dcterms:modified>
</cp:coreProperties>
</file>