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sodre\Documents\PastaVM\Estudos\Avaliacao_Tesouro_Direto\base_dados\"/>
    </mc:Choice>
  </mc:AlternateContent>
  <bookViews>
    <workbookView xWindow="0" yWindow="0" windowWidth="20490" windowHeight="8235" tabRatio="975"/>
  </bookViews>
  <sheets>
    <sheet name="MinhaCarteiraTitulosTesouro" sheetId="23" r:id="rId1"/>
    <sheet name="Indicadores" sheetId="3" state="hidden" r:id="rId2"/>
  </sheets>
  <externalReferences>
    <externalReference r:id="rId3"/>
  </externalReferences>
  <definedNames>
    <definedName name="_xlnm._FilterDatabase" localSheetId="0" hidden="1">MinhaCarteiraTitulosTesouro!$B$2:$J$55</definedName>
    <definedName name="ADMINISTRADOR">[1]PARAMETROS!$C$2:$C$100</definedName>
    <definedName name="ANBID">[1]PARAMETROS!$G$1:$G$145</definedName>
    <definedName name="AUDITORIA">[1]PARAMETROS!$J$3:$J$8</definedName>
    <definedName name="CAPTAÇÃO">[1]PARAMETROS!$I$3:$I$4</definedName>
    <definedName name="CLASSIFICACAO_TRIBUTARIA">[1]PARAMETROS!$F$2:$F$22</definedName>
    <definedName name="COME">[1]PARAMETROS!$H$3:$H$4</definedName>
    <definedName name="CUSTODIA">[1]PARAMETROS!$K$3:$K$11</definedName>
    <definedName name="CVM">[1]PARAMETROS!$L$3:$L$10</definedName>
    <definedName name="GESTORES">[1]PARAMETROS!$B$2:$B$350</definedName>
    <definedName name="RESPONSAVEL">[1]PARAMETROS!$A$2:$A$18</definedName>
    <definedName name="TIPO_DE_COTA">[1]PARAMETROS!$D$2:$D$6</definedName>
    <definedName name="TP_COTIZACAO_RESG">[1]PARAMETROS!$E$2:$E$8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3" l="1"/>
  <c r="I26" i="3" l="1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H23" i="3"/>
  <c r="G23" i="3"/>
  <c r="F23" i="3"/>
  <c r="E23" i="3"/>
  <c r="I22" i="3"/>
  <c r="H22" i="3"/>
  <c r="G22" i="3"/>
  <c r="F22" i="3"/>
  <c r="E22" i="3"/>
  <c r="I21" i="3"/>
  <c r="H21" i="3"/>
  <c r="G21" i="3"/>
  <c r="F21" i="3"/>
  <c r="E21" i="3"/>
</calcChain>
</file>

<file path=xl/sharedStrings.xml><?xml version="1.0" encoding="utf-8"?>
<sst xmlns="http://schemas.openxmlformats.org/spreadsheetml/2006/main" count="91" uniqueCount="65">
  <si>
    <t>-</t>
  </si>
  <si>
    <t>Nome</t>
  </si>
  <si>
    <t>Classe</t>
  </si>
  <si>
    <t>Retorno|do fechamento|no mes|(de 30Abr17|até 31Mai17)|em moeda orig|ajust p/ prov</t>
  </si>
  <si>
    <t>Retorno|do fechamento|no ano|(de 31Dez16|até 31Mai17)|em moeda orig|ajust p/ prov</t>
  </si>
  <si>
    <t>Retorno|do fechamento|em 1 ano|(de 31Mai16|até 31Mai17)|em moeda orig|ajust p/ prov</t>
  </si>
  <si>
    <t>Retorno|do fechamento|em 2 anos|(de 31Mai15|até 31Mai17)|em moeda orig|ajust p/ prov</t>
  </si>
  <si>
    <t>Retorno|do fechamento|em 3 anos|(de 31Mai14|até 31Mai17)|em moeda orig|ajust p/ prov</t>
  </si>
  <si>
    <t>Volatilidade|base anual|31Mai17|1 anos|em moeda orig</t>
  </si>
  <si>
    <t>CDI</t>
  </si>
  <si>
    <t>Acumul</t>
  </si>
  <si>
    <t>Dolar Ptax Venda</t>
  </si>
  <si>
    <t>IBOV</t>
  </si>
  <si>
    <t>Ibovespa</t>
  </si>
  <si>
    <t>IBrX</t>
  </si>
  <si>
    <t>Ibrx Indice Brasil</t>
  </si>
  <si>
    <t>IBrX-50</t>
  </si>
  <si>
    <t>Ibrx-50</t>
  </si>
  <si>
    <t>IGPM Fgv</t>
  </si>
  <si>
    <t>IMA GERAL</t>
  </si>
  <si>
    <t>Ima Geral</t>
  </si>
  <si>
    <t>IMA-B 5</t>
  </si>
  <si>
    <t>Ima-B</t>
  </si>
  <si>
    <t>5+</t>
  </si>
  <si>
    <t>IMA-B</t>
  </si>
  <si>
    <t>Tot</t>
  </si>
  <si>
    <t>IDIV</t>
  </si>
  <si>
    <t>Ind Dividendos BmfBovespa</t>
  </si>
  <si>
    <t>Ind Govern Corp Difer</t>
  </si>
  <si>
    <t>Ind RF-M</t>
  </si>
  <si>
    <t>1+</t>
  </si>
  <si>
    <t>SMLL</t>
  </si>
  <si>
    <t>Ind Small Cap</t>
  </si>
  <si>
    <t>IPCA Ibge</t>
  </si>
  <si>
    <t>Poupanca</t>
  </si>
  <si>
    <t>S&amp;P PTAX</t>
  </si>
  <si>
    <t>S&amp;P 500</t>
  </si>
  <si>
    <t>100% CDI</t>
  </si>
  <si>
    <t>104% CDI</t>
  </si>
  <si>
    <t>120% CDI</t>
  </si>
  <si>
    <t>IGP-M+6%</t>
  </si>
  <si>
    <t>IPCA + 5%</t>
  </si>
  <si>
    <t>IPCA + 6%</t>
  </si>
  <si>
    <t>IPCA + Yield IMAB</t>
  </si>
  <si>
    <t>%CDI</t>
  </si>
  <si>
    <t>Absoluta</t>
  </si>
  <si>
    <t>Valor Investido</t>
  </si>
  <si>
    <t>Tipo</t>
  </si>
  <si>
    <t>SELIC</t>
  </si>
  <si>
    <t>IPCA</t>
  </si>
  <si>
    <t>Tesouro IPCA+ 2035</t>
  </si>
  <si>
    <t>Título</t>
  </si>
  <si>
    <t>Data de vencimento</t>
  </si>
  <si>
    <t>Rentabilidade ao ano (%)</t>
  </si>
  <si>
    <t>SELIC + 0,01</t>
  </si>
  <si>
    <t>Preço para investimento (R$)</t>
  </si>
  <si>
    <t>Data Compra</t>
  </si>
  <si>
    <t>Quantidade Compra</t>
  </si>
  <si>
    <t>Carteira Titulos Tesouro</t>
  </si>
  <si>
    <t>Tesouro Selic 2023</t>
  </si>
  <si>
    <t>% Rentabilidade (a.a)</t>
  </si>
  <si>
    <t>IPCA + 4,59</t>
  </si>
  <si>
    <t>IPCA + 4,45</t>
  </si>
  <si>
    <t>SELIC + 0,02</t>
  </si>
  <si>
    <t>IPCA + 4,46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</si>
</sst>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5CA4"/>
        <bgColor theme="9"/>
      </patternFill>
    </fill>
    <fill>
      <patternFill patternType="solid">
        <fgColor rgb="FF005CA4"/>
        <bgColor rgb="FF005CA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5CA4"/>
      </left>
      <right style="thin">
        <color rgb="FF005CA4"/>
      </right>
      <top style="thin">
        <color rgb="FF005CA4"/>
      </top>
      <bottom style="thin">
        <color rgb="FF005CA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0" xfId="1" applyNumberFormat="1" applyFont="1"/>
    <xf numFmtId="10" fontId="1" fillId="0" borderId="0" xfId="1" applyNumberFormat="1" applyFont="1"/>
    <xf numFmtId="10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8" fontId="4" fillId="0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8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8" fontId="4" fillId="6" borderId="1" xfId="0" applyNumberFormat="1" applyFont="1" applyFill="1" applyBorder="1" applyAlignment="1">
      <alignment horizontal="center" vertical="center"/>
    </xf>
    <xf numFmtId="8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10" fontId="5" fillId="6" borderId="1" xfId="1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8" fontId="0" fillId="0" borderId="0" xfId="0" applyNumberFormat="1" applyFill="1"/>
    <xf numFmtId="10" fontId="0" fillId="0" borderId="0" xfId="1" applyNumberFormat="1" applyFont="1" applyFill="1"/>
  </cellXfs>
  <cellStyles count="3">
    <cellStyle name="Hiperlink 2" xfId="2"/>
    <cellStyle name="Normal" xfId="0" builtinId="0"/>
    <cellStyle name="Porcentagem" xfId="1" builtinId="5"/>
  </cellStyles>
  <dxfs count="18">
    <dxf>
      <fill>
        <patternFill>
          <bgColor rgb="FF63BE7B"/>
        </patternFill>
      </fill>
    </dxf>
    <dxf>
      <fill>
        <patternFill>
          <bgColor rgb="FFB1D47F"/>
        </patternFill>
      </fill>
    </dxf>
    <dxf>
      <fill>
        <patternFill>
          <bgColor rgb="FFFFEB84"/>
        </patternFill>
      </fill>
    </dxf>
    <dxf>
      <fill>
        <patternFill>
          <bgColor rgb="FFFF9966"/>
        </patternFill>
      </fill>
    </dxf>
    <dxf>
      <fill>
        <patternFill>
          <bgColor rgb="FFFF5050"/>
        </patternFill>
      </fill>
    </dxf>
    <dxf>
      <fill>
        <patternFill>
          <bgColor rgb="FF63BE7B"/>
        </patternFill>
      </fill>
    </dxf>
    <dxf>
      <fill>
        <patternFill>
          <bgColor rgb="FF63BE7B"/>
        </patternFill>
      </fill>
    </dxf>
    <dxf>
      <fill>
        <patternFill>
          <bgColor rgb="FFB1D47F"/>
        </patternFill>
      </fill>
    </dxf>
    <dxf>
      <fill>
        <patternFill>
          <bgColor rgb="FFFFEB84"/>
        </patternFill>
      </fill>
    </dxf>
    <dxf>
      <fill>
        <patternFill>
          <bgColor rgb="FFFF9966"/>
        </patternFill>
      </fill>
    </dxf>
    <dxf>
      <fill>
        <patternFill>
          <bgColor rgb="FFFF5050"/>
        </patternFill>
      </fill>
    </dxf>
    <dxf>
      <fill>
        <patternFill>
          <bgColor rgb="FF63BE7B"/>
        </patternFill>
      </fill>
    </dxf>
    <dxf>
      <fill>
        <patternFill>
          <bgColor rgb="FF63BE7B"/>
        </patternFill>
      </fill>
    </dxf>
    <dxf>
      <fill>
        <patternFill>
          <bgColor rgb="FFB1D47F"/>
        </patternFill>
      </fill>
    </dxf>
    <dxf>
      <fill>
        <patternFill>
          <bgColor rgb="FFFFEB84"/>
        </patternFill>
      </fill>
    </dxf>
    <dxf>
      <fill>
        <patternFill>
          <bgColor rgb="FFFF9966"/>
        </patternFill>
      </fill>
    </dxf>
    <dxf>
      <fill>
        <patternFill>
          <bgColor rgb="FFFF5050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005CA4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ntroles\Base_Dados_Fun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FORA DA PLATAFORMA"/>
      <sheetName val="temp_heberton"/>
      <sheetName val="PARAMETROS"/>
      <sheetName val="RASCUNHO"/>
      <sheetName val="Plan3"/>
      <sheetName val="Temporário"/>
      <sheetName val="Plan1"/>
      <sheetName val="Temporario"/>
      <sheetName val="Temporario 2"/>
    </sheetNames>
    <sheetDataSet>
      <sheetData sheetId="0" refreshError="1"/>
      <sheetData sheetId="1" refreshError="1"/>
      <sheetData sheetId="2" refreshError="1"/>
      <sheetData sheetId="3">
        <row r="1">
          <cell r="G1" t="str">
            <v>CLASSIFICAÇÃO ANBID</v>
          </cell>
        </row>
        <row r="3">
          <cell r="A3" t="str">
            <v>FABIO.GONCALVES</v>
          </cell>
          <cell r="B3" t="str">
            <v>ADVIS EQUITIES ADMINISTRAÇÃO DE RECURSOS LTDA</v>
          </cell>
          <cell r="C3" t="str">
            <v>BANCO BNP PARIBAS BRASIL S/A</v>
          </cell>
          <cell r="D3" t="str">
            <v>ABERTURA</v>
          </cell>
          <cell r="E3" t="str">
            <v>corridos</v>
          </cell>
          <cell r="F3" t="str">
            <v>LONGO PRAZO</v>
          </cell>
          <cell r="G3" t="str">
            <v>Curto Prazo</v>
          </cell>
          <cell r="H3" t="str">
            <v>SIM</v>
          </cell>
          <cell r="I3" t="str">
            <v>ABERTO</v>
          </cell>
          <cell r="J3" t="str">
            <v>KPMG Auditores Independentes S/A</v>
          </cell>
          <cell r="K3" t="str">
            <v>BANCO BRADESCO S.A.</v>
          </cell>
          <cell r="L3" t="str">
            <v>Fundo Multimercado</v>
          </cell>
        </row>
        <row r="4">
          <cell r="A4" t="str">
            <v>FAUSTO.SILVA</v>
          </cell>
          <cell r="B4" t="str">
            <v>ADVIS INVESTIMENTOS LTDA</v>
          </cell>
          <cell r="C4" t="str">
            <v>BANCO BRADESCO S.A</v>
          </cell>
          <cell r="D4" t="str">
            <v>FECHAMENTO</v>
          </cell>
          <cell r="E4" t="str">
            <v>útil</v>
          </cell>
          <cell r="F4" t="str">
            <v>RENDA VARIÁVEL</v>
          </cell>
          <cell r="G4" t="str">
            <v>Referenciado DI</v>
          </cell>
          <cell r="H4" t="str">
            <v>NÃO</v>
          </cell>
          <cell r="I4" t="str">
            <v>FECHADO</v>
          </cell>
          <cell r="J4" t="str">
            <v>PWC Auditores Independentes</v>
          </cell>
          <cell r="K4" t="str">
            <v>Itaú Unibanco S/A.</v>
          </cell>
          <cell r="L4" t="str">
            <v>Fundo de Ações</v>
          </cell>
        </row>
        <row r="5">
          <cell r="A5" t="str">
            <v>HEBERTON.PASSOS</v>
          </cell>
          <cell r="B5" t="str">
            <v>ALPHA4X GESTORA DE RECURSOS LTDA</v>
          </cell>
          <cell r="C5" t="str">
            <v>BANCO FATOR S/A</v>
          </cell>
          <cell r="E5" t="str">
            <v>TERMINO DO FUNDO</v>
          </cell>
          <cell r="F5" t="str">
            <v>FUNDO FECHADO</v>
          </cell>
          <cell r="G5" t="str">
            <v>Renda Fixa</v>
          </cell>
          <cell r="J5" t="str">
            <v>Deloitte Touche Tohmatsu Auditores Independentes</v>
          </cell>
          <cell r="K5" t="str">
            <v>Banco BNP Paribas Brasil S/A</v>
          </cell>
          <cell r="L5" t="str">
            <v>Fundo de Renda Fixa</v>
          </cell>
        </row>
        <row r="6">
          <cell r="A6" t="str">
            <v>THIAGO.VILLELA</v>
          </cell>
          <cell r="B6" t="str">
            <v>ANGÁ ADMINISTRAÇÃO DE RECURSOS LTDA.</v>
          </cell>
          <cell r="C6" t="str">
            <v>BANCO J.P. MORGAN S.A.</v>
          </cell>
          <cell r="E6" t="str">
            <v>Carencia</v>
          </cell>
          <cell r="F6" t="str">
            <v>CURTO PRAZO</v>
          </cell>
          <cell r="G6" t="str">
            <v>Renda Fixa Crédito Livre</v>
          </cell>
          <cell r="J6" t="str">
            <v>ERNST &amp; YOUNG AUDITORES INDEPENDENTES S/S</v>
          </cell>
          <cell r="K6" t="str">
            <v>Banco BTG Pactual S.A.</v>
          </cell>
          <cell r="L6" t="str">
            <v>Fundo Referenciado</v>
          </cell>
        </row>
        <row r="7">
          <cell r="A7" t="str">
            <v>VINICIUS.ROCHA</v>
          </cell>
          <cell r="B7" t="str">
            <v>APEX CAPITAL LTDA</v>
          </cell>
          <cell r="C7" t="str">
            <v>BEM DTVM LTDA</v>
          </cell>
          <cell r="G7" t="str">
            <v>Renda Fixa Índices</v>
          </cell>
          <cell r="J7" t="str">
            <v>PricawaterhouseCoopers Auditores Independentes</v>
          </cell>
          <cell r="K7" t="str">
            <v>Banco Crédit Agricole Brasil S/A.</v>
          </cell>
          <cell r="L7" t="str">
            <v>Fundo Cambial</v>
          </cell>
        </row>
        <row r="8">
          <cell r="A8" t="str">
            <v>CAMILA.MATIAS</v>
          </cell>
          <cell r="B8" t="str">
            <v>ÁPPIA PRIME GESTÃO DE RECURSOS LTDA</v>
          </cell>
          <cell r="C8" t="str">
            <v>BNY MELLON SERVICOS FINANCEIROS DTVM S.A.</v>
          </cell>
          <cell r="G8" t="str">
            <v>Long And Short - Neutro</v>
          </cell>
          <cell r="J8" t="str">
            <v>Audifactor Auditores Independentes</v>
          </cell>
          <cell r="K8" t="str">
            <v>Citibank DTVM S/A.</v>
          </cell>
          <cell r="L8" t="str">
            <v>Fundo Direitos Creditórios</v>
          </cell>
        </row>
        <row r="9">
          <cell r="A9" t="str">
            <v>DANIELA.ZEE</v>
          </cell>
          <cell r="B9" t="str">
            <v>ASHMORE BRASIL GESTORA DE RECURSOS LTDA</v>
          </cell>
          <cell r="C9" t="str">
            <v>BRAM BRADESCO ASSET MANAGEMENT S/A DTVM</v>
          </cell>
          <cell r="G9" t="str">
            <v>Long And Short - Direcional</v>
          </cell>
          <cell r="K9" t="str">
            <v>Caixa Econômica Federal</v>
          </cell>
          <cell r="L9">
            <v>0</v>
          </cell>
        </row>
        <row r="10">
          <cell r="A10" t="str">
            <v>ANTONIO.ALBUQUERQUE</v>
          </cell>
          <cell r="B10" t="str">
            <v>ATICO ADMINISTRAÇÃO DE RECURSOS LTDA</v>
          </cell>
          <cell r="C10" t="str">
            <v>BTG PACTUAL SERVIÇOS FINANCEIROS S/A DTVM</v>
          </cell>
          <cell r="G10" t="str">
            <v>Multimercados Macro</v>
          </cell>
          <cell r="K10" t="str">
            <v>Banco Daycoval S/A.</v>
          </cell>
          <cell r="L10">
            <v>0</v>
          </cell>
        </row>
        <row r="11">
          <cell r="A11" t="str">
            <v>GABRIELA.SCHOR</v>
          </cell>
          <cell r="B11" t="str">
            <v>BBM I GESTÃO DE RECURSOS LTDA</v>
          </cell>
          <cell r="C11" t="str">
            <v>CREDIT AGRICOLE BRASIL S.A. DISTRIBUIDORA DE TÍTULOS E VALORES MOBILIÁRIOS</v>
          </cell>
          <cell r="G11" t="str">
            <v>Multimercados Trading</v>
          </cell>
          <cell r="K11" t="str">
            <v>BNY Mellon Banco S.A.</v>
          </cell>
        </row>
        <row r="12">
          <cell r="A12" t="str">
            <v>ELENA.ESBAILE</v>
          </cell>
          <cell r="B12" t="str">
            <v>BBM II GESTÃO DE RECURSOS LTDA</v>
          </cell>
          <cell r="C12" t="str">
            <v>DAYCOVAL ASSET MANAGEMENT ADMINISTRACAO DE RECURSOS LTDA</v>
          </cell>
          <cell r="G12" t="str">
            <v>Multimercados Multiestratégia</v>
          </cell>
        </row>
        <row r="13">
          <cell r="A13" t="str">
            <v>LUARA.SILVA</v>
          </cell>
          <cell r="B13" t="str">
            <v>BC GESTÃO DE RECURSOS LTDA</v>
          </cell>
          <cell r="C13" t="str">
            <v>INTRAG DTVM LTDA.</v>
          </cell>
          <cell r="G13" t="str">
            <v>Multimercados Multigestor</v>
          </cell>
        </row>
        <row r="14">
          <cell r="A14" t="str">
            <v>OMAR.WAKED</v>
          </cell>
          <cell r="B14" t="str">
            <v>BEHAVIOR GESTÃO DE CAPITAL LTDA</v>
          </cell>
          <cell r="C14" t="str">
            <v>SUL AMERICA INVESTIMENTOS DISTRIBUIDORA DE TITULOS E VALORES MOBILIARIOS S.A.</v>
          </cell>
          <cell r="G14" t="str">
            <v>Multimercados Juros e Moedas</v>
          </cell>
        </row>
        <row r="15">
          <cell r="A15" t="str">
            <v>RENATO.QUEIROZ</v>
          </cell>
          <cell r="B15" t="str">
            <v>BESAF - BES ATIVOS FINANCEIROS LTDA</v>
          </cell>
          <cell r="C15" t="str">
            <v>VOTORANTIM ASSET MANAGEMENT DTVM LTDA.</v>
          </cell>
          <cell r="G15" t="str">
            <v>Multimercados Estratégia Específica</v>
          </cell>
        </row>
        <row r="16">
          <cell r="B16" t="str">
            <v>BNP PARIBAS ASSET MANAGEMENT BRASIL LTDA</v>
          </cell>
          <cell r="C16" t="str">
            <v>CAIXA ECONÔMICA FEDERAL</v>
          </cell>
          <cell r="G16" t="str">
            <v>Balanceados</v>
          </cell>
        </row>
        <row r="17">
          <cell r="B17" t="str">
            <v>BNY MELLON ARX INVESTIMENTOS LTDA</v>
          </cell>
          <cell r="C17" t="str">
            <v>GRADUAL CCTVM S.A.</v>
          </cell>
          <cell r="G17" t="str">
            <v>Capital Protegido</v>
          </cell>
        </row>
        <row r="18">
          <cell r="B18" t="str">
            <v>BRAM - BRADESCO ASSET MANAGEMENT S.A. DISTRIBUIDORA DE TÍTULOS E VALORES MOBILIÁRIOS</v>
          </cell>
          <cell r="C18" t="str">
            <v>CREDIT SUISSE HEDGING-GRIFFO CORRETORA DE VALORES S.A.</v>
          </cell>
          <cell r="G18" t="str">
            <v>Investimento no Exterior</v>
          </cell>
        </row>
        <row r="19">
          <cell r="B19" t="str">
            <v>BRASIL PLURAL GESTÃO DE RECURSOS LTDA</v>
          </cell>
          <cell r="C19" t="str">
            <v>Banco Modal S.A.</v>
          </cell>
          <cell r="G19" t="str">
            <v>Ações IBOVESPA Indexado</v>
          </cell>
        </row>
        <row r="20">
          <cell r="B20" t="str">
            <v>BRAVIA CAPITAL INVESTIMENTOS LTDA</v>
          </cell>
          <cell r="C20" t="str">
            <v>SOCOPA SOCIEDADE CORRETORA PAULISTA</v>
          </cell>
          <cell r="G20" t="str">
            <v>Ações IBOVESPA Ativo</v>
          </cell>
        </row>
        <row r="21">
          <cell r="B21" t="str">
            <v>BRZ INVESTIMENTOS LTDA</v>
          </cell>
          <cell r="G21" t="str">
            <v>Ações IBrX Indexado</v>
          </cell>
        </row>
        <row r="22">
          <cell r="B22" t="str">
            <v>BTG PACTUAL ASSET MANAGEMENT S/A DTVM</v>
          </cell>
          <cell r="G22" t="str">
            <v>Ações IBrX Ativo</v>
          </cell>
        </row>
        <row r="23">
          <cell r="B23" t="str">
            <v>CAPITANIA S/A</v>
          </cell>
          <cell r="G23" t="str">
            <v>Ações Setoriais</v>
          </cell>
        </row>
        <row r="24">
          <cell r="B24" t="str">
            <v>CLARITAS ADMINISTRAÇÃO DE RECURSOS LTDA</v>
          </cell>
          <cell r="G24" t="str">
            <v>Ações FMP - FGTS</v>
          </cell>
        </row>
        <row r="25">
          <cell r="B25" t="str">
            <v>CREDIT AGRICOLE BRASIL S.A. DISTRIBUIDORA DE TÍTULOS E VALORES MOBILIÁRIOS</v>
          </cell>
          <cell r="G25" t="str">
            <v>Ações Small Caps</v>
          </cell>
        </row>
        <row r="26">
          <cell r="B26" t="str">
            <v>CULTINVEST ASSET MANAGEMENT LTDA</v>
          </cell>
          <cell r="G26" t="str">
            <v>Ações Dividendos</v>
          </cell>
        </row>
        <row r="27">
          <cell r="B27" t="str">
            <v>DAYCOVAL ASSET MANAGEMENT ADMINISTRACAO DE RECURSOS LTDA</v>
          </cell>
          <cell r="G27" t="str">
            <v>Ações Sustentabilidade/Governança</v>
          </cell>
        </row>
        <row r="28">
          <cell r="B28" t="str">
            <v>DLM INVISTA ASSET MANAGEMENT S.A.</v>
          </cell>
          <cell r="G28" t="str">
            <v>Ações Livre</v>
          </cell>
        </row>
        <row r="29">
          <cell r="B29" t="str">
            <v>DUNA ASSET MANAGEMENT LTDA.</v>
          </cell>
          <cell r="G29" t="str">
            <v>Fundos Fechados de Ações</v>
          </cell>
        </row>
        <row r="30">
          <cell r="B30" t="str">
            <v>EAGLE CAPITAL S/S LTDA</v>
          </cell>
          <cell r="G30" t="str">
            <v>Cambial</v>
          </cell>
        </row>
        <row r="31">
          <cell r="B31" t="str">
            <v>EDGE BRASIL GESTÃO DE ATIVOS LTDA.</v>
          </cell>
          <cell r="G31" t="str">
            <v>Previdência Renda Fixa</v>
          </cell>
        </row>
        <row r="32">
          <cell r="B32" t="str">
            <v>EFFECTUS INVESTIMENTOS LTDA</v>
          </cell>
          <cell r="G32" t="str">
            <v>Previdência Balanceados - até 15</v>
          </cell>
        </row>
        <row r="33">
          <cell r="B33" t="str">
            <v>EQUITAS ADMINISTRAÇÃO DE FUNDOS DE INVESTIMENTOS LTDA.</v>
          </cell>
          <cell r="G33" t="str">
            <v>Previdência Balanceados - de 15-30</v>
          </cell>
        </row>
        <row r="34">
          <cell r="B34" t="str">
            <v>FAMA INVESTIMENTOS LTDA</v>
          </cell>
          <cell r="G34" t="str">
            <v>Previdência Balanceados - acima de 30</v>
          </cell>
        </row>
        <row r="35">
          <cell r="B35" t="str">
            <v>FAR FATOR ADM DE RECURSOS LTDA</v>
          </cell>
          <cell r="G35" t="str">
            <v>Previdência Multimercados</v>
          </cell>
        </row>
        <row r="36">
          <cell r="B36" t="str">
            <v>FIDES ASSET MANAGEMENT LTDA</v>
          </cell>
          <cell r="G36" t="str">
            <v>Previdência Data-Alvo</v>
          </cell>
        </row>
        <row r="37">
          <cell r="B37" t="str">
            <v>FLAG ASSET MANAGEMENT GESTORA DE RECURSOS LTDA</v>
          </cell>
          <cell r="G37" t="str">
            <v>Previdência Ações</v>
          </cell>
        </row>
        <row r="38">
          <cell r="B38" t="str">
            <v>FRAM CAPITAL GESTÃO DE ATIVOS LTDA.</v>
          </cell>
          <cell r="G38" t="str">
            <v>Exclusivos Fechados</v>
          </cell>
        </row>
        <row r="39">
          <cell r="B39" t="str">
            <v>FRANKLIN TEMPLETON INVESTIMENTOS (BRASIL) LTDA</v>
          </cell>
          <cell r="G39" t="str">
            <v>Off Shore Renda Fixa</v>
          </cell>
        </row>
        <row r="40">
          <cell r="B40" t="str">
            <v>GAP GESTORA DE RECURSOS LTDA</v>
          </cell>
          <cell r="G40" t="str">
            <v>Off Shore Renda Variável</v>
          </cell>
        </row>
        <row r="41">
          <cell r="B41" t="str">
            <v>GAP PRUDENTIAL LT GESTÃO DE RECURSOS LTDA.</v>
          </cell>
          <cell r="G41" t="str">
            <v>Off Shore Mistos</v>
          </cell>
        </row>
        <row r="42">
          <cell r="B42" t="str">
            <v>GAVEA INVESTIMENTOS LTDA</v>
          </cell>
          <cell r="G42" t="str">
            <v>Fomento Mercantil</v>
          </cell>
        </row>
        <row r="43">
          <cell r="B43" t="str">
            <v>GDX INVESTIMENTOS LTDA</v>
          </cell>
          <cell r="G43" t="str">
            <v>Financeiro</v>
          </cell>
        </row>
        <row r="44">
          <cell r="B44" t="str">
            <v>GPM GESTÃO DE RECURSOS LTDA</v>
          </cell>
          <cell r="G44" t="str">
            <v>Agro, Indústria e Comércio</v>
          </cell>
        </row>
        <row r="45">
          <cell r="B45" t="str">
            <v>GTI ADMINISTRAÇÃO DE RECURSOS LTDA</v>
          </cell>
          <cell r="G45" t="str">
            <v>Outros</v>
          </cell>
        </row>
        <row r="46">
          <cell r="B46" t="str">
            <v>GUEPARDO INVESTIMENTOS LTDA</v>
          </cell>
          <cell r="G46" t="str">
            <v>Fundo de Índices (ETF)</v>
          </cell>
        </row>
        <row r="47">
          <cell r="B47" t="str">
            <v>HIX INVESTIMENTOS LTDA</v>
          </cell>
          <cell r="G47" t="str">
            <v>Fundos de Participações</v>
          </cell>
        </row>
        <row r="48">
          <cell r="B48" t="str">
            <v>HUMAITÁ INVESTIMENTOS LTDA</v>
          </cell>
          <cell r="G48" t="str">
            <v>Fundos de Investimento Imobiliário</v>
          </cell>
        </row>
        <row r="49">
          <cell r="B49" t="str">
            <v>IBIUNA GESTAO DE RECURSOS LTDA.</v>
          </cell>
        </row>
        <row r="50">
          <cell r="B50" t="str">
            <v>ICATU VANGUARDA ADMINISTRACAO DE RECURSOS LTDA</v>
          </cell>
        </row>
        <row r="51">
          <cell r="B51" t="str">
            <v>J. P. MORGAN ADMINISTRADORA DE CARTEIRAS BRASIL LTDA</v>
          </cell>
        </row>
        <row r="52">
          <cell r="B52" t="str">
            <v>JARDIM BOTANICO PARTNERS INVESTIMENTOS LTDA</v>
          </cell>
        </row>
        <row r="53">
          <cell r="B53" t="str">
            <v>JGP GESTÃO DE RECURSOS LTDA</v>
          </cell>
        </row>
        <row r="54">
          <cell r="B54" t="str">
            <v>KADIMA GESTÃO DE INVESTIMENTOS LTDA</v>
          </cell>
        </row>
        <row r="55">
          <cell r="B55" t="str">
            <v>KAPITALO INVESTIMENTOS LTDA</v>
          </cell>
        </row>
        <row r="56">
          <cell r="B56" t="str">
            <v>KINEA INVESTIMENTOS LTDA.</v>
          </cell>
        </row>
        <row r="57">
          <cell r="B57" t="str">
            <v>KODJA INVESTIMENTOS LTDA</v>
          </cell>
        </row>
        <row r="58">
          <cell r="B58" t="str">
            <v>KONDOR ADMINISTRADORA E GESTORA DE RECURSOS FINANCEIROS LTDA.</v>
          </cell>
        </row>
        <row r="59">
          <cell r="B59" t="str">
            <v>KYROS GESTÃO DE RECURSOS LTDA</v>
          </cell>
        </row>
        <row r="60">
          <cell r="B60" t="str">
            <v>LACAN INVESTIMENTOS E PARTICIPACOES LTDA</v>
          </cell>
        </row>
        <row r="61">
          <cell r="B61" t="str">
            <v>LEGAN ADMINISTRAÇÃO DE RECURSOS LTDA</v>
          </cell>
        </row>
        <row r="62">
          <cell r="B62" t="str">
            <v>MAPFRE DTVM S.A.</v>
          </cell>
        </row>
        <row r="63">
          <cell r="B63" t="str">
            <v>MARLIN-GESTÃO DE RECURSOS LTDA</v>
          </cell>
        </row>
        <row r="64">
          <cell r="B64" t="str">
            <v>MAUA INVESTIMENTOS LTDA</v>
          </cell>
        </row>
        <row r="65">
          <cell r="B65" t="str">
            <v>MCAP INVESTIMENTOS LTDA.</v>
          </cell>
        </row>
        <row r="66">
          <cell r="B66" t="str">
            <v>MERCATTO GESTAO DE RECURSOS S/C LTDA</v>
          </cell>
        </row>
        <row r="67">
          <cell r="B67" t="str">
            <v>META ASSET MANAGEMENT LTDA.</v>
          </cell>
        </row>
        <row r="68">
          <cell r="B68" t="str">
            <v>MIRAE ASSET GLOBAL INVESTIMENTOS (BRASIL) GESTÃO DE RECURSOS LTDA.</v>
          </cell>
        </row>
        <row r="69">
          <cell r="B69" t="str">
            <v>MODAL ASSET MANAGEMENT LTDA</v>
          </cell>
        </row>
        <row r="70">
          <cell r="B70" t="str">
            <v>NEST INVESTIMENTOS LTDA</v>
          </cell>
        </row>
        <row r="71">
          <cell r="B71" t="str">
            <v>NP ADMINISTRAÇÃO DE RECURSOS LTDA</v>
          </cell>
        </row>
        <row r="72">
          <cell r="B72" t="str">
            <v>OCEANA INVESTIMENTOS ADMINISTRADORA DE CARTEIRA DE VALORES MOBILIÁRIOS LTDA</v>
          </cell>
        </row>
        <row r="73">
          <cell r="B73" t="str">
            <v>OPPORTUNITY ASSET ADMINISTRADORA DE RECURSOS DE TERCEIROS LTDA</v>
          </cell>
        </row>
        <row r="74">
          <cell r="B74" t="str">
            <v>OPPORTUNITY GESTORA DE RECURSOS LTDA</v>
          </cell>
        </row>
        <row r="75">
          <cell r="B75" t="str">
            <v>OPUS GESTAO DE RECURSOS LTDA</v>
          </cell>
        </row>
        <row r="76">
          <cell r="B76" t="str">
            <v>PACIFICO GESTÃO DE RECURSOS LTDA</v>
          </cell>
        </row>
        <row r="77">
          <cell r="B77" t="str">
            <v>PATRIA INVESTIMENTOS LTDA</v>
          </cell>
        </row>
        <row r="78">
          <cell r="B78" t="str">
            <v>PERFIN ADMINISTRAÇÃO DE RECURSOS LTDA</v>
          </cell>
        </row>
        <row r="79">
          <cell r="B79" t="str">
            <v>QUELUZ GESTÃO DE RECURSOS FINANCEIROS LTDA</v>
          </cell>
        </row>
        <row r="80">
          <cell r="B80" t="str">
            <v>QUEST INVESTIMENTOS LTDA.</v>
          </cell>
        </row>
        <row r="81">
          <cell r="B81" t="str">
            <v>RIO BRAVO INVESTIMENTOS LTDA</v>
          </cell>
        </row>
        <row r="82">
          <cell r="B82" t="str">
            <v>RIO PERFORMANCE GESTÃO DE RECURSOS LTDA</v>
          </cell>
        </row>
        <row r="83">
          <cell r="B83" t="str">
            <v>RMW INVESTIMENTOS - ADMINISTRAÇÃO DE RECURSOS MOBILIÁRIOS LTDA</v>
          </cell>
        </row>
        <row r="84">
          <cell r="B84" t="str">
            <v>SAGA CONSULTORIA E GESTAO DE INVESTIMENTOS FINANCEIROS LTDA</v>
          </cell>
        </row>
        <row r="85">
          <cell r="B85" t="str">
            <v>SCHRODER INVESTMENT MANAGEMENT BRASIL LTDA</v>
          </cell>
        </row>
        <row r="86">
          <cell r="B86" t="str">
            <v>SDA GESTÃO DE RECURSOS LTDA</v>
          </cell>
        </row>
        <row r="87">
          <cell r="B87" t="str">
            <v>SET INVESTIMENTOS GESTÃO DE ATIVOS LTDA.</v>
          </cell>
        </row>
        <row r="88">
          <cell r="B88" t="str">
            <v>SPARTA ADMINISTRADORA DE RECURSOS LTDA</v>
          </cell>
        </row>
        <row r="89">
          <cell r="B89" t="str">
            <v>SPX GESTÃO DE RECURSOS LTDA</v>
          </cell>
        </row>
        <row r="90">
          <cell r="B90" t="str">
            <v>SUL AMÉRICA INVESTIMENTOS DTVM S.A.</v>
          </cell>
        </row>
        <row r="91">
          <cell r="B91" t="str">
            <v>TEÓRICA GESTORA DE RECURSOS LTDA</v>
          </cell>
        </row>
        <row r="92">
          <cell r="B92" t="str">
            <v>TRAPEZUS GESTÃO DE RECURSOS LTDA.</v>
          </cell>
        </row>
        <row r="93">
          <cell r="B93" t="str">
            <v>UJAY CAPITAL INVESTIMENTOS LTDA</v>
          </cell>
        </row>
        <row r="94">
          <cell r="B94" t="str">
            <v>VALORA GESTÃO DE INVESTIMENTOS LTDA.</v>
          </cell>
        </row>
        <row r="95">
          <cell r="B95" t="str">
            <v>VENTURESTAR GESTAO DE RECURSOS LTDA</v>
          </cell>
        </row>
        <row r="96">
          <cell r="B96" t="str">
            <v>VICTOIRE BRASIL INVESTIMENTOS ADMINISTRAÇÃO DE RECURSOS LTDA</v>
          </cell>
        </row>
        <row r="97">
          <cell r="B97" t="str">
            <v>VIX CAPITAL GESTAO DE RECURSOS LTDA</v>
          </cell>
        </row>
        <row r="98">
          <cell r="B98" t="str">
            <v>VOTORANTIM ASSET MANAGEMENT DTVM LTDA.</v>
          </cell>
        </row>
        <row r="99">
          <cell r="B99" t="str">
            <v>WESTERN ASSET MANAGEMENT COMPANY DTVM LTDA</v>
          </cell>
        </row>
        <row r="100">
          <cell r="B100" t="str">
            <v>XP GESTÃO DE RECURSOS LTDA</v>
          </cell>
        </row>
        <row r="101">
          <cell r="B101" t="str">
            <v>XP INVESTIMENTOS CCTVM S.A.</v>
          </cell>
        </row>
        <row r="102">
          <cell r="B102" t="str">
            <v>OPPORTUNITY GESTÃO INTERNACIONAL DE RECURSOS LTDA.</v>
          </cell>
        </row>
        <row r="103">
          <cell r="B103" t="str">
            <v>GENUS CAPITAL GROUP GESTAO DE RECURSOS LTDA</v>
          </cell>
        </row>
        <row r="104">
          <cell r="B104" t="str">
            <v>CAIXA ECONOMICA FEDERAL</v>
          </cell>
        </row>
        <row r="105">
          <cell r="B105" t="str">
            <v>LEBLON EQUITIES GESTÃO DE RECURSOS LTDA.</v>
          </cell>
        </row>
        <row r="106">
          <cell r="B106" t="str">
            <v>MÁXIMA ASSET MANAGEMENT S.A</v>
          </cell>
        </row>
        <row r="107">
          <cell r="B107" t="str">
            <v>IBIRAPUERA PERFORMANCE INVESTIMENTOS LTDA.</v>
          </cell>
        </row>
        <row r="108">
          <cell r="B108" t="str">
            <v>ORBE INVESTIMENTOS E PARTICIPACOES LTDA</v>
          </cell>
        </row>
        <row r="109">
          <cell r="B109" t="str">
            <v>FLORENÇA GESTÃO DE RECURSOS LTDA</v>
          </cell>
        </row>
        <row r="110">
          <cell r="B110" t="str">
            <v>NOVA SRM ADMINISTRAÇÃO DE RECURSOS E FINANÇAS S.A.</v>
          </cell>
        </row>
        <row r="111">
          <cell r="B111" t="str">
            <v>INDIE CAPITAL INVESTIMENTOS LTDA</v>
          </cell>
        </row>
        <row r="112">
          <cell r="B112" t="str">
            <v>CANEPA ASSET MANAGEMENT-CAM BRASIL GESTAO DE RECURSOS LTDA.</v>
          </cell>
        </row>
        <row r="113">
          <cell r="B113" t="str">
            <v>ABSOLUTE GESTAO DE INVESTIMENTO LTDA</v>
          </cell>
        </row>
        <row r="114">
          <cell r="B114" t="str">
            <v>MURANO INVESTIMENTOS GESTÃO DE RECURSOS LTDA.</v>
          </cell>
        </row>
        <row r="115">
          <cell r="B115" t="str">
            <v>MINT CAPITAL GESTORA DE RECURSOS Ltda</v>
          </cell>
        </row>
        <row r="116">
          <cell r="B116" t="str">
            <v>CREDIT SUISSE HEDGING-GRIFFO CORRETORA DE VALORES S.A.</v>
          </cell>
        </row>
        <row r="117">
          <cell r="B117" t="str">
            <v>3G Capital Gestora de Recursos LTDA</v>
          </cell>
        </row>
        <row r="118">
          <cell r="B118" t="str">
            <v>Peninsula Administração de Recursos e Investimentos S.A.</v>
          </cell>
        </row>
        <row r="119">
          <cell r="B119" t="str">
            <v>Itaim Asset Gestão de Investimentos Ltda</v>
          </cell>
        </row>
        <row r="120">
          <cell r="B120" t="str">
            <v>Venturestar Investimentos Ltda.</v>
          </cell>
        </row>
        <row r="121">
          <cell r="B121" t="str">
            <v>Vinci Gestora de Recursos Ltda.</v>
          </cell>
        </row>
        <row r="122">
          <cell r="B122" t="str">
            <v>PATRIMONIAL ASSET MANAGEMENT LTDA</v>
          </cell>
        </row>
        <row r="123">
          <cell r="B123" t="str">
            <v>Porto Seguro Invevstimentos Ltda.</v>
          </cell>
        </row>
        <row r="124">
          <cell r="B124" t="str">
            <v>Artesanal Investimentos</v>
          </cell>
        </row>
        <row r="125">
          <cell r="B125" t="str">
            <v>Principia Capital Management</v>
          </cell>
        </row>
        <row r="126">
          <cell r="B126" t="str">
            <v>SONAR SERVIÇOS DE INVESTIMENTO LTDA</v>
          </cell>
        </row>
        <row r="127">
          <cell r="B127" t="str">
            <v>DEUTSCHE BANK</v>
          </cell>
        </row>
        <row r="128">
          <cell r="B128" t="str">
            <v>Iporanga Investimentos Ltda</v>
          </cell>
        </row>
        <row r="129">
          <cell r="B129" t="str">
            <v>ARAÚJO FONTES CONSULTORA E ADMINISTRAÇÃO DE RECURSOS LTDA</v>
          </cell>
        </row>
        <row r="130">
          <cell r="B130" t="str">
            <v>MORE INVEST GESTORA DE RECURSOS LTDA</v>
          </cell>
        </row>
        <row r="131">
          <cell r="B131" t="str">
            <v>Grau Gestão de Ativos LTDa</v>
          </cell>
        </row>
        <row r="132">
          <cell r="B132" t="str">
            <v>XP Advisory</v>
          </cell>
        </row>
        <row r="133">
          <cell r="B133" t="str">
            <v>Quatá Investimentos</v>
          </cell>
        </row>
        <row r="134">
          <cell r="B134" t="str">
            <v>Alaska Asset Management</v>
          </cell>
        </row>
        <row r="135">
          <cell r="B135" t="str">
            <v>NCH Brasil Gestora</v>
          </cell>
        </row>
        <row r="136">
          <cell r="B136" t="str">
            <v>Safari Capital</v>
          </cell>
        </row>
        <row r="137">
          <cell r="B137" t="str">
            <v>Adam Capital</v>
          </cell>
        </row>
        <row r="138">
          <cell r="B138" t="str">
            <v>Horus Investimentos Gestora de Recursos LTDA</v>
          </cell>
        </row>
        <row r="139">
          <cell r="B139" t="str">
            <v>AWX Gestão de Ativos LTDA</v>
          </cell>
        </row>
        <row r="140">
          <cell r="B140" t="str">
            <v>RPS Capital</v>
          </cell>
        </row>
        <row r="141">
          <cell r="B141" t="str">
            <v>Canvas Capital</v>
          </cell>
        </row>
        <row r="142">
          <cell r="B142" t="str">
            <v>Solis Capital</v>
          </cell>
        </row>
        <row r="143">
          <cell r="B143" t="str">
            <v>Vertra Capital</v>
          </cell>
        </row>
        <row r="144">
          <cell r="B144" t="str">
            <v>Vintage Investimentos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showGridLines="0" tabSelected="1" workbookViewId="0">
      <pane ySplit="2" topLeftCell="A3" activePane="bottomLeft" state="frozen"/>
      <selection pane="bottomLeft" activeCell="M7" sqref="M7"/>
    </sheetView>
  </sheetViews>
  <sheetFormatPr defaultRowHeight="15" x14ac:dyDescent="0.25"/>
  <cols>
    <col min="1" max="1" width="3.140625" style="2" customWidth="1"/>
    <col min="2" max="2" width="25.140625" style="2" customWidth="1"/>
    <col min="3" max="3" width="16.85546875" style="2" bestFit="1" customWidth="1"/>
    <col min="4" max="4" width="15.85546875" style="2" bestFit="1" customWidth="1"/>
    <col min="5" max="6" width="15.85546875" style="2" customWidth="1"/>
    <col min="7" max="7" width="16.85546875" style="2" bestFit="1" customWidth="1"/>
    <col min="8" max="8" width="15.85546875" style="2" customWidth="1"/>
    <col min="9" max="9" width="14.7109375" style="2" customWidth="1"/>
    <col min="10" max="10" width="11.5703125" style="2" customWidth="1"/>
    <col min="11" max="16384" width="9.140625" style="2"/>
  </cols>
  <sheetData>
    <row r="1" spans="2:10" x14ac:dyDescent="0.25">
      <c r="B1" s="19" t="s">
        <v>58</v>
      </c>
    </row>
    <row r="2" spans="2:10" s="7" customFormat="1" ht="38.25" x14ac:dyDescent="0.25">
      <c r="B2" s="9" t="s">
        <v>51</v>
      </c>
      <c r="C2" s="10" t="s">
        <v>52</v>
      </c>
      <c r="D2" s="10" t="s">
        <v>53</v>
      </c>
      <c r="E2" s="10" t="s">
        <v>55</v>
      </c>
      <c r="F2" s="10" t="s">
        <v>57</v>
      </c>
      <c r="G2" s="10" t="s">
        <v>56</v>
      </c>
      <c r="H2" s="10" t="s">
        <v>46</v>
      </c>
      <c r="I2" s="10" t="s">
        <v>47</v>
      </c>
      <c r="J2" s="10" t="s">
        <v>60</v>
      </c>
    </row>
    <row r="3" spans="2:10" x14ac:dyDescent="0.25">
      <c r="B3" s="15" t="s">
        <v>59</v>
      </c>
      <c r="C3" s="16">
        <v>44986</v>
      </c>
      <c r="D3" s="17" t="s">
        <v>54</v>
      </c>
      <c r="E3" s="18">
        <v>9803.59</v>
      </c>
      <c r="F3" s="25">
        <v>0.06</v>
      </c>
      <c r="G3" s="24">
        <v>43416</v>
      </c>
      <c r="H3" s="21">
        <v>587.91999999999996</v>
      </c>
      <c r="I3" s="22" t="s">
        <v>48</v>
      </c>
      <c r="J3" s="23">
        <v>5.0000000000000001E-4</v>
      </c>
    </row>
    <row r="4" spans="2:10" x14ac:dyDescent="0.25">
      <c r="B4" s="11" t="s">
        <v>59</v>
      </c>
      <c r="C4" s="12">
        <v>44986</v>
      </c>
      <c r="D4" s="13" t="s">
        <v>54</v>
      </c>
      <c r="E4" s="14">
        <v>9803.59</v>
      </c>
      <c r="F4" s="25">
        <v>0.37</v>
      </c>
      <c r="G4" s="24">
        <v>43417</v>
      </c>
      <c r="H4" s="20">
        <f>IF(F4="","",E4*F4)</f>
        <v>3627.3283000000001</v>
      </c>
      <c r="I4" s="22" t="s">
        <v>48</v>
      </c>
      <c r="J4" s="23">
        <v>5.0000000000000001E-4</v>
      </c>
    </row>
    <row r="5" spans="2:10" x14ac:dyDescent="0.25">
      <c r="B5" s="15" t="s">
        <v>59</v>
      </c>
      <c r="C5" s="16">
        <v>44986</v>
      </c>
      <c r="D5" s="17" t="s">
        <v>54</v>
      </c>
      <c r="E5" s="18">
        <v>9803.59</v>
      </c>
      <c r="F5" s="25">
        <v>0.08</v>
      </c>
      <c r="G5" s="24">
        <v>43433</v>
      </c>
      <c r="H5" s="21">
        <v>786.22</v>
      </c>
      <c r="I5" s="22" t="s">
        <v>48</v>
      </c>
      <c r="J5" s="23">
        <v>5.0000000000000001E-4</v>
      </c>
    </row>
    <row r="6" spans="2:10" x14ac:dyDescent="0.25">
      <c r="B6" s="11" t="s">
        <v>50</v>
      </c>
      <c r="C6" s="12">
        <v>49444</v>
      </c>
      <c r="D6" s="13" t="s">
        <v>61</v>
      </c>
      <c r="E6" s="14">
        <v>1522.04</v>
      </c>
      <c r="F6" s="25">
        <v>1.19</v>
      </c>
      <c r="G6" s="24">
        <v>43480</v>
      </c>
      <c r="H6" s="20">
        <v>1811.22</v>
      </c>
      <c r="I6" s="22" t="s">
        <v>49</v>
      </c>
      <c r="J6" s="23">
        <v>4.5900000000000003E-2</v>
      </c>
    </row>
    <row r="7" spans="2:10" x14ac:dyDescent="0.25">
      <c r="B7" s="15" t="s">
        <v>59</v>
      </c>
      <c r="C7" s="16">
        <v>44986</v>
      </c>
      <c r="D7" s="17" t="s">
        <v>54</v>
      </c>
      <c r="E7" s="18">
        <v>9903.19</v>
      </c>
      <c r="F7" s="25">
        <v>0.19</v>
      </c>
      <c r="G7" s="24">
        <v>43480</v>
      </c>
      <c r="H7" s="21">
        <v>1881.6</v>
      </c>
      <c r="I7" s="22" t="s">
        <v>48</v>
      </c>
      <c r="J7" s="23">
        <v>1E-4</v>
      </c>
    </row>
    <row r="8" spans="2:10" x14ac:dyDescent="0.25">
      <c r="B8" s="11" t="s">
        <v>50</v>
      </c>
      <c r="C8" s="12">
        <v>49444</v>
      </c>
      <c r="D8" s="13" t="s">
        <v>62</v>
      </c>
      <c r="E8" s="14">
        <v>1567.14</v>
      </c>
      <c r="F8" s="25">
        <v>2.3199999999999998</v>
      </c>
      <c r="G8" s="24">
        <v>43511</v>
      </c>
      <c r="H8" s="20">
        <v>3635.76</v>
      </c>
      <c r="I8" s="22" t="s">
        <v>49</v>
      </c>
      <c r="J8" s="23">
        <v>4.4499999999999998E-2</v>
      </c>
    </row>
    <row r="9" spans="2:10" x14ac:dyDescent="0.25">
      <c r="B9" s="15" t="s">
        <v>59</v>
      </c>
      <c r="C9" s="16">
        <v>49444</v>
      </c>
      <c r="D9" s="17" t="s">
        <v>63</v>
      </c>
      <c r="E9" s="18">
        <v>9951.5300000000007</v>
      </c>
      <c r="F9" s="25">
        <v>0.35</v>
      </c>
      <c r="G9" s="24">
        <v>43511</v>
      </c>
      <c r="H9" s="21">
        <v>3483.03</v>
      </c>
      <c r="I9" s="22" t="s">
        <v>48</v>
      </c>
      <c r="J9" s="23">
        <v>2.0000000000000001E-4</v>
      </c>
    </row>
    <row r="10" spans="2:10" x14ac:dyDescent="0.25">
      <c r="B10" s="11" t="s">
        <v>50</v>
      </c>
      <c r="C10" s="12">
        <v>49444</v>
      </c>
      <c r="D10" s="13" t="s">
        <v>64</v>
      </c>
      <c r="E10" s="14">
        <v>1565.18</v>
      </c>
      <c r="F10" s="25">
        <v>3.81</v>
      </c>
      <c r="G10" s="24">
        <v>43514</v>
      </c>
      <c r="H10" s="20">
        <v>5963.33</v>
      </c>
      <c r="I10" s="22" t="s">
        <v>49</v>
      </c>
      <c r="J10" s="23">
        <v>4.4600000000000001E-2</v>
      </c>
    </row>
    <row r="11" spans="2:10" x14ac:dyDescent="0.25">
      <c r="B11" s="15"/>
      <c r="C11" s="16"/>
      <c r="D11" s="17"/>
      <c r="E11" s="18"/>
      <c r="F11" s="25"/>
      <c r="G11" s="24"/>
      <c r="H11" s="21"/>
      <c r="I11" s="22"/>
      <c r="J11" s="23"/>
    </row>
    <row r="12" spans="2:10" x14ac:dyDescent="0.25">
      <c r="B12" s="11"/>
      <c r="C12" s="12"/>
      <c r="D12" s="13"/>
      <c r="E12" s="14"/>
      <c r="F12" s="25"/>
      <c r="G12" s="24"/>
      <c r="H12" s="20"/>
      <c r="I12" s="22"/>
      <c r="J12" s="23"/>
    </row>
    <row r="13" spans="2:10" x14ac:dyDescent="0.25">
      <c r="B13" s="15"/>
      <c r="C13" s="16"/>
      <c r="D13" s="17"/>
      <c r="E13" s="18"/>
      <c r="F13" s="25"/>
      <c r="G13" s="24"/>
      <c r="H13" s="21"/>
      <c r="I13" s="22"/>
      <c r="J13" s="23"/>
    </row>
    <row r="14" spans="2:10" x14ac:dyDescent="0.25">
      <c r="B14" s="11"/>
      <c r="C14" s="12"/>
      <c r="D14" s="13"/>
      <c r="E14" s="14"/>
      <c r="F14" s="25"/>
      <c r="G14" s="24"/>
      <c r="H14" s="20"/>
      <c r="I14" s="22"/>
      <c r="J14" s="23"/>
    </row>
    <row r="15" spans="2:10" x14ac:dyDescent="0.25">
      <c r="B15" s="15"/>
      <c r="C15" s="16"/>
      <c r="D15" s="17"/>
      <c r="E15" s="18"/>
      <c r="F15" s="25"/>
      <c r="G15" s="24"/>
      <c r="H15" s="21"/>
      <c r="I15" s="22"/>
      <c r="J15" s="23"/>
    </row>
    <row r="16" spans="2:10" x14ac:dyDescent="0.25">
      <c r="B16" s="11"/>
      <c r="C16" s="12"/>
      <c r="D16" s="13"/>
      <c r="E16" s="14"/>
      <c r="F16" s="25"/>
      <c r="G16" s="24"/>
      <c r="H16" s="20"/>
      <c r="I16" s="22"/>
      <c r="J16" s="23"/>
    </row>
    <row r="17" spans="2:10" x14ac:dyDescent="0.25">
      <c r="B17" s="15"/>
      <c r="C17" s="16"/>
      <c r="D17" s="17"/>
      <c r="E17" s="18"/>
      <c r="F17" s="25"/>
      <c r="G17" s="24"/>
      <c r="H17" s="21"/>
      <c r="I17" s="22"/>
      <c r="J17" s="23"/>
    </row>
    <row r="18" spans="2:10" x14ac:dyDescent="0.25">
      <c r="B18" s="11"/>
      <c r="C18" s="12"/>
      <c r="D18" s="13"/>
      <c r="E18" s="14"/>
      <c r="F18" s="25"/>
      <c r="G18" s="24"/>
      <c r="H18" s="20"/>
      <c r="I18" s="22"/>
      <c r="J18" s="23"/>
    </row>
    <row r="19" spans="2:10" x14ac:dyDescent="0.25">
      <c r="B19" s="15"/>
      <c r="C19" s="16"/>
      <c r="D19" s="17"/>
      <c r="E19" s="18"/>
      <c r="F19" s="25"/>
      <c r="G19" s="24"/>
      <c r="H19" s="21"/>
      <c r="I19" s="22"/>
      <c r="J19" s="23"/>
    </row>
    <row r="20" spans="2:10" x14ac:dyDescent="0.25">
      <c r="B20" s="11"/>
      <c r="C20" s="12"/>
      <c r="D20" s="13"/>
      <c r="E20" s="14"/>
      <c r="F20" s="25"/>
      <c r="G20" s="24"/>
      <c r="H20" s="20"/>
      <c r="I20" s="22"/>
      <c r="J20" s="23"/>
    </row>
    <row r="21" spans="2:10" x14ac:dyDescent="0.25">
      <c r="B21" s="15"/>
      <c r="C21" s="16"/>
      <c r="D21" s="17"/>
      <c r="E21" s="18"/>
      <c r="F21" s="25"/>
      <c r="G21" s="24"/>
      <c r="H21" s="21"/>
      <c r="I21" s="22"/>
      <c r="J21" s="23"/>
    </row>
    <row r="22" spans="2:10" x14ac:dyDescent="0.25">
      <c r="B22" s="11"/>
      <c r="C22" s="12"/>
      <c r="D22" s="13"/>
      <c r="E22" s="14"/>
      <c r="F22" s="25"/>
      <c r="G22" s="24"/>
      <c r="H22" s="20"/>
      <c r="I22" s="22"/>
      <c r="J22" s="23"/>
    </row>
    <row r="23" spans="2:10" x14ac:dyDescent="0.25">
      <c r="B23" s="15"/>
      <c r="C23" s="16"/>
      <c r="D23" s="17"/>
      <c r="E23" s="18"/>
      <c r="F23" s="25"/>
      <c r="G23" s="24"/>
      <c r="H23" s="21"/>
      <c r="I23" s="22"/>
      <c r="J23" s="23"/>
    </row>
    <row r="24" spans="2:10" x14ac:dyDescent="0.25">
      <c r="B24" s="11"/>
      <c r="C24" s="12"/>
      <c r="D24" s="13"/>
      <c r="E24" s="14"/>
      <c r="F24" s="25"/>
      <c r="G24" s="24"/>
      <c r="H24" s="20"/>
      <c r="I24" s="22"/>
      <c r="J24" s="23"/>
    </row>
    <row r="25" spans="2:10" x14ac:dyDescent="0.25">
      <c r="B25" s="15"/>
      <c r="C25" s="16"/>
      <c r="D25" s="17"/>
      <c r="E25" s="18"/>
      <c r="F25" s="25"/>
      <c r="G25" s="24"/>
      <c r="H25" s="21"/>
      <c r="I25" s="22"/>
      <c r="J25" s="23"/>
    </row>
    <row r="26" spans="2:10" x14ac:dyDescent="0.25">
      <c r="B26" s="11"/>
      <c r="C26" s="12"/>
      <c r="D26" s="13"/>
      <c r="E26" s="14"/>
      <c r="F26" s="25"/>
      <c r="G26" s="24"/>
      <c r="H26" s="20"/>
      <c r="I26" s="22"/>
      <c r="J26" s="23"/>
    </row>
    <row r="27" spans="2:10" x14ac:dyDescent="0.25">
      <c r="B27" s="15"/>
      <c r="C27" s="16"/>
      <c r="D27" s="17"/>
      <c r="E27" s="18"/>
      <c r="F27" s="25"/>
      <c r="G27" s="24"/>
      <c r="H27" s="21"/>
      <c r="I27" s="22"/>
      <c r="J27" s="23"/>
    </row>
    <row r="28" spans="2:10" x14ac:dyDescent="0.25">
      <c r="B28" s="11"/>
      <c r="C28" s="12"/>
      <c r="D28" s="13"/>
      <c r="E28" s="14"/>
      <c r="F28" s="25"/>
      <c r="G28" s="24"/>
      <c r="H28" s="20"/>
      <c r="I28" s="22"/>
      <c r="J28" s="23"/>
    </row>
    <row r="29" spans="2:10" x14ac:dyDescent="0.25">
      <c r="B29" s="15"/>
      <c r="C29" s="16"/>
      <c r="D29" s="17"/>
      <c r="E29" s="18"/>
      <c r="F29" s="25"/>
      <c r="G29" s="24"/>
      <c r="H29" s="21"/>
      <c r="I29" s="22"/>
      <c r="J29" s="23"/>
    </row>
    <row r="30" spans="2:10" x14ac:dyDescent="0.25">
      <c r="B30" s="11"/>
      <c r="C30" s="12"/>
      <c r="D30" s="13"/>
      <c r="E30" s="14"/>
      <c r="F30" s="25"/>
      <c r="G30" s="24"/>
      <c r="H30" s="20"/>
      <c r="I30" s="22"/>
      <c r="J30" s="23"/>
    </row>
    <row r="31" spans="2:10" x14ac:dyDescent="0.25">
      <c r="B31" s="15"/>
      <c r="C31" s="16"/>
      <c r="D31" s="17"/>
      <c r="E31" s="18"/>
      <c r="F31" s="25"/>
      <c r="G31" s="24"/>
      <c r="H31" s="21"/>
      <c r="I31" s="22"/>
      <c r="J31" s="23"/>
    </row>
    <row r="32" spans="2:10" x14ac:dyDescent="0.25">
      <c r="B32" s="11"/>
      <c r="C32" s="12"/>
      <c r="D32" s="13"/>
      <c r="E32" s="14"/>
      <c r="F32" s="25"/>
      <c r="G32" s="24"/>
      <c r="H32" s="20"/>
      <c r="I32" s="22"/>
      <c r="J32" s="23"/>
    </row>
    <row r="33" spans="2:10" x14ac:dyDescent="0.25">
      <c r="B33" s="15"/>
      <c r="C33" s="16"/>
      <c r="D33" s="17"/>
      <c r="E33" s="18"/>
      <c r="F33" s="25"/>
      <c r="G33" s="24"/>
      <c r="H33" s="21"/>
      <c r="I33" s="22"/>
      <c r="J33" s="23"/>
    </row>
    <row r="34" spans="2:10" x14ac:dyDescent="0.25">
      <c r="B34" s="11"/>
      <c r="C34" s="12"/>
      <c r="D34" s="13"/>
      <c r="E34" s="14"/>
      <c r="F34" s="25"/>
      <c r="G34" s="24"/>
      <c r="H34" s="20"/>
      <c r="I34" s="22"/>
      <c r="J34" s="23"/>
    </row>
    <row r="35" spans="2:10" x14ac:dyDescent="0.25">
      <c r="B35" s="15"/>
      <c r="C35" s="16"/>
      <c r="D35" s="17"/>
      <c r="E35" s="18"/>
      <c r="F35" s="25"/>
      <c r="G35" s="24"/>
      <c r="H35" s="21"/>
      <c r="I35" s="22"/>
      <c r="J35" s="23"/>
    </row>
    <row r="36" spans="2:10" x14ac:dyDescent="0.25">
      <c r="B36" s="11"/>
      <c r="C36" s="12"/>
      <c r="D36" s="13"/>
      <c r="E36" s="14"/>
      <c r="F36" s="25"/>
      <c r="G36" s="24"/>
      <c r="H36" s="20"/>
      <c r="I36" s="22"/>
      <c r="J36" s="23"/>
    </row>
    <row r="37" spans="2:10" x14ac:dyDescent="0.25">
      <c r="B37" s="15"/>
      <c r="C37" s="16"/>
      <c r="D37" s="17"/>
      <c r="E37" s="18"/>
      <c r="F37" s="25"/>
      <c r="G37" s="24"/>
      <c r="H37" s="21"/>
      <c r="I37" s="22"/>
      <c r="J37" s="23"/>
    </row>
    <row r="38" spans="2:10" x14ac:dyDescent="0.25">
      <c r="B38" s="11"/>
      <c r="C38" s="12"/>
      <c r="D38" s="13"/>
      <c r="E38" s="14"/>
      <c r="F38" s="25"/>
      <c r="G38" s="24"/>
      <c r="H38" s="20"/>
      <c r="I38" s="22"/>
      <c r="J38" s="23"/>
    </row>
    <row r="39" spans="2:10" x14ac:dyDescent="0.25">
      <c r="B39" s="15"/>
      <c r="C39" s="16"/>
      <c r="D39" s="17"/>
      <c r="E39" s="18"/>
      <c r="F39" s="25"/>
      <c r="G39" s="24"/>
      <c r="H39" s="21"/>
      <c r="I39" s="22"/>
      <c r="J39" s="23"/>
    </row>
    <row r="40" spans="2:10" x14ac:dyDescent="0.25">
      <c r="B40" s="11"/>
      <c r="C40" s="12"/>
      <c r="D40" s="13"/>
      <c r="E40" s="14"/>
      <c r="F40" s="25"/>
      <c r="G40" s="24"/>
      <c r="H40" s="20"/>
      <c r="I40" s="22"/>
      <c r="J40" s="23"/>
    </row>
    <row r="41" spans="2:10" x14ac:dyDescent="0.25">
      <c r="B41" s="15"/>
      <c r="C41" s="16"/>
      <c r="D41" s="17"/>
      <c r="E41" s="18"/>
      <c r="F41" s="25"/>
      <c r="G41" s="24"/>
      <c r="H41" s="21"/>
      <c r="I41" s="22"/>
      <c r="J41" s="23"/>
    </row>
    <row r="42" spans="2:10" x14ac:dyDescent="0.25">
      <c r="B42" s="11"/>
      <c r="C42" s="12"/>
      <c r="D42" s="13"/>
      <c r="E42" s="14"/>
      <c r="F42" s="25"/>
      <c r="G42" s="24"/>
      <c r="H42" s="20"/>
      <c r="I42" s="22"/>
      <c r="J42" s="23"/>
    </row>
    <row r="43" spans="2:10" x14ac:dyDescent="0.25">
      <c r="B43" s="15"/>
      <c r="C43" s="16"/>
      <c r="D43" s="17"/>
      <c r="E43" s="18"/>
      <c r="F43" s="25"/>
      <c r="G43" s="24"/>
      <c r="H43" s="21"/>
      <c r="I43" s="22"/>
      <c r="J43" s="23"/>
    </row>
    <row r="44" spans="2:10" x14ac:dyDescent="0.25">
      <c r="F44" s="8"/>
    </row>
    <row r="46" spans="2:10" x14ac:dyDescent="0.25">
      <c r="E46" s="27"/>
      <c r="F46" s="26"/>
    </row>
    <row r="47" spans="2:10" x14ac:dyDescent="0.25">
      <c r="E47" s="27"/>
      <c r="F47" s="26"/>
    </row>
    <row r="48" spans="2:10" x14ac:dyDescent="0.25">
      <c r="E48" s="27"/>
    </row>
    <row r="49" spans="5:5" x14ac:dyDescent="0.25">
      <c r="E49" s="27"/>
    </row>
    <row r="50" spans="5:5" x14ac:dyDescent="0.25">
      <c r="E50" s="27"/>
    </row>
    <row r="51" spans="5:5" x14ac:dyDescent="0.25">
      <c r="E51" s="27"/>
    </row>
    <row r="52" spans="5:5" x14ac:dyDescent="0.25">
      <c r="E52" s="27"/>
    </row>
    <row r="53" spans="5:5" x14ac:dyDescent="0.25">
      <c r="E53" s="27"/>
    </row>
    <row r="54" spans="5:5" x14ac:dyDescent="0.25">
      <c r="E54" s="27"/>
    </row>
    <row r="55" spans="5:5" x14ac:dyDescent="0.25">
      <c r="E55" s="27"/>
    </row>
  </sheetData>
  <conditionalFormatting sqref="C2 I2">
    <cfRule type="cellIs" dxfId="17" priority="37" operator="equal">
      <formula>1</formula>
    </cfRule>
    <cfRule type="cellIs" dxfId="16" priority="38" operator="equal">
      <formula>5</formula>
    </cfRule>
    <cfRule type="cellIs" dxfId="15" priority="39" operator="equal">
      <formula>4</formula>
    </cfRule>
    <cfRule type="cellIs" dxfId="14" priority="40" operator="equal">
      <formula>3</formula>
    </cfRule>
    <cfRule type="cellIs" dxfId="13" priority="41" operator="equal">
      <formula>2</formula>
    </cfRule>
    <cfRule type="cellIs" dxfId="12" priority="42" operator="equal">
      <formula>1</formula>
    </cfRule>
  </conditionalFormatting>
  <conditionalFormatting sqref="B2">
    <cfRule type="cellIs" dxfId="11" priority="7" operator="equal">
      <formula>1</formula>
    </cfRule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G2">
    <cfRule type="cellIs" dxfId="5" priority="1" operator="equal">
      <formula>1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dataValidations count="1">
    <dataValidation type="list" allowBlank="1" showInputMessage="1" showErrorMessage="1" sqref="I3:I4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30"/>
  <sheetViews>
    <sheetView workbookViewId="0">
      <selection activeCell="BA299" sqref="BA299"/>
    </sheetView>
  </sheetViews>
  <sheetFormatPr defaultColWidth="9.140625" defaultRowHeight="15" x14ac:dyDescent="0.25"/>
  <cols>
    <col min="3" max="3" width="26.28515625" bestFit="1" customWidth="1"/>
    <col min="4" max="4" width="7.7109375" bestFit="1" customWidth="1"/>
    <col min="5" max="10" width="13.7109375" customWidth="1"/>
  </cols>
  <sheetData>
    <row r="1" spans="1:10" x14ac:dyDescent="0.25">
      <c r="A1" s="1">
        <v>100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B2" t="s">
        <v>9</v>
      </c>
      <c r="C2" t="s">
        <v>9</v>
      </c>
      <c r="D2" t="s">
        <v>10</v>
      </c>
      <c r="E2" s="3">
        <v>9.2555499999999995E-3</v>
      </c>
      <c r="F2" s="3">
        <v>4.7988820000000001E-2</v>
      </c>
      <c r="G2" s="3">
        <v>0.13246072</v>
      </c>
      <c r="H2" s="3">
        <v>0.29083239999999999</v>
      </c>
      <c r="I2" s="3">
        <v>0.43981071999999999</v>
      </c>
      <c r="J2" s="3">
        <v>5.9042999999999997E-4</v>
      </c>
    </row>
    <row r="3" spans="1:10" x14ac:dyDescent="0.25">
      <c r="C3" t="s">
        <v>11</v>
      </c>
      <c r="E3" s="3">
        <v>1.416333E-2</v>
      </c>
      <c r="F3" s="3">
        <v>-4.7252300000000004E-3</v>
      </c>
      <c r="G3" s="3">
        <v>-9.7744149999999988E-2</v>
      </c>
      <c r="H3" s="3">
        <v>2.0416509999999999E-2</v>
      </c>
      <c r="I3" s="3">
        <v>0.44872711000000004</v>
      </c>
      <c r="J3" s="3">
        <v>0.15773797000000001</v>
      </c>
    </row>
    <row r="4" spans="1:10" x14ac:dyDescent="0.25">
      <c r="B4" t="s">
        <v>12</v>
      </c>
      <c r="C4" t="s">
        <v>13</v>
      </c>
      <c r="E4" s="3">
        <v>-4.1160189999999999E-2</v>
      </c>
      <c r="F4" s="3">
        <v>4.1243959999999996E-2</v>
      </c>
      <c r="G4" s="3">
        <v>0.29378390999999998</v>
      </c>
      <c r="H4" s="3">
        <v>0.18860879</v>
      </c>
      <c r="I4" s="3">
        <v>0.22389195999999997</v>
      </c>
      <c r="J4" s="3">
        <v>0.22939894</v>
      </c>
    </row>
    <row r="5" spans="1:10" x14ac:dyDescent="0.25">
      <c r="B5" t="s">
        <v>14</v>
      </c>
      <c r="C5" t="s">
        <v>15</v>
      </c>
      <c r="E5" s="3">
        <v>-3.6574089999999997E-2</v>
      </c>
      <c r="F5" s="3">
        <v>5.0992420000000004E-2</v>
      </c>
      <c r="G5" s="3">
        <v>0.29928682000000001</v>
      </c>
      <c r="H5" s="3">
        <v>0.19171126999999999</v>
      </c>
      <c r="I5" s="3">
        <v>0.23078377</v>
      </c>
      <c r="J5" s="3">
        <v>0.22288347999999999</v>
      </c>
    </row>
    <row r="6" spans="1:10" x14ac:dyDescent="0.25">
      <c r="B6" t="s">
        <v>16</v>
      </c>
      <c r="C6" t="s">
        <v>17</v>
      </c>
      <c r="E6" s="3">
        <v>-3.9948690000000002E-2</v>
      </c>
      <c r="F6" s="3">
        <v>4.0929859999999998E-2</v>
      </c>
      <c r="G6" s="3">
        <v>0.28532875000000002</v>
      </c>
      <c r="H6" s="3">
        <v>0.16733512</v>
      </c>
      <c r="I6" s="3">
        <v>0.21385542000000002</v>
      </c>
      <c r="J6" s="3">
        <v>0.22769249999999999</v>
      </c>
    </row>
    <row r="7" spans="1:10" x14ac:dyDescent="0.25">
      <c r="C7" t="s">
        <v>18</v>
      </c>
      <c r="D7" t="s">
        <v>10</v>
      </c>
      <c r="E7" s="3">
        <v>-9.3185899999999999E-3</v>
      </c>
      <c r="F7" s="3">
        <v>-1.2922949999999999E-2</v>
      </c>
      <c r="G7" s="3">
        <v>1.5727040000000001E-2</v>
      </c>
      <c r="H7" s="3">
        <v>0.1283318</v>
      </c>
      <c r="I7" s="3">
        <v>0.17470338000000002</v>
      </c>
      <c r="J7" s="3" t="s">
        <v>0</v>
      </c>
    </row>
    <row r="8" spans="1:10" x14ac:dyDescent="0.25">
      <c r="B8" t="s">
        <v>19</v>
      </c>
      <c r="C8" t="s">
        <v>20</v>
      </c>
      <c r="E8" s="3">
        <v>1.2564E-4</v>
      </c>
      <c r="F8" s="3">
        <v>5.6897989999999996E-2</v>
      </c>
      <c r="G8" s="3">
        <v>0.15357810999999999</v>
      </c>
      <c r="H8" s="3">
        <v>0.31636968999999998</v>
      </c>
      <c r="I8" s="3">
        <v>0.47018019999999999</v>
      </c>
      <c r="J8" s="3">
        <v>4.8969470000000001E-2</v>
      </c>
    </row>
    <row r="9" spans="1:10" x14ac:dyDescent="0.25">
      <c r="B9" t="s">
        <v>21</v>
      </c>
      <c r="C9" t="s">
        <v>22</v>
      </c>
      <c r="D9">
        <v>5</v>
      </c>
      <c r="E9" s="3">
        <v>8.4288000000000006E-4</v>
      </c>
      <c r="F9" s="3">
        <v>4.921035E-2</v>
      </c>
      <c r="G9" s="3">
        <v>0.12372168</v>
      </c>
      <c r="H9" s="3">
        <v>0.31288935000000001</v>
      </c>
      <c r="I9" s="3">
        <v>0.47534013000000003</v>
      </c>
      <c r="J9" s="3">
        <v>3.6139890000000001E-2</v>
      </c>
    </row>
    <row r="10" spans="1:10" x14ac:dyDescent="0.25">
      <c r="C10" t="s">
        <v>22</v>
      </c>
      <c r="D10" t="s">
        <v>23</v>
      </c>
      <c r="E10" s="3">
        <v>-1.775968E-2</v>
      </c>
      <c r="F10" s="3">
        <v>5.5561049999999994E-2</v>
      </c>
      <c r="G10" s="3">
        <v>0.17426543999999999</v>
      </c>
      <c r="H10" s="3">
        <v>0.33124653000000004</v>
      </c>
      <c r="I10" s="3">
        <v>0.52390166000000005</v>
      </c>
      <c r="J10" s="3">
        <v>0.13253445999999999</v>
      </c>
    </row>
    <row r="11" spans="1:10" x14ac:dyDescent="0.25">
      <c r="B11" t="s">
        <v>24</v>
      </c>
      <c r="C11" t="s">
        <v>22</v>
      </c>
      <c r="D11" t="s">
        <v>25</v>
      </c>
      <c r="E11" s="3">
        <v>-1.1882479999999999E-2</v>
      </c>
      <c r="F11" s="3">
        <v>5.2828889999999996E-2</v>
      </c>
      <c r="G11" s="3">
        <v>0.15320043</v>
      </c>
      <c r="H11" s="3">
        <v>0.31710533000000002</v>
      </c>
      <c r="I11" s="3">
        <v>0.49727716999999999</v>
      </c>
      <c r="J11" s="3">
        <v>0.10001498</v>
      </c>
    </row>
    <row r="12" spans="1:10" x14ac:dyDescent="0.25">
      <c r="B12" t="s">
        <v>26</v>
      </c>
      <c r="C12" t="s">
        <v>27</v>
      </c>
      <c r="E12" s="3">
        <v>-5.6951869999999995E-2</v>
      </c>
      <c r="F12" s="3">
        <v>8.5230770000000011E-2</v>
      </c>
      <c r="G12" s="3">
        <v>0.49007181999999999</v>
      </c>
      <c r="H12" s="3">
        <v>0.29478708000000003</v>
      </c>
      <c r="I12" s="3">
        <v>7.3995129999999992E-2</v>
      </c>
      <c r="J12" s="3">
        <v>0.26075760999999997</v>
      </c>
    </row>
    <row r="13" spans="1:10" x14ac:dyDescent="0.25">
      <c r="C13" t="s">
        <v>28</v>
      </c>
      <c r="E13" s="3">
        <v>-2.896251E-2</v>
      </c>
      <c r="F13" s="3">
        <v>8.2725060000000003E-2</v>
      </c>
      <c r="G13" s="3">
        <v>0.27923690000000001</v>
      </c>
      <c r="H13" s="3">
        <v>0.18839524000000002</v>
      </c>
      <c r="I13" s="3">
        <v>0.25835476000000002</v>
      </c>
      <c r="J13" s="3">
        <v>0.20381920999999997</v>
      </c>
    </row>
    <row r="14" spans="1:10" x14ac:dyDescent="0.25">
      <c r="C14" t="s">
        <v>29</v>
      </c>
      <c r="D14">
        <v>1</v>
      </c>
      <c r="E14" s="3">
        <v>9.1042999999999992E-3</v>
      </c>
      <c r="F14" s="3">
        <v>5.3137169999999997E-2</v>
      </c>
      <c r="G14" s="3">
        <v>0.13685167000000001</v>
      </c>
      <c r="H14" s="3">
        <v>0.30502670999999998</v>
      </c>
      <c r="I14" s="3">
        <v>0.44977789000000001</v>
      </c>
      <c r="J14" s="3">
        <v>6.5575799999999995E-3</v>
      </c>
    </row>
    <row r="15" spans="1:10" x14ac:dyDescent="0.25">
      <c r="C15" t="s">
        <v>29</v>
      </c>
      <c r="D15" t="s">
        <v>30</v>
      </c>
      <c r="E15" s="3">
        <v>9.2491000000000003E-4</v>
      </c>
      <c r="F15" s="3">
        <v>7.3497820000000005E-2</v>
      </c>
      <c r="G15" s="3">
        <v>0.19474923</v>
      </c>
      <c r="H15" s="3">
        <v>0.36883794999999997</v>
      </c>
      <c r="I15" s="3">
        <v>0.50521094</v>
      </c>
      <c r="J15" s="3">
        <v>6.4910750000000003E-2</v>
      </c>
    </row>
    <row r="16" spans="1:10" x14ac:dyDescent="0.25">
      <c r="C16" t="s">
        <v>29</v>
      </c>
      <c r="D16" t="s">
        <v>25</v>
      </c>
      <c r="E16" s="3">
        <v>3.0195899999999999E-3</v>
      </c>
      <c r="F16" s="3">
        <v>6.8009769999999997E-2</v>
      </c>
      <c r="G16" s="3">
        <v>0.17670411000000003</v>
      </c>
      <c r="H16" s="3">
        <v>0.34629915999999999</v>
      </c>
      <c r="I16" s="3">
        <v>0.48541440999999996</v>
      </c>
      <c r="J16" s="3">
        <v>4.8681260000000004E-2</v>
      </c>
    </row>
    <row r="17" spans="2:10" x14ac:dyDescent="0.25">
      <c r="B17" t="s">
        <v>31</v>
      </c>
      <c r="C17" t="s">
        <v>32</v>
      </c>
      <c r="E17" s="3">
        <v>-1.048689E-2</v>
      </c>
      <c r="F17" s="3">
        <v>0.18794964</v>
      </c>
      <c r="G17" s="3">
        <v>0.45164834999999998</v>
      </c>
      <c r="H17" s="3">
        <v>0.28878049</v>
      </c>
      <c r="I17" s="3">
        <v>6.7043619999999998E-2</v>
      </c>
      <c r="J17" s="3">
        <v>0.21086241</v>
      </c>
    </row>
    <row r="18" spans="2:10" x14ac:dyDescent="0.25">
      <c r="C18" t="s">
        <v>33</v>
      </c>
      <c r="D18" t="s">
        <v>10</v>
      </c>
      <c r="E18" s="3">
        <v>1.4000000000000002E-3</v>
      </c>
      <c r="F18" s="3">
        <v>1.1043799999999999E-2</v>
      </c>
      <c r="G18" s="3">
        <v>4.0825310000000004E-2</v>
      </c>
      <c r="H18" s="3">
        <v>0.13739632999999998</v>
      </c>
      <c r="I18" s="3">
        <v>0.23033976</v>
      </c>
      <c r="J18" s="3" t="s">
        <v>0</v>
      </c>
    </row>
    <row r="19" spans="2:10" x14ac:dyDescent="0.25">
      <c r="C19" t="s">
        <v>34</v>
      </c>
      <c r="D19" t="s">
        <v>10</v>
      </c>
      <c r="E19" s="3">
        <v>5.7679999999999997E-3</v>
      </c>
      <c r="F19" s="3">
        <v>3.098358E-2</v>
      </c>
      <c r="G19" s="3">
        <v>8.1204699999999991E-2</v>
      </c>
      <c r="H19" s="3">
        <v>0.17167372</v>
      </c>
      <c r="I19" s="3">
        <v>0.25753196</v>
      </c>
      <c r="J19" s="3" t="s">
        <v>0</v>
      </c>
    </row>
    <row r="20" spans="2:10" x14ac:dyDescent="0.25">
      <c r="B20" t="s">
        <v>35</v>
      </c>
      <c r="C20" t="s">
        <v>36</v>
      </c>
      <c r="E20" s="3">
        <v>1.157621E-2</v>
      </c>
      <c r="F20" s="3">
        <v>7.7259099999999997E-2</v>
      </c>
      <c r="G20" s="3">
        <v>0.15014664</v>
      </c>
      <c r="H20" s="3">
        <v>0.14444882000000001</v>
      </c>
      <c r="I20" s="3">
        <v>0.25381451999999999</v>
      </c>
      <c r="J20" s="3">
        <v>9.5476100000000008E-2</v>
      </c>
    </row>
    <row r="21" spans="2:10" x14ac:dyDescent="0.25">
      <c r="B21" t="s">
        <v>37</v>
      </c>
      <c r="E21" s="4">
        <f>(E2)</f>
        <v>9.2555499999999995E-3</v>
      </c>
      <c r="F21" s="4">
        <f>(F2)</f>
        <v>4.7988820000000001E-2</v>
      </c>
      <c r="G21" s="4">
        <f>(G2)</f>
        <v>0.13246072</v>
      </c>
      <c r="H21" s="4">
        <f>(H2)</f>
        <v>0.29083239999999999</v>
      </c>
      <c r="I21" s="4">
        <f>(I2)</f>
        <v>0.43981071999999999</v>
      </c>
      <c r="J21" s="5"/>
    </row>
    <row r="22" spans="2:10" x14ac:dyDescent="0.25">
      <c r="B22" t="s">
        <v>38</v>
      </c>
      <c r="E22" s="4">
        <f>(104%*E2)</f>
        <v>9.6257719999999995E-3</v>
      </c>
      <c r="F22" s="4">
        <f>(104%*F2)</f>
        <v>4.9908372800000003E-2</v>
      </c>
      <c r="G22" s="4">
        <f>(104%*G2)</f>
        <v>0.13775914880000001</v>
      </c>
      <c r="H22" s="4">
        <f>(104%*H2)</f>
        <v>0.30246569600000001</v>
      </c>
      <c r="I22" s="4">
        <f>(104%*I2)</f>
        <v>0.45740314879999999</v>
      </c>
      <c r="J22" s="6"/>
    </row>
    <row r="23" spans="2:10" x14ac:dyDescent="0.25">
      <c r="B23" t="s">
        <v>39</v>
      </c>
      <c r="E23" s="4">
        <f>(120%*E2)</f>
        <v>1.1106659999999999E-2</v>
      </c>
      <c r="F23" s="4">
        <f>(120%*F2)</f>
        <v>5.7586583999999996E-2</v>
      </c>
      <c r="G23" s="4">
        <f>(120%*G2)</f>
        <v>0.158952864</v>
      </c>
      <c r="H23" s="4">
        <f>(120%*H2)</f>
        <v>0.34899887999999996</v>
      </c>
      <c r="I23" s="4">
        <f>(120%*I2)</f>
        <v>0.52777286400000001</v>
      </c>
      <c r="J23" s="6"/>
    </row>
    <row r="24" spans="2:10" x14ac:dyDescent="0.25">
      <c r="B24" t="s">
        <v>40</v>
      </c>
      <c r="E24" s="4">
        <f>(1+6%)^(1/12)-1+E7</f>
        <v>-4.4510394346569514E-3</v>
      </c>
      <c r="F24" s="4">
        <f>(1+6%)^(10/12)-1+F7</f>
        <v>3.6832700666699622E-2</v>
      </c>
      <c r="G24" s="4">
        <f>6%+G7</f>
        <v>7.5727039999999995E-2</v>
      </c>
      <c r="H24" s="4">
        <f>(1+6%)^(2)-1+H7</f>
        <v>0.25193180000000015</v>
      </c>
      <c r="I24" s="4">
        <f>(1+6%)^(3)-1+I7</f>
        <v>0.36571938000000032</v>
      </c>
      <c r="J24" s="6"/>
    </row>
    <row r="25" spans="2:10" x14ac:dyDescent="0.25">
      <c r="B25" t="s">
        <v>41</v>
      </c>
      <c r="E25" s="4">
        <f>(1+5%)^(1/12)-1+E18</f>
        <v>5.4741237836483537E-3</v>
      </c>
      <c r="F25" s="4">
        <f>(1+5%)^(10/12)-1+F18</f>
        <v>5.2540142698250865E-2</v>
      </c>
      <c r="G25" s="4">
        <f>5%+G18</f>
        <v>9.0825310000000006E-2</v>
      </c>
      <c r="H25" s="4">
        <f>(1+5%)^(2)-1+H18</f>
        <v>0.23989633000000002</v>
      </c>
      <c r="I25" s="4">
        <f>(1+5%)^(3)-1+I18</f>
        <v>0.38796476000000013</v>
      </c>
      <c r="J25" s="6"/>
    </row>
    <row r="26" spans="2:10" x14ac:dyDescent="0.25">
      <c r="B26" t="s">
        <v>42</v>
      </c>
      <c r="E26" s="3">
        <f>(1+6%)^(1/12)-1+E18</f>
        <v>6.2675505653430486E-3</v>
      </c>
      <c r="F26" s="3">
        <f>(1+6%)^(10/12)-1+F18</f>
        <v>6.0799450666699624E-2</v>
      </c>
      <c r="G26" s="3">
        <f>6%+G18</f>
        <v>0.10082531</v>
      </c>
      <c r="H26" s="3">
        <f>(1+6%)^(2)-1+H18</f>
        <v>0.26099633000000011</v>
      </c>
      <c r="I26" s="3">
        <f>(1+6%)^(3)-1+I18</f>
        <v>0.4213557600000003</v>
      </c>
      <c r="J26" s="6"/>
    </row>
    <row r="27" spans="2:10" x14ac:dyDescent="0.25">
      <c r="B27" t="s">
        <v>43</v>
      </c>
    </row>
    <row r="29" spans="2:10" x14ac:dyDescent="0.25">
      <c r="C29" t="s">
        <v>44</v>
      </c>
    </row>
    <row r="30" spans="2:10" x14ac:dyDescent="0.25">
      <c r="C30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MinhaCarteiraTitulosTesouro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Tessari</dc:creator>
  <cp:lastModifiedBy>charlessodre</cp:lastModifiedBy>
  <cp:lastPrinted>2018-06-25T19:35:07Z</cp:lastPrinted>
  <dcterms:created xsi:type="dcterms:W3CDTF">2017-06-06T23:35:40Z</dcterms:created>
  <dcterms:modified xsi:type="dcterms:W3CDTF">2019-02-21T18:10:02Z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1224418480</vt:lpwstr>
  </property>
  <property fmtid="{D5CDD505-2E9C-101B-9397-08002B2CF9AE}" pid="3" name="EcoUpdateMessage">
    <vt:lpwstr>2018/10/19-12:14:40</vt:lpwstr>
  </property>
  <property fmtid="{D5CDD505-2E9C-101B-9397-08002B2CF9AE}" pid="4" name="EcoUpdateStatus">
    <vt:lpwstr>2018-10-18=BRA:St,ME,Fd,TP;USA:St,ME;ARG:St,ME,TP;MEX:St,ME,Fd,TP;CHL:St,ME;COL:St,ME;PER:St,ME|2000-07-28=USA:TP|2018-10-17=ARG:Fd;CHL:Fd;GBR:St,ME;COL:Fd;PER:Fd,TP|2014-02-26=VEN:St|2002-11-08=JPN:St|2016-08-18=NNN:St|2007-01-31=ESP:St|2003-01-29=CHN:St</vt:lpwstr>
  </property>
</Properties>
</file>