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charles/Programming/Workspace/Workspace/PythonPractice/ironhack/data_analysis/scores/"/>
    </mc:Choice>
  </mc:AlternateContent>
  <bookViews>
    <workbookView xWindow="0" yWindow="460" windowWidth="28800" windowHeight="158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3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3" i="1"/>
  <c r="H31" i="1"/>
  <c r="H30" i="1"/>
  <c r="H29" i="1"/>
  <c r="H28" i="1"/>
  <c r="G31" i="1"/>
  <c r="G30" i="1"/>
  <c r="G29" i="1"/>
  <c r="G28" i="1"/>
  <c r="F31" i="1"/>
  <c r="F30" i="1"/>
  <c r="F29" i="1"/>
  <c r="F28" i="1"/>
  <c r="E31" i="1"/>
  <c r="E30" i="1"/>
  <c r="E29" i="1"/>
  <c r="E28" i="1"/>
  <c r="H26" i="1"/>
  <c r="G26" i="1"/>
  <c r="F26" i="1"/>
  <c r="E26" i="1"/>
  <c r="H25" i="1"/>
  <c r="P24" i="1"/>
  <c r="G25" i="1"/>
  <c r="O24" i="1"/>
  <c r="F25" i="1"/>
  <c r="N24" i="1"/>
  <c r="E25" i="1"/>
  <c r="M2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Q2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R2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S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T2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" i="1"/>
  <c r="S3" i="1"/>
  <c r="T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3" i="1"/>
  <c r="P25" i="1"/>
  <c r="P26" i="1"/>
  <c r="O25" i="1"/>
  <c r="O26" i="1"/>
  <c r="N25" i="1"/>
  <c r="N26" i="1"/>
  <c r="M25" i="1"/>
  <c r="M26" i="1"/>
</calcChain>
</file>

<file path=xl/sharedStrings.xml><?xml version="1.0" encoding="utf-8"?>
<sst xmlns="http://schemas.openxmlformats.org/spreadsheetml/2006/main" count="134" uniqueCount="92">
  <si>
    <t>Percentile</t>
  </si>
  <si>
    <t>Quartile</t>
  </si>
  <si>
    <t>Feedback into template</t>
  </si>
  <si>
    <t>Emailed?</t>
  </si>
  <si>
    <t>Name</t>
  </si>
  <si>
    <t>GitHub Name</t>
  </si>
  <si>
    <t>additional</t>
  </si>
  <si>
    <t>email</t>
  </si>
  <si>
    <t>Tech Score</t>
  </si>
  <si>
    <t>User Requirement</t>
  </si>
  <si>
    <t xml:space="preserve">InfoViz Score </t>
  </si>
  <si>
    <t>Nolvelty</t>
  </si>
  <si>
    <t xml:space="preserve">The % of participants whose Tech score below your score </t>
  </si>
  <si>
    <t xml:space="preserve">The % of participants whose User Requirement score below your score </t>
  </si>
  <si>
    <t xml:space="preserve">The % of participants whose InfoViz score below your score </t>
  </si>
  <si>
    <t xml:space="preserve">The % of participants whose Nolvelty score below your score </t>
  </si>
  <si>
    <t>How many are below him/her for Tech Score</t>
  </si>
  <si>
    <t>How many are below him/her for User Requirement</t>
  </si>
  <si>
    <t xml:space="preserve">How many are below him/her for InfoViz Score </t>
  </si>
  <si>
    <t>How many are below him/her for Nolvelty</t>
  </si>
  <si>
    <t>Total Score</t>
  </si>
  <si>
    <t>The % of participants whose total score below your score</t>
  </si>
  <si>
    <t>Li Na</t>
  </si>
  <si>
    <t>li1837@purdue.edu</t>
  </si>
  <si>
    <t>yes</t>
  </si>
  <si>
    <t>sent</t>
  </si>
  <si>
    <t>duan32</t>
  </si>
  <si>
    <t>duan32@purdue.edu</t>
  </si>
  <si>
    <t>ssheng2013</t>
  </si>
  <si>
    <t>shengs@purdue.edu</t>
  </si>
  <si>
    <t>Marlo Delatorre</t>
  </si>
  <si>
    <t>mtorre0157</t>
  </si>
  <si>
    <t>delatorm@purdue.edu</t>
  </si>
  <si>
    <t>Jeremy Lehman</t>
  </si>
  <si>
    <t>jwlehman93</t>
  </si>
  <si>
    <t>jwlehman@purdue.edu</t>
  </si>
  <si>
    <t>Akhil Agrawal</t>
  </si>
  <si>
    <t>agrawa49</t>
  </si>
  <si>
    <t xml:space="preserve">agrawa49@purdue.edu </t>
  </si>
  <si>
    <t>Paul Smith</t>
  </si>
  <si>
    <t>littlepaul</t>
  </si>
  <si>
    <t>idoudou92@gmail.com</t>
  </si>
  <si>
    <t>En-Hsin Peng</t>
  </si>
  <si>
    <t>enhsin</t>
  </si>
  <si>
    <t>epeng@purdue.edu</t>
  </si>
  <si>
    <t>Meng-han Wu</t>
  </si>
  <si>
    <t>wumenghan</t>
  </si>
  <si>
    <t>wu784@purdue.edu</t>
  </si>
  <si>
    <t>Gaoping Huang</t>
  </si>
  <si>
    <t>gaopinghuang0</t>
  </si>
  <si>
    <t>gaopinghuang@gmail.com</t>
  </si>
  <si>
    <t>Weidong Yang</t>
  </si>
  <si>
    <t>iiikkklll</t>
  </si>
  <si>
    <t>10302010048@fudan.edu.cn</t>
  </si>
  <si>
    <t>Deniel Zheng</t>
  </si>
  <si>
    <t>Dan-Zheng</t>
  </si>
  <si>
    <t>zheng321@purdue.edu</t>
  </si>
  <si>
    <t>Kanishka Misra</t>
  </si>
  <si>
    <t>VincentVanGoat</t>
  </si>
  <si>
    <t>kanishka@purdue.edu</t>
  </si>
  <si>
    <t>Nikitha Sambamurthy</t>
  </si>
  <si>
    <t xml:space="preserve">snikitha </t>
  </si>
  <si>
    <t>snikitha@purdue.edu</t>
  </si>
  <si>
    <t>Li Ding</t>
  </si>
  <si>
    <t>275932634@qq.com</t>
  </si>
  <si>
    <t>Alex Song</t>
  </si>
  <si>
    <t>dasdfdas</t>
  </si>
  <si>
    <t>song343@purdue.edu</t>
  </si>
  <si>
    <t>Qing Ye</t>
  </si>
  <si>
    <t>lebaba</t>
  </si>
  <si>
    <t>yqing@purdue.edu</t>
  </si>
  <si>
    <t xml:space="preserve"> Yu Wang</t>
  </si>
  <si>
    <t>chilly812</t>
  </si>
  <si>
    <t>wang1613@purdue.edu</t>
  </si>
  <si>
    <t>Quanzheng Long</t>
  </si>
  <si>
    <t>longquanzheng</t>
  </si>
  <si>
    <t>qlong@purdue.edu</t>
  </si>
  <si>
    <t>Manaz Talekyarhan</t>
  </si>
  <si>
    <t>ManazRT</t>
  </si>
  <si>
    <t>manazrusi@gmail.com</t>
  </si>
  <si>
    <t>Quishi Song</t>
  </si>
  <si>
    <t>jojo107</t>
  </si>
  <si>
    <t>song107@purdue.edu</t>
  </si>
  <si>
    <t>Qing Wei</t>
  </si>
  <si>
    <t>weiqing</t>
  </si>
  <si>
    <t>wei72@purdue.edu</t>
  </si>
  <si>
    <t>Mean</t>
  </si>
  <si>
    <t>SD</t>
  </si>
  <si>
    <t>opendigital</t>
  </si>
  <si>
    <t>opendigital@purdue.edu</t>
  </si>
  <si>
    <t>Jiexin Duan</t>
  </si>
  <si>
    <t>Siyuan Sheng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</si>
</sst>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9" fontId="0" fillId="0" borderId="0" xfId="0" applyNumberFormat="1"/>
    <xf numFmtId="1" fontId="0" fillId="0" borderId="0" xfId="0" applyNumberFormat="1"/>
    <xf numFmtId="9" fontId="0" fillId="4" borderId="0" xfId="0" applyNumberFormat="1" applyFill="1"/>
    <xf numFmtId="9" fontId="0" fillId="5" borderId="0" xfId="0" applyNumberFormat="1" applyFill="1"/>
    <xf numFmtId="0" fontId="0" fillId="3" borderId="0" xfId="0" applyFill="1"/>
    <xf numFmtId="0" fontId="0" fillId="0" borderId="0" xfId="0" applyAlignment="1">
      <alignment vertical="top"/>
    </xf>
    <xf numFmtId="0" fontId="0" fillId="7" borderId="0" xfId="0" applyFill="1" applyAlignment="1">
      <alignment vertical="top"/>
    </xf>
    <xf numFmtId="0" fontId="0" fillId="0" borderId="0" xfId="0" applyAlignment="1">
      <alignment horizontal="left"/>
    </xf>
    <xf numFmtId="9" fontId="0" fillId="2" borderId="0" xfId="0" applyNumberFormat="1" applyFill="1" applyAlignment="1">
      <alignment horizontal="left" vertical="top" wrapText="1"/>
    </xf>
    <xf numFmtId="9" fontId="0" fillId="7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9" fontId="0" fillId="6" borderId="0" xfId="0" applyNumberFormat="1" applyFill="1" applyAlignment="1">
      <alignment horizontal="left" vertical="top" wrapText="1"/>
    </xf>
    <xf numFmtId="0" fontId="0" fillId="0" borderId="0" xfId="0" applyAlignment="1">
      <alignment horizontal="center" vertical="center"/>
    </xf>
    <xf numFmtId="9" fontId="0" fillId="2" borderId="0" xfId="0" applyNumberFormat="1" applyFill="1" applyAlignment="1">
      <alignment horizontal="center"/>
    </xf>
    <xf numFmtId="9" fontId="0" fillId="6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workbookViewId="0">
      <selection activeCell="A15" sqref="A15"/>
    </sheetView>
  </sheetViews>
  <sheetFormatPr baseColWidth="10" defaultColWidth="8.83203125" defaultRowHeight="15" x14ac:dyDescent="0.2"/>
  <cols>
    <col min="1" max="1" width="17.83203125" customWidth="1"/>
    <col min="2" max="2" width="14.6640625" customWidth="1"/>
    <col min="3" max="3" width="14.6640625" hidden="1" customWidth="1"/>
    <col min="4" max="4" width="21.33203125" customWidth="1"/>
    <col min="5" max="5" width="13.5" customWidth="1"/>
    <col min="6" max="6" width="18.83203125" customWidth="1"/>
    <col min="7" max="7" width="17.5" customWidth="1"/>
    <col min="8" max="8" width="16" customWidth="1"/>
    <col min="9" max="9" width="25.5" style="1" customWidth="1"/>
    <col min="10" max="10" width="29.5" customWidth="1"/>
    <col min="11" max="12" width="24.33203125" customWidth="1"/>
    <col min="13" max="13" width="0" hidden="1" customWidth="1"/>
    <col min="14" max="14" width="7.1640625" hidden="1" customWidth="1"/>
    <col min="15" max="16" width="0" hidden="1" customWidth="1"/>
    <col min="17" max="17" width="21.83203125" style="1" hidden="1" customWidth="1"/>
    <col min="18" max="18" width="29.5" hidden="1" customWidth="1"/>
    <col min="19" max="19" width="24.33203125" hidden="1" customWidth="1"/>
    <col min="20" max="20" width="20.1640625" hidden="1" customWidth="1"/>
    <col min="21" max="21" width="12.5" style="6" customWidth="1"/>
    <col min="22" max="22" width="21.5" customWidth="1"/>
    <col min="23" max="23" width="22.5" style="13" bestFit="1" customWidth="1"/>
    <col min="24" max="24" width="19" style="13" bestFit="1" customWidth="1"/>
  </cols>
  <sheetData>
    <row r="1" spans="1:24" x14ac:dyDescent="0.2">
      <c r="I1" s="14" t="s">
        <v>0</v>
      </c>
      <c r="J1" s="14"/>
      <c r="K1" s="14"/>
      <c r="L1" s="14"/>
      <c r="Q1" s="15" t="s">
        <v>1</v>
      </c>
      <c r="R1" s="15"/>
      <c r="S1" s="15"/>
      <c r="T1" s="15"/>
      <c r="U1" s="7"/>
      <c r="V1" s="7"/>
      <c r="W1" s="16" t="s">
        <v>2</v>
      </c>
      <c r="X1" s="16" t="s">
        <v>3</v>
      </c>
    </row>
    <row r="2" spans="1:24" ht="51.75" customHeight="1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s="9" t="s">
        <v>12</v>
      </c>
      <c r="J2" s="9" t="s">
        <v>13</v>
      </c>
      <c r="K2" s="9" t="s">
        <v>14</v>
      </c>
      <c r="L2" s="9" t="s">
        <v>15</v>
      </c>
      <c r="M2" s="11"/>
      <c r="N2" s="11"/>
      <c r="O2" s="11"/>
      <c r="P2" s="11"/>
      <c r="Q2" s="12" t="s">
        <v>16</v>
      </c>
      <c r="R2" s="12" t="s">
        <v>17</v>
      </c>
      <c r="S2" s="12" t="s">
        <v>18</v>
      </c>
      <c r="T2" s="12" t="s">
        <v>19</v>
      </c>
      <c r="U2" s="10" t="s">
        <v>20</v>
      </c>
      <c r="V2" s="10" t="s">
        <v>21</v>
      </c>
      <c r="W2" s="16"/>
      <c r="X2" s="16"/>
    </row>
    <row r="3" spans="1:24" x14ac:dyDescent="0.2">
      <c r="A3" t="s">
        <v>22</v>
      </c>
      <c r="B3" s="8">
        <v>25191703</v>
      </c>
      <c r="C3">
        <v>1</v>
      </c>
      <c r="D3" t="s">
        <v>23</v>
      </c>
      <c r="E3">
        <v>50</v>
      </c>
      <c r="F3">
        <v>40</v>
      </c>
      <c r="G3">
        <v>33.33</v>
      </c>
      <c r="H3">
        <v>0</v>
      </c>
      <c r="I3" s="3">
        <f>_xlfn.PERCENTRANK.INC(E$3:E$24,E3)</f>
        <v>0.61899999999999999</v>
      </c>
      <c r="J3" s="3">
        <f>_xlfn.PERCENTRANK.INC(F$3:F$24,F3)</f>
        <v>0.80900000000000005</v>
      </c>
      <c r="K3" s="3">
        <f>_xlfn.PERCENTRANK.INC(G$3:G$24,G3)</f>
        <v>0.71399999999999997</v>
      </c>
      <c r="L3" s="3">
        <f>_xlfn.PERCENTRANK.INC(H$3:H$24,H3)</f>
        <v>0</v>
      </c>
      <c r="M3" s="2">
        <f t="shared" ref="M3:M26" si="0">IF(E3&gt;E$31,1,IF(E3&gt;E$30,2,IF(E3&gt;E$29,3,IF(E3&gt;E$28,4,5))))</f>
        <v>3</v>
      </c>
      <c r="N3" s="2">
        <f t="shared" ref="N3:N26" si="1">IF(F3&gt;F$31,1,IF(F3&gt;F$30,2,IF(F3&gt;F$29,3,IF(F3&gt;F$28,4,5))))</f>
        <v>2</v>
      </c>
      <c r="O3" s="2">
        <f t="shared" ref="O3:O26" si="2">IF(G3&gt;G$31,1,IF(G3&gt;G$30,2,IF(G3&gt;G$29,3,IF(G3&gt;G$28,4,5))))</f>
        <v>3</v>
      </c>
      <c r="P3" s="2">
        <f t="shared" ref="P3:P26" si="3">IF(H3&gt;H$31,1,IF(H3&gt;H$30,2,IF(H3&gt;H$29,3,IF(H3&gt;H$28,4,5))))</f>
        <v>5</v>
      </c>
      <c r="Q3" s="4">
        <f t="shared" ref="Q3:Q24" si="4">SUMIFS($C$3:$C$23,M$3:M$23,CONCATENATE("&lt;",TEXT($M3,"0.0")))/22</f>
        <v>0.13636363636363635</v>
      </c>
      <c r="R3" s="4">
        <f t="shared" ref="R3:R24" si="5">SUMIFS($C$3:$C$23,N$3:N$23,CONCATENATE("&lt;",TEXT($M3,"0.0")))/22</f>
        <v>0.27272727272727271</v>
      </c>
      <c r="S3" s="4">
        <f t="shared" ref="S3:S24" si="6">SUMIFS($C$3:$C$23,O$3:O$23,CONCATENATE("&lt;",TEXT($M3,"0.0")))/22</f>
        <v>9.0909090909090912E-2</v>
      </c>
      <c r="T3" s="4">
        <f t="shared" ref="T3:T24" si="7">SUMIFS($C$3:$C$23,P$3:P$23,CONCATENATE("&lt;",TEXT($M3,"0.0")))/22</f>
        <v>9.0909090909090912E-2</v>
      </c>
      <c r="U3" s="6">
        <f>SUM(E3,F3,G3,H3,)</f>
        <v>123.33</v>
      </c>
      <c r="V3" s="4">
        <f>_xlfn.PERCENTRANK.INC(U$3:U$24,U3)</f>
        <v>0.80900000000000005</v>
      </c>
      <c r="W3" s="13" t="s">
        <v>24</v>
      </c>
      <c r="X3" s="13" t="s">
        <v>25</v>
      </c>
    </row>
    <row r="4" spans="1:24" x14ac:dyDescent="0.2">
      <c r="A4" t="s">
        <v>90</v>
      </c>
      <c r="B4" s="8" t="s">
        <v>26</v>
      </c>
      <c r="C4">
        <v>1</v>
      </c>
      <c r="D4" t="s">
        <v>27</v>
      </c>
      <c r="E4">
        <v>50</v>
      </c>
      <c r="F4">
        <v>40</v>
      </c>
      <c r="G4">
        <v>33.33</v>
      </c>
      <c r="H4">
        <v>0</v>
      </c>
      <c r="I4" s="3">
        <f t="shared" ref="I4:I24" si="8">_xlfn.PERCENTRANK.INC(E$3:E$24,E4)</f>
        <v>0.61899999999999999</v>
      </c>
      <c r="J4" s="3">
        <f t="shared" ref="J4:J24" si="9">_xlfn.PERCENTRANK.INC(F$3:F$24,F4)</f>
        <v>0.80900000000000005</v>
      </c>
      <c r="K4" s="3">
        <f t="shared" ref="K4:K24" si="10">_xlfn.PERCENTRANK.INC(G$3:G$24,G4)</f>
        <v>0.71399999999999997</v>
      </c>
      <c r="L4" s="3">
        <f t="shared" ref="L4:L24" si="11">_xlfn.PERCENTRANK.INC(H$3:H$24,H4)</f>
        <v>0</v>
      </c>
      <c r="M4" s="2">
        <f t="shared" si="0"/>
        <v>3</v>
      </c>
      <c r="N4" s="2">
        <f t="shared" si="1"/>
        <v>2</v>
      </c>
      <c r="O4" s="2">
        <f t="shared" si="2"/>
        <v>3</v>
      </c>
      <c r="P4" s="2">
        <f t="shared" si="3"/>
        <v>5</v>
      </c>
      <c r="Q4" s="4">
        <f t="shared" si="4"/>
        <v>0.13636363636363635</v>
      </c>
      <c r="R4" s="4">
        <f t="shared" si="5"/>
        <v>0.27272727272727271</v>
      </c>
      <c r="S4" s="4">
        <f t="shared" si="6"/>
        <v>9.0909090909090912E-2</v>
      </c>
      <c r="T4" s="4">
        <f t="shared" si="7"/>
        <v>9.0909090909090912E-2</v>
      </c>
      <c r="U4" s="6">
        <f t="shared" ref="U4:U24" si="12">SUM(E4,F4,G4,H4,)</f>
        <v>123.33</v>
      </c>
      <c r="V4" s="4">
        <f t="shared" ref="V4:V24" si="13">_xlfn.PERCENTRANK.INC(U$3:U$24,U4)</f>
        <v>0.80900000000000005</v>
      </c>
      <c r="W4" s="13" t="s">
        <v>24</v>
      </c>
      <c r="X4" s="13" t="s">
        <v>25</v>
      </c>
    </row>
    <row r="5" spans="1:24" x14ac:dyDescent="0.2">
      <c r="A5" t="s">
        <v>91</v>
      </c>
      <c r="B5" s="8" t="s">
        <v>28</v>
      </c>
      <c r="C5">
        <v>1</v>
      </c>
      <c r="D5" t="s">
        <v>29</v>
      </c>
      <c r="E5">
        <v>12.5</v>
      </c>
      <c r="F5">
        <v>0</v>
      </c>
      <c r="G5">
        <v>33.33</v>
      </c>
      <c r="H5">
        <v>0</v>
      </c>
      <c r="I5" s="3">
        <f t="shared" si="8"/>
        <v>0</v>
      </c>
      <c r="J5" s="3">
        <f t="shared" si="9"/>
        <v>0</v>
      </c>
      <c r="K5" s="3">
        <f t="shared" si="10"/>
        <v>0.71399999999999997</v>
      </c>
      <c r="L5" s="3">
        <f t="shared" si="11"/>
        <v>0</v>
      </c>
      <c r="M5" s="2">
        <f t="shared" si="0"/>
        <v>5</v>
      </c>
      <c r="N5" s="2">
        <f t="shared" si="1"/>
        <v>5</v>
      </c>
      <c r="O5" s="2">
        <f t="shared" si="2"/>
        <v>3</v>
      </c>
      <c r="P5" s="2">
        <f t="shared" si="3"/>
        <v>5</v>
      </c>
      <c r="Q5" s="4">
        <f t="shared" si="4"/>
        <v>0.54545454545454541</v>
      </c>
      <c r="R5" s="4">
        <f t="shared" si="5"/>
        <v>0.27272727272727271</v>
      </c>
      <c r="S5" s="4">
        <f t="shared" si="6"/>
        <v>0.54545454545454541</v>
      </c>
      <c r="T5" s="4">
        <f t="shared" si="7"/>
        <v>9.0909090909090912E-2</v>
      </c>
      <c r="U5" s="6">
        <f t="shared" si="12"/>
        <v>45.83</v>
      </c>
      <c r="V5" s="4">
        <f t="shared" si="13"/>
        <v>0.42799999999999999</v>
      </c>
      <c r="W5" s="13" t="s">
        <v>24</v>
      </c>
      <c r="X5" s="13" t="s">
        <v>25</v>
      </c>
    </row>
    <row r="6" spans="1:24" x14ac:dyDescent="0.2">
      <c r="A6" t="s">
        <v>30</v>
      </c>
      <c r="B6" s="8" t="s">
        <v>31</v>
      </c>
      <c r="C6">
        <v>1</v>
      </c>
      <c r="D6" t="s">
        <v>32</v>
      </c>
      <c r="E6">
        <v>54.5</v>
      </c>
      <c r="F6">
        <v>20</v>
      </c>
      <c r="G6">
        <v>25</v>
      </c>
      <c r="H6">
        <v>3</v>
      </c>
      <c r="I6" s="3">
        <f t="shared" si="8"/>
        <v>0.90400000000000003</v>
      </c>
      <c r="J6" s="3">
        <f t="shared" si="9"/>
        <v>0.76100000000000001</v>
      </c>
      <c r="K6" s="3">
        <f t="shared" si="10"/>
        <v>0.47599999999999998</v>
      </c>
      <c r="L6" s="3">
        <f t="shared" si="11"/>
        <v>0.95199999999999996</v>
      </c>
      <c r="M6" s="2">
        <f t="shared" si="0"/>
        <v>2</v>
      </c>
      <c r="N6" s="2">
        <f t="shared" si="1"/>
        <v>2</v>
      </c>
      <c r="O6" s="2">
        <f t="shared" si="2"/>
        <v>4</v>
      </c>
      <c r="P6" s="2">
        <f t="shared" si="3"/>
        <v>2</v>
      </c>
      <c r="Q6" s="4">
        <f t="shared" si="4"/>
        <v>0</v>
      </c>
      <c r="R6" s="4">
        <f t="shared" si="5"/>
        <v>0</v>
      </c>
      <c r="S6" s="4">
        <f t="shared" si="6"/>
        <v>0</v>
      </c>
      <c r="T6" s="4">
        <f t="shared" si="7"/>
        <v>0</v>
      </c>
      <c r="U6" s="6">
        <f t="shared" si="12"/>
        <v>102.5</v>
      </c>
      <c r="V6" s="4">
        <f t="shared" si="13"/>
        <v>0.76100000000000001</v>
      </c>
      <c r="W6" s="13" t="s">
        <v>24</v>
      </c>
      <c r="X6" s="13" t="s">
        <v>25</v>
      </c>
    </row>
    <row r="7" spans="1:24" x14ac:dyDescent="0.2">
      <c r="A7" t="s">
        <v>33</v>
      </c>
      <c r="B7" s="8" t="s">
        <v>34</v>
      </c>
      <c r="C7">
        <v>1</v>
      </c>
      <c r="D7" t="s">
        <v>35</v>
      </c>
      <c r="E7">
        <v>50</v>
      </c>
      <c r="F7">
        <v>40</v>
      </c>
      <c r="G7">
        <v>33.33</v>
      </c>
      <c r="H7">
        <v>0</v>
      </c>
      <c r="I7" s="3">
        <f t="shared" si="8"/>
        <v>0.61899999999999999</v>
      </c>
      <c r="J7" s="3">
        <f t="shared" si="9"/>
        <v>0.80900000000000005</v>
      </c>
      <c r="K7" s="3">
        <f t="shared" si="10"/>
        <v>0.71399999999999997</v>
      </c>
      <c r="L7" s="3">
        <f t="shared" si="11"/>
        <v>0</v>
      </c>
      <c r="M7" s="2">
        <f t="shared" si="0"/>
        <v>3</v>
      </c>
      <c r="N7" s="2">
        <f t="shared" si="1"/>
        <v>2</v>
      </c>
      <c r="O7" s="2">
        <f t="shared" si="2"/>
        <v>3</v>
      </c>
      <c r="P7" s="2">
        <f t="shared" si="3"/>
        <v>5</v>
      </c>
      <c r="Q7" s="4">
        <f t="shared" si="4"/>
        <v>0.13636363636363635</v>
      </c>
      <c r="R7" s="4">
        <f t="shared" si="5"/>
        <v>0.27272727272727271</v>
      </c>
      <c r="S7" s="4">
        <f t="shared" si="6"/>
        <v>9.0909090909090912E-2</v>
      </c>
      <c r="T7" s="4">
        <f t="shared" si="7"/>
        <v>9.0909090909090912E-2</v>
      </c>
      <c r="U7" s="6">
        <f t="shared" si="12"/>
        <v>123.33</v>
      </c>
      <c r="V7" s="4">
        <f t="shared" si="13"/>
        <v>0.80900000000000005</v>
      </c>
      <c r="W7" s="13" t="s">
        <v>24</v>
      </c>
      <c r="X7" s="13" t="s">
        <v>25</v>
      </c>
    </row>
    <row r="8" spans="1:24" x14ac:dyDescent="0.2">
      <c r="A8" t="s">
        <v>36</v>
      </c>
      <c r="B8" s="8" t="s">
        <v>37</v>
      </c>
      <c r="C8">
        <v>1</v>
      </c>
      <c r="D8" t="s">
        <v>38</v>
      </c>
      <c r="E8">
        <v>62.5</v>
      </c>
      <c r="F8">
        <v>0</v>
      </c>
      <c r="G8">
        <v>25</v>
      </c>
      <c r="H8">
        <v>3</v>
      </c>
      <c r="I8" s="3">
        <f t="shared" si="8"/>
        <v>0.95199999999999996</v>
      </c>
      <c r="J8" s="3">
        <f t="shared" si="9"/>
        <v>0</v>
      </c>
      <c r="K8" s="3">
        <f t="shared" si="10"/>
        <v>0.47599999999999998</v>
      </c>
      <c r="L8" s="3">
        <f t="shared" si="11"/>
        <v>0.95199999999999996</v>
      </c>
      <c r="M8" s="2">
        <f t="shared" si="0"/>
        <v>2</v>
      </c>
      <c r="N8" s="2">
        <f t="shared" si="1"/>
        <v>5</v>
      </c>
      <c r="O8" s="2">
        <f t="shared" si="2"/>
        <v>4</v>
      </c>
      <c r="P8" s="2">
        <f t="shared" si="3"/>
        <v>2</v>
      </c>
      <c r="Q8" s="4">
        <f t="shared" si="4"/>
        <v>0</v>
      </c>
      <c r="R8" s="4">
        <f t="shared" si="5"/>
        <v>0</v>
      </c>
      <c r="S8" s="4">
        <f t="shared" si="6"/>
        <v>0</v>
      </c>
      <c r="T8" s="4">
        <f t="shared" si="7"/>
        <v>0</v>
      </c>
      <c r="U8" s="6">
        <f t="shared" si="12"/>
        <v>90.5</v>
      </c>
      <c r="V8" s="4">
        <f t="shared" si="13"/>
        <v>0.71399999999999997</v>
      </c>
      <c r="W8" s="13" t="s">
        <v>24</v>
      </c>
      <c r="X8" s="13" t="s">
        <v>25</v>
      </c>
    </row>
    <row r="9" spans="1:24" x14ac:dyDescent="0.2">
      <c r="A9" t="s">
        <v>39</v>
      </c>
      <c r="B9" s="8" t="s">
        <v>40</v>
      </c>
      <c r="C9">
        <v>1</v>
      </c>
      <c r="D9" t="s">
        <v>41</v>
      </c>
      <c r="E9">
        <v>12.5</v>
      </c>
      <c r="F9">
        <v>0</v>
      </c>
      <c r="G9">
        <v>25</v>
      </c>
      <c r="H9">
        <v>0</v>
      </c>
      <c r="I9" s="3">
        <f t="shared" si="8"/>
        <v>0</v>
      </c>
      <c r="J9" s="3">
        <f t="shared" si="9"/>
        <v>0</v>
      </c>
      <c r="K9" s="3">
        <f t="shared" si="10"/>
        <v>0.47599999999999998</v>
      </c>
      <c r="L9" s="3">
        <f t="shared" si="11"/>
        <v>0</v>
      </c>
      <c r="M9" s="2">
        <f t="shared" si="0"/>
        <v>5</v>
      </c>
      <c r="N9" s="2">
        <f t="shared" si="1"/>
        <v>5</v>
      </c>
      <c r="O9" s="2">
        <f t="shared" si="2"/>
        <v>4</v>
      </c>
      <c r="P9" s="2">
        <f t="shared" si="3"/>
        <v>5</v>
      </c>
      <c r="Q9" s="4">
        <f t="shared" si="4"/>
        <v>0.54545454545454541</v>
      </c>
      <c r="R9" s="4">
        <f t="shared" si="5"/>
        <v>0.27272727272727271</v>
      </c>
      <c r="S9" s="4">
        <f t="shared" si="6"/>
        <v>0.54545454545454541</v>
      </c>
      <c r="T9" s="4">
        <f t="shared" si="7"/>
        <v>9.0909090909090912E-2</v>
      </c>
      <c r="U9" s="6">
        <f t="shared" si="12"/>
        <v>37.5</v>
      </c>
      <c r="V9" s="4">
        <f t="shared" si="13"/>
        <v>0.38</v>
      </c>
      <c r="W9" s="13" t="s">
        <v>24</v>
      </c>
      <c r="X9" s="13" t="s">
        <v>25</v>
      </c>
    </row>
    <row r="10" spans="1:24" x14ac:dyDescent="0.2">
      <c r="A10" t="s">
        <v>42</v>
      </c>
      <c r="B10" s="8" t="s">
        <v>43</v>
      </c>
      <c r="C10">
        <v>1</v>
      </c>
      <c r="D10" t="s">
        <v>44</v>
      </c>
      <c r="E10">
        <v>50</v>
      </c>
      <c r="F10">
        <v>100</v>
      </c>
      <c r="G10">
        <v>58.33</v>
      </c>
      <c r="H10">
        <v>0</v>
      </c>
      <c r="I10" s="3">
        <f t="shared" si="8"/>
        <v>0.61899999999999999</v>
      </c>
      <c r="J10" s="3">
        <f t="shared" si="9"/>
        <v>1</v>
      </c>
      <c r="K10" s="3">
        <f t="shared" si="10"/>
        <v>1</v>
      </c>
      <c r="L10" s="3">
        <f t="shared" si="11"/>
        <v>0</v>
      </c>
      <c r="M10" s="2">
        <f t="shared" si="0"/>
        <v>3</v>
      </c>
      <c r="N10" s="2">
        <f t="shared" si="1"/>
        <v>2</v>
      </c>
      <c r="O10" s="2">
        <f t="shared" si="2"/>
        <v>2</v>
      </c>
      <c r="P10" s="2">
        <f t="shared" si="3"/>
        <v>5</v>
      </c>
      <c r="Q10" s="4">
        <f t="shared" si="4"/>
        <v>0.13636363636363635</v>
      </c>
      <c r="R10" s="4">
        <f t="shared" si="5"/>
        <v>0.27272727272727271</v>
      </c>
      <c r="S10" s="4">
        <f t="shared" si="6"/>
        <v>9.0909090909090912E-2</v>
      </c>
      <c r="T10" s="4">
        <f t="shared" si="7"/>
        <v>9.0909090909090912E-2</v>
      </c>
      <c r="U10" s="6">
        <f t="shared" si="12"/>
        <v>208.32999999999998</v>
      </c>
      <c r="V10" s="4">
        <f t="shared" si="13"/>
        <v>1</v>
      </c>
      <c r="W10" s="13" t="s">
        <v>24</v>
      </c>
      <c r="X10" s="13" t="s">
        <v>25</v>
      </c>
    </row>
    <row r="11" spans="1:24" x14ac:dyDescent="0.2">
      <c r="A11" t="s">
        <v>45</v>
      </c>
      <c r="B11" s="8" t="s">
        <v>46</v>
      </c>
      <c r="C11">
        <v>1</v>
      </c>
      <c r="D11" t="s">
        <v>47</v>
      </c>
      <c r="E11">
        <v>37.5</v>
      </c>
      <c r="F11">
        <v>0</v>
      </c>
      <c r="G11">
        <v>25</v>
      </c>
      <c r="H11">
        <v>0</v>
      </c>
      <c r="I11" s="3">
        <f t="shared" si="8"/>
        <v>0.52300000000000002</v>
      </c>
      <c r="J11" s="3">
        <f t="shared" si="9"/>
        <v>0</v>
      </c>
      <c r="K11" s="3">
        <f t="shared" si="10"/>
        <v>0.47599999999999998</v>
      </c>
      <c r="L11" s="3">
        <f t="shared" si="11"/>
        <v>0</v>
      </c>
      <c r="M11" s="2">
        <f t="shared" si="0"/>
        <v>3</v>
      </c>
      <c r="N11" s="2">
        <f t="shared" si="1"/>
        <v>5</v>
      </c>
      <c r="O11" s="2">
        <f t="shared" si="2"/>
        <v>4</v>
      </c>
      <c r="P11" s="2">
        <f t="shared" si="3"/>
        <v>5</v>
      </c>
      <c r="Q11" s="4">
        <f t="shared" si="4"/>
        <v>0.13636363636363635</v>
      </c>
      <c r="R11" s="4">
        <f t="shared" si="5"/>
        <v>0.27272727272727271</v>
      </c>
      <c r="S11" s="4">
        <f t="shared" si="6"/>
        <v>9.0909090909090912E-2</v>
      </c>
      <c r="T11" s="4">
        <f t="shared" si="7"/>
        <v>9.0909090909090912E-2</v>
      </c>
      <c r="U11" s="6">
        <f t="shared" si="12"/>
        <v>62.5</v>
      </c>
      <c r="V11" s="4">
        <f t="shared" si="13"/>
        <v>0.61899999999999999</v>
      </c>
      <c r="W11" s="13" t="s">
        <v>24</v>
      </c>
      <c r="X11" s="13" t="s">
        <v>25</v>
      </c>
    </row>
    <row r="12" spans="1:24" x14ac:dyDescent="0.2">
      <c r="A12" t="s">
        <v>48</v>
      </c>
      <c r="B12" s="8" t="s">
        <v>49</v>
      </c>
      <c r="C12">
        <v>1</v>
      </c>
      <c r="D12" t="s">
        <v>50</v>
      </c>
      <c r="E12">
        <v>37.5</v>
      </c>
      <c r="F12">
        <v>0</v>
      </c>
      <c r="G12">
        <v>33.33</v>
      </c>
      <c r="H12">
        <v>0</v>
      </c>
      <c r="I12" s="3">
        <f t="shared" si="8"/>
        <v>0.52300000000000002</v>
      </c>
      <c r="J12" s="3">
        <f t="shared" si="9"/>
        <v>0</v>
      </c>
      <c r="K12" s="3">
        <f t="shared" si="10"/>
        <v>0.71399999999999997</v>
      </c>
      <c r="L12" s="3">
        <f t="shared" si="11"/>
        <v>0</v>
      </c>
      <c r="M12" s="2">
        <f t="shared" si="0"/>
        <v>3</v>
      </c>
      <c r="N12" s="2">
        <f t="shared" si="1"/>
        <v>5</v>
      </c>
      <c r="O12" s="2">
        <f t="shared" si="2"/>
        <v>3</v>
      </c>
      <c r="P12" s="2">
        <f t="shared" si="3"/>
        <v>5</v>
      </c>
      <c r="Q12" s="4">
        <f t="shared" si="4"/>
        <v>0.13636363636363635</v>
      </c>
      <c r="R12" s="4">
        <f t="shared" si="5"/>
        <v>0.27272727272727271</v>
      </c>
      <c r="S12" s="4">
        <f t="shared" si="6"/>
        <v>9.0909090909090912E-2</v>
      </c>
      <c r="T12" s="4">
        <f t="shared" si="7"/>
        <v>9.0909090909090912E-2</v>
      </c>
      <c r="U12" s="6">
        <f t="shared" si="12"/>
        <v>70.83</v>
      </c>
      <c r="V12" s="4">
        <f t="shared" si="13"/>
        <v>0.66600000000000004</v>
      </c>
      <c r="W12" s="13" t="s">
        <v>24</v>
      </c>
      <c r="X12" s="13" t="s">
        <v>25</v>
      </c>
    </row>
    <row r="13" spans="1:24" x14ac:dyDescent="0.2">
      <c r="A13" t="s">
        <v>51</v>
      </c>
      <c r="B13" s="8" t="s">
        <v>52</v>
      </c>
      <c r="C13">
        <v>1</v>
      </c>
      <c r="D13" t="s">
        <v>53</v>
      </c>
      <c r="E13">
        <v>25</v>
      </c>
      <c r="F13">
        <v>0</v>
      </c>
      <c r="G13">
        <v>25</v>
      </c>
      <c r="H13">
        <v>0</v>
      </c>
      <c r="I13" s="3">
        <f t="shared" si="8"/>
        <v>0.47599999999999998</v>
      </c>
      <c r="J13" s="3">
        <f t="shared" si="9"/>
        <v>0</v>
      </c>
      <c r="K13" s="3">
        <f t="shared" si="10"/>
        <v>0.47599999999999998</v>
      </c>
      <c r="L13" s="3">
        <f t="shared" si="11"/>
        <v>0</v>
      </c>
      <c r="M13" s="2">
        <f t="shared" si="0"/>
        <v>4</v>
      </c>
      <c r="N13" s="2">
        <f t="shared" si="1"/>
        <v>5</v>
      </c>
      <c r="O13" s="2">
        <f t="shared" si="2"/>
        <v>4</v>
      </c>
      <c r="P13" s="2">
        <f t="shared" si="3"/>
        <v>5</v>
      </c>
      <c r="Q13" s="4">
        <f t="shared" si="4"/>
        <v>0.5</v>
      </c>
      <c r="R13" s="4">
        <f t="shared" si="5"/>
        <v>0.27272727272727271</v>
      </c>
      <c r="S13" s="4">
        <f t="shared" si="6"/>
        <v>0.31818181818181818</v>
      </c>
      <c r="T13" s="4">
        <f t="shared" si="7"/>
        <v>9.0909090909090912E-2</v>
      </c>
      <c r="U13" s="6">
        <f t="shared" si="12"/>
        <v>50</v>
      </c>
      <c r="V13" s="4">
        <f t="shared" si="13"/>
        <v>0.47599999999999998</v>
      </c>
      <c r="W13" s="13" t="s">
        <v>24</v>
      </c>
      <c r="X13" s="13" t="s">
        <v>25</v>
      </c>
    </row>
    <row r="14" spans="1:24" x14ac:dyDescent="0.2">
      <c r="A14" t="s">
        <v>54</v>
      </c>
      <c r="B14" s="8" t="s">
        <v>55</v>
      </c>
      <c r="C14">
        <v>1</v>
      </c>
      <c r="D14" t="s">
        <v>56</v>
      </c>
      <c r="E14">
        <v>12.5</v>
      </c>
      <c r="F14">
        <v>0</v>
      </c>
      <c r="G14">
        <v>0</v>
      </c>
      <c r="H14">
        <v>0</v>
      </c>
      <c r="I14" s="3">
        <f t="shared" si="8"/>
        <v>0</v>
      </c>
      <c r="J14" s="3">
        <f t="shared" si="9"/>
        <v>0</v>
      </c>
      <c r="K14" s="3">
        <f t="shared" si="10"/>
        <v>0</v>
      </c>
      <c r="L14" s="3">
        <f t="shared" si="11"/>
        <v>0</v>
      </c>
      <c r="M14" s="2">
        <f t="shared" si="0"/>
        <v>5</v>
      </c>
      <c r="N14" s="2">
        <f t="shared" si="1"/>
        <v>5</v>
      </c>
      <c r="O14" s="2">
        <f t="shared" si="2"/>
        <v>5</v>
      </c>
      <c r="P14" s="2">
        <f t="shared" si="3"/>
        <v>5</v>
      </c>
      <c r="Q14" s="4">
        <f t="shared" si="4"/>
        <v>0.54545454545454541</v>
      </c>
      <c r="R14" s="4">
        <f t="shared" si="5"/>
        <v>0.27272727272727271</v>
      </c>
      <c r="S14" s="4">
        <f t="shared" si="6"/>
        <v>0.54545454545454541</v>
      </c>
      <c r="T14" s="4">
        <f t="shared" si="7"/>
        <v>9.0909090909090912E-2</v>
      </c>
      <c r="U14" s="6">
        <f t="shared" si="12"/>
        <v>12.5</v>
      </c>
      <c r="V14" s="4">
        <f t="shared" si="13"/>
        <v>0</v>
      </c>
      <c r="W14" s="13" t="s">
        <v>24</v>
      </c>
      <c r="X14" s="13" t="s">
        <v>25</v>
      </c>
    </row>
    <row r="15" spans="1:24" x14ac:dyDescent="0.2">
      <c r="A15" t="s">
        <v>57</v>
      </c>
      <c r="B15" s="8" t="s">
        <v>58</v>
      </c>
      <c r="C15">
        <v>1</v>
      </c>
      <c r="D15" t="s">
        <v>59</v>
      </c>
      <c r="E15">
        <v>12.5</v>
      </c>
      <c r="F15">
        <v>0</v>
      </c>
      <c r="G15">
        <v>0</v>
      </c>
      <c r="H15">
        <v>0</v>
      </c>
      <c r="I15" s="3">
        <f t="shared" si="8"/>
        <v>0</v>
      </c>
      <c r="J15" s="3">
        <f t="shared" si="9"/>
        <v>0</v>
      </c>
      <c r="K15" s="3">
        <f t="shared" si="10"/>
        <v>0</v>
      </c>
      <c r="L15" s="3">
        <f t="shared" si="11"/>
        <v>0</v>
      </c>
      <c r="M15" s="2">
        <f t="shared" si="0"/>
        <v>5</v>
      </c>
      <c r="N15" s="2">
        <f t="shared" si="1"/>
        <v>5</v>
      </c>
      <c r="O15" s="2">
        <f t="shared" si="2"/>
        <v>5</v>
      </c>
      <c r="P15" s="2">
        <f t="shared" si="3"/>
        <v>5</v>
      </c>
      <c r="Q15" s="4">
        <f t="shared" si="4"/>
        <v>0.54545454545454541</v>
      </c>
      <c r="R15" s="4">
        <f t="shared" si="5"/>
        <v>0.27272727272727271</v>
      </c>
      <c r="S15" s="4">
        <f t="shared" si="6"/>
        <v>0.54545454545454541</v>
      </c>
      <c r="T15" s="4">
        <f t="shared" si="7"/>
        <v>9.0909090909090912E-2</v>
      </c>
      <c r="U15" s="6">
        <f t="shared" si="12"/>
        <v>12.5</v>
      </c>
      <c r="V15" s="4">
        <f t="shared" si="13"/>
        <v>0</v>
      </c>
      <c r="W15" s="13" t="s">
        <v>24</v>
      </c>
      <c r="X15" s="13" t="s">
        <v>25</v>
      </c>
    </row>
    <row r="16" spans="1:24" x14ac:dyDescent="0.2">
      <c r="A16" t="s">
        <v>60</v>
      </c>
      <c r="B16" s="8" t="s">
        <v>61</v>
      </c>
      <c r="C16">
        <v>1</v>
      </c>
      <c r="D16" t="s">
        <v>62</v>
      </c>
      <c r="E16">
        <v>12.5</v>
      </c>
      <c r="F16">
        <v>0</v>
      </c>
      <c r="G16">
        <v>0</v>
      </c>
      <c r="H16">
        <v>0</v>
      </c>
      <c r="I16" s="3">
        <f t="shared" si="8"/>
        <v>0</v>
      </c>
      <c r="J16" s="3">
        <f t="shared" si="9"/>
        <v>0</v>
      </c>
      <c r="K16" s="3">
        <f t="shared" si="10"/>
        <v>0</v>
      </c>
      <c r="L16" s="3">
        <f t="shared" si="11"/>
        <v>0</v>
      </c>
      <c r="M16" s="2">
        <f t="shared" si="0"/>
        <v>5</v>
      </c>
      <c r="N16" s="2">
        <f t="shared" si="1"/>
        <v>5</v>
      </c>
      <c r="O16" s="2">
        <f t="shared" si="2"/>
        <v>5</v>
      </c>
      <c r="P16" s="2">
        <f t="shared" si="3"/>
        <v>5</v>
      </c>
      <c r="Q16" s="4">
        <f t="shared" si="4"/>
        <v>0.54545454545454541</v>
      </c>
      <c r="R16" s="4">
        <f t="shared" si="5"/>
        <v>0.27272727272727271</v>
      </c>
      <c r="S16" s="4">
        <f t="shared" si="6"/>
        <v>0.54545454545454541</v>
      </c>
      <c r="T16" s="4">
        <f t="shared" si="7"/>
        <v>9.0909090909090912E-2</v>
      </c>
      <c r="U16" s="6">
        <f t="shared" si="12"/>
        <v>12.5</v>
      </c>
      <c r="V16" s="4">
        <f t="shared" si="13"/>
        <v>0</v>
      </c>
      <c r="W16" s="13" t="s">
        <v>24</v>
      </c>
      <c r="X16" s="13" t="s">
        <v>25</v>
      </c>
    </row>
    <row r="17" spans="1:24" x14ac:dyDescent="0.2">
      <c r="A17" t="s">
        <v>63</v>
      </c>
      <c r="B17" s="8">
        <v>29835738829</v>
      </c>
      <c r="C17">
        <v>1</v>
      </c>
      <c r="D17" t="s">
        <v>64</v>
      </c>
      <c r="E17">
        <v>12.5</v>
      </c>
      <c r="F17">
        <v>0</v>
      </c>
      <c r="G17">
        <v>0</v>
      </c>
      <c r="H17">
        <v>0</v>
      </c>
      <c r="I17" s="3">
        <f t="shared" si="8"/>
        <v>0</v>
      </c>
      <c r="J17" s="3">
        <f t="shared" si="9"/>
        <v>0</v>
      </c>
      <c r="K17" s="3">
        <f t="shared" si="10"/>
        <v>0</v>
      </c>
      <c r="L17" s="3">
        <f t="shared" si="11"/>
        <v>0</v>
      </c>
      <c r="M17" s="2">
        <f t="shared" si="0"/>
        <v>5</v>
      </c>
      <c r="N17" s="2">
        <f t="shared" si="1"/>
        <v>5</v>
      </c>
      <c r="O17" s="2">
        <f t="shared" si="2"/>
        <v>5</v>
      </c>
      <c r="P17" s="2">
        <f t="shared" si="3"/>
        <v>5</v>
      </c>
      <c r="Q17" s="4">
        <f t="shared" si="4"/>
        <v>0.54545454545454541</v>
      </c>
      <c r="R17" s="4">
        <f t="shared" si="5"/>
        <v>0.27272727272727271</v>
      </c>
      <c r="S17" s="4">
        <f t="shared" si="6"/>
        <v>0.54545454545454541</v>
      </c>
      <c r="T17" s="4">
        <f t="shared" si="7"/>
        <v>9.0909090909090912E-2</v>
      </c>
      <c r="U17" s="6">
        <f t="shared" si="12"/>
        <v>12.5</v>
      </c>
      <c r="V17" s="4">
        <f t="shared" si="13"/>
        <v>0</v>
      </c>
      <c r="W17" s="13" t="s">
        <v>24</v>
      </c>
      <c r="X17" s="13" t="s">
        <v>25</v>
      </c>
    </row>
    <row r="18" spans="1:24" x14ac:dyDescent="0.2">
      <c r="A18" t="s">
        <v>65</v>
      </c>
      <c r="B18" s="8" t="s">
        <v>66</v>
      </c>
      <c r="C18">
        <v>1</v>
      </c>
      <c r="D18" t="s">
        <v>67</v>
      </c>
      <c r="E18">
        <v>12.5</v>
      </c>
      <c r="F18">
        <v>0</v>
      </c>
      <c r="G18">
        <v>0</v>
      </c>
      <c r="H18">
        <v>0</v>
      </c>
      <c r="I18" s="3">
        <f t="shared" si="8"/>
        <v>0</v>
      </c>
      <c r="J18" s="3">
        <f t="shared" si="9"/>
        <v>0</v>
      </c>
      <c r="K18" s="3">
        <f t="shared" si="10"/>
        <v>0</v>
      </c>
      <c r="L18" s="3">
        <f t="shared" si="11"/>
        <v>0</v>
      </c>
      <c r="M18" s="2">
        <f t="shared" si="0"/>
        <v>5</v>
      </c>
      <c r="N18" s="2">
        <f t="shared" si="1"/>
        <v>5</v>
      </c>
      <c r="O18" s="2">
        <f t="shared" si="2"/>
        <v>5</v>
      </c>
      <c r="P18" s="2">
        <f t="shared" si="3"/>
        <v>5</v>
      </c>
      <c r="Q18" s="4">
        <f t="shared" si="4"/>
        <v>0.54545454545454541</v>
      </c>
      <c r="R18" s="4">
        <f t="shared" si="5"/>
        <v>0.27272727272727271</v>
      </c>
      <c r="S18" s="4">
        <f t="shared" si="6"/>
        <v>0.54545454545454541</v>
      </c>
      <c r="T18" s="4">
        <f t="shared" si="7"/>
        <v>9.0909090909090912E-2</v>
      </c>
      <c r="U18" s="6">
        <f t="shared" si="12"/>
        <v>12.5</v>
      </c>
      <c r="V18" s="4">
        <f t="shared" si="13"/>
        <v>0</v>
      </c>
      <c r="W18" s="13" t="s">
        <v>24</v>
      </c>
      <c r="X18" s="13" t="s">
        <v>25</v>
      </c>
    </row>
    <row r="19" spans="1:24" x14ac:dyDescent="0.2">
      <c r="A19" t="s">
        <v>68</v>
      </c>
      <c r="B19" s="8" t="s">
        <v>69</v>
      </c>
      <c r="C19">
        <v>1</v>
      </c>
      <c r="D19" t="s">
        <v>70</v>
      </c>
      <c r="E19">
        <v>50</v>
      </c>
      <c r="F19">
        <v>0</v>
      </c>
      <c r="G19">
        <v>0</v>
      </c>
      <c r="H19">
        <v>0</v>
      </c>
      <c r="I19" s="3">
        <f t="shared" si="8"/>
        <v>0.61899999999999999</v>
      </c>
      <c r="J19" s="3">
        <f t="shared" si="9"/>
        <v>0</v>
      </c>
      <c r="K19" s="3">
        <f t="shared" si="10"/>
        <v>0</v>
      </c>
      <c r="L19" s="3">
        <f t="shared" si="11"/>
        <v>0</v>
      </c>
      <c r="M19" s="2">
        <f t="shared" si="0"/>
        <v>3</v>
      </c>
      <c r="N19" s="2">
        <f t="shared" si="1"/>
        <v>5</v>
      </c>
      <c r="O19" s="2">
        <f t="shared" si="2"/>
        <v>5</v>
      </c>
      <c r="P19" s="2">
        <f t="shared" si="3"/>
        <v>5</v>
      </c>
      <c r="Q19" s="4">
        <f t="shared" si="4"/>
        <v>0.13636363636363635</v>
      </c>
      <c r="R19" s="4">
        <f t="shared" si="5"/>
        <v>0.27272727272727271</v>
      </c>
      <c r="S19" s="4">
        <f t="shared" si="6"/>
        <v>9.0909090909090912E-2</v>
      </c>
      <c r="T19" s="4">
        <f t="shared" si="7"/>
        <v>9.0909090909090912E-2</v>
      </c>
      <c r="U19" s="6">
        <f t="shared" si="12"/>
        <v>50</v>
      </c>
      <c r="V19" s="4">
        <f t="shared" si="13"/>
        <v>0.47599999999999998</v>
      </c>
      <c r="W19" s="13" t="s">
        <v>24</v>
      </c>
      <c r="X19" s="13" t="s">
        <v>25</v>
      </c>
    </row>
    <row r="20" spans="1:24" x14ac:dyDescent="0.2">
      <c r="A20" t="s">
        <v>71</v>
      </c>
      <c r="B20" s="8" t="s">
        <v>72</v>
      </c>
      <c r="C20">
        <v>1</v>
      </c>
      <c r="D20" t="s">
        <v>73</v>
      </c>
      <c r="E20">
        <v>50</v>
      </c>
      <c r="F20">
        <v>0</v>
      </c>
      <c r="G20">
        <v>0</v>
      </c>
      <c r="H20">
        <v>0</v>
      </c>
      <c r="I20" s="3">
        <f t="shared" si="8"/>
        <v>0.61899999999999999</v>
      </c>
      <c r="J20" s="3">
        <f t="shared" si="9"/>
        <v>0</v>
      </c>
      <c r="K20" s="3">
        <f t="shared" si="10"/>
        <v>0</v>
      </c>
      <c r="L20" s="3">
        <f t="shared" si="11"/>
        <v>0</v>
      </c>
      <c r="M20" s="2">
        <f t="shared" si="0"/>
        <v>3</v>
      </c>
      <c r="N20" s="2">
        <f t="shared" si="1"/>
        <v>5</v>
      </c>
      <c r="O20" s="2">
        <f t="shared" si="2"/>
        <v>5</v>
      </c>
      <c r="P20" s="2">
        <f t="shared" si="3"/>
        <v>5</v>
      </c>
      <c r="Q20" s="4">
        <f t="shared" si="4"/>
        <v>0.13636363636363635</v>
      </c>
      <c r="R20" s="4">
        <f t="shared" si="5"/>
        <v>0.27272727272727271</v>
      </c>
      <c r="S20" s="4">
        <f t="shared" si="6"/>
        <v>9.0909090909090912E-2</v>
      </c>
      <c r="T20" s="4">
        <f t="shared" si="7"/>
        <v>9.0909090909090912E-2</v>
      </c>
      <c r="U20" s="6">
        <f t="shared" si="12"/>
        <v>50</v>
      </c>
      <c r="V20" s="4">
        <f t="shared" si="13"/>
        <v>0.47599999999999998</v>
      </c>
      <c r="W20" s="13" t="s">
        <v>24</v>
      </c>
      <c r="X20" s="13" t="s">
        <v>25</v>
      </c>
    </row>
    <row r="21" spans="1:24" x14ac:dyDescent="0.2">
      <c r="A21" t="s">
        <v>74</v>
      </c>
      <c r="B21" s="8" t="s">
        <v>75</v>
      </c>
      <c r="C21">
        <v>1</v>
      </c>
      <c r="D21" t="s">
        <v>76</v>
      </c>
      <c r="E21">
        <v>62.5</v>
      </c>
      <c r="F21">
        <v>40</v>
      </c>
      <c r="G21">
        <v>41.67</v>
      </c>
      <c r="H21">
        <v>0</v>
      </c>
      <c r="I21" s="3">
        <f t="shared" si="8"/>
        <v>0.95199999999999996</v>
      </c>
      <c r="J21" s="3">
        <f t="shared" si="9"/>
        <v>0.80900000000000005</v>
      </c>
      <c r="K21" s="3">
        <f t="shared" si="10"/>
        <v>0.95199999999999996</v>
      </c>
      <c r="L21" s="3">
        <f t="shared" si="11"/>
        <v>0</v>
      </c>
      <c r="M21" s="2">
        <f t="shared" si="0"/>
        <v>2</v>
      </c>
      <c r="N21" s="2">
        <f t="shared" si="1"/>
        <v>2</v>
      </c>
      <c r="O21" s="2">
        <f t="shared" si="2"/>
        <v>2</v>
      </c>
      <c r="P21" s="2">
        <f t="shared" si="3"/>
        <v>5</v>
      </c>
      <c r="Q21" s="4">
        <f t="shared" si="4"/>
        <v>0</v>
      </c>
      <c r="R21" s="4">
        <f t="shared" si="5"/>
        <v>0</v>
      </c>
      <c r="S21" s="4">
        <f t="shared" si="6"/>
        <v>0</v>
      </c>
      <c r="T21" s="4">
        <f t="shared" si="7"/>
        <v>0</v>
      </c>
      <c r="U21" s="6">
        <f t="shared" si="12"/>
        <v>144.17000000000002</v>
      </c>
      <c r="V21" s="4">
        <f t="shared" si="13"/>
        <v>0.95199999999999996</v>
      </c>
      <c r="W21" s="13" t="s">
        <v>24</v>
      </c>
      <c r="X21" s="13" t="s">
        <v>25</v>
      </c>
    </row>
    <row r="22" spans="1:24" x14ac:dyDescent="0.2">
      <c r="A22" t="s">
        <v>77</v>
      </c>
      <c r="B22" s="8" t="s">
        <v>78</v>
      </c>
      <c r="C22">
        <v>1</v>
      </c>
      <c r="D22" t="s">
        <v>79</v>
      </c>
      <c r="E22">
        <v>12.5</v>
      </c>
      <c r="F22">
        <v>0</v>
      </c>
      <c r="G22">
        <v>0</v>
      </c>
      <c r="H22">
        <v>0</v>
      </c>
      <c r="I22" s="3">
        <f t="shared" si="8"/>
        <v>0</v>
      </c>
      <c r="J22" s="3">
        <f t="shared" si="9"/>
        <v>0</v>
      </c>
      <c r="K22" s="3">
        <f t="shared" si="10"/>
        <v>0</v>
      </c>
      <c r="L22" s="3">
        <f t="shared" si="11"/>
        <v>0</v>
      </c>
      <c r="M22" s="2">
        <f t="shared" si="0"/>
        <v>5</v>
      </c>
      <c r="N22" s="2">
        <f t="shared" si="1"/>
        <v>5</v>
      </c>
      <c r="O22" s="2">
        <f t="shared" si="2"/>
        <v>5</v>
      </c>
      <c r="P22" s="2">
        <f t="shared" si="3"/>
        <v>5</v>
      </c>
      <c r="Q22" s="4">
        <f t="shared" si="4"/>
        <v>0.54545454545454541</v>
      </c>
      <c r="R22" s="4">
        <f t="shared" si="5"/>
        <v>0.27272727272727271</v>
      </c>
      <c r="S22" s="4">
        <f t="shared" si="6"/>
        <v>0.54545454545454541</v>
      </c>
      <c r="T22" s="4">
        <f t="shared" si="7"/>
        <v>9.0909090909090912E-2</v>
      </c>
      <c r="U22" s="6">
        <f t="shared" si="12"/>
        <v>12.5</v>
      </c>
      <c r="V22" s="4">
        <f t="shared" si="13"/>
        <v>0</v>
      </c>
      <c r="W22" s="13" t="s">
        <v>24</v>
      </c>
      <c r="X22" s="13" t="s">
        <v>25</v>
      </c>
    </row>
    <row r="23" spans="1:24" x14ac:dyDescent="0.2">
      <c r="A23" t="s">
        <v>80</v>
      </c>
      <c r="B23" s="8" t="s">
        <v>81</v>
      </c>
      <c r="C23">
        <v>1</v>
      </c>
      <c r="D23" t="s">
        <v>82</v>
      </c>
      <c r="E23">
        <v>12.5</v>
      </c>
      <c r="F23">
        <v>0</v>
      </c>
      <c r="G23">
        <v>0</v>
      </c>
      <c r="H23">
        <v>0</v>
      </c>
      <c r="I23" s="3">
        <f t="shared" si="8"/>
        <v>0</v>
      </c>
      <c r="J23" s="3">
        <f t="shared" si="9"/>
        <v>0</v>
      </c>
      <c r="K23" s="3">
        <f t="shared" si="10"/>
        <v>0</v>
      </c>
      <c r="L23" s="3">
        <f t="shared" si="11"/>
        <v>0</v>
      </c>
      <c r="M23" s="2">
        <f t="shared" si="0"/>
        <v>5</v>
      </c>
      <c r="N23" s="2">
        <f t="shared" si="1"/>
        <v>5</v>
      </c>
      <c r="O23" s="2">
        <f t="shared" si="2"/>
        <v>5</v>
      </c>
      <c r="P23" s="2">
        <f t="shared" si="3"/>
        <v>5</v>
      </c>
      <c r="Q23" s="4">
        <f t="shared" si="4"/>
        <v>0.54545454545454541</v>
      </c>
      <c r="R23" s="4">
        <f t="shared" si="5"/>
        <v>0.27272727272727271</v>
      </c>
      <c r="S23" s="4">
        <f t="shared" si="6"/>
        <v>0.54545454545454541</v>
      </c>
      <c r="T23" s="4">
        <f t="shared" si="7"/>
        <v>9.0909090909090912E-2</v>
      </c>
      <c r="U23" s="6">
        <f t="shared" si="12"/>
        <v>12.5</v>
      </c>
      <c r="V23" s="4">
        <f t="shared" si="13"/>
        <v>0</v>
      </c>
      <c r="W23" s="13" t="s">
        <v>24</v>
      </c>
      <c r="X23" s="13" t="s">
        <v>25</v>
      </c>
    </row>
    <row r="24" spans="1:24" x14ac:dyDescent="0.2">
      <c r="A24" t="s">
        <v>83</v>
      </c>
      <c r="B24" s="8" t="s">
        <v>84</v>
      </c>
      <c r="D24" t="s">
        <v>85</v>
      </c>
      <c r="E24">
        <v>12.5</v>
      </c>
      <c r="F24">
        <v>0</v>
      </c>
      <c r="G24">
        <v>0</v>
      </c>
      <c r="H24">
        <v>0</v>
      </c>
      <c r="I24" s="3">
        <f t="shared" si="8"/>
        <v>0</v>
      </c>
      <c r="J24" s="3">
        <f t="shared" si="9"/>
        <v>0</v>
      </c>
      <c r="K24" s="3">
        <f t="shared" si="10"/>
        <v>0</v>
      </c>
      <c r="L24" s="3">
        <f t="shared" si="11"/>
        <v>0</v>
      </c>
      <c r="M24" s="2">
        <f t="shared" si="0"/>
        <v>5</v>
      </c>
      <c r="N24" s="2">
        <f t="shared" si="1"/>
        <v>5</v>
      </c>
      <c r="O24" s="2">
        <f t="shared" si="2"/>
        <v>5</v>
      </c>
      <c r="P24" s="2">
        <f t="shared" si="3"/>
        <v>5</v>
      </c>
      <c r="Q24" s="4">
        <f t="shared" si="4"/>
        <v>0.54545454545454541</v>
      </c>
      <c r="R24" s="4">
        <f t="shared" si="5"/>
        <v>0.27272727272727271</v>
      </c>
      <c r="S24" s="4">
        <f t="shared" si="6"/>
        <v>0.54545454545454541</v>
      </c>
      <c r="T24" s="4">
        <f t="shared" si="7"/>
        <v>9.0909090909090912E-2</v>
      </c>
      <c r="U24" s="6">
        <f t="shared" si="12"/>
        <v>12.5</v>
      </c>
      <c r="V24" s="4">
        <f t="shared" si="13"/>
        <v>0</v>
      </c>
      <c r="W24" s="13" t="s">
        <v>24</v>
      </c>
      <c r="X24" s="13" t="s">
        <v>25</v>
      </c>
    </row>
    <row r="25" spans="1:24" x14ac:dyDescent="0.2">
      <c r="A25" s="5" t="s">
        <v>86</v>
      </c>
      <c r="B25" s="5"/>
      <c r="C25" s="5"/>
      <c r="D25" s="5"/>
      <c r="E25" s="5">
        <f>AVERAGE(E3:E24)</f>
        <v>32.022727272727273</v>
      </c>
      <c r="F25" s="5">
        <f>AVERAGE(F3:F24)</f>
        <v>12.727272727272727</v>
      </c>
      <c r="G25" s="5">
        <f>AVERAGE(G3:G24)</f>
        <v>17.802272727272726</v>
      </c>
      <c r="H25" s="5">
        <f>AVERAGE(H3:H24)</f>
        <v>0.27272727272727271</v>
      </c>
      <c r="J25" s="1"/>
      <c r="K25" s="1"/>
      <c r="L25" s="1"/>
      <c r="M25" s="2">
        <f t="shared" si="0"/>
        <v>3</v>
      </c>
      <c r="N25" s="2">
        <f t="shared" si="1"/>
        <v>3</v>
      </c>
      <c r="O25" s="2">
        <f t="shared" si="2"/>
        <v>4</v>
      </c>
      <c r="P25" s="2">
        <f t="shared" si="3"/>
        <v>2</v>
      </c>
      <c r="R25" s="1"/>
      <c r="S25" s="1"/>
      <c r="T25" s="1"/>
    </row>
    <row r="26" spans="1:24" x14ac:dyDescent="0.2">
      <c r="A26" s="5" t="s">
        <v>87</v>
      </c>
      <c r="B26" s="5"/>
      <c r="C26" s="5"/>
      <c r="D26" s="5"/>
      <c r="E26" s="5">
        <f>STDEVA(E3:E24)</f>
        <v>19.787849369852768</v>
      </c>
      <c r="F26" s="5">
        <f>STDEVA(F3:F24)</f>
        <v>25.105836578433912</v>
      </c>
      <c r="G26" s="5">
        <f>STDEVA(G3:G24)</f>
        <v>18.055420220827024</v>
      </c>
      <c r="H26" s="5">
        <f>STDEVA(H3:H24)</f>
        <v>0.88273482950474957</v>
      </c>
      <c r="J26" s="1"/>
      <c r="K26" s="1"/>
      <c r="L26" s="1"/>
      <c r="M26" s="2">
        <f t="shared" si="0"/>
        <v>4</v>
      </c>
      <c r="N26" s="2">
        <f t="shared" si="1"/>
        <v>2</v>
      </c>
      <c r="O26" s="2">
        <f t="shared" si="2"/>
        <v>4</v>
      </c>
      <c r="P26" s="2">
        <f t="shared" si="3"/>
        <v>2</v>
      </c>
      <c r="R26" s="1"/>
      <c r="S26" s="1"/>
      <c r="T26" s="1"/>
    </row>
    <row r="28" spans="1:24" x14ac:dyDescent="0.2">
      <c r="E28">
        <f>_xlfn.QUARTILE.INC(E3:E24,1)</f>
        <v>12.5</v>
      </c>
      <c r="F28">
        <f>_xlfn.QUARTILE.INC(F3:F24,1)</f>
        <v>0</v>
      </c>
      <c r="G28">
        <f>_xlfn.QUARTILE.INC(G3:G24,1)</f>
        <v>0</v>
      </c>
      <c r="H28">
        <f>_xlfn.QUARTILE.INC(H3:H24,1)</f>
        <v>0</v>
      </c>
    </row>
    <row r="29" spans="1:24" x14ac:dyDescent="0.2">
      <c r="E29">
        <f>_xlfn.QUARTILE.INC(E3:E24,2)</f>
        <v>31.25</v>
      </c>
      <c r="F29">
        <f>_xlfn.QUARTILE.INC(F3:F24,2)</f>
        <v>0</v>
      </c>
      <c r="G29">
        <f>_xlfn.QUARTILE.INC(G3:G24,2)</f>
        <v>25</v>
      </c>
      <c r="H29">
        <f>_xlfn.QUARTILE.INC(H3:H24,2)</f>
        <v>0</v>
      </c>
    </row>
    <row r="30" spans="1:24" x14ac:dyDescent="0.2">
      <c r="E30">
        <f>_xlfn.QUARTILE.INC(E3:E24,3)</f>
        <v>50</v>
      </c>
      <c r="F30">
        <f>_xlfn.QUARTILE.INC(F3:F24,3)</f>
        <v>15</v>
      </c>
      <c r="G30">
        <f>_xlfn.QUARTILE.INC(G3:G24,3)</f>
        <v>33.33</v>
      </c>
      <c r="H30">
        <f>_xlfn.QUARTILE.INC(H3:H24,3)</f>
        <v>0</v>
      </c>
    </row>
    <row r="31" spans="1:24" x14ac:dyDescent="0.2">
      <c r="E31">
        <f>_xlfn.QUARTILE.INC(E3:E24,4)</f>
        <v>62.5</v>
      </c>
      <c r="F31">
        <f>_xlfn.QUARTILE.INC(F3:F24,4)</f>
        <v>100</v>
      </c>
      <c r="G31">
        <f>_xlfn.QUARTILE.INC(G3:G24,4)</f>
        <v>58.33</v>
      </c>
      <c r="H31">
        <f>_xlfn.QUARTILE.INC(H3:H24,4)</f>
        <v>3</v>
      </c>
    </row>
    <row r="32" spans="1:24" x14ac:dyDescent="0.2">
      <c r="A32" s="13" t="s">
        <v>88</v>
      </c>
      <c r="C32" s="13">
        <v>0</v>
      </c>
      <c r="D32" s="13" t="s">
        <v>89</v>
      </c>
    </row>
  </sheetData>
  <mergeCells count="4">
    <mergeCell ref="I1:L1"/>
    <mergeCell ref="Q1:T1"/>
    <mergeCell ref="W1:W2"/>
    <mergeCell ref="X1:X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Hsiang, Chien-Yi</dc:creator>
  <cp:keywords/>
  <dc:description/>
  <cp:lastModifiedBy>Microsoft Office User</cp:lastModifiedBy>
  <cp:revision/>
  <dcterms:created xsi:type="dcterms:W3CDTF">2015-11-12T15:58:46Z</dcterms:created>
  <dcterms:modified xsi:type="dcterms:W3CDTF">2016-03-02T14:13:16Z</dcterms:modified>
</cp:coreProperties>
</file>