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cuments\Programming\crossref visualization\"/>
    </mc:Choice>
  </mc:AlternateContent>
  <bookViews>
    <workbookView xWindow="0" yWindow="0" windowWidth="23040" windowHeight="9048" xr2:uid="{1DFE8A4B-A816-48FA-96D4-E9F192017D03}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5" i="1"/>
  <c r="P4" i="1"/>
  <c r="P3" i="1"/>
  <c r="Q6" i="1"/>
  <c r="Q5" i="1"/>
  <c r="Q4" i="1"/>
  <c r="Q3" i="1"/>
  <c r="N6" i="1"/>
  <c r="N5" i="1"/>
  <c r="N4" i="1"/>
  <c r="N3" i="1"/>
  <c r="I23" i="1"/>
  <c r="H23" i="1"/>
  <c r="F23" i="1"/>
  <c r="I22" i="1"/>
  <c r="H22" i="1"/>
  <c r="F22" i="1"/>
  <c r="I21" i="1"/>
  <c r="H21" i="1"/>
  <c r="F21" i="1"/>
  <c r="I20" i="1"/>
  <c r="H20" i="1"/>
  <c r="F20" i="1"/>
  <c r="I19" i="1"/>
  <c r="H19" i="1"/>
  <c r="F19" i="1"/>
  <c r="I18" i="1"/>
  <c r="H18" i="1"/>
  <c r="F18" i="1"/>
  <c r="H17" i="1"/>
  <c r="F17" i="1"/>
  <c r="D17" i="1"/>
  <c r="I17" i="1" s="1"/>
  <c r="I16" i="1"/>
  <c r="H16" i="1"/>
  <c r="F16" i="1"/>
  <c r="I15" i="1"/>
  <c r="H15" i="1"/>
  <c r="F15" i="1"/>
  <c r="I14" i="1"/>
  <c r="H14" i="1"/>
  <c r="F14" i="1"/>
  <c r="I13" i="1"/>
  <c r="H13" i="1"/>
  <c r="F13" i="1"/>
  <c r="I12" i="1"/>
  <c r="H12" i="1"/>
  <c r="F12" i="1"/>
  <c r="I11" i="1"/>
  <c r="H11" i="1"/>
  <c r="F11" i="1"/>
  <c r="I10" i="1"/>
  <c r="H10" i="1"/>
  <c r="F10" i="1"/>
  <c r="I9" i="1"/>
  <c r="H9" i="1"/>
  <c r="F9" i="1"/>
  <c r="I8" i="1"/>
  <c r="H8" i="1"/>
  <c r="F8" i="1"/>
  <c r="I7" i="1"/>
  <c r="H7" i="1"/>
  <c r="F7" i="1"/>
  <c r="I6" i="1"/>
  <c r="H6" i="1"/>
  <c r="F6" i="1"/>
  <c r="I5" i="1"/>
  <c r="H5" i="1"/>
  <c r="F5" i="1"/>
  <c r="I4" i="1"/>
  <c r="H4" i="1"/>
  <c r="F4" i="1"/>
  <c r="I3" i="1"/>
  <c r="H3" i="1"/>
  <c r="F3" i="1"/>
  <c r="I2" i="1"/>
  <c r="H2" i="1"/>
  <c r="F2" i="1"/>
</calcChain>
</file>

<file path=xl/sharedStrings.xml><?xml version="1.0" encoding="utf-8"?>
<sst xmlns="http://schemas.openxmlformats.org/spreadsheetml/2006/main" count="66" uniqueCount="30">
  <si>
    <t>Query</t>
  </si>
  <si>
    <t>Total Number of Results</t>
  </si>
  <si>
    <t>Results per page</t>
  </si>
  <si>
    <t>Number of Pages called</t>
  </si>
  <si>
    <t>Database</t>
  </si>
  <si>
    <t>Arxiv</t>
  </si>
  <si>
    <t>Notes</t>
  </si>
  <si>
    <t>Total time spent on query(minutes)</t>
  </si>
  <si>
    <t>Metal Organic Framework</t>
  </si>
  <si>
    <t>Crossref</t>
  </si>
  <si>
    <t>Given that the only major difference in implementation between crossref and arxiv is number of results per page, it may be that the bottleneck is http requests and not code.</t>
  </si>
  <si>
    <t>Probably high estimate due to reduced bandwidth at the time</t>
  </si>
  <si>
    <t>PLOS</t>
  </si>
  <si>
    <t>Time per Result(sec)</t>
  </si>
  <si>
    <t>Lag time per page(sec)</t>
  </si>
  <si>
    <t>Actual time per page(sec)</t>
  </si>
  <si>
    <t>liver</t>
  </si>
  <si>
    <t>Averate Time Per Result</t>
  </si>
  <si>
    <t>Average Time Per Result Weighted by Total Result</t>
  </si>
  <si>
    <t>kidney</t>
  </si>
  <si>
    <t>cancer</t>
  </si>
  <si>
    <t>cell</t>
  </si>
  <si>
    <t>Pubmed</t>
  </si>
  <si>
    <t>algebra</t>
  </si>
  <si>
    <t>light</t>
  </si>
  <si>
    <t>particle</t>
  </si>
  <si>
    <t>Number of Results per page</t>
  </si>
  <si>
    <t>Total hits</t>
  </si>
  <si>
    <t>Error Resulted', successful reload of page</t>
  </si>
  <si>
    <t>cellulose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</si>
</sst>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C43C-77B7-4116-9851-C6128EA612CE}">
  <dimension ref="A1:Q34"/>
  <sheetViews>
    <sheetView tabSelected="1" workbookViewId="0">
      <selection activeCell="M2" sqref="M2:Q6"/>
    </sheetView>
  </sheetViews>
  <sheetFormatPr defaultRowHeight="14.4" x14ac:dyDescent="0.3"/>
  <cols>
    <col min="1" max="1" width="29.88671875" bestFit="1" customWidth="1"/>
    <col min="8" max="8" width="11" customWidth="1"/>
  </cols>
  <sheetData>
    <row r="1" spans="1:17" x14ac:dyDescent="0.3">
      <c r="A1" t="s">
        <v>4</v>
      </c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14</v>
      </c>
      <c r="H1" t="s">
        <v>15</v>
      </c>
      <c r="I1" t="s">
        <v>7</v>
      </c>
      <c r="J1" t="s">
        <v>6</v>
      </c>
    </row>
    <row r="2" spans="1:17" x14ac:dyDescent="0.3">
      <c r="A2" t="s">
        <v>5</v>
      </c>
      <c r="B2" t="s">
        <v>23</v>
      </c>
      <c r="C2">
        <v>115722</v>
      </c>
      <c r="D2">
        <v>1.8499201873960199E-2</v>
      </c>
      <c r="E2">
        <v>100</v>
      </c>
      <c r="F2">
        <f>ROUNDUP(C2/E2,0)</f>
        <v>1158</v>
      </c>
      <c r="G2">
        <v>0.75</v>
      </c>
      <c r="H2">
        <f>(E2*D2)-G2</f>
        <v>1.0999201873960198</v>
      </c>
      <c r="I2">
        <f>(D2*C2)/60</f>
        <v>35.679410654307034</v>
      </c>
      <c r="M2" t="s">
        <v>4</v>
      </c>
      <c r="N2" t="s">
        <v>17</v>
      </c>
      <c r="O2" t="s">
        <v>26</v>
      </c>
      <c r="P2" t="s">
        <v>18</v>
      </c>
      <c r="Q2" t="s">
        <v>27</v>
      </c>
    </row>
    <row r="3" spans="1:17" x14ac:dyDescent="0.3">
      <c r="A3" t="s">
        <v>5</v>
      </c>
      <c r="B3" t="s">
        <v>24</v>
      </c>
      <c r="C3">
        <v>76388</v>
      </c>
      <c r="D3">
        <v>2.1389739445053301E-2</v>
      </c>
      <c r="E3">
        <v>100</v>
      </c>
      <c r="F3">
        <f>ROUNDUP(C3/E3,0)</f>
        <v>764</v>
      </c>
      <c r="G3">
        <v>0.75</v>
      </c>
      <c r="H3">
        <f>(E3*D3)-G3</f>
        <v>1.38897394450533</v>
      </c>
      <c r="I3">
        <f>(D3*C3)/60</f>
        <v>27.231990278812194</v>
      </c>
      <c r="M3" t="s">
        <v>5</v>
      </c>
      <c r="N3">
        <f>AVERAGE(D2:D5)</f>
        <v>1.9733589166079799E-2</v>
      </c>
      <c r="O3">
        <v>100</v>
      </c>
      <c r="P3">
        <f>SUMPRODUCT(C2:C9,D2:D9)/Q3</f>
        <v>6.1492265156477315E-2</v>
      </c>
      <c r="Q3">
        <f>SUM(C2:C5)</f>
        <v>342072</v>
      </c>
    </row>
    <row r="4" spans="1:17" x14ac:dyDescent="0.3">
      <c r="A4" t="s">
        <v>5</v>
      </c>
      <c r="B4" t="s">
        <v>8</v>
      </c>
      <c r="C4">
        <v>44264</v>
      </c>
      <c r="D4">
        <v>2.0959122469107399E-2</v>
      </c>
      <c r="E4">
        <v>100</v>
      </c>
      <c r="F4">
        <f>ROUNDUP(C4/E4,0)</f>
        <v>443</v>
      </c>
      <c r="G4">
        <v>0.75</v>
      </c>
      <c r="H4">
        <f>(E4*D4)-G4</f>
        <v>1.3459122469107401</v>
      </c>
      <c r="I4">
        <f>(D4*C4)/60</f>
        <v>15.462243282876164</v>
      </c>
      <c r="M4" t="s">
        <v>9</v>
      </c>
      <c r="N4">
        <f>AVERAGE(D6:D9)</f>
        <v>8.8771120395204038E-3</v>
      </c>
      <c r="O4">
        <v>1000</v>
      </c>
      <c r="P4">
        <f>SUMPRODUCT(C6:C9,D6:D9)/Q4</f>
        <v>1.0191191386953328E-2</v>
      </c>
      <c r="Q4">
        <f>SUM(C6:C9)</f>
        <v>1415014</v>
      </c>
    </row>
    <row r="5" spans="1:17" x14ac:dyDescent="0.3">
      <c r="A5" t="s">
        <v>5</v>
      </c>
      <c r="B5" t="s">
        <v>25</v>
      </c>
      <c r="C5">
        <v>105698</v>
      </c>
      <c r="D5">
        <v>1.8086292876198298E-2</v>
      </c>
      <c r="E5">
        <v>100</v>
      </c>
      <c r="F5">
        <f>ROUNDUP(C5/E5,0)</f>
        <v>1057</v>
      </c>
      <c r="G5">
        <v>0.75</v>
      </c>
      <c r="H5">
        <f>(E5*D5)-G5</f>
        <v>1.0586292876198298</v>
      </c>
      <c r="I5">
        <f>(D5*C5)/60</f>
        <v>31.86141640714013</v>
      </c>
      <c r="M5" t="s">
        <v>12</v>
      </c>
      <c r="N5">
        <f>AVERAGE(D10:D16)</f>
        <v>0.25871913736848173</v>
      </c>
      <c r="O5">
        <v>100</v>
      </c>
      <c r="P5">
        <f>SUMPRODUCT(C10:C16,D10:D16)/Q5</f>
        <v>0.11230875374501309</v>
      </c>
      <c r="Q5">
        <f>SUM(C10:C16)</f>
        <v>40952</v>
      </c>
    </row>
    <row r="6" spans="1:17" x14ac:dyDescent="0.3">
      <c r="A6" t="s">
        <v>9</v>
      </c>
      <c r="B6" t="s">
        <v>23</v>
      </c>
      <c r="C6">
        <v>32761</v>
      </c>
      <c r="D6">
        <v>6.9582660489087402E-3</v>
      </c>
      <c r="E6">
        <v>1000</v>
      </c>
      <c r="F6">
        <f>ROUNDUP(C6/E6,0)</f>
        <v>33</v>
      </c>
      <c r="G6">
        <v>0.75</v>
      </c>
      <c r="H6">
        <f>(E6*D6)-G6</f>
        <v>6.2082660489087402</v>
      </c>
      <c r="I6">
        <f>(D6*C6)/60</f>
        <v>3.7993292338049875</v>
      </c>
      <c r="M6" t="s">
        <v>22</v>
      </c>
      <c r="N6">
        <f>AVERAGE(D17:D23)</f>
        <v>1.5072672449594446E-2</v>
      </c>
      <c r="O6">
        <v>250</v>
      </c>
      <c r="P6">
        <f>SUMPRODUCT(C17:C23,D17:D23)/Q6</f>
        <v>1.6021695101141563E-2</v>
      </c>
      <c r="Q6">
        <f>SUM(C17:C23)</f>
        <v>1392669</v>
      </c>
    </row>
    <row r="7" spans="1:17" x14ac:dyDescent="0.3">
      <c r="A7" t="s">
        <v>9</v>
      </c>
      <c r="B7" t="s">
        <v>24</v>
      </c>
      <c r="C7">
        <v>348011</v>
      </c>
      <c r="D7">
        <v>7.4291935167582904E-3</v>
      </c>
      <c r="E7">
        <v>1000</v>
      </c>
      <c r="F7">
        <f>ROUNDUP(C7/E7,0)</f>
        <v>349</v>
      </c>
      <c r="G7">
        <v>0.75</v>
      </c>
      <c r="H7">
        <f>(E7*D7)-G7</f>
        <v>6.6791935167582901</v>
      </c>
      <c r="I7">
        <f>(D7*C7)/60</f>
        <v>43.090684416009488</v>
      </c>
    </row>
    <row r="8" spans="1:17" x14ac:dyDescent="0.3">
      <c r="A8" t="s">
        <v>9</v>
      </c>
      <c r="B8" t="s">
        <v>8</v>
      </c>
      <c r="C8">
        <v>857367</v>
      </c>
      <c r="D8">
        <v>1.15673700983203E-2</v>
      </c>
      <c r="E8">
        <v>1000</v>
      </c>
      <c r="F8">
        <f>ROUNDUP(C8/E8,0)</f>
        <v>858</v>
      </c>
      <c r="G8">
        <v>0.75</v>
      </c>
      <c r="H8">
        <f>(E8*D8)-G8</f>
        <v>10.8173700983203</v>
      </c>
      <c r="I8">
        <f>(D8*C8)/60</f>
        <v>165.29135665144301</v>
      </c>
      <c r="J8" t="s">
        <v>11</v>
      </c>
    </row>
    <row r="9" spans="1:17" x14ac:dyDescent="0.3">
      <c r="A9" t="s">
        <v>9</v>
      </c>
      <c r="B9" t="s">
        <v>25</v>
      </c>
      <c r="C9">
        <v>176875</v>
      </c>
      <c r="D9">
        <v>9.5536184940942896E-3</v>
      </c>
      <c r="E9">
        <v>1000</v>
      </c>
      <c r="F9">
        <f>ROUNDUP(C9/E9,0)</f>
        <v>177</v>
      </c>
      <c r="G9">
        <v>0.75</v>
      </c>
      <c r="H9">
        <f>(E9*D9)-G9</f>
        <v>8.8036184940942892</v>
      </c>
      <c r="I9">
        <f>(D9*C9)/60</f>
        <v>28.163271185715459</v>
      </c>
    </row>
    <row r="10" spans="1:17" ht="14.4" customHeight="1" x14ac:dyDescent="0.3">
      <c r="A10" t="s">
        <v>12</v>
      </c>
      <c r="B10" t="s">
        <v>23</v>
      </c>
      <c r="C10">
        <v>10</v>
      </c>
      <c r="D10">
        <v>1.0889297180634401</v>
      </c>
      <c r="E10">
        <v>100</v>
      </c>
      <c r="F10">
        <f>ROUNDUP(C10/E10,0)</f>
        <v>1</v>
      </c>
      <c r="G10">
        <v>10</v>
      </c>
      <c r="H10">
        <f>(E10*D10)-G10</f>
        <v>98.892971806344008</v>
      </c>
      <c r="I10">
        <f>(D10*C10)/60</f>
        <v>0.18148828634390668</v>
      </c>
    </row>
    <row r="11" spans="1:17" x14ac:dyDescent="0.3">
      <c r="A11" t="s">
        <v>12</v>
      </c>
      <c r="B11" t="s">
        <v>24</v>
      </c>
      <c r="C11">
        <v>857</v>
      </c>
      <c r="D11">
        <v>0.12303146800180299</v>
      </c>
      <c r="E11">
        <v>100</v>
      </c>
      <c r="F11">
        <f>ROUNDUP(C11/E11,0)</f>
        <v>9</v>
      </c>
      <c r="G11">
        <v>10</v>
      </c>
      <c r="H11">
        <f>(E11*D11)-G11</f>
        <v>2.3031468001802988</v>
      </c>
      <c r="I11">
        <f>(D11*C11)/60</f>
        <v>1.7572994679590861</v>
      </c>
    </row>
    <row r="12" spans="1:17" x14ac:dyDescent="0.3">
      <c r="A12" t="s">
        <v>12</v>
      </c>
      <c r="B12" t="s">
        <v>25</v>
      </c>
      <c r="C12">
        <v>504</v>
      </c>
      <c r="D12">
        <v>0.13551054562482101</v>
      </c>
      <c r="E12">
        <v>100</v>
      </c>
      <c r="F12">
        <f>ROUNDUP(C12/E12,0)</f>
        <v>6</v>
      </c>
      <c r="G12">
        <v>10</v>
      </c>
      <c r="H12">
        <f>(E12*D12)-G12</f>
        <v>3.5510545624821006</v>
      </c>
      <c r="I12">
        <f>(D12*C12)/60</f>
        <v>1.1382885832484964</v>
      </c>
    </row>
    <row r="13" spans="1:17" x14ac:dyDescent="0.3">
      <c r="A13" t="s">
        <v>12</v>
      </c>
      <c r="B13" t="s">
        <v>16</v>
      </c>
      <c r="C13">
        <v>2010</v>
      </c>
      <c r="D13">
        <v>0.119911452334788</v>
      </c>
      <c r="E13">
        <v>100</v>
      </c>
      <c r="F13">
        <f>ROUNDUP(C13/E13,0)</f>
        <v>21</v>
      </c>
      <c r="G13">
        <v>10</v>
      </c>
      <c r="H13">
        <f>(E13*D13)-G13</f>
        <v>1.9911452334788002</v>
      </c>
      <c r="I13">
        <f>(D13*C13)/60</f>
        <v>4.0170336532153978</v>
      </c>
    </row>
    <row r="14" spans="1:17" x14ac:dyDescent="0.3">
      <c r="A14" t="s">
        <v>12</v>
      </c>
      <c r="B14" t="s">
        <v>19</v>
      </c>
      <c r="C14">
        <v>1217</v>
      </c>
      <c r="D14">
        <v>0.121115882390166</v>
      </c>
      <c r="E14">
        <v>100</v>
      </c>
      <c r="F14">
        <f>ROUNDUP(C14/E14,0)</f>
        <v>13</v>
      </c>
      <c r="G14">
        <v>10</v>
      </c>
      <c r="H14">
        <f>(E14*D14)-G14</f>
        <v>2.1115882390165996</v>
      </c>
      <c r="I14">
        <f>(D14*C14)/60</f>
        <v>2.4566338144805338</v>
      </c>
    </row>
    <row r="15" spans="1:17" x14ac:dyDescent="0.3">
      <c r="A15" t="s">
        <v>12</v>
      </c>
      <c r="B15" t="s">
        <v>20</v>
      </c>
      <c r="C15">
        <v>9910</v>
      </c>
      <c r="D15">
        <v>0.112404095359577</v>
      </c>
      <c r="E15">
        <v>100</v>
      </c>
      <c r="F15">
        <f>ROUNDUP(C15/E15,0)</f>
        <v>100</v>
      </c>
      <c r="G15">
        <v>10</v>
      </c>
      <c r="H15">
        <f>(E15*D15)-G15</f>
        <v>1.240409535957701</v>
      </c>
      <c r="I15">
        <f>(D15*C15)/60</f>
        <v>18.56540975022347</v>
      </c>
    </row>
    <row r="16" spans="1:17" x14ac:dyDescent="0.3">
      <c r="A16" t="s">
        <v>12</v>
      </c>
      <c r="B16" t="s">
        <v>21</v>
      </c>
      <c r="C16">
        <v>26444</v>
      </c>
      <c r="D16">
        <v>0.110130799804777</v>
      </c>
      <c r="E16">
        <v>100</v>
      </c>
      <c r="F16">
        <f>ROUNDUP(C16/E16,0)</f>
        <v>265</v>
      </c>
      <c r="G16">
        <v>10</v>
      </c>
      <c r="H16">
        <f>(E16*D16)-G16</f>
        <v>1.0130799804777002</v>
      </c>
      <c r="I16">
        <f>(D16*C16)/60</f>
        <v>48.538314500625383</v>
      </c>
    </row>
    <row r="17" spans="1:17" x14ac:dyDescent="0.3">
      <c r="A17" t="s">
        <v>22</v>
      </c>
      <c r="B17" t="s">
        <v>23</v>
      </c>
      <c r="C17">
        <v>363</v>
      </c>
      <c r="D17">
        <f>4.11483196902554/363</f>
        <v>1.1335625259023527E-2</v>
      </c>
      <c r="E17">
        <v>250</v>
      </c>
      <c r="F17">
        <f>ROUNDUP(C17/E17,0)</f>
        <v>2</v>
      </c>
      <c r="G17">
        <v>0.75</v>
      </c>
      <c r="H17">
        <f>(E17*D17)-G17</f>
        <v>2.0839063147558816</v>
      </c>
      <c r="I17">
        <f>(D17*C17)/60</f>
        <v>6.8580532817092338E-2</v>
      </c>
    </row>
    <row r="18" spans="1:17" x14ac:dyDescent="0.3">
      <c r="A18" t="s">
        <v>22</v>
      </c>
      <c r="B18" t="s">
        <v>24</v>
      </c>
      <c r="C18">
        <v>106318</v>
      </c>
      <c r="D18">
        <v>1.5574870386410601E-2</v>
      </c>
      <c r="E18">
        <v>250</v>
      </c>
      <c r="F18">
        <f>ROUNDUP(C18/E18,0)</f>
        <v>426</v>
      </c>
      <c r="G18">
        <v>0.75</v>
      </c>
      <c r="H18">
        <f>(E18*D18)-G18</f>
        <v>3.14371759660265</v>
      </c>
      <c r="I18">
        <f>(D18*C18)/60</f>
        <v>27.59815116237337</v>
      </c>
    </row>
    <row r="19" spans="1:17" x14ac:dyDescent="0.3">
      <c r="A19" t="s">
        <v>22</v>
      </c>
      <c r="B19" t="s">
        <v>25</v>
      </c>
      <c r="C19">
        <v>24722</v>
      </c>
      <c r="D19">
        <v>1.6813340436787099E-2</v>
      </c>
      <c r="E19">
        <v>250</v>
      </c>
      <c r="F19">
        <f>ROUNDUP(C19/E19,0)</f>
        <v>99</v>
      </c>
      <c r="G19">
        <v>0.75</v>
      </c>
      <c r="H19">
        <f>(E19*D19)-G19</f>
        <v>3.4533351091967743</v>
      </c>
      <c r="I19">
        <f>(D19*C19)/60</f>
        <v>6.9276567046375108</v>
      </c>
    </row>
    <row r="20" spans="1:17" x14ac:dyDescent="0.3">
      <c r="A20" t="s">
        <v>22</v>
      </c>
      <c r="B20" t="s">
        <v>16</v>
      </c>
      <c r="C20">
        <v>301918</v>
      </c>
      <c r="D20">
        <v>1.5998590361672199E-2</v>
      </c>
      <c r="E20">
        <v>250</v>
      </c>
      <c r="F20">
        <f>ROUNDUP(C20/E20,0)</f>
        <v>1208</v>
      </c>
      <c r="G20">
        <v>0.75</v>
      </c>
      <c r="H20">
        <f>(E20*D20)-G20</f>
        <v>3.24964759041805</v>
      </c>
      <c r="I20">
        <f>(D20*C20)/60</f>
        <v>80.504373413589107</v>
      </c>
    </row>
    <row r="21" spans="1:17" x14ac:dyDescent="0.3">
      <c r="A21" t="s">
        <v>22</v>
      </c>
      <c r="B21" t="s">
        <v>19</v>
      </c>
      <c r="C21">
        <v>137213</v>
      </c>
      <c r="D21">
        <v>1.5537003951353099E-2</v>
      </c>
      <c r="E21">
        <v>250</v>
      </c>
      <c r="F21">
        <f>ROUNDUP(C21/E21,0)</f>
        <v>549</v>
      </c>
      <c r="G21">
        <v>0.75</v>
      </c>
      <c r="H21">
        <f>(E21*D21)-G21</f>
        <v>3.1342509878382749</v>
      </c>
      <c r="I21">
        <f>(D21*C21)/60</f>
        <v>35.531315386283545</v>
      </c>
    </row>
    <row r="22" spans="1:17" x14ac:dyDescent="0.3">
      <c r="A22" t="s">
        <v>22</v>
      </c>
      <c r="B22" t="s">
        <v>20</v>
      </c>
      <c r="C22">
        <v>809149</v>
      </c>
      <c r="D22">
        <v>1.6180476051925699E-2</v>
      </c>
      <c r="E22">
        <v>250</v>
      </c>
      <c r="F22">
        <f>ROUNDUP(C22/E22,0)</f>
        <v>3237</v>
      </c>
      <c r="G22">
        <v>0.75</v>
      </c>
      <c r="H22">
        <f>(E22*D22)-G22</f>
        <v>3.2951190129814245</v>
      </c>
      <c r="I22">
        <f>(D22*C22)/60</f>
        <v>218.20693361566046</v>
      </c>
      <c r="J22" s="1" t="s">
        <v>28</v>
      </c>
    </row>
    <row r="23" spans="1:17" x14ac:dyDescent="0.3">
      <c r="A23" t="s">
        <v>22</v>
      </c>
      <c r="B23" t="s">
        <v>29</v>
      </c>
      <c r="C23">
        <v>12986</v>
      </c>
      <c r="D23">
        <v>1.40688006999889E-2</v>
      </c>
      <c r="E23">
        <v>250</v>
      </c>
      <c r="F23">
        <f>ROUNDUP(C23/E23,0)</f>
        <v>52</v>
      </c>
      <c r="G23">
        <v>0.75</v>
      </c>
      <c r="H23">
        <f>(E23*D23)-G23</f>
        <v>2.767200174997225</v>
      </c>
      <c r="I23">
        <f>(D23*C23)/60</f>
        <v>3.0449574315009311</v>
      </c>
    </row>
    <row r="29" spans="1:17" x14ac:dyDescent="0.3">
      <c r="M29" s="2" t="s">
        <v>10</v>
      </c>
      <c r="N29" s="2"/>
      <c r="O29" s="2"/>
      <c r="P29" s="2"/>
      <c r="Q29" s="2"/>
    </row>
    <row r="30" spans="1:17" x14ac:dyDescent="0.3">
      <c r="M30" s="2"/>
      <c r="N30" s="2"/>
      <c r="O30" s="2"/>
      <c r="P30" s="2"/>
      <c r="Q30" s="2"/>
    </row>
    <row r="31" spans="1:17" x14ac:dyDescent="0.3">
      <c r="M31" s="2"/>
      <c r="N31" s="2"/>
      <c r="O31" s="2"/>
      <c r="P31" s="2"/>
      <c r="Q31" s="2"/>
    </row>
    <row r="32" spans="1:17" x14ac:dyDescent="0.3">
      <c r="M32" s="2"/>
      <c r="N32" s="2"/>
      <c r="O32" s="2"/>
      <c r="P32" s="2"/>
      <c r="Q32" s="2"/>
    </row>
    <row r="33" spans="13:17" x14ac:dyDescent="0.3">
      <c r="M33" s="2"/>
      <c r="N33" s="2"/>
      <c r="O33" s="2"/>
      <c r="P33" s="2"/>
      <c r="Q33" s="2"/>
    </row>
    <row r="34" spans="13:17" x14ac:dyDescent="0.3">
      <c r="M34" s="2"/>
      <c r="N34" s="2"/>
      <c r="O34" s="2"/>
      <c r="P34" s="2"/>
      <c r="Q34" s="2"/>
    </row>
  </sheetData>
  <mergeCells count="1">
    <mergeCell ref="M29:Q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Yang</dc:creator>
  <cp:lastModifiedBy>Charles Yang</cp:lastModifiedBy>
  <dcterms:created xsi:type="dcterms:W3CDTF">2017-12-21T18:45:53Z</dcterms:created>
  <dcterms:modified xsi:type="dcterms:W3CDTF">2018-01-06T19:57:44Z</dcterms:modified>
</cp:coreProperties>
</file>