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Mon Drive\EXTRANET_STREAMLIT\"/>
    </mc:Choice>
  </mc:AlternateContent>
  <xr:revisionPtr revIDLastSave="0" documentId="13_ncr:1_{44404BDD-DE9A-4260-A2B9-AAE4F95D7397}" xr6:coauthVersionLast="47" xr6:coauthVersionMax="47" xr10:uidLastSave="{00000000-0000-0000-0000-000000000000}"/>
  <bookViews>
    <workbookView xWindow="-110" yWindow="-110" windowWidth="19420" windowHeight="10300" xr2:uid="{3F483986-7BA6-4FF7-B470-E8BBB7CD17B6}"/>
  </bookViews>
  <sheets>
    <sheet name="Feuil1" sheetId="1" r:id="rId1"/>
  </sheets>
  <definedNames>
    <definedName name="_xlnm._FilterDatabase" localSheetId="0" hidden="1">Feuil1!$A$1:$I$49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I2" i="1" s="1"/>
  <c r="J2" i="1"/>
  <c r="K2" i="1"/>
  <c r="L2" i="1"/>
  <c r="E44" i="1"/>
  <c r="I44" i="1" s="1"/>
  <c r="E43" i="1"/>
  <c r="I43" i="1" s="1"/>
  <c r="E42" i="1"/>
  <c r="I42" i="1" s="1"/>
  <c r="E41" i="1"/>
  <c r="I41" i="1" s="1"/>
  <c r="J41" i="1"/>
  <c r="J42" i="1"/>
  <c r="J43" i="1"/>
  <c r="J44" i="1"/>
  <c r="K41" i="1"/>
  <c r="K42" i="1"/>
  <c r="K43" i="1"/>
  <c r="K44" i="1"/>
  <c r="L41" i="1"/>
  <c r="L42" i="1"/>
  <c r="L43" i="1"/>
  <c r="L44" i="1"/>
  <c r="E48" i="1"/>
  <c r="I48" i="1" s="1"/>
  <c r="E47" i="1"/>
  <c r="I47" i="1" s="1"/>
  <c r="E46" i="1"/>
  <c r="I46" i="1" s="1"/>
  <c r="J46" i="1"/>
  <c r="J47" i="1"/>
  <c r="J48" i="1"/>
  <c r="K46" i="1"/>
  <c r="K47" i="1"/>
  <c r="K48" i="1"/>
  <c r="L46" i="1"/>
  <c r="L47" i="1"/>
  <c r="L48" i="1"/>
  <c r="E45" i="1"/>
  <c r="I45" i="1" s="1"/>
  <c r="J45" i="1"/>
  <c r="K45" i="1"/>
  <c r="L45" i="1"/>
  <c r="E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D23" i="1"/>
  <c r="I23" i="1"/>
  <c r="J23" i="1"/>
  <c r="E22" i="1"/>
  <c r="I22" i="1" s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D14" i="1"/>
  <c r="D16" i="1"/>
  <c r="D17" i="1"/>
  <c r="D18" i="1"/>
  <c r="D19" i="1"/>
  <c r="D20" i="1"/>
  <c r="D13" i="1"/>
  <c r="D12" i="1"/>
  <c r="D11" i="1"/>
  <c r="I29" i="1"/>
  <c r="I3" i="1"/>
  <c r="I4" i="1"/>
  <c r="I5" i="1"/>
  <c r="I6" i="1"/>
  <c r="I7" i="1"/>
  <c r="I8" i="1"/>
  <c r="I9" i="1"/>
  <c r="I10" i="1"/>
  <c r="I11" i="1"/>
  <c r="I12" i="1"/>
  <c r="D6" i="1"/>
  <c r="D3" i="1"/>
  <c r="D4" i="1"/>
  <c r="D29" i="1"/>
  <c r="C49" i="1"/>
  <c r="I16" i="1"/>
  <c r="I17" i="1"/>
  <c r="I18" i="1"/>
  <c r="I19" i="1"/>
  <c r="I20" i="1"/>
  <c r="E24" i="1"/>
  <c r="E40" i="1"/>
  <c r="I40" i="1" s="1"/>
  <c r="E39" i="1"/>
  <c r="I39" i="1" s="1"/>
  <c r="E38" i="1"/>
  <c r="I38" i="1" s="1"/>
  <c r="E37" i="1"/>
  <c r="I37" i="1" s="1"/>
  <c r="E36" i="1"/>
  <c r="I36" i="1" s="1"/>
  <c r="E35" i="1"/>
  <c r="I35" i="1" s="1"/>
  <c r="E34" i="1"/>
  <c r="I34" i="1" s="1"/>
  <c r="E33" i="1"/>
  <c r="I33" i="1" s="1"/>
  <c r="E32" i="1"/>
  <c r="I32" i="1" s="1"/>
  <c r="E31" i="1"/>
  <c r="I31" i="1" s="1"/>
  <c r="E30" i="1"/>
  <c r="I30" i="1" s="1"/>
  <c r="E28" i="1"/>
  <c r="I28" i="1" s="1"/>
  <c r="E27" i="1"/>
  <c r="I27" i="1" s="1"/>
  <c r="E26" i="1"/>
  <c r="I26" i="1" s="1"/>
  <c r="E25" i="1"/>
  <c r="I25" i="1" s="1"/>
  <c r="I24" i="1"/>
  <c r="D5" i="1"/>
  <c r="D7" i="1"/>
  <c r="D9" i="1"/>
  <c r="D10" i="1"/>
  <c r="D8" i="1"/>
  <c r="I13" i="1"/>
  <c r="I14" i="1"/>
  <c r="I15" i="1"/>
  <c r="I21" i="1"/>
  <c r="D21" i="1"/>
  <c r="E49" i="1" l="1"/>
  <c r="I49" i="1" s="1"/>
  <c r="D49" i="1"/>
  <c r="J49" i="1"/>
</calcChain>
</file>

<file path=xl/sharedStrings.xml><?xml version="1.0" encoding="utf-8"?>
<sst xmlns="http://schemas.openxmlformats.org/spreadsheetml/2006/main" count="107" uniqueCount="61">
  <si>
    <t>nom_client</t>
  </si>
  <si>
    <t>date_arrivee</t>
  </si>
  <si>
    <t>date_depart</t>
  </si>
  <si>
    <t>plateforme</t>
  </si>
  <si>
    <t>telephone</t>
  </si>
  <si>
    <t>prix_brut</t>
  </si>
  <si>
    <t>prix_net</t>
  </si>
  <si>
    <t>charges</t>
  </si>
  <si>
    <t>%</t>
  </si>
  <si>
    <t>Booking</t>
  </si>
  <si>
    <t>TIRA RIX</t>
  </si>
  <si>
    <t>Caroline Cavitte</t>
  </si>
  <si>
    <t>Martens leon</t>
  </si>
  <si>
    <t>Louann Menard</t>
  </si>
  <si>
    <t>Costabile Alessio</t>
  </si>
  <si>
    <t>Mika Thielen</t>
  </si>
  <si>
    <t>Maria Belen Anaya</t>
  </si>
  <si>
    <t>Lorens ter Hedde</t>
  </si>
  <si>
    <t>Dario Ottobretti</t>
  </si>
  <si>
    <t>Mateusz Lipkowski</t>
  </si>
  <si>
    <t>Mauro Hugo Peruzzi</t>
  </si>
  <si>
    <t>gauthier charroin</t>
  </si>
  <si>
    <t>Andrey Averyanov</t>
  </si>
  <si>
    <t>Timothy Hoffman</t>
  </si>
  <si>
    <t>Enzo Potherat</t>
  </si>
  <si>
    <t>Guillaume ETANDIN</t>
  </si>
  <si>
    <t>Ray Teguh</t>
  </si>
  <si>
    <t>Airbnb</t>
  </si>
  <si>
    <t>Olivier Condesso</t>
  </si>
  <si>
    <t>joseph parrella</t>
  </si>
  <si>
    <t>Gracia Ballesteros</t>
  </si>
  <si>
    <t>chiara fontana</t>
  </si>
  <si>
    <t>algis smaliukas</t>
  </si>
  <si>
    <t>Reguera, Michael</t>
  </si>
  <si>
    <t>Juliette Prins</t>
  </si>
  <si>
    <t>Denisa Lazarova Molnarova</t>
  </si>
  <si>
    <t>Domenic Boscariol</t>
  </si>
  <si>
    <t>Aimee Packman</t>
  </si>
  <si>
    <t>Xue Wang</t>
  </si>
  <si>
    <t>Samet Pishleski</t>
  </si>
  <si>
    <t>Christian Kohlberg</t>
  </si>
  <si>
    <t>Wendy Agema</t>
  </si>
  <si>
    <t>maxime prodromidès</t>
  </si>
  <si>
    <t>Amelia Eaton</t>
  </si>
  <si>
    <t>Corinna Berndt</t>
  </si>
  <si>
    <t>Eric BOS</t>
  </si>
  <si>
    <t>TOTAL</t>
  </si>
  <si>
    <t>nuitees</t>
  </si>
  <si>
    <t>Dorothrr SAMSON</t>
  </si>
  <si>
    <t>RED Swan</t>
  </si>
  <si>
    <t>annee</t>
  </si>
  <si>
    <t>mois</t>
  </si>
  <si>
    <t>Evie Ward</t>
  </si>
  <si>
    <t>Lilly Luong</t>
  </si>
  <si>
    <t>Monica Eng</t>
  </si>
  <si>
    <t>KarstenPopp</t>
  </si>
  <si>
    <t>LillyLuong</t>
  </si>
  <si>
    <t>MonicaEng</t>
  </si>
  <si>
    <t>Karsten Popp</t>
  </si>
  <si>
    <t>Guillaume Etandin</t>
  </si>
  <si>
    <t>Arnaud Tinhe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</si>
</sst>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yyyy\-mm\-dd"/>
    <numFmt numFmtId="165" formatCode="\+############"/>
    <numFmt numFmtId="166" formatCode="#,##0.00\ &quot;€&quot;"/>
    <numFmt numFmtId="167" formatCode="yyyy"/>
    <numFmt numFmtId="168" formatCode="mm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3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/>
    <xf numFmtId="166" fontId="1" fillId="0" borderId="0" xfId="1" applyNumberFormat="1" applyFont="1" applyAlignment="1">
      <alignment horizontal="center" vertical="center" wrapText="1"/>
    </xf>
    <xf numFmtId="166" fontId="0" fillId="0" borderId="0" xfId="1" applyNumberFormat="1" applyFont="1" applyAlignment="1">
      <alignment horizontal="center" vertical="center" wrapText="1"/>
    </xf>
    <xf numFmtId="166" fontId="0" fillId="0" borderId="0" xfId="1" applyNumberFormat="1" applyFont="1"/>
    <xf numFmtId="166" fontId="1" fillId="0" borderId="1" xfId="1" applyNumberFormat="1" applyFont="1" applyBorder="1"/>
    <xf numFmtId="166" fontId="1" fillId="0" borderId="0" xfId="0" applyNumberFormat="1" applyFont="1" applyAlignment="1">
      <alignment horizontal="center" vertical="center" wrapText="1"/>
    </xf>
    <xf numFmtId="166" fontId="0" fillId="0" borderId="0" xfId="0" applyNumberFormat="1"/>
    <xf numFmtId="167" fontId="1" fillId="0" borderId="0" xfId="0" applyNumberFormat="1" applyFont="1" applyAlignment="1">
      <alignment horizontal="center" vertical="center" wrapText="1"/>
    </xf>
    <xf numFmtId="167" fontId="0" fillId="0" borderId="0" xfId="0" applyNumberFormat="1"/>
    <xf numFmtId="167" fontId="1" fillId="0" borderId="0" xfId="0" applyNumberFormat="1" applyFont="1"/>
    <xf numFmtId="168" fontId="0" fillId="0" borderId="0" xfId="0" applyNumberFormat="1"/>
    <xf numFmtId="168" fontId="1" fillId="0" borderId="0" xfId="0" applyNumberFormat="1" applyFont="1" applyAlignment="1">
      <alignment horizontal="center" vertical="center" wrapText="1"/>
    </xf>
    <xf numFmtId="168" fontId="1" fillId="0" borderId="0" xfId="0" applyNumberFormat="1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6" fontId="2" fillId="0" borderId="0" xfId="1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0" fontId="0" fillId="0" borderId="0" xfId="0" applyFont="1"/>
    <xf numFmtId="166" fontId="0" fillId="0" borderId="0" xfId="1" applyNumberFormat="1" applyFont="1" applyAlignment="1">
      <alignment horizontal="right" vertical="center" wrapText="1"/>
    </xf>
    <xf numFmtId="166" fontId="0" fillId="0" borderId="0" xfId="1" applyNumberFormat="1" applyFont="1" applyAlignment="1">
      <alignment horizontal="right"/>
    </xf>
  </cellXfs>
  <cellStyles count="2">
    <cellStyle name="Monétaire" xfId="1" builtinId="4"/>
    <cellStyle name="Normal" xfId="0" builtinId="0"/>
  </cellStyles>
  <dxfs count="12">
    <dxf>
      <numFmt numFmtId="168" formatCode="mm"/>
    </dxf>
    <dxf>
      <numFmt numFmtId="167" formatCode="yyyy"/>
    </dxf>
    <dxf>
      <numFmt numFmtId="0" formatCode="General"/>
    </dxf>
    <dxf>
      <numFmt numFmtId="2" formatCode="0.00"/>
    </dxf>
    <dxf>
      <numFmt numFmtId="165" formatCode="\+############"/>
    </dxf>
    <dxf>
      <numFmt numFmtId="164" formatCode="yyyy\-mm\-dd"/>
    </dxf>
    <dxf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#,##0.00\ &quot;€&quot;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0DF4D-4EC1-4115-8D3E-43A307E707E9}" name="Tableau1" displayName="Tableau1" ref="A1:L49" totalsRowShown="0" headerRowDxfId="11" tableBorderDxfId="10">
  <autoFilter ref="A1:L49" xr:uid="{F55A540A-9E3A-4F09-BE06-DEA73C900927}"/>
  <sortState xmlns:xlrd2="http://schemas.microsoft.com/office/spreadsheetml/2017/richdata2" ref="A2:I49">
    <sortCondition ref="F1:F49"/>
  </sortState>
  <tableColumns count="12">
    <tableColumn id="1" xr3:uid="{523019D7-603D-4A8E-9EA7-40AF071873EE}" name="plateforme"/>
    <tableColumn id="2" xr3:uid="{6EE71457-B834-41E4-B9DE-FB2A5ABFB7A1}" name="nom_client"/>
    <tableColumn id="3" xr3:uid="{9772418A-5785-4019-9DB1-BC6B291DAC7F}" name="prix_brut" dataDxfId="9" dataCellStyle="Monétaire"/>
    <tableColumn id="4" xr3:uid="{D20900D5-622B-45CD-A040-0FB102A11D5E}" name="prix_net" dataDxfId="8" dataCellStyle="Monétaire"/>
    <tableColumn id="5" xr3:uid="{F76CE633-47F6-40CC-A739-FABC26F3B3B3}" name="charges" dataDxfId="7" dataCellStyle="Monétaire"/>
    <tableColumn id="6" xr3:uid="{65EFBD34-05A5-4FAA-8444-2E1130371360}" name="date_arrivee" dataDxfId="6"/>
    <tableColumn id="7" xr3:uid="{97FAC3E0-41B1-4BCB-87F9-F74AEBED5676}" name="date_depart" dataDxfId="5"/>
    <tableColumn id="8" xr3:uid="{E4705A6F-D84E-4310-8BBD-D2F394C7E263}" name="telephone" dataDxfId="4"/>
    <tableColumn id="9" xr3:uid="{FFF0DB13-AF09-4909-BD9C-17F3F887E2F6}" name="%" dataDxfId="3">
      <calculatedColumnFormula>E2/C2%</calculatedColumnFormula>
    </tableColumn>
    <tableColumn id="10" xr3:uid="{EFE4DF49-E78F-46D2-A4F6-1BE50C5BABCF}" name="nuitees" dataDxfId="2">
      <calculatedColumnFormula>Tableau1[[#This Row],[date_depart]]-Tableau1[[#This Row],[date_arrivee]]</calculatedColumnFormula>
    </tableColumn>
    <tableColumn id="11" xr3:uid="{928F828C-1B90-4D31-A592-1BD0DB05F3CC}" name="annee" dataDxfId="1">
      <calculatedColumnFormula>Tableau1[[#This Row],[date_arrivee]]</calculatedColumnFormula>
    </tableColumn>
    <tableColumn id="12" xr3:uid="{A4E019A3-CF4C-4CA7-A4E7-665FBBF5EC85}" name="mois" dataDxfId="0">
      <calculatedColumnFormula>Tableau1[[#This Row],[date_arrivee]]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540A-9E3A-4F09-BE06-DEA73C900927}">
  <dimension ref="A1:L49"/>
  <sheetViews>
    <sheetView tabSelected="1" topLeftCell="A34" zoomScale="98" zoomScaleNormal="98" workbookViewId="0">
      <selection activeCell="K1" sqref="K1"/>
    </sheetView>
  </sheetViews>
  <sheetFormatPr baseColWidth="10" defaultColWidth="22.81640625" defaultRowHeight="14.5" x14ac:dyDescent="0.35"/>
  <cols>
    <col min="1" max="1" width="12.90625" customWidth="1"/>
    <col min="2" max="2" width="17.81640625" customWidth="1"/>
    <col min="3" max="3" width="14.6328125" style="17" customWidth="1"/>
    <col min="4" max="4" width="13.90625" style="17" customWidth="1"/>
    <col min="5" max="5" width="13" style="20" customWidth="1"/>
    <col min="6" max="6" width="14.7265625" customWidth="1"/>
    <col min="7" max="7" width="13.54296875" style="2" customWidth="1"/>
    <col min="8" max="8" width="15.1796875" customWidth="1"/>
    <col min="9" max="9" width="6.90625" style="4" bestFit="1" customWidth="1"/>
    <col min="10" max="10" width="8.26953125" customWidth="1"/>
    <col min="11" max="11" width="12.1796875" style="22" customWidth="1"/>
    <col min="12" max="12" width="9.36328125" style="24" customWidth="1"/>
  </cols>
  <sheetData>
    <row r="1" spans="1:12" x14ac:dyDescent="0.35">
      <c r="A1" s="1" t="s">
        <v>3</v>
      </c>
      <c r="B1" s="1" t="s">
        <v>0</v>
      </c>
      <c r="C1" s="15" t="s">
        <v>5</v>
      </c>
      <c r="D1" s="15" t="s">
        <v>6</v>
      </c>
      <c r="E1" s="19" t="s">
        <v>7</v>
      </c>
      <c r="F1" s="13" t="s">
        <v>1</v>
      </c>
      <c r="G1" s="13" t="s">
        <v>2</v>
      </c>
      <c r="H1" s="1" t="s">
        <v>4</v>
      </c>
      <c r="I1" s="7" t="s">
        <v>8</v>
      </c>
      <c r="J1" s="7" t="s">
        <v>47</v>
      </c>
      <c r="K1" s="21" t="s">
        <v>50</v>
      </c>
      <c r="L1" s="25" t="s">
        <v>51</v>
      </c>
    </row>
    <row r="2" spans="1:12" s="36" customFormat="1" x14ac:dyDescent="0.35">
      <c r="A2" s="28" t="s">
        <v>9</v>
      </c>
      <c r="B2" s="27" t="s">
        <v>59</v>
      </c>
      <c r="C2" s="29">
        <v>460</v>
      </c>
      <c r="D2" s="29">
        <v>375.36</v>
      </c>
      <c r="E2" s="17">
        <f>Tableau1[[#This Row],[prix_brut]]-Tableau1[[#This Row],[prix_net]]</f>
        <v>84.639999999999986</v>
      </c>
      <c r="F2" s="30">
        <v>45656</v>
      </c>
      <c r="G2" s="30">
        <v>45660</v>
      </c>
      <c r="H2" s="31"/>
      <c r="I2" s="32">
        <f>E2/C2%</f>
        <v>18.399999999999999</v>
      </c>
      <c r="J2" s="33">
        <f>Tableau1[[#This Row],[date_depart]]-Tableau1[[#This Row],[date_arrivee]]</f>
        <v>4</v>
      </c>
      <c r="K2" s="34">
        <f>Tableau1[[#This Row],[date_arrivee]]</f>
        <v>45656</v>
      </c>
      <c r="L2" s="35">
        <f>Tableau1[[#This Row],[date_arrivee]]</f>
        <v>45656</v>
      </c>
    </row>
    <row r="3" spans="1:12" x14ac:dyDescent="0.35">
      <c r="A3" t="s">
        <v>9</v>
      </c>
      <c r="B3" t="s">
        <v>28</v>
      </c>
      <c r="C3" s="37">
        <v>153.5</v>
      </c>
      <c r="D3" s="37">
        <f t="shared" ref="D3:D10" si="0">C3-E3</f>
        <v>125.25</v>
      </c>
      <c r="E3" s="17">
        <v>28.25</v>
      </c>
      <c r="F3" s="2">
        <v>45717</v>
      </c>
      <c r="G3" s="2">
        <v>45718</v>
      </c>
      <c r="H3">
        <v>33624532669</v>
      </c>
      <c r="I3" s="4">
        <f t="shared" ref="I3:I49" si="1">E3/C3%</f>
        <v>18.403908794788276</v>
      </c>
      <c r="J3">
        <f>Tableau1[[#This Row],[date_depart]]-Tableau1[[#This Row],[date_arrivee]]</f>
        <v>1</v>
      </c>
      <c r="K3" s="22">
        <f>Tableau1[[#This Row],[date_arrivee]]</f>
        <v>45717</v>
      </c>
      <c r="L3" s="24">
        <f>Tableau1[[#This Row],[date_arrivee]]</f>
        <v>45717</v>
      </c>
    </row>
    <row r="4" spans="1:12" x14ac:dyDescent="0.35">
      <c r="A4" t="s">
        <v>9</v>
      </c>
      <c r="B4" t="s">
        <v>29</v>
      </c>
      <c r="C4" s="37">
        <v>464</v>
      </c>
      <c r="D4" s="37">
        <f t="shared" si="0"/>
        <v>378.62</v>
      </c>
      <c r="E4" s="17">
        <v>85.38</v>
      </c>
      <c r="F4" s="2">
        <v>45726</v>
      </c>
      <c r="G4" s="2">
        <v>45730</v>
      </c>
      <c r="H4">
        <v>33749649080</v>
      </c>
      <c r="I4" s="4">
        <f t="shared" si="1"/>
        <v>18.400862068965516</v>
      </c>
      <c r="J4">
        <f>Tableau1[[#This Row],[date_depart]]-Tableau1[[#This Row],[date_arrivee]]</f>
        <v>4</v>
      </c>
      <c r="K4" s="22">
        <f>Tableau1[[#This Row],[date_arrivee]]</f>
        <v>45726</v>
      </c>
      <c r="L4" s="24">
        <f>Tableau1[[#This Row],[date_arrivee]]</f>
        <v>45726</v>
      </c>
    </row>
    <row r="5" spans="1:12" x14ac:dyDescent="0.35">
      <c r="A5" t="s">
        <v>9</v>
      </c>
      <c r="B5" t="s">
        <v>30</v>
      </c>
      <c r="C5" s="37">
        <v>460</v>
      </c>
      <c r="D5" s="37">
        <f t="shared" si="0"/>
        <v>375.36</v>
      </c>
      <c r="E5" s="17">
        <v>84.64</v>
      </c>
      <c r="F5" s="2">
        <v>45763</v>
      </c>
      <c r="G5" s="2">
        <v>45767</v>
      </c>
      <c r="H5">
        <v>34629769069</v>
      </c>
      <c r="I5" s="4">
        <f t="shared" si="1"/>
        <v>18.400000000000002</v>
      </c>
      <c r="J5">
        <f>Tableau1[[#This Row],[date_depart]]-Tableau1[[#This Row],[date_arrivee]]</f>
        <v>4</v>
      </c>
      <c r="K5" s="22">
        <f>Tableau1[[#This Row],[date_arrivee]]</f>
        <v>45763</v>
      </c>
      <c r="L5" s="24">
        <f>Tableau1[[#This Row],[date_arrivee]]</f>
        <v>45763</v>
      </c>
    </row>
    <row r="6" spans="1:12" x14ac:dyDescent="0.35">
      <c r="A6" t="s">
        <v>9</v>
      </c>
      <c r="B6" t="s">
        <v>31</v>
      </c>
      <c r="C6" s="37">
        <v>236.3</v>
      </c>
      <c r="D6" s="37">
        <f t="shared" si="0"/>
        <v>192.84</v>
      </c>
      <c r="E6" s="17">
        <v>43.46</v>
      </c>
      <c r="F6" s="2">
        <v>45778</v>
      </c>
      <c r="G6" s="2">
        <v>45780</v>
      </c>
      <c r="H6" s="3">
        <v>33617722379</v>
      </c>
      <c r="I6" s="4">
        <f t="shared" si="1"/>
        <v>18.391874735505713</v>
      </c>
      <c r="J6">
        <f>Tableau1[[#This Row],[date_depart]]-Tableau1[[#This Row],[date_arrivee]]</f>
        <v>2</v>
      </c>
      <c r="K6" s="22">
        <f>Tableau1[[#This Row],[date_arrivee]]</f>
        <v>45778</v>
      </c>
      <c r="L6" s="24">
        <f>Tableau1[[#This Row],[date_arrivee]]</f>
        <v>45778</v>
      </c>
    </row>
    <row r="7" spans="1:12" x14ac:dyDescent="0.35">
      <c r="A7" t="s">
        <v>9</v>
      </c>
      <c r="B7" t="s">
        <v>32</v>
      </c>
      <c r="C7" s="37">
        <v>236.3</v>
      </c>
      <c r="D7" s="37">
        <f t="shared" si="0"/>
        <v>192.84</v>
      </c>
      <c r="E7" s="17">
        <v>43.46</v>
      </c>
      <c r="F7" s="2">
        <v>45780</v>
      </c>
      <c r="G7" s="2">
        <v>45782</v>
      </c>
      <c r="H7">
        <v>37065615323</v>
      </c>
      <c r="I7" s="4">
        <f t="shared" si="1"/>
        <v>18.391874735505713</v>
      </c>
      <c r="J7">
        <f>Tableau1[[#This Row],[date_depart]]-Tableau1[[#This Row],[date_arrivee]]</f>
        <v>2</v>
      </c>
      <c r="K7" s="22">
        <f>Tableau1[[#This Row],[date_arrivee]]</f>
        <v>45780</v>
      </c>
      <c r="L7" s="24">
        <f>Tableau1[[#This Row],[date_arrivee]]</f>
        <v>45780</v>
      </c>
    </row>
    <row r="8" spans="1:12" x14ac:dyDescent="0.35">
      <c r="A8" t="s">
        <v>9</v>
      </c>
      <c r="B8" t="s">
        <v>33</v>
      </c>
      <c r="C8" s="37">
        <v>236.3</v>
      </c>
      <c r="D8" s="37">
        <f t="shared" si="0"/>
        <v>192.84</v>
      </c>
      <c r="E8" s="17">
        <v>43.46</v>
      </c>
      <c r="F8" s="2">
        <v>45785</v>
      </c>
      <c r="G8" s="2">
        <v>45787</v>
      </c>
      <c r="H8">
        <v>33641153827</v>
      </c>
      <c r="I8" s="4">
        <f t="shared" si="1"/>
        <v>18.391874735505713</v>
      </c>
      <c r="J8">
        <f>Tableau1[[#This Row],[date_depart]]-Tableau1[[#This Row],[date_arrivee]]</f>
        <v>2</v>
      </c>
      <c r="K8" s="22">
        <f>Tableau1[[#This Row],[date_arrivee]]</f>
        <v>45785</v>
      </c>
      <c r="L8" s="24">
        <f>Tableau1[[#This Row],[date_arrivee]]</f>
        <v>45785</v>
      </c>
    </row>
    <row r="9" spans="1:12" x14ac:dyDescent="0.35">
      <c r="A9" t="s">
        <v>9</v>
      </c>
      <c r="B9" t="s">
        <v>34</v>
      </c>
      <c r="C9" s="37">
        <v>360.5</v>
      </c>
      <c r="D9" s="37">
        <f t="shared" si="0"/>
        <v>299.214</v>
      </c>
      <c r="E9" s="17">
        <v>61.286000000000001</v>
      </c>
      <c r="F9" s="2">
        <v>45787</v>
      </c>
      <c r="G9" s="2">
        <v>45790</v>
      </c>
      <c r="H9" s="3">
        <v>33617722379</v>
      </c>
      <c r="I9" s="4">
        <f t="shared" si="1"/>
        <v>17.000277392510402</v>
      </c>
      <c r="J9">
        <f>Tableau1[[#This Row],[date_depart]]-Tableau1[[#This Row],[date_arrivee]]</f>
        <v>3</v>
      </c>
      <c r="K9" s="22">
        <f>Tableau1[[#This Row],[date_arrivee]]</f>
        <v>45787</v>
      </c>
      <c r="L9" s="24">
        <f>Tableau1[[#This Row],[date_arrivee]]</f>
        <v>45787</v>
      </c>
    </row>
    <row r="10" spans="1:12" x14ac:dyDescent="0.35">
      <c r="A10" t="s">
        <v>9</v>
      </c>
      <c r="B10" t="s">
        <v>35</v>
      </c>
      <c r="C10" s="37">
        <v>422.6</v>
      </c>
      <c r="D10" s="37">
        <f t="shared" si="0"/>
        <v>356.26</v>
      </c>
      <c r="E10" s="17">
        <v>66.34</v>
      </c>
      <c r="F10" s="2">
        <v>45790</v>
      </c>
      <c r="G10" s="2">
        <v>45794</v>
      </c>
      <c r="H10">
        <v>33617722379</v>
      </c>
      <c r="I10" s="4">
        <f t="shared" si="1"/>
        <v>15.698059630856603</v>
      </c>
      <c r="J10">
        <f>Tableau1[[#This Row],[date_depart]]-Tableau1[[#This Row],[date_arrivee]]</f>
        <v>4</v>
      </c>
      <c r="K10" s="22">
        <f>Tableau1[[#This Row],[date_arrivee]]</f>
        <v>45790</v>
      </c>
      <c r="L10" s="24">
        <f>Tableau1[[#This Row],[date_arrivee]]</f>
        <v>45790</v>
      </c>
    </row>
    <row r="11" spans="1:12" x14ac:dyDescent="0.35">
      <c r="A11" t="s">
        <v>9</v>
      </c>
      <c r="B11" t="s">
        <v>36</v>
      </c>
      <c r="C11" s="37">
        <v>774.5</v>
      </c>
      <c r="D11" s="37">
        <f>C11-E11</f>
        <v>632.5</v>
      </c>
      <c r="E11" s="17">
        <v>142</v>
      </c>
      <c r="F11" s="2">
        <v>45794</v>
      </c>
      <c r="G11" s="2">
        <v>45801</v>
      </c>
      <c r="H11" s="5">
        <v>14382755304</v>
      </c>
      <c r="I11" s="4">
        <f t="shared" si="1"/>
        <v>18.334409296320207</v>
      </c>
      <c r="J11">
        <f>Tableau1[[#This Row],[date_depart]]-Tableau1[[#This Row],[date_arrivee]]</f>
        <v>7</v>
      </c>
      <c r="K11" s="22">
        <f>Tableau1[[#This Row],[date_arrivee]]</f>
        <v>45794</v>
      </c>
      <c r="L11" s="24">
        <f>Tableau1[[#This Row],[date_arrivee]]</f>
        <v>45794</v>
      </c>
    </row>
    <row r="12" spans="1:12" x14ac:dyDescent="0.35">
      <c r="A12" t="s">
        <v>9</v>
      </c>
      <c r="B12" t="s">
        <v>37</v>
      </c>
      <c r="C12" s="37">
        <v>161</v>
      </c>
      <c r="D12" s="37">
        <f>C12-E12</f>
        <v>133.63</v>
      </c>
      <c r="E12" s="17">
        <v>27.37</v>
      </c>
      <c r="F12" s="2">
        <v>45801</v>
      </c>
      <c r="G12" s="2">
        <v>45802</v>
      </c>
      <c r="H12">
        <v>33617722379</v>
      </c>
      <c r="I12" s="4">
        <f t="shared" si="1"/>
        <v>17</v>
      </c>
      <c r="J12">
        <f>Tableau1[[#This Row],[date_depart]]-Tableau1[[#This Row],[date_arrivee]]</f>
        <v>1</v>
      </c>
      <c r="K12" s="22">
        <f>Tableau1[[#This Row],[date_arrivee]]</f>
        <v>45801</v>
      </c>
      <c r="L12" s="24">
        <f>Tableau1[[#This Row],[date_arrivee]]</f>
        <v>45801</v>
      </c>
    </row>
    <row r="13" spans="1:12" x14ac:dyDescent="0.35">
      <c r="A13" t="s">
        <v>9</v>
      </c>
      <c r="B13" t="s">
        <v>38</v>
      </c>
      <c r="C13" s="37">
        <v>329.45</v>
      </c>
      <c r="D13" s="37">
        <f t="shared" ref="D13:D21" si="2">C13-E13</f>
        <v>273.44</v>
      </c>
      <c r="E13" s="17">
        <v>56.01</v>
      </c>
      <c r="F13" s="2">
        <v>45802</v>
      </c>
      <c r="G13" s="2">
        <v>45805</v>
      </c>
      <c r="H13">
        <v>31686384020</v>
      </c>
      <c r="I13" s="4">
        <f t="shared" si="1"/>
        <v>17.00106237668842</v>
      </c>
      <c r="J13">
        <f>Tableau1[[#This Row],[date_depart]]-Tableau1[[#This Row],[date_arrivee]]</f>
        <v>3</v>
      </c>
      <c r="K13" s="22">
        <f>Tableau1[[#This Row],[date_arrivee]]</f>
        <v>45802</v>
      </c>
      <c r="L13" s="24">
        <f>Tableau1[[#This Row],[date_arrivee]]</f>
        <v>45802</v>
      </c>
    </row>
    <row r="14" spans="1:12" x14ac:dyDescent="0.35">
      <c r="A14" t="s">
        <v>9</v>
      </c>
      <c r="B14" t="s">
        <v>39</v>
      </c>
      <c r="C14" s="37">
        <v>360.5</v>
      </c>
      <c r="D14" s="37">
        <f t="shared" si="2"/>
        <v>299.20999999999998</v>
      </c>
      <c r="E14" s="17">
        <v>61.29</v>
      </c>
      <c r="F14" s="2">
        <v>45806</v>
      </c>
      <c r="G14" s="2">
        <v>45809</v>
      </c>
      <c r="H14">
        <v>41799339853</v>
      </c>
      <c r="I14" s="4">
        <f t="shared" si="1"/>
        <v>17.001386962552012</v>
      </c>
      <c r="J14">
        <f>Tableau1[[#This Row],[date_depart]]-Tableau1[[#This Row],[date_arrivee]]</f>
        <v>3</v>
      </c>
      <c r="K14" s="22">
        <f>Tableau1[[#This Row],[date_arrivee]]</f>
        <v>45806</v>
      </c>
      <c r="L14" s="24">
        <f>Tableau1[[#This Row],[date_arrivee]]</f>
        <v>45806</v>
      </c>
    </row>
    <row r="15" spans="1:12" x14ac:dyDescent="0.35">
      <c r="A15" t="s">
        <v>27</v>
      </c>
      <c r="B15" t="s">
        <v>26</v>
      </c>
      <c r="C15" s="16">
        <v>559.12</v>
      </c>
      <c r="D15" s="16">
        <v>500</v>
      </c>
      <c r="E15" s="17">
        <f>Tableau1[[#This Row],[prix_brut]]-Tableau1[[#This Row],[prix_net]]</f>
        <v>59.120000000000005</v>
      </c>
      <c r="F15" s="2">
        <v>45809</v>
      </c>
      <c r="G15" s="2">
        <v>45811</v>
      </c>
      <c r="H15">
        <v>33617722379</v>
      </c>
      <c r="I15" s="4">
        <f t="shared" si="1"/>
        <v>10.573758763771643</v>
      </c>
      <c r="J15">
        <f>Tableau1[[#This Row],[date_depart]]-Tableau1[[#This Row],[date_arrivee]]</f>
        <v>2</v>
      </c>
      <c r="K15" s="22">
        <f>Tableau1[[#This Row],[date_arrivee]]</f>
        <v>45809</v>
      </c>
      <c r="L15" s="24">
        <f>Tableau1[[#This Row],[date_arrivee]]</f>
        <v>45809</v>
      </c>
    </row>
    <row r="16" spans="1:12" x14ac:dyDescent="0.35">
      <c r="A16" t="s">
        <v>9</v>
      </c>
      <c r="B16" t="s">
        <v>40</v>
      </c>
      <c r="C16" s="37">
        <v>387.5</v>
      </c>
      <c r="D16" s="37">
        <f t="shared" si="2"/>
        <v>321.62</v>
      </c>
      <c r="E16" s="17">
        <v>65.88</v>
      </c>
      <c r="F16" s="2">
        <v>45811</v>
      </c>
      <c r="G16" s="2">
        <v>45814</v>
      </c>
      <c r="H16">
        <v>1776721532</v>
      </c>
      <c r="I16" s="4">
        <f t="shared" si="1"/>
        <v>17.001290322580644</v>
      </c>
      <c r="J16">
        <f>Tableau1[[#This Row],[date_depart]]-Tableau1[[#This Row],[date_arrivee]]</f>
        <v>3</v>
      </c>
      <c r="K16" s="22">
        <f>Tableau1[[#This Row],[date_arrivee]]</f>
        <v>45811</v>
      </c>
      <c r="L16" s="24">
        <f>Tableau1[[#This Row],[date_arrivee]]</f>
        <v>45811</v>
      </c>
    </row>
    <row r="17" spans="1:12" x14ac:dyDescent="0.35">
      <c r="A17" t="s">
        <v>9</v>
      </c>
      <c r="B17" t="s">
        <v>41</v>
      </c>
      <c r="C17" s="37">
        <v>162.5</v>
      </c>
      <c r="D17" s="37">
        <f t="shared" si="2"/>
        <v>134.87</v>
      </c>
      <c r="E17" s="17">
        <v>27.63</v>
      </c>
      <c r="F17" s="2">
        <v>45815</v>
      </c>
      <c r="G17" s="2">
        <v>45816</v>
      </c>
      <c r="H17">
        <v>33650232246</v>
      </c>
      <c r="I17" s="4">
        <f t="shared" si="1"/>
        <v>17.003076923076922</v>
      </c>
      <c r="J17">
        <f>Tableau1[[#This Row],[date_depart]]-Tableau1[[#This Row],[date_arrivee]]</f>
        <v>1</v>
      </c>
      <c r="K17" s="22">
        <f>Tableau1[[#This Row],[date_arrivee]]</f>
        <v>45815</v>
      </c>
      <c r="L17" s="24">
        <f>Tableau1[[#This Row],[date_arrivee]]</f>
        <v>45815</v>
      </c>
    </row>
    <row r="18" spans="1:12" x14ac:dyDescent="0.35">
      <c r="A18" t="s">
        <v>9</v>
      </c>
      <c r="B18" t="s">
        <v>42</v>
      </c>
      <c r="C18" s="37">
        <v>162.5</v>
      </c>
      <c r="D18" s="37">
        <f t="shared" si="2"/>
        <v>134.87</v>
      </c>
      <c r="E18" s="17">
        <v>27.63</v>
      </c>
      <c r="F18" s="2">
        <v>45816</v>
      </c>
      <c r="G18" s="2">
        <v>45817</v>
      </c>
      <c r="H18">
        <v>33619201804</v>
      </c>
      <c r="I18" s="4">
        <f t="shared" si="1"/>
        <v>17.003076923076922</v>
      </c>
      <c r="J18">
        <f>Tableau1[[#This Row],[date_depart]]-Tableau1[[#This Row],[date_arrivee]]</f>
        <v>1</v>
      </c>
      <c r="K18" s="22">
        <f>Tableau1[[#This Row],[date_arrivee]]</f>
        <v>45816</v>
      </c>
      <c r="L18" s="24">
        <f>Tableau1[[#This Row],[date_arrivee]]</f>
        <v>45816</v>
      </c>
    </row>
    <row r="19" spans="1:12" x14ac:dyDescent="0.35">
      <c r="A19" t="s">
        <v>9</v>
      </c>
      <c r="B19" t="s">
        <v>43</v>
      </c>
      <c r="C19" s="37">
        <v>500</v>
      </c>
      <c r="D19" s="37">
        <f t="shared" si="2"/>
        <v>415</v>
      </c>
      <c r="E19" s="17">
        <v>85</v>
      </c>
      <c r="F19" s="2">
        <v>45821</v>
      </c>
      <c r="G19" s="2">
        <v>45825</v>
      </c>
      <c r="H19">
        <v>61402780503</v>
      </c>
      <c r="I19" s="4">
        <f t="shared" si="1"/>
        <v>17</v>
      </c>
      <c r="J19">
        <f>Tableau1[[#This Row],[date_depart]]-Tableau1[[#This Row],[date_arrivee]]</f>
        <v>4</v>
      </c>
      <c r="K19" s="22">
        <f>Tableau1[[#This Row],[date_arrivee]]</f>
        <v>45821</v>
      </c>
      <c r="L19" s="24">
        <f>Tableau1[[#This Row],[date_arrivee]]</f>
        <v>45821</v>
      </c>
    </row>
    <row r="20" spans="1:12" x14ac:dyDescent="0.35">
      <c r="A20" t="s">
        <v>9</v>
      </c>
      <c r="B20" t="s">
        <v>44</v>
      </c>
      <c r="C20" s="37">
        <v>833.5</v>
      </c>
      <c r="D20" s="37">
        <f t="shared" si="2"/>
        <v>691.8</v>
      </c>
      <c r="E20" s="17">
        <v>141.69999999999999</v>
      </c>
      <c r="F20" s="2">
        <v>45825</v>
      </c>
      <c r="G20" s="2">
        <v>45832</v>
      </c>
      <c r="H20">
        <v>15226502647</v>
      </c>
      <c r="I20" s="4">
        <f t="shared" si="1"/>
        <v>17.000599880023991</v>
      </c>
      <c r="J20">
        <f>Tableau1[[#This Row],[date_depart]]-Tableau1[[#This Row],[date_arrivee]]</f>
        <v>7</v>
      </c>
      <c r="K20" s="22">
        <f>Tableau1[[#This Row],[date_arrivee]]</f>
        <v>45825</v>
      </c>
      <c r="L20" s="24">
        <f>Tableau1[[#This Row],[date_arrivee]]</f>
        <v>45825</v>
      </c>
    </row>
    <row r="21" spans="1:12" x14ac:dyDescent="0.35">
      <c r="A21" t="s">
        <v>9</v>
      </c>
      <c r="B21" t="s">
        <v>45</v>
      </c>
      <c r="C21" s="37">
        <v>837.5</v>
      </c>
      <c r="D21" s="37">
        <f t="shared" si="2"/>
        <v>696.12</v>
      </c>
      <c r="E21" s="17">
        <v>141.38</v>
      </c>
      <c r="F21" s="2">
        <v>45832</v>
      </c>
      <c r="G21" s="2">
        <v>45839</v>
      </c>
      <c r="H21">
        <v>33666358910</v>
      </c>
      <c r="I21" s="4">
        <f t="shared" si="1"/>
        <v>16.881194029850747</v>
      </c>
      <c r="J21">
        <f>Tableau1[[#This Row],[date_depart]]-Tableau1[[#This Row],[date_arrivee]]</f>
        <v>7</v>
      </c>
      <c r="K21" s="22">
        <f>Tableau1[[#This Row],[date_arrivee]]</f>
        <v>45832</v>
      </c>
      <c r="L21" s="24">
        <f>Tableau1[[#This Row],[date_arrivee]]</f>
        <v>45832</v>
      </c>
    </row>
    <row r="22" spans="1:12" x14ac:dyDescent="0.35">
      <c r="A22" t="s">
        <v>9</v>
      </c>
      <c r="B22" t="s">
        <v>48</v>
      </c>
      <c r="C22" s="37">
        <v>162.5</v>
      </c>
      <c r="D22" s="37">
        <v>134.87</v>
      </c>
      <c r="E22" s="17">
        <f>Tableau1[[#This Row],[prix_brut]]-Tableau1[[#This Row],[prix_net]]</f>
        <v>27.629999999999995</v>
      </c>
      <c r="F22" s="2">
        <v>45841</v>
      </c>
      <c r="G22" s="2">
        <v>45842</v>
      </c>
      <c r="H22" s="3">
        <v>33617722379</v>
      </c>
      <c r="I22" s="4">
        <f>E22/C22%</f>
        <v>17.003076923076922</v>
      </c>
      <c r="J22" s="12">
        <f>Tableau1[[#This Row],[date_depart]]-Tableau1[[#This Row],[date_arrivee]]</f>
        <v>1</v>
      </c>
      <c r="K22" s="22">
        <f>Tableau1[[#This Row],[date_arrivee]]</f>
        <v>45841</v>
      </c>
      <c r="L22" s="24">
        <f>Tableau1[[#This Row],[date_arrivee]]</f>
        <v>45841</v>
      </c>
    </row>
    <row r="23" spans="1:12" x14ac:dyDescent="0.35">
      <c r="A23" t="s">
        <v>9</v>
      </c>
      <c r="B23" t="s">
        <v>49</v>
      </c>
      <c r="C23" s="37">
        <v>275</v>
      </c>
      <c r="D23" s="37">
        <f>Tableau1[[#This Row],[prix_brut]]-Tableau1[[#This Row],[charges]]</f>
        <v>224.27</v>
      </c>
      <c r="E23" s="17">
        <v>50.73</v>
      </c>
      <c r="F23" s="2">
        <v>45847</v>
      </c>
      <c r="G23" s="2">
        <v>45849</v>
      </c>
      <c r="H23" s="3">
        <v>33617722379</v>
      </c>
      <c r="I23" s="4">
        <f>E23/C23%</f>
        <v>18.447272727272725</v>
      </c>
      <c r="J23" s="12">
        <f>Tableau1[[#This Row],[date_depart]]-Tableau1[[#This Row],[date_arrivee]]</f>
        <v>2</v>
      </c>
      <c r="K23" s="22">
        <f>Tableau1[[#This Row],[date_arrivee]]</f>
        <v>45847</v>
      </c>
      <c r="L23" s="24">
        <f>Tableau1[[#This Row],[date_arrivee]]</f>
        <v>45847</v>
      </c>
    </row>
    <row r="24" spans="1:12" x14ac:dyDescent="0.35">
      <c r="A24" t="s">
        <v>9</v>
      </c>
      <c r="B24" t="s">
        <v>10</v>
      </c>
      <c r="C24" s="38">
        <v>309.12</v>
      </c>
      <c r="D24" s="38">
        <v>253.79</v>
      </c>
      <c r="E24" s="17">
        <f t="shared" ref="E24:E28" si="3">C24-D24</f>
        <v>55.330000000000013</v>
      </c>
      <c r="F24" s="2">
        <v>45852</v>
      </c>
      <c r="G24" s="2">
        <v>45854</v>
      </c>
      <c r="H24" s="3">
        <v>6140753729</v>
      </c>
      <c r="I24" s="4">
        <f t="shared" si="1"/>
        <v>17.89919772256729</v>
      </c>
      <c r="J24">
        <f>Tableau1[[#This Row],[date_depart]]-Tableau1[[#This Row],[date_arrivee]]</f>
        <v>2</v>
      </c>
      <c r="K24" s="22">
        <f>Tableau1[[#This Row],[date_arrivee]]</f>
        <v>45852</v>
      </c>
      <c r="L24" s="24">
        <f>Tableau1[[#This Row],[date_arrivee]]</f>
        <v>45852</v>
      </c>
    </row>
    <row r="25" spans="1:12" x14ac:dyDescent="0.35">
      <c r="A25" t="s">
        <v>9</v>
      </c>
      <c r="B25" t="s">
        <v>11</v>
      </c>
      <c r="C25" s="38">
        <v>508.04</v>
      </c>
      <c r="D25" s="38">
        <v>415.93</v>
      </c>
      <c r="E25" s="17">
        <f t="shared" si="3"/>
        <v>92.110000000000014</v>
      </c>
      <c r="F25" s="2">
        <v>45855</v>
      </c>
      <c r="G25" s="2">
        <v>45859</v>
      </c>
      <c r="H25" s="3">
        <v>3363475330</v>
      </c>
      <c r="I25" s="4">
        <f t="shared" si="1"/>
        <v>18.130462168333203</v>
      </c>
      <c r="J25">
        <f>Tableau1[[#This Row],[date_depart]]-Tableau1[[#This Row],[date_arrivee]]</f>
        <v>4</v>
      </c>
      <c r="K25" s="22">
        <f>Tableau1[[#This Row],[date_arrivee]]</f>
        <v>45855</v>
      </c>
      <c r="L25" s="24">
        <f>Tableau1[[#This Row],[date_arrivee]]</f>
        <v>45855</v>
      </c>
    </row>
    <row r="26" spans="1:12" x14ac:dyDescent="0.35">
      <c r="A26" t="s">
        <v>9</v>
      </c>
      <c r="B26" t="s">
        <v>12</v>
      </c>
      <c r="C26" s="38">
        <v>697.8</v>
      </c>
      <c r="D26" s="38">
        <v>573.28</v>
      </c>
      <c r="E26" s="17">
        <f t="shared" si="3"/>
        <v>124.51999999999998</v>
      </c>
      <c r="F26" s="2">
        <v>45860</v>
      </c>
      <c r="G26" s="2">
        <v>45865</v>
      </c>
      <c r="H26" s="3">
        <v>33315713097</v>
      </c>
      <c r="I26" s="4">
        <f t="shared" si="1"/>
        <v>17.844654628833474</v>
      </c>
      <c r="J26">
        <f>Tableau1[[#This Row],[date_depart]]-Tableau1[[#This Row],[date_arrivee]]</f>
        <v>5</v>
      </c>
      <c r="K26" s="22">
        <f>Tableau1[[#This Row],[date_arrivee]]</f>
        <v>45860</v>
      </c>
      <c r="L26" s="24">
        <f>Tableau1[[#This Row],[date_arrivee]]</f>
        <v>45860</v>
      </c>
    </row>
    <row r="27" spans="1:12" x14ac:dyDescent="0.35">
      <c r="A27" t="s">
        <v>9</v>
      </c>
      <c r="B27" t="s">
        <v>13</v>
      </c>
      <c r="C27" s="38">
        <v>401.18</v>
      </c>
      <c r="D27" s="38">
        <v>329.68</v>
      </c>
      <c r="E27" s="17">
        <f t="shared" si="3"/>
        <v>71.5</v>
      </c>
      <c r="F27" s="2">
        <v>45867</v>
      </c>
      <c r="G27" s="2">
        <v>45870</v>
      </c>
      <c r="H27" s="3">
        <v>3364942650</v>
      </c>
      <c r="I27" s="4">
        <f t="shared" si="1"/>
        <v>17.822423849643553</v>
      </c>
      <c r="J27">
        <f>Tableau1[[#This Row],[date_depart]]-Tableau1[[#This Row],[date_arrivee]]</f>
        <v>3</v>
      </c>
      <c r="K27" s="22">
        <f>Tableau1[[#This Row],[date_arrivee]]</f>
        <v>45867</v>
      </c>
      <c r="L27" s="24">
        <f>Tableau1[[#This Row],[date_arrivee]]</f>
        <v>45867</v>
      </c>
    </row>
    <row r="28" spans="1:12" x14ac:dyDescent="0.35">
      <c r="A28" t="s">
        <v>9</v>
      </c>
      <c r="B28" t="s">
        <v>14</v>
      </c>
      <c r="C28" s="38">
        <v>752.36</v>
      </c>
      <c r="D28" s="38">
        <v>618.58000000000004</v>
      </c>
      <c r="E28" s="17">
        <f t="shared" si="3"/>
        <v>133.77999999999997</v>
      </c>
      <c r="F28" s="2">
        <v>45871</v>
      </c>
      <c r="G28" s="2">
        <v>45877</v>
      </c>
      <c r="H28" s="3">
        <v>44749116568</v>
      </c>
      <c r="I28" s="4">
        <f t="shared" si="1"/>
        <v>17.781381253655162</v>
      </c>
      <c r="J28">
        <f>Tableau1[[#This Row],[date_depart]]-Tableau1[[#This Row],[date_arrivee]]</f>
        <v>6</v>
      </c>
      <c r="K28" s="22">
        <f>Tableau1[[#This Row],[date_arrivee]]</f>
        <v>45871</v>
      </c>
      <c r="L28" s="24">
        <f>Tableau1[[#This Row],[date_arrivee]]</f>
        <v>45871</v>
      </c>
    </row>
    <row r="29" spans="1:12" x14ac:dyDescent="0.35">
      <c r="A29" t="s">
        <v>9</v>
      </c>
      <c r="B29" t="s">
        <v>25</v>
      </c>
      <c r="C29" s="37">
        <v>167.06</v>
      </c>
      <c r="D29" s="37">
        <f>C29-E29</f>
        <v>137.1</v>
      </c>
      <c r="E29" s="17">
        <v>29.96</v>
      </c>
      <c r="F29" s="2">
        <v>45877</v>
      </c>
      <c r="G29" s="2">
        <v>45878</v>
      </c>
      <c r="H29">
        <v>33687762155</v>
      </c>
      <c r="I29" s="4">
        <f t="shared" si="1"/>
        <v>17.933676523404763</v>
      </c>
      <c r="J29">
        <f>Tableau1[[#This Row],[date_depart]]-Tableau1[[#This Row],[date_arrivee]]</f>
        <v>1</v>
      </c>
      <c r="K29" s="22">
        <f>Tableau1[[#This Row],[date_arrivee]]</f>
        <v>45877</v>
      </c>
      <c r="L29" s="24">
        <f>Tableau1[[#This Row],[date_arrivee]]</f>
        <v>45877</v>
      </c>
    </row>
    <row r="30" spans="1:12" x14ac:dyDescent="0.35">
      <c r="A30" t="s">
        <v>9</v>
      </c>
      <c r="B30" t="s">
        <v>15</v>
      </c>
      <c r="C30" s="38">
        <v>622.54999999999995</v>
      </c>
      <c r="D30" s="38">
        <v>509.71</v>
      </c>
      <c r="E30" s="17">
        <f t="shared" ref="E30:E40" si="4">C30-D30</f>
        <v>112.83999999999997</v>
      </c>
      <c r="F30" s="2">
        <v>45879</v>
      </c>
      <c r="G30" s="2">
        <v>45884</v>
      </c>
      <c r="H30" s="3">
        <v>4178406508</v>
      </c>
      <c r="I30" s="4">
        <f t="shared" si="1"/>
        <v>18.125451770942092</v>
      </c>
      <c r="J30">
        <f>Tableau1[[#This Row],[date_depart]]-Tableau1[[#This Row],[date_arrivee]]</f>
        <v>5</v>
      </c>
      <c r="K30" s="22">
        <f>Tableau1[[#This Row],[date_arrivee]]</f>
        <v>45879</v>
      </c>
      <c r="L30" s="24">
        <f>Tableau1[[#This Row],[date_arrivee]]</f>
        <v>45879</v>
      </c>
    </row>
    <row r="31" spans="1:12" x14ac:dyDescent="0.35">
      <c r="A31" t="s">
        <v>9</v>
      </c>
      <c r="B31" t="s">
        <v>16</v>
      </c>
      <c r="C31" s="38">
        <v>671.18</v>
      </c>
      <c r="D31" s="38">
        <v>550</v>
      </c>
      <c r="E31" s="17">
        <f t="shared" si="4"/>
        <v>121.17999999999995</v>
      </c>
      <c r="F31" s="2">
        <v>45885</v>
      </c>
      <c r="G31" s="2">
        <v>45891</v>
      </c>
      <c r="H31" s="3">
        <v>54911645777</v>
      </c>
      <c r="I31" s="4">
        <f t="shared" si="1"/>
        <v>18.054769212431832</v>
      </c>
      <c r="J31">
        <f>Tableau1[[#This Row],[date_depart]]-Tableau1[[#This Row],[date_arrivee]]</f>
        <v>6</v>
      </c>
      <c r="K31" s="22">
        <f>Tableau1[[#This Row],[date_arrivee]]</f>
        <v>45885</v>
      </c>
      <c r="L31" s="24">
        <f>Tableau1[[#This Row],[date_arrivee]]</f>
        <v>45885</v>
      </c>
    </row>
    <row r="32" spans="1:12" x14ac:dyDescent="0.35">
      <c r="A32" t="s">
        <v>9</v>
      </c>
      <c r="B32" t="s">
        <v>60</v>
      </c>
      <c r="C32" s="38">
        <v>869.42</v>
      </c>
      <c r="D32" s="38">
        <v>714.87</v>
      </c>
      <c r="E32" s="17">
        <f t="shared" si="4"/>
        <v>154.54999999999995</v>
      </c>
      <c r="F32" s="2">
        <v>45893</v>
      </c>
      <c r="G32" s="2">
        <v>45900</v>
      </c>
      <c r="H32" s="3">
        <v>4178406508</v>
      </c>
      <c r="I32" s="4">
        <f t="shared" si="1"/>
        <v>17.776218628510954</v>
      </c>
      <c r="J32">
        <f>Tableau1[[#This Row],[date_depart]]-Tableau1[[#This Row],[date_arrivee]]</f>
        <v>7</v>
      </c>
      <c r="K32" s="22">
        <f>Tableau1[[#This Row],[date_arrivee]]</f>
        <v>45893</v>
      </c>
      <c r="L32" s="24">
        <f>Tableau1[[#This Row],[date_arrivee]]</f>
        <v>45893</v>
      </c>
    </row>
    <row r="33" spans="1:12" x14ac:dyDescent="0.35">
      <c r="A33" t="s">
        <v>9</v>
      </c>
      <c r="B33" t="s">
        <v>17</v>
      </c>
      <c r="C33" s="38">
        <v>752.36</v>
      </c>
      <c r="D33" s="38">
        <v>618.58000000000004</v>
      </c>
      <c r="E33" s="17">
        <f t="shared" si="4"/>
        <v>133.77999999999997</v>
      </c>
      <c r="F33" s="2">
        <v>45902</v>
      </c>
      <c r="G33" s="2">
        <v>45908</v>
      </c>
      <c r="H33" s="3">
        <v>3164007930</v>
      </c>
      <c r="I33" s="4">
        <f t="shared" si="1"/>
        <v>17.781381253655162</v>
      </c>
      <c r="J33">
        <f>Tableau1[[#This Row],[date_depart]]-Tableau1[[#This Row],[date_arrivee]]</f>
        <v>6</v>
      </c>
      <c r="K33" s="22">
        <f>Tableau1[[#This Row],[date_arrivee]]</f>
        <v>45902</v>
      </c>
      <c r="L33" s="24">
        <f>Tableau1[[#This Row],[date_arrivee]]</f>
        <v>45902</v>
      </c>
    </row>
    <row r="34" spans="1:12" x14ac:dyDescent="0.35">
      <c r="A34" t="s">
        <v>9</v>
      </c>
      <c r="B34" t="s">
        <v>18</v>
      </c>
      <c r="C34" s="38">
        <v>473.24</v>
      </c>
      <c r="D34" s="38">
        <v>389.26</v>
      </c>
      <c r="E34" s="17">
        <f t="shared" si="4"/>
        <v>83.980000000000018</v>
      </c>
      <c r="F34" s="2">
        <v>45909</v>
      </c>
      <c r="G34" s="2">
        <v>45913</v>
      </c>
      <c r="H34" s="3">
        <v>39328785808</v>
      </c>
      <c r="I34" s="4">
        <f t="shared" si="1"/>
        <v>17.74575268362776</v>
      </c>
      <c r="J34">
        <f>Tableau1[[#This Row],[date_depart]]-Tableau1[[#This Row],[date_arrivee]]</f>
        <v>4</v>
      </c>
      <c r="K34" s="22">
        <f>Tableau1[[#This Row],[date_arrivee]]</f>
        <v>45909</v>
      </c>
      <c r="L34" s="24">
        <f>Tableau1[[#This Row],[date_arrivee]]</f>
        <v>45909</v>
      </c>
    </row>
    <row r="35" spans="1:12" x14ac:dyDescent="0.35">
      <c r="A35" t="s">
        <v>9</v>
      </c>
      <c r="B35" t="s">
        <v>19</v>
      </c>
      <c r="C35" s="38">
        <v>401.18</v>
      </c>
      <c r="D35" s="38">
        <v>329.88</v>
      </c>
      <c r="E35" s="17">
        <f t="shared" si="4"/>
        <v>71.300000000000011</v>
      </c>
      <c r="F35" s="2">
        <v>45914</v>
      </c>
      <c r="G35" s="2">
        <v>45917</v>
      </c>
      <c r="H35" s="3">
        <v>4853000719</v>
      </c>
      <c r="I35" s="4">
        <f t="shared" si="1"/>
        <v>17.772570915798397</v>
      </c>
      <c r="J35">
        <f>Tableau1[[#This Row],[date_depart]]-Tableau1[[#This Row],[date_arrivee]]</f>
        <v>3</v>
      </c>
      <c r="K35" s="22">
        <f>Tableau1[[#This Row],[date_arrivee]]</f>
        <v>45914</v>
      </c>
      <c r="L35" s="24">
        <f>Tableau1[[#This Row],[date_arrivee]]</f>
        <v>45914</v>
      </c>
    </row>
    <row r="36" spans="1:12" x14ac:dyDescent="0.35">
      <c r="A36" t="s">
        <v>9</v>
      </c>
      <c r="B36" t="s">
        <v>20</v>
      </c>
      <c r="C36" s="38">
        <v>284.12</v>
      </c>
      <c r="D36" s="38">
        <v>233.39</v>
      </c>
      <c r="E36" s="17">
        <f t="shared" si="4"/>
        <v>50.730000000000018</v>
      </c>
      <c r="F36" s="2">
        <v>45920</v>
      </c>
      <c r="G36" s="2">
        <v>45922</v>
      </c>
      <c r="H36" s="3">
        <v>54346645992</v>
      </c>
      <c r="I36" s="4">
        <f t="shared" si="1"/>
        <v>17.855131634520632</v>
      </c>
      <c r="J36">
        <f>Tableau1[[#This Row],[date_depart]]-Tableau1[[#This Row],[date_arrivee]]</f>
        <v>2</v>
      </c>
      <c r="K36" s="22">
        <f>Tableau1[[#This Row],[date_arrivee]]</f>
        <v>45920</v>
      </c>
      <c r="L36" s="24">
        <f>Tableau1[[#This Row],[date_arrivee]]</f>
        <v>45920</v>
      </c>
    </row>
    <row r="37" spans="1:12" x14ac:dyDescent="0.35">
      <c r="A37" t="s">
        <v>9</v>
      </c>
      <c r="B37" t="s">
        <v>21</v>
      </c>
      <c r="C37" s="38">
        <v>309.12</v>
      </c>
      <c r="D37" s="38">
        <v>253.79</v>
      </c>
      <c r="E37" s="17">
        <f t="shared" si="4"/>
        <v>55.330000000000013</v>
      </c>
      <c r="F37" s="2">
        <v>45926</v>
      </c>
      <c r="G37" s="2">
        <v>45928</v>
      </c>
      <c r="H37" s="3">
        <v>3378902994</v>
      </c>
      <c r="I37" s="4">
        <f t="shared" si="1"/>
        <v>17.89919772256729</v>
      </c>
      <c r="J37">
        <f>Tableau1[[#This Row],[date_depart]]-Tableau1[[#This Row],[date_arrivee]]</f>
        <v>2</v>
      </c>
      <c r="K37" s="22">
        <f>Tableau1[[#This Row],[date_arrivee]]</f>
        <v>45926</v>
      </c>
      <c r="L37" s="24">
        <f>Tableau1[[#This Row],[date_arrivee]]</f>
        <v>45926</v>
      </c>
    </row>
    <row r="38" spans="1:12" x14ac:dyDescent="0.35">
      <c r="A38" t="s">
        <v>9</v>
      </c>
      <c r="B38" t="s">
        <v>22</v>
      </c>
      <c r="C38" s="38">
        <v>284.12</v>
      </c>
      <c r="D38" s="38">
        <v>233.39</v>
      </c>
      <c r="E38" s="17">
        <f t="shared" si="4"/>
        <v>50.730000000000018</v>
      </c>
      <c r="F38" s="2">
        <v>45928</v>
      </c>
      <c r="G38" s="2">
        <v>45930</v>
      </c>
      <c r="H38" s="3">
        <v>3163400854</v>
      </c>
      <c r="I38" s="4">
        <f t="shared" si="1"/>
        <v>17.855131634520632</v>
      </c>
      <c r="J38">
        <f>Tableau1[[#This Row],[date_depart]]-Tableau1[[#This Row],[date_arrivee]]</f>
        <v>2</v>
      </c>
      <c r="K38" s="22">
        <f>Tableau1[[#This Row],[date_arrivee]]</f>
        <v>45928</v>
      </c>
      <c r="L38" s="24">
        <f>Tableau1[[#This Row],[date_arrivee]]</f>
        <v>45928</v>
      </c>
    </row>
    <row r="39" spans="1:12" x14ac:dyDescent="0.35">
      <c r="A39" t="s">
        <v>9</v>
      </c>
      <c r="B39" t="s">
        <v>23</v>
      </c>
      <c r="C39" s="38">
        <v>647.79999999999995</v>
      </c>
      <c r="D39" s="38">
        <v>532.48</v>
      </c>
      <c r="E39" s="17">
        <f t="shared" si="4"/>
        <v>115.31999999999994</v>
      </c>
      <c r="F39" s="2">
        <v>45933</v>
      </c>
      <c r="G39" s="2">
        <v>45938</v>
      </c>
      <c r="H39" s="3">
        <v>1250317939</v>
      </c>
      <c r="I39" s="4">
        <f t="shared" si="1"/>
        <v>17.801790676134601</v>
      </c>
      <c r="J39">
        <f>Tableau1[[#This Row],[date_depart]]-Tableau1[[#This Row],[date_arrivee]]</f>
        <v>5</v>
      </c>
      <c r="K39" s="22">
        <f>Tableau1[[#This Row],[date_arrivee]]</f>
        <v>45933</v>
      </c>
      <c r="L39" s="24">
        <f>Tableau1[[#This Row],[date_arrivee]]</f>
        <v>45933</v>
      </c>
    </row>
    <row r="40" spans="1:12" x14ac:dyDescent="0.35">
      <c r="A40" t="s">
        <v>9</v>
      </c>
      <c r="B40" t="s">
        <v>24</v>
      </c>
      <c r="C40" s="38">
        <v>528.24</v>
      </c>
      <c r="D40" s="38">
        <v>434.14</v>
      </c>
      <c r="E40" s="17">
        <f t="shared" si="4"/>
        <v>94.100000000000023</v>
      </c>
      <c r="F40" s="2">
        <v>45939</v>
      </c>
      <c r="G40" s="2">
        <v>45943</v>
      </c>
      <c r="H40" s="3">
        <v>3376774051</v>
      </c>
      <c r="I40" s="4">
        <f t="shared" si="1"/>
        <v>17.813872482205063</v>
      </c>
      <c r="J40">
        <f>Tableau1[[#This Row],[date_depart]]-Tableau1[[#This Row],[date_arrivee]]</f>
        <v>4</v>
      </c>
      <c r="K40" s="22">
        <f>Tableau1[[#This Row],[date_arrivee]]</f>
        <v>45939</v>
      </c>
      <c r="L40" s="24">
        <f>Tableau1[[#This Row],[date_arrivee]]</f>
        <v>45939</v>
      </c>
    </row>
    <row r="41" spans="1:12" x14ac:dyDescent="0.35">
      <c r="A41" t="s">
        <v>27</v>
      </c>
      <c r="B41" t="s">
        <v>52</v>
      </c>
      <c r="C41" s="17">
        <v>600.66999999999996</v>
      </c>
      <c r="D41" s="17">
        <v>482</v>
      </c>
      <c r="E41" s="17">
        <f>Tableau1[[#This Row],[prix_brut]]-Tableau1[[#This Row],[prix_net]]</f>
        <v>118.66999999999996</v>
      </c>
      <c r="F41" s="2">
        <v>45817</v>
      </c>
      <c r="G41" s="2">
        <v>45820</v>
      </c>
      <c r="H41" s="3"/>
      <c r="I41" s="4">
        <f t="shared" ref="I41:I44" si="5">E41/C41%</f>
        <v>19.756272162751589</v>
      </c>
      <c r="J41" s="12">
        <f>Tableau1[[#This Row],[date_depart]]-Tableau1[[#This Row],[date_arrivee]]</f>
        <v>3</v>
      </c>
      <c r="K41" s="22">
        <f>Tableau1[[#This Row],[date_arrivee]]</f>
        <v>45817</v>
      </c>
      <c r="L41" s="24">
        <f>Tableau1[[#This Row],[date_arrivee]]</f>
        <v>45817</v>
      </c>
    </row>
    <row r="42" spans="1:12" x14ac:dyDescent="0.35">
      <c r="A42" t="s">
        <v>27</v>
      </c>
      <c r="B42" t="s">
        <v>56</v>
      </c>
      <c r="C42" s="17">
        <v>308.79000000000002</v>
      </c>
      <c r="D42" s="17">
        <v>250.64</v>
      </c>
      <c r="E42" s="17">
        <f>Tableau1[[#This Row],[prix_brut]]-Tableau1[[#This Row],[prix_net]]</f>
        <v>58.150000000000034</v>
      </c>
      <c r="F42" s="2">
        <v>45839</v>
      </c>
      <c r="G42" s="2">
        <v>45841</v>
      </c>
      <c r="H42" s="3"/>
      <c r="I42" s="4">
        <f t="shared" si="5"/>
        <v>18.831568379805056</v>
      </c>
      <c r="J42" s="12">
        <f>Tableau1[[#This Row],[date_depart]]-Tableau1[[#This Row],[date_arrivee]]</f>
        <v>2</v>
      </c>
      <c r="K42" s="22">
        <f>Tableau1[[#This Row],[date_arrivee]]</f>
        <v>45839</v>
      </c>
      <c r="L42" s="24">
        <f>Tableau1[[#This Row],[date_arrivee]]</f>
        <v>45839</v>
      </c>
    </row>
    <row r="43" spans="1:12" x14ac:dyDescent="0.35">
      <c r="A43" t="s">
        <v>27</v>
      </c>
      <c r="B43" t="s">
        <v>57</v>
      </c>
      <c r="C43" s="17">
        <v>559.94000000000005</v>
      </c>
      <c r="D43" s="17">
        <v>453.08</v>
      </c>
      <c r="E43" s="17">
        <f>Tableau1[[#This Row],[prix_brut]]-Tableau1[[#This Row],[prix_net]]</f>
        <v>106.86000000000007</v>
      </c>
      <c r="F43" s="2">
        <v>45842</v>
      </c>
      <c r="G43" s="2">
        <v>45846</v>
      </c>
      <c r="H43" s="3"/>
      <c r="I43" s="4">
        <f t="shared" si="5"/>
        <v>19.084187591527677</v>
      </c>
      <c r="J43" s="12">
        <f>Tableau1[[#This Row],[date_depart]]-Tableau1[[#This Row],[date_arrivee]]</f>
        <v>4</v>
      </c>
      <c r="K43" s="22">
        <f>Tableau1[[#This Row],[date_arrivee]]</f>
        <v>45842</v>
      </c>
      <c r="L43" s="24">
        <f>Tableau1[[#This Row],[date_arrivee]]</f>
        <v>45842</v>
      </c>
    </row>
    <row r="44" spans="1:12" x14ac:dyDescent="0.35">
      <c r="A44" t="s">
        <v>27</v>
      </c>
      <c r="B44" t="s">
        <v>58</v>
      </c>
      <c r="C44" s="17">
        <v>490.94</v>
      </c>
      <c r="D44" s="17">
        <v>395.24</v>
      </c>
      <c r="E44" s="17">
        <f>Tableau1[[#This Row],[prix_brut]]-Tableau1[[#This Row],[prix_net]]</f>
        <v>95.699999999999989</v>
      </c>
      <c r="F44" s="2">
        <v>45849</v>
      </c>
      <c r="G44" s="2">
        <v>45852</v>
      </c>
      <c r="H44" s="3"/>
      <c r="I44" s="4">
        <f t="shared" si="5"/>
        <v>19.49321709373854</v>
      </c>
      <c r="J44" s="12">
        <f>Tableau1[[#This Row],[date_depart]]-Tableau1[[#This Row],[date_arrivee]]</f>
        <v>3</v>
      </c>
      <c r="K44" s="22">
        <f>Tableau1[[#This Row],[date_arrivee]]</f>
        <v>45849</v>
      </c>
      <c r="L44" s="24">
        <f>Tableau1[[#This Row],[date_arrivee]]</f>
        <v>45849</v>
      </c>
    </row>
    <row r="45" spans="1:12" x14ac:dyDescent="0.35">
      <c r="A45" t="s">
        <v>27</v>
      </c>
      <c r="B45" t="s">
        <v>52</v>
      </c>
      <c r="C45" s="17">
        <v>600.66999999999996</v>
      </c>
      <c r="D45" s="17">
        <v>482</v>
      </c>
      <c r="E45" s="17">
        <f>Tableau1[[#This Row],[prix_brut]]-Tableau1[[#This Row],[prix_net]]</f>
        <v>118.66999999999996</v>
      </c>
      <c r="F45" s="2">
        <v>45817</v>
      </c>
      <c r="G45" s="2">
        <v>45820</v>
      </c>
      <c r="H45" s="3"/>
      <c r="I45" s="4">
        <f>E45/C45%</f>
        <v>19.756272162751589</v>
      </c>
      <c r="J45" s="12">
        <f>Tableau1[[#This Row],[date_depart]]-Tableau1[[#This Row],[date_arrivee]]</f>
        <v>3</v>
      </c>
      <c r="K45" s="22">
        <f>Tableau1[[#This Row],[date_arrivee]]</f>
        <v>45817</v>
      </c>
      <c r="L45" s="24">
        <f>Tableau1[[#This Row],[date_arrivee]]</f>
        <v>45817</v>
      </c>
    </row>
    <row r="46" spans="1:12" x14ac:dyDescent="0.35">
      <c r="A46" t="s">
        <v>27</v>
      </c>
      <c r="B46" t="s">
        <v>53</v>
      </c>
      <c r="C46" s="17">
        <v>308.79000000000002</v>
      </c>
      <c r="D46" s="17">
        <v>250.64</v>
      </c>
      <c r="E46" s="17">
        <f>Tableau1[[#This Row],[prix_brut]]-Tableau1[[#This Row],[prix_net]]</f>
        <v>58.150000000000034</v>
      </c>
      <c r="F46" s="2">
        <v>45839</v>
      </c>
      <c r="G46" s="2">
        <v>45841</v>
      </c>
      <c r="H46" s="3"/>
      <c r="I46" s="4">
        <f t="shared" ref="I46:I48" si="6">E46/C46%</f>
        <v>18.831568379805056</v>
      </c>
      <c r="J46" s="12">
        <f>Tableau1[[#This Row],[date_depart]]-Tableau1[[#This Row],[date_arrivee]]</f>
        <v>2</v>
      </c>
      <c r="K46" s="22">
        <f>Tableau1[[#This Row],[date_arrivee]]</f>
        <v>45839</v>
      </c>
      <c r="L46" s="24">
        <f>Tableau1[[#This Row],[date_arrivee]]</f>
        <v>45839</v>
      </c>
    </row>
    <row r="47" spans="1:12" x14ac:dyDescent="0.35">
      <c r="A47" t="s">
        <v>27</v>
      </c>
      <c r="B47" t="s">
        <v>54</v>
      </c>
      <c r="C47" s="17">
        <v>559.94000000000005</v>
      </c>
      <c r="D47" s="17">
        <v>453.08</v>
      </c>
      <c r="E47" s="17">
        <f>Tableau1[[#This Row],[prix_brut]]-Tableau1[[#This Row],[prix_net]]</f>
        <v>106.86000000000007</v>
      </c>
      <c r="F47" s="2">
        <v>45842</v>
      </c>
      <c r="G47" s="2">
        <v>45846</v>
      </c>
      <c r="H47" s="3"/>
      <c r="I47" s="4">
        <f t="shared" si="6"/>
        <v>19.084187591527677</v>
      </c>
      <c r="J47" s="12">
        <f>Tableau1[[#This Row],[date_depart]]-Tableau1[[#This Row],[date_arrivee]]</f>
        <v>4</v>
      </c>
      <c r="K47" s="22">
        <f>Tableau1[[#This Row],[date_arrivee]]</f>
        <v>45842</v>
      </c>
      <c r="L47" s="24">
        <f>Tableau1[[#This Row],[date_arrivee]]</f>
        <v>45842</v>
      </c>
    </row>
    <row r="48" spans="1:12" ht="15" thickBot="1" x14ac:dyDescent="0.4">
      <c r="A48" t="s">
        <v>27</v>
      </c>
      <c r="B48" t="s">
        <v>55</v>
      </c>
      <c r="C48" s="17">
        <v>490.94</v>
      </c>
      <c r="D48" s="17">
        <v>395.24</v>
      </c>
      <c r="E48" s="17">
        <f>Tableau1[[#This Row],[prix_brut]]-Tableau1[[#This Row],[prix_net]]</f>
        <v>95.699999999999989</v>
      </c>
      <c r="F48" s="2">
        <v>45849</v>
      </c>
      <c r="G48" s="2">
        <v>45852</v>
      </c>
      <c r="H48" s="3"/>
      <c r="I48" s="4">
        <f t="shared" si="6"/>
        <v>19.49321709373854</v>
      </c>
      <c r="J48" s="12">
        <f>Tableau1[[#This Row],[date_depart]]-Tableau1[[#This Row],[date_arrivee]]</f>
        <v>3</v>
      </c>
      <c r="K48" s="22">
        <f>Tableau1[[#This Row],[date_arrivee]]</f>
        <v>45849</v>
      </c>
      <c r="L48" s="24">
        <f>Tableau1[[#This Row],[date_arrivee]]</f>
        <v>45849</v>
      </c>
    </row>
    <row r="49" spans="1:12" s="6" customFormat="1" x14ac:dyDescent="0.35">
      <c r="A49" s="8" t="s">
        <v>46</v>
      </c>
      <c r="B49" s="8"/>
      <c r="C49" s="18">
        <f>SUM(C3:C40)</f>
        <v>16753.960000000003</v>
      </c>
      <c r="D49" s="18">
        <f>SUM(D3:D40)</f>
        <v>13833.273999999998</v>
      </c>
      <c r="E49" s="18">
        <f>SUM(E3:E40)</f>
        <v>2920.6860000000001</v>
      </c>
      <c r="F49" s="9"/>
      <c r="G49" s="14"/>
      <c r="H49" s="9"/>
      <c r="I49" s="10">
        <f t="shared" si="1"/>
        <v>17.43280991479029</v>
      </c>
      <c r="J49" s="11">
        <f>SUBTOTAL(109,J3:J40)</f>
        <v>131</v>
      </c>
      <c r="K49" s="23"/>
      <c r="L49" s="26"/>
    </row>
  </sheetData>
  <sortState xmlns:xlrd2="http://schemas.microsoft.com/office/spreadsheetml/2017/richdata2" ref="A3:I50">
    <sortCondition ref="A1:A50"/>
  </sortState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Charley TRIGANO</dc:creator>
  <cp:lastModifiedBy>Charley TRIGANO</cp:lastModifiedBy>
  <cp:lastPrinted>2025-07-23T13:29:34Z</cp:lastPrinted>
  <dcterms:created xsi:type="dcterms:W3CDTF">2025-07-16T17:06:32Z</dcterms:created>
  <dcterms:modified xsi:type="dcterms:W3CDTF">2025-08-01T21:14:59Z</dcterms:modified>
</cp:coreProperties>
</file>