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<sst xmlns="http://schemas.openxmlformats.org/spreadsheetml/2006/main" count="25" uniqueCount="22">
  <si>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>Constants</t>
  </si>
  <si>
    <t>Data</t>
  </si>
  <si>
    <t>Calculations</t>
  </si>
  <si>
    <t>a (m)</t>
  </si>
  <si>
    <t>m (kg)</t>
  </si>
  <si>
    <t>I (A)</t>
  </si>
  <si>
    <t>D1 (m)</t>
  </si>
  <si>
    <t>d0 (m)</t>
  </si>
  <si>
    <t>d (m)</t>
  </si>
  <si>
    <t>F (N)</t>
  </si>
  <si>
    <t>I^2 (A^2)</t>
  </si>
  <si>
    <t>MagF (N)</t>
  </si>
  <si>
    <t>% Diff</t>
  </si>
  <si>
    <t>b (m)</t>
  </si>
  <si>
    <t>D0 (m)</t>
  </si>
  <si>
    <t>r (m)</t>
  </si>
  <si>
    <t>L (m)</t>
  </si>
  <si>
    <t>μ0/2π (N/m)</t>
  </si>
  <si>
    <t>Error (N)</t>
  </si>
  <si>
    <t>S1 (NA^-2)</t>
  </si>
  <si>
    <t>S2 (NA^-2)</t>
  </si>
  <si>
    <t>C (NA^-2)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</si>
</sst>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double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:F15"/>
    </sheetView>
  </sheetViews>
  <sheetFormatPr defaultRowHeight="15"/>
  <cols>
    <col collapsed="false" hidden="false" max="1" min="1" style="0" width="11.4183673469388"/>
    <col collapsed="false" hidden="false" max="2" min="2" style="0" width="10.1530612244898"/>
    <col collapsed="false" hidden="false" max="4" min="3" style="0" width="8.50510204081633"/>
    <col collapsed="false" hidden="false" max="5" min="5" style="0" width="9.87244897959184"/>
    <col collapsed="false" hidden="false" max="10" min="6" style="0" width="8.50510204081633"/>
    <col collapsed="false" hidden="false" max="11" min="11" style="0" width="9.87244897959184"/>
    <col collapsed="false" hidden="false" max="12" min="12" style="0" width="8.50510204081633"/>
    <col collapsed="false" hidden="false" max="13" min="13" style="0" width="13.3928571428571"/>
    <col collapsed="false" hidden="false" max="1025" min="14" style="0" width="8.50510204081633"/>
  </cols>
  <sheetData>
    <row r="1" customFormat="false" ht="13.8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4" t="s">
        <v>2</v>
      </c>
      <c r="H1" s="4"/>
      <c r="I1" s="4"/>
      <c r="J1" s="4"/>
      <c r="K1" s="4"/>
      <c r="L1" s="4"/>
    </row>
    <row r="2" customFormat="false" ht="13.8" hidden="false" customHeight="false" outlineLevel="0" collapsed="false">
      <c r="A2" s="5" t="s">
        <v>3</v>
      </c>
      <c r="B2" s="5" t="n">
        <v>0.22</v>
      </c>
      <c r="C2" s="2"/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</row>
    <row r="3" customFormat="false" ht="13.8" hidden="false" customHeight="false" outlineLevel="0" collapsed="false">
      <c r="A3" s="7" t="s">
        <v>13</v>
      </c>
      <c r="B3" s="7" t="n">
        <v>1.23</v>
      </c>
      <c r="D3" s="8" t="n">
        <v>0</v>
      </c>
      <c r="E3" s="9" t="n">
        <v>0</v>
      </c>
      <c r="F3" s="10" t="n">
        <v>0.006</v>
      </c>
      <c r="G3" s="11" t="n">
        <f aca="false">(ABS(F3-$B$4)*$B$2/(2*$B$3))</f>
        <v>0.000205691056910569</v>
      </c>
      <c r="H3" s="11" t="n">
        <f aca="false">2*$B$5+G3</f>
        <v>0.00322569105691057</v>
      </c>
      <c r="I3" s="11" t="n">
        <f aca="false">D3*9.81</f>
        <v>0</v>
      </c>
      <c r="J3" s="11" t="n">
        <f aca="false">E3^2</f>
        <v>0</v>
      </c>
      <c r="K3" s="9" t="n">
        <f aca="false">$B$7 * ($B$6*J3)/H3</f>
        <v>0</v>
      </c>
      <c r="L3" s="12" t="e">
        <f aca="false">ABS(K3-I3)/(0.5*(K3+I3))</f>
        <v>#DIV/0!</v>
      </c>
    </row>
    <row r="4" customFormat="false" ht="13.8" hidden="false" customHeight="false" outlineLevel="0" collapsed="false">
      <c r="A4" s="7" t="s">
        <v>14</v>
      </c>
      <c r="B4" s="7" t="n">
        <v>0.0037</v>
      </c>
      <c r="D4" s="8" t="n">
        <f aca="false">20/1000000</f>
        <v>2E-005</v>
      </c>
      <c r="E4" s="9" t="n">
        <v>1.5</v>
      </c>
      <c r="F4" s="10" t="n">
        <v>0.006</v>
      </c>
      <c r="G4" s="11" t="n">
        <f aca="false">(ABS(F4-$B$4)*$B$2/(2*$B$3))</f>
        <v>0.000205691056910569</v>
      </c>
      <c r="H4" s="11" t="n">
        <f aca="false">2*$B$5+G4</f>
        <v>0.00322569105691057</v>
      </c>
      <c r="I4" s="11" t="n">
        <f aca="false">D4*9.81</f>
        <v>0.0001962</v>
      </c>
      <c r="J4" s="11" t="n">
        <f aca="false">E4^2</f>
        <v>2.25</v>
      </c>
      <c r="K4" s="9" t="n">
        <f aca="false">$B$7 * ($B$6*J4)/H4</f>
        <v>3.69688224619417E-005</v>
      </c>
      <c r="L4" s="12" t="n">
        <f aca="false">ABS(K4-I4)/(0.5*(K4+I4))</f>
        <v>1.36580161838788</v>
      </c>
      <c r="M4" s="13"/>
    </row>
    <row r="5" customFormat="false" ht="13.8" hidden="false" customHeight="false" outlineLevel="0" collapsed="false">
      <c r="A5" s="7" t="s">
        <v>15</v>
      </c>
      <c r="B5" s="7" t="n">
        <f aca="false">3.02/2000</f>
        <v>0.00151</v>
      </c>
      <c r="D5" s="8" t="n">
        <v>4E-005</v>
      </c>
      <c r="E5" s="9" t="n">
        <v>5</v>
      </c>
      <c r="F5" s="10" t="n">
        <v>0.006</v>
      </c>
      <c r="G5" s="11" t="n">
        <f aca="false">(ABS(F5-$B$4)*$B$2/(2*$B$3))</f>
        <v>0.000205691056910569</v>
      </c>
      <c r="H5" s="11" t="n">
        <f aca="false">2*$B$5+G5</f>
        <v>0.00322569105691057</v>
      </c>
      <c r="I5" s="11" t="n">
        <f aca="false">D5*9.81</f>
        <v>0.0003924</v>
      </c>
      <c r="J5" s="11" t="n">
        <f aca="false">E5^2</f>
        <v>25</v>
      </c>
      <c r="K5" s="9" t="n">
        <f aca="false">$B$7 * ($B$6*J5)/H5</f>
        <v>0.000410764694021575</v>
      </c>
      <c r="L5" s="12" t="n">
        <f aca="false">ABS(K5-I5)/(0.5*(K5+I5))</f>
        <v>0.045730829948761</v>
      </c>
      <c r="M5" s="13"/>
    </row>
    <row r="6" customFormat="false" ht="13.8" hidden="false" customHeight="false" outlineLevel="0" collapsed="false">
      <c r="A6" s="7" t="s">
        <v>16</v>
      </c>
      <c r="B6" s="7" t="n">
        <v>0.265</v>
      </c>
      <c r="D6" s="8" t="n">
        <v>6E-005</v>
      </c>
      <c r="E6" s="9" t="n">
        <v>6.5</v>
      </c>
      <c r="F6" s="10" t="n">
        <v>0.006</v>
      </c>
      <c r="G6" s="11" t="n">
        <f aca="false">(ABS(F6-$B$4)*$B$2/(2*$B$3))</f>
        <v>0.000205691056910569</v>
      </c>
      <c r="H6" s="11" t="n">
        <f aca="false">2*$B$5+G6</f>
        <v>0.00322569105691057</v>
      </c>
      <c r="I6" s="11" t="n">
        <f aca="false">D6*9.81</f>
        <v>0.0005886</v>
      </c>
      <c r="J6" s="11" t="n">
        <f aca="false">E6^2</f>
        <v>42.25</v>
      </c>
      <c r="K6" s="9" t="n">
        <f aca="false">$B$7 * ($B$6*J6)/H6</f>
        <v>0.000694192332896461</v>
      </c>
      <c r="L6" s="12" t="n">
        <f aca="false">ABS(K6-I6)/(0.5*(K6+I6))</f>
        <v>0.16462888058902</v>
      </c>
      <c r="M6" s="13"/>
    </row>
    <row r="7" customFormat="false" ht="14.9" hidden="false" customHeight="false" outlineLevel="0" collapsed="false">
      <c r="A7" s="14" t="s">
        <v>17</v>
      </c>
      <c r="B7" s="15" t="n">
        <v>2E-007</v>
      </c>
      <c r="D7" s="8" t="n">
        <v>0.00011</v>
      </c>
      <c r="E7" s="9" t="n">
        <v>9.5</v>
      </c>
      <c r="F7" s="10" t="n">
        <v>0.006</v>
      </c>
      <c r="G7" s="11" t="n">
        <f aca="false">(ABS(F7-$B$4)*$B$2/(2*$B$3))</f>
        <v>0.000205691056910569</v>
      </c>
      <c r="H7" s="11" t="n">
        <f aca="false">2*$B$5+G7</f>
        <v>0.00322569105691057</v>
      </c>
      <c r="I7" s="11" t="n">
        <f aca="false">D7*9.81</f>
        <v>0.0010791</v>
      </c>
      <c r="J7" s="11" t="n">
        <f aca="false">E7^2</f>
        <v>90.25</v>
      </c>
      <c r="K7" s="9" t="n">
        <f aca="false">$B$7 * ($B$6*J7)/H7</f>
        <v>0.00148286054541788</v>
      </c>
      <c r="L7" s="12" t="n">
        <f aca="false">ABS(K7-I7)/(0.5*(K7+I7))</f>
        <v>0.315196536605544</v>
      </c>
      <c r="M7" s="13"/>
    </row>
    <row r="8" customFormat="false" ht="13.8" hidden="false" customHeight="false" outlineLevel="0" collapsed="false">
      <c r="D8" s="8" t="n">
        <v>0.00016</v>
      </c>
      <c r="E8" s="9" t="n">
        <v>12</v>
      </c>
      <c r="F8" s="10" t="n">
        <v>0.006</v>
      </c>
      <c r="G8" s="11" t="n">
        <f aca="false">(ABS(F8-$B$4)*$B$2/(2*$B$3))</f>
        <v>0.000205691056910569</v>
      </c>
      <c r="H8" s="11" t="n">
        <f aca="false">2*$B$5+G8</f>
        <v>0.00322569105691057</v>
      </c>
      <c r="I8" s="11" t="n">
        <f aca="false">D8*9.81</f>
        <v>0.0015696</v>
      </c>
      <c r="J8" s="11" t="n">
        <f aca="false">E8^2</f>
        <v>144</v>
      </c>
      <c r="K8" s="9" t="n">
        <f aca="false">$B$7 * ($B$6*J8)/H8</f>
        <v>0.00236600463756427</v>
      </c>
      <c r="L8" s="12" t="n">
        <f aca="false">ABS(K8-I8)/(0.5*(K8+I8))</f>
        <v>0.404717806236331</v>
      </c>
      <c r="M8" s="13"/>
    </row>
    <row r="9" customFormat="false" ht="13.8" hidden="false" customHeight="false" outlineLevel="0" collapsed="false">
      <c r="D9" s="8" t="n">
        <v>0.00021</v>
      </c>
      <c r="E9" s="9" t="n">
        <v>14</v>
      </c>
      <c r="F9" s="10" t="n">
        <v>0.006</v>
      </c>
      <c r="G9" s="11" t="n">
        <f aca="false">(ABS(F9-$B$4)*$B$2/(2*$B$3))</f>
        <v>0.000205691056910569</v>
      </c>
      <c r="H9" s="11" t="n">
        <f aca="false">2*$B$5+G9</f>
        <v>0.00322569105691057</v>
      </c>
      <c r="I9" s="11" t="n">
        <f aca="false">D9*9.81</f>
        <v>0.0020601</v>
      </c>
      <c r="J9" s="11" t="n">
        <f aca="false">E9^2</f>
        <v>196</v>
      </c>
      <c r="K9" s="9" t="n">
        <f aca="false">$B$7 * ($B$6*J9)/H9</f>
        <v>0.00322039520112915</v>
      </c>
      <c r="L9" s="12" t="n">
        <f aca="false">ABS(K9-I9)/(0.5*(K9+I9))</f>
        <v>0.439464541462337</v>
      </c>
      <c r="M9" s="13"/>
    </row>
    <row r="10" customFormat="false" ht="13.8" hidden="false" customHeight="false" outlineLevel="0" collapsed="false">
      <c r="D10" s="16" t="n">
        <v>0.00026</v>
      </c>
      <c r="E10" s="17" t="n">
        <v>16.1</v>
      </c>
      <c r="F10" s="18" t="n">
        <v>0.006</v>
      </c>
      <c r="G10" s="19" t="n">
        <f aca="false">(ABS(F10-$B$4)*$B$2/(2*$B$3))</f>
        <v>0.000205691056910569</v>
      </c>
      <c r="H10" s="19" t="n">
        <f aca="false">2*$B$5+G10</f>
        <v>0.00322569105691057</v>
      </c>
      <c r="I10" s="19" t="n">
        <f aca="false">D10*9.81</f>
        <v>0.0025506</v>
      </c>
      <c r="J10" s="19" t="n">
        <f aca="false">E10^2</f>
        <v>259.21</v>
      </c>
      <c r="K10" s="17" t="n">
        <f aca="false">$B$7 * ($B$6*J10)/H10</f>
        <v>0.0042589726534933</v>
      </c>
      <c r="L10" s="20" t="n">
        <f aca="false">ABS(K10-I10)/(0.5*(K10+I10))</f>
        <v>0.501756201284351</v>
      </c>
      <c r="M10" s="13"/>
    </row>
    <row r="11" customFormat="false" ht="13.8" hidden="false" customHeight="false" outlineLevel="0" collapsed="false">
      <c r="D11" s="21"/>
      <c r="E11" s="21"/>
      <c r="F11" s="21"/>
      <c r="G11" s="21"/>
      <c r="H11" s="21"/>
      <c r="I11" s="21"/>
      <c r="J11" s="21"/>
      <c r="K11" s="21"/>
    </row>
    <row r="12" customFormat="false" ht="13.8" hidden="false" customHeight="false" outlineLevel="0" collapsed="false">
      <c r="E12" s="22" t="s">
        <v>18</v>
      </c>
      <c r="F12" s="22" t="n">
        <f aca="false">0.00005*9.81/2</f>
        <v>0.00024525</v>
      </c>
    </row>
    <row r="13" customFormat="false" ht="13.8" hidden="false" customHeight="false" outlineLevel="0" collapsed="false">
      <c r="E13" s="22" t="s">
        <v>19</v>
      </c>
      <c r="F13" s="22" t="n">
        <f aca="false">(($I$10-$F$12)-($I$4+$F$12))/($J$10-$J$4)</f>
        <v>7.25365815691158E-006</v>
      </c>
      <c r="I13" s="0" t="n">
        <f aca="false">AVERAGE(I3:I10)</f>
        <v>0.001054575</v>
      </c>
      <c r="J13" s="0" t="n">
        <f aca="false">AVERAGE(K3:K10)</f>
        <v>0.00155876986087307</v>
      </c>
      <c r="K13" s="0" t="n">
        <f aca="false">ABS(I13-J13)/(0.5*(I13+J13))</f>
        <v>0.385861711878798</v>
      </c>
    </row>
    <row r="14" customFormat="false" ht="13.8" hidden="false" customHeight="false" outlineLevel="0" collapsed="false">
      <c r="E14" s="22" t="s">
        <v>20</v>
      </c>
      <c r="F14" s="22" t="n">
        <f aca="false">(($I$10+$F$12)-($I$4-$F$12))/($J$10-$J$4)</f>
        <v>1.10713729763387E-005</v>
      </c>
    </row>
    <row r="15" customFormat="false" ht="13.8" hidden="false" customHeight="false" outlineLevel="0" collapsed="false">
      <c r="E15" s="22" t="s">
        <v>21</v>
      </c>
      <c r="F15" s="22" t="n">
        <f aca="false">($B$6*$B$7)/(AVERAGE(H3:H10))</f>
        <v>1.6430587760863E-005</v>
      </c>
    </row>
    <row r="17" customFormat="false" ht="13.8" hidden="false" customHeight="false" outlineLevel="0" collapsed="false">
      <c r="I17" s="22" t="s">
        <v>9</v>
      </c>
      <c r="J17" s="1" t="s">
        <v>11</v>
      </c>
      <c r="K17" s="22" t="s">
        <v>12</v>
      </c>
    </row>
    <row r="18" customFormat="false" ht="13.8" hidden="false" customHeight="false" outlineLevel="0" collapsed="false">
      <c r="I18" s="22" t="n">
        <v>0</v>
      </c>
      <c r="J18" s="1" t="n">
        <v>0</v>
      </c>
      <c r="K18" s="22" t="e">
        <f aca="false">ABS(I18-J18)/(0.5*(I18+J18))</f>
        <v>#DIV/0!</v>
      </c>
    </row>
    <row r="19" customFormat="false" ht="13.8" hidden="false" customHeight="false" outlineLevel="0" collapsed="false">
      <c r="I19" s="22" t="n">
        <v>0.0001962</v>
      </c>
      <c r="J19" s="1" t="n">
        <v>3.69688224619417E-005</v>
      </c>
      <c r="K19" s="22" t="n">
        <f aca="false">ABS(I19-J19)/(0.5*(I19+J19))</f>
        <v>1.36580161838788</v>
      </c>
    </row>
    <row r="20" customFormat="false" ht="13.8" hidden="false" customHeight="false" outlineLevel="0" collapsed="false">
      <c r="I20" s="22" t="n">
        <v>0.0003924</v>
      </c>
      <c r="J20" s="1" t="n">
        <v>0.000410764694021575</v>
      </c>
      <c r="K20" s="22" t="n">
        <f aca="false">ABS(I20-J20)/(0.5*(I20+J20))</f>
        <v>0.045730829948761</v>
      </c>
    </row>
    <row r="21" customFormat="false" ht="13.8" hidden="false" customHeight="false" outlineLevel="0" collapsed="false">
      <c r="I21" s="22" t="n">
        <v>0.0005886</v>
      </c>
      <c r="J21" s="1" t="n">
        <v>0.000694192332896461</v>
      </c>
      <c r="K21" s="22" t="n">
        <f aca="false">ABS(I21-J21)/(0.5*(I21+J21))</f>
        <v>0.16462888058902</v>
      </c>
    </row>
    <row r="22" customFormat="false" ht="13.8" hidden="false" customHeight="false" outlineLevel="0" collapsed="false">
      <c r="I22" s="22" t="n">
        <v>0.0010791</v>
      </c>
      <c r="J22" s="1" t="n">
        <v>0.00148286054541788</v>
      </c>
      <c r="K22" s="22" t="n">
        <f aca="false">ABS(I22-J22)/(0.5*(I22+J22))</f>
        <v>0.315196536605544</v>
      </c>
    </row>
    <row r="23" customFormat="false" ht="13.8" hidden="false" customHeight="false" outlineLevel="0" collapsed="false">
      <c r="I23" s="22" t="n">
        <v>0.0015696</v>
      </c>
      <c r="J23" s="1" t="n">
        <v>0.00236600463756427</v>
      </c>
      <c r="K23" s="22" t="n">
        <f aca="false">ABS(I23-J23)/(0.5*(I23+J23))</f>
        <v>0.404717806236331</v>
      </c>
    </row>
    <row r="24" customFormat="false" ht="13.8" hidden="false" customHeight="false" outlineLevel="0" collapsed="false">
      <c r="I24" s="22" t="n">
        <v>0.0020601</v>
      </c>
      <c r="J24" s="1" t="n">
        <v>0.00322039520112915</v>
      </c>
      <c r="K24" s="22" t="n">
        <f aca="false">ABS(I24-J24)/(0.5*(I24+J24))</f>
        <v>0.439464541462337</v>
      </c>
    </row>
    <row r="25" customFormat="false" ht="13.8" hidden="false" customHeight="false" outlineLevel="0" collapsed="false">
      <c r="I25" s="22" t="n">
        <v>0.0025506</v>
      </c>
      <c r="J25" s="1" t="n">
        <v>0.0042589726534933</v>
      </c>
      <c r="K25" s="22" t="n">
        <f aca="false">ABS(I25-J25)/(0.5*(I25+J25))</f>
        <v>0.501756201284351</v>
      </c>
    </row>
  </sheetData>
  <mergeCells count="3">
    <mergeCell ref="A1:B1"/>
    <mergeCell ref="D1:F1"/>
    <mergeCell ref="G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2:F15 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2:F15 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2016-10-05T20:41:02Z</dcterms:created>
  <dc:creator>colemanct</dc:creator>
  <dc:language>en-US</dc:language>
  <dcterms:modified xsi:type="dcterms:W3CDTF">2016-10-12T01:59:23Z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