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4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<sst xmlns="http://schemas.openxmlformats.org/spreadsheetml/2006/main" count="36" uniqueCount="23">
  <si>
    <t>Band Pass</t>
  </si>
  <si>
    <t>LEAHS DATA USE THIS</t>
  </si>
  <si>
    <t>R</t>
  </si>
  <si>
    <t>Vi pt</t>
  </si>
  <si>
    <t>Vo pt</t>
  </si>
  <si>
    <t>Vi</t>
  </si>
  <si>
    <t>Vo</t>
  </si>
  <si>
    <t>f</t>
  </si>
  <si>
    <t>ln f</t>
  </si>
  <si>
    <t>vi/vo</t>
  </si>
  <si>
    <t>R (ohms)</t>
  </si>
  <si>
    <t>c (μF)</t>
  </si>
  <si>
    <t>L (mH)</t>
  </si>
  <si>
    <t>LOW PASS</t>
  </si>
  <si>
    <t>f (Hz)</t>
  </si>
  <si>
    <t>Vin (V)</t>
  </si>
  <si>
    <t>Vout (V)</t>
  </si>
  <si>
    <t>ln(f)</t>
  </si>
  <si>
    <t>Vo/Vin</t>
  </si>
  <si>
    <t>Low Pass</t>
  </si>
  <si>
    <t>Part two</t>
  </si>
  <si>
    <t>delta T</t>
  </si>
  <si>
    <t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</si>
</sst>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20"/>
      <color rgb="FF000000"/>
      <name val="Calibri"/>
      <family val="2"/>
      <charset val="1"/>
    </font>
    <font>
      <sz val="12"/>
      <color rgb="FF000000"/>
      <name val="Cambria"/>
      <family val="1"/>
      <charset val="1"/>
    </font>
    <font>
      <sz val="12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Sheet1!$P$8</c:f>
              <c:strCache>
                <c:ptCount val="1"/>
                <c:pt idx="0">
                  <c:v>Vo/Vin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Sheet1!$O$9:$O$21</c:f>
              <c:numCache>
                <c:formatCode>General</c:formatCode>
                <c:ptCount val="13"/>
                <c:pt idx="0">
                  <c:v>4.605</c:v>
                </c:pt>
                <c:pt idx="1">
                  <c:v>5.298</c:v>
                </c:pt>
                <c:pt idx="2">
                  <c:v>6.215</c:v>
                </c:pt>
                <c:pt idx="3">
                  <c:v>6.685</c:v>
                </c:pt>
                <c:pt idx="4">
                  <c:v>6.908</c:v>
                </c:pt>
                <c:pt idx="5">
                  <c:v>7.601</c:v>
                </c:pt>
                <c:pt idx="6">
                  <c:v>8.294</c:v>
                </c:pt>
                <c:pt idx="7">
                  <c:v>8.7</c:v>
                </c:pt>
                <c:pt idx="8">
                  <c:v>8.987</c:v>
                </c:pt>
                <c:pt idx="9">
                  <c:v>9.105</c:v>
                </c:pt>
                <c:pt idx="10">
                  <c:v>9.21</c:v>
                </c:pt>
                <c:pt idx="11">
                  <c:v>11.513</c:v>
                </c:pt>
                <c:pt idx="12">
                  <c:v>13.816</c:v>
                </c:pt>
              </c:numCache>
            </c:numRef>
          </c:xVal>
          <c:yVal>
            <c:numRef>
              <c:f>Sheet1!$P$9:$P$21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0.977</c:v>
                </c:pt>
                <c:pt idx="3">
                  <c:v>0.913</c:v>
                </c:pt>
                <c:pt idx="4">
                  <c:v>0.952</c:v>
                </c:pt>
                <c:pt idx="5">
                  <c:v>0.95</c:v>
                </c:pt>
                <c:pt idx="6">
                  <c:v>0.75</c:v>
                </c:pt>
                <c:pt idx="7">
                  <c:v>0.525</c:v>
                </c:pt>
                <c:pt idx="8">
                  <c:v>0.487</c:v>
                </c:pt>
                <c:pt idx="9">
                  <c:v>0.447</c:v>
                </c:pt>
                <c:pt idx="10">
                  <c:v>0.434</c:v>
                </c:pt>
                <c:pt idx="11">
                  <c:v>0.174</c:v>
                </c:pt>
                <c:pt idx="12">
                  <c:v>0.081</c:v>
                </c:pt>
              </c:numCache>
            </c:numRef>
          </c:yVal>
          <c:smooth val="0"/>
        </c:ser>
        <c:axId val="34870366"/>
        <c:axId val="29744791"/>
      </c:scatterChart>
      <c:valAx>
        <c:axId val="348703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9744791"/>
        <c:crosses val="autoZero"/>
      </c:valAx>
      <c:valAx>
        <c:axId val="297447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87036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Sheet1!$P$24</c:f>
              <c:strCache>
                <c:ptCount val="1"/>
                <c:pt idx="0">
                  <c:v>Vo/Vin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Sheet1!$O$25:$O$37</c:f>
              <c:numCache>
                <c:formatCode>General</c:formatCode>
                <c:ptCount val="13"/>
                <c:pt idx="0">
                  <c:v>4.605</c:v>
                </c:pt>
                <c:pt idx="1">
                  <c:v>5.298</c:v>
                </c:pt>
                <c:pt idx="2">
                  <c:v>6.215</c:v>
                </c:pt>
                <c:pt idx="3">
                  <c:v>6.685</c:v>
                </c:pt>
                <c:pt idx="4">
                  <c:v>6.908</c:v>
                </c:pt>
                <c:pt idx="5">
                  <c:v>7.601</c:v>
                </c:pt>
                <c:pt idx="6">
                  <c:v>8.006</c:v>
                </c:pt>
                <c:pt idx="7">
                  <c:v>8.294</c:v>
                </c:pt>
                <c:pt idx="8">
                  <c:v>8.7</c:v>
                </c:pt>
                <c:pt idx="9">
                  <c:v>8.987</c:v>
                </c:pt>
                <c:pt idx="10">
                  <c:v>9.21</c:v>
                </c:pt>
                <c:pt idx="11">
                  <c:v>11.513</c:v>
                </c:pt>
                <c:pt idx="12">
                  <c:v>13.816</c:v>
                </c:pt>
              </c:numCache>
            </c:numRef>
          </c:xVal>
          <c:yVal>
            <c:numRef>
              <c:f>Sheet1!$P$25:$P$37</c:f>
              <c:numCache>
                <c:formatCode>General</c:formatCode>
                <c:ptCount val="13"/>
                <c:pt idx="0">
                  <c:v>0.068</c:v>
                </c:pt>
                <c:pt idx="1">
                  <c:v>0.111</c:v>
                </c:pt>
                <c:pt idx="2">
                  <c:v>0.256</c:v>
                </c:pt>
                <c:pt idx="3">
                  <c:v>0.407</c:v>
                </c:pt>
                <c:pt idx="4">
                  <c:v>0.537</c:v>
                </c:pt>
                <c:pt idx="5">
                  <c:v>0.905</c:v>
                </c:pt>
                <c:pt idx="6">
                  <c:v>0.651</c:v>
                </c:pt>
                <c:pt idx="7">
                  <c:v>0.452</c:v>
                </c:pt>
                <c:pt idx="8">
                  <c:v>0.274</c:v>
                </c:pt>
                <c:pt idx="9">
                  <c:v>0.214</c:v>
                </c:pt>
                <c:pt idx="10">
                  <c:v>0.224</c:v>
                </c:pt>
                <c:pt idx="11">
                  <c:v>0.163</c:v>
                </c:pt>
                <c:pt idx="12">
                  <c:v>0.048</c:v>
                </c:pt>
              </c:numCache>
            </c:numRef>
          </c:yVal>
          <c:smooth val="0"/>
        </c:ser>
        <c:axId val="80572251"/>
        <c:axId val="38596191"/>
      </c:scatterChart>
      <c:valAx>
        <c:axId val="805722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8596191"/>
        <c:crosses val="autoZero"/>
      </c:valAx>
      <c:valAx>
        <c:axId val="385961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57225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469800</xdr:colOff>
      <xdr:row>4</xdr:row>
      <xdr:rowOff>163440</xdr:rowOff>
    </xdr:from>
    <xdr:to>
      <xdr:col>26</xdr:col>
      <xdr:colOff>321120</xdr:colOff>
      <xdr:row>21</xdr:row>
      <xdr:rowOff>142560</xdr:rowOff>
    </xdr:to>
    <xdr:graphicFrame>
      <xdr:nvGraphicFramePr>
        <xdr:cNvPr id="0" name=""/>
        <xdr:cNvGraphicFramePr/>
      </xdr:nvGraphicFramePr>
      <xdr:xfrm>
        <a:off x="10242360" y="1077840"/>
        <a:ext cx="575676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429840</xdr:colOff>
      <xdr:row>22</xdr:row>
      <xdr:rowOff>123840</xdr:rowOff>
    </xdr:from>
    <xdr:to>
      <xdr:col>26</xdr:col>
      <xdr:colOff>281160</xdr:colOff>
      <xdr:row>39</xdr:row>
      <xdr:rowOff>115560</xdr:rowOff>
    </xdr:to>
    <xdr:graphicFrame>
      <xdr:nvGraphicFramePr>
        <xdr:cNvPr id="1" name=""/>
        <xdr:cNvGraphicFramePr/>
      </xdr:nvGraphicFramePr>
      <xdr:xfrm>
        <a:off x="10202400" y="4492440"/>
        <a:ext cx="575676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" activeCellId="0" sqref="M4"/>
    </sheetView>
  </sheetViews>
  <sheetFormatPr defaultRowHeight="15"/>
  <cols>
    <col collapsed="false" hidden="false" max="1" min="1" style="0" width="8.36734693877551"/>
    <col collapsed="false" hidden="false" max="2" min="2" style="0" width="11.4744897959184"/>
    <col collapsed="false" hidden="false" max="3" min="3" style="0" width="9.85204081632653"/>
    <col collapsed="false" hidden="false" max="1025" min="4" style="0" width="8.36734693877551"/>
  </cols>
  <sheetData>
    <row r="1" customFormat="false" ht="27" hidden="false" customHeight="false" outlineLevel="0" collapsed="false">
      <c r="D1" s="0" t="s">
        <v>0</v>
      </c>
      <c r="K1" s="1" t="s">
        <v>1</v>
      </c>
      <c r="L1" s="1"/>
      <c r="M1" s="1"/>
      <c r="N1" s="1"/>
      <c r="O1" s="1"/>
    </row>
    <row r="2" customFormat="false" ht="1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6</v>
      </c>
      <c r="F2" s="0" t="s">
        <v>7</v>
      </c>
      <c r="H2" s="0" t="s">
        <v>8</v>
      </c>
      <c r="I2" s="0" t="s">
        <v>9</v>
      </c>
      <c r="K2" s="2" t="s">
        <v>10</v>
      </c>
      <c r="L2" s="2" t="n">
        <v>100</v>
      </c>
      <c r="O2" s="0" t="n">
        <f aca="false">L2/(2 * PI() * L4 * 10^-3)</f>
        <v>884.194128288307</v>
      </c>
    </row>
    <row r="3" customFormat="false" ht="15" hidden="false" customHeight="false" outlineLevel="0" collapsed="false">
      <c r="A3" s="0" t="n">
        <v>10</v>
      </c>
      <c r="B3" s="0" t="n">
        <v>12.5</v>
      </c>
      <c r="C3" s="0" t="n">
        <v>1</v>
      </c>
      <c r="D3" s="0" t="n">
        <f aca="false">B3/2</f>
        <v>6.25</v>
      </c>
      <c r="E3" s="0" t="n">
        <f aca="false">C3/2</f>
        <v>0.5</v>
      </c>
      <c r="F3" s="0" t="n">
        <v>17.69</v>
      </c>
      <c r="H3" s="0" t="n">
        <f aca="false">LN(F3)</f>
        <v>2.87299950817169</v>
      </c>
      <c r="I3" s="0" t="n">
        <f aca="false">D3/E3</f>
        <v>12.5</v>
      </c>
      <c r="K3" s="2" t="s">
        <v>11</v>
      </c>
      <c r="L3" s="2" t="n">
        <v>0.47</v>
      </c>
    </row>
    <row r="4" customFormat="false" ht="15" hidden="false" customHeight="false" outlineLevel="0" collapsed="false">
      <c r="A4" s="0" t="n">
        <v>100</v>
      </c>
      <c r="B4" s="0" t="n">
        <v>8</v>
      </c>
      <c r="C4" s="0" t="n">
        <v>9.2</v>
      </c>
      <c r="D4" s="0" t="n">
        <f aca="false">B4/2</f>
        <v>4</v>
      </c>
      <c r="E4" s="0" t="n">
        <f aca="false">C4/2</f>
        <v>4.6</v>
      </c>
      <c r="F4" s="0" t="n">
        <v>178.21</v>
      </c>
      <c r="H4" s="0" t="n">
        <f aca="false">LN(F4)</f>
        <v>5.18296263018501</v>
      </c>
      <c r="I4" s="0" t="n">
        <f aca="false">D4/E4</f>
        <v>0.869565217391304</v>
      </c>
      <c r="K4" s="2" t="s">
        <v>12</v>
      </c>
      <c r="L4" s="2" t="n">
        <v>18</v>
      </c>
      <c r="O4" s="0" t="n">
        <f aca="false">1/(2*PI()*L2*L3*10^-6)</f>
        <v>3386.27538493394</v>
      </c>
    </row>
    <row r="5" customFormat="false" ht="15" hidden="false" customHeight="false" outlineLevel="0" collapsed="false">
      <c r="A5" s="0" t="n">
        <v>1000</v>
      </c>
      <c r="B5" s="0" t="n">
        <v>6</v>
      </c>
      <c r="C5" s="0" t="n">
        <v>80</v>
      </c>
      <c r="D5" s="0" t="n">
        <f aca="false">B5/2</f>
        <v>3</v>
      </c>
      <c r="E5" s="0" t="n">
        <f aca="false">C5/2</f>
        <v>40</v>
      </c>
      <c r="F5" s="0" t="n">
        <v>1791.8</v>
      </c>
      <c r="H5" s="0" t="n">
        <f aca="false">LN(F5)</f>
        <v>7.49097598016348</v>
      </c>
      <c r="I5" s="0" t="n">
        <f aca="false">D5/E5</f>
        <v>0.075</v>
      </c>
      <c r="O5" s="0" t="n">
        <f aca="false">1/(2*PI()*SQRT(L3*L4*10^-9))</f>
        <v>1730.35395573444</v>
      </c>
    </row>
    <row r="6" customFormat="false" ht="15" hidden="false" customHeight="false" outlineLevel="0" collapsed="false">
      <c r="A6" s="0" t="n">
        <v>10000</v>
      </c>
      <c r="B6" s="0" t="n">
        <v>7.5</v>
      </c>
      <c r="C6" s="0" t="n">
        <v>8.4</v>
      </c>
      <c r="D6" s="0" t="n">
        <f aca="false">B6/2</f>
        <v>3.75</v>
      </c>
      <c r="E6" s="0" t="n">
        <f aca="false">C6/2</f>
        <v>4.2</v>
      </c>
      <c r="F6" s="0" t="n">
        <v>17996</v>
      </c>
      <c r="H6" s="0" t="n">
        <f aca="false">LN(F6)</f>
        <v>9.79790478996106</v>
      </c>
      <c r="I6" s="0" t="n">
        <f aca="false">D6/E6</f>
        <v>0.892857142857143</v>
      </c>
    </row>
    <row r="7" customFormat="false" ht="17" hidden="false" customHeight="false" outlineLevel="0" collapsed="false">
      <c r="A7" s="0" t="n">
        <v>100000</v>
      </c>
      <c r="B7" s="0" t="n">
        <v>7.8</v>
      </c>
      <c r="C7" s="0" t="n">
        <v>0.3</v>
      </c>
      <c r="D7" s="0" t="n">
        <f aca="false">B7/2</f>
        <v>3.9</v>
      </c>
      <c r="E7" s="0" t="n">
        <f aca="false">C7/2</f>
        <v>0.15</v>
      </c>
      <c r="F7" s="0" t="n">
        <v>182060</v>
      </c>
      <c r="H7" s="0" t="n">
        <f aca="false">LN(F7)</f>
        <v>12.1120915820593</v>
      </c>
      <c r="I7" s="0" t="n">
        <f aca="false">D7/E7</f>
        <v>26</v>
      </c>
      <c r="K7" s="3" t="s">
        <v>13</v>
      </c>
    </row>
    <row r="8" customFormat="false" ht="15" hidden="false" customHeight="false" outlineLevel="0" collapsed="false">
      <c r="K8" s="4" t="s">
        <v>14</v>
      </c>
      <c r="L8" s="4" t="s">
        <v>15</v>
      </c>
      <c r="M8" s="4" t="s">
        <v>16</v>
      </c>
      <c r="O8" s="4" t="s">
        <v>17</v>
      </c>
      <c r="P8" s="4" t="s">
        <v>18</v>
      </c>
    </row>
    <row r="9" customFormat="false" ht="15" hidden="false" customHeight="false" outlineLevel="0" collapsed="false">
      <c r="D9" s="0" t="s">
        <v>19</v>
      </c>
      <c r="K9" s="4" t="n">
        <v>100</v>
      </c>
      <c r="L9" s="4" t="n">
        <v>4.3</v>
      </c>
      <c r="M9" s="4" t="n">
        <v>4.3</v>
      </c>
      <c r="O9" s="4" t="n">
        <v>4.605</v>
      </c>
      <c r="P9" s="4" t="n">
        <v>1</v>
      </c>
    </row>
    <row r="10" customFormat="false" ht="15" hidden="false" customHeight="false" outlineLevel="0" collapsed="false">
      <c r="A10" s="0" t="s">
        <v>2</v>
      </c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9</v>
      </c>
      <c r="K10" s="4" t="n">
        <v>200</v>
      </c>
      <c r="L10" s="4" t="n">
        <v>4.3</v>
      </c>
      <c r="M10" s="4" t="n">
        <v>4.3</v>
      </c>
      <c r="O10" s="4" t="n">
        <v>5.298</v>
      </c>
      <c r="P10" s="4" t="n">
        <v>1</v>
      </c>
    </row>
    <row r="11" customFormat="false" ht="15" hidden="false" customHeight="false" outlineLevel="0" collapsed="false">
      <c r="A11" s="0" t="n">
        <v>10</v>
      </c>
      <c r="B11" s="0" t="n">
        <v>8</v>
      </c>
      <c r="C11" s="0" t="n">
        <v>7.5</v>
      </c>
      <c r="D11" s="0" t="n">
        <f aca="false">B11/2</f>
        <v>4</v>
      </c>
      <c r="E11" s="0" t="n">
        <f aca="false">C11/2</f>
        <v>3.75</v>
      </c>
      <c r="F11" s="0" t="n">
        <v>17.68</v>
      </c>
      <c r="G11" s="0" t="n">
        <f aca="false">D11/E11</f>
        <v>1.06666666666667</v>
      </c>
      <c r="H11" s="0" t="n">
        <f aca="false">LN(F11)</f>
        <v>2.8724340572095</v>
      </c>
      <c r="K11" s="4" t="n">
        <v>500</v>
      </c>
      <c r="L11" s="4" t="n">
        <v>4.3</v>
      </c>
      <c r="M11" s="4" t="n">
        <v>4.2</v>
      </c>
      <c r="O11" s="4" t="n">
        <v>6.215</v>
      </c>
      <c r="P11" s="4" t="n">
        <v>0.977</v>
      </c>
    </row>
    <row r="12" customFormat="false" ht="15" hidden="false" customHeight="false" outlineLevel="0" collapsed="false">
      <c r="A12" s="0" t="n">
        <v>100</v>
      </c>
      <c r="B12" s="0" t="n">
        <v>7.5</v>
      </c>
      <c r="C12" s="0" t="n">
        <v>7.5</v>
      </c>
      <c r="D12" s="0" t="n">
        <f aca="false">B12/2</f>
        <v>3.75</v>
      </c>
      <c r="E12" s="0" t="n">
        <f aca="false">C12/2</f>
        <v>3.75</v>
      </c>
      <c r="F12" s="0" t="n">
        <v>177.98</v>
      </c>
      <c r="G12" s="0" t="n">
        <f aca="false">D12/E12</f>
        <v>1</v>
      </c>
      <c r="H12" s="0" t="n">
        <f aca="false">LN(F12)</f>
        <v>5.18167118442872</v>
      </c>
      <c r="K12" s="4" t="n">
        <v>800</v>
      </c>
      <c r="L12" s="4" t="n">
        <v>4.6</v>
      </c>
      <c r="M12" s="4" t="n">
        <v>4.2</v>
      </c>
      <c r="O12" s="4" t="n">
        <v>6.685</v>
      </c>
      <c r="P12" s="4" t="n">
        <v>0.913</v>
      </c>
    </row>
    <row r="13" customFormat="false" ht="15" hidden="false" customHeight="false" outlineLevel="0" collapsed="false">
      <c r="A13" s="0" t="n">
        <v>1000</v>
      </c>
      <c r="B13" s="0" t="n">
        <v>7</v>
      </c>
      <c r="C13" s="0" t="n">
        <v>6.1</v>
      </c>
      <c r="D13" s="0" t="n">
        <f aca="false">B13/2</f>
        <v>3.5</v>
      </c>
      <c r="E13" s="0" t="n">
        <f aca="false">C13/2</f>
        <v>3.05</v>
      </c>
      <c r="F13" s="0" t="n">
        <v>1787.6</v>
      </c>
      <c r="G13" s="0" t="n">
        <f aca="false">D13/E13</f>
        <v>1.14754098360656</v>
      </c>
      <c r="H13" s="0" t="n">
        <f aca="false">LN(F13)</f>
        <v>7.4886292170593</v>
      </c>
      <c r="K13" s="4" t="n">
        <v>1000</v>
      </c>
      <c r="L13" s="4" t="n">
        <v>4.2</v>
      </c>
      <c r="M13" s="4" t="n">
        <v>4</v>
      </c>
      <c r="O13" s="4" t="n">
        <v>6.908</v>
      </c>
      <c r="P13" s="4" t="n">
        <v>0.952</v>
      </c>
    </row>
    <row r="14" customFormat="false" ht="15" hidden="false" customHeight="false" outlineLevel="0" collapsed="false">
      <c r="A14" s="0" t="n">
        <v>10000</v>
      </c>
      <c r="B14" s="0" t="n">
        <v>6</v>
      </c>
      <c r="C14" s="0" t="n">
        <f aca="false">2.1*0.5</f>
        <v>1.05</v>
      </c>
      <c r="D14" s="0" t="n">
        <f aca="false">B14/2</f>
        <v>3</v>
      </c>
      <c r="E14" s="0" t="n">
        <f aca="false">C14/2</f>
        <v>0.525</v>
      </c>
      <c r="F14" s="0" t="n">
        <v>17958</v>
      </c>
      <c r="G14" s="0" t="n">
        <f aca="false">D14/E14</f>
        <v>5.71428571428571</v>
      </c>
      <c r="H14" s="0" t="n">
        <f aca="false">LN(F14)</f>
        <v>9.79579097708075</v>
      </c>
      <c r="K14" s="4" t="n">
        <v>2000</v>
      </c>
      <c r="L14" s="4" t="n">
        <v>4</v>
      </c>
      <c r="M14" s="4" t="n">
        <v>3.8</v>
      </c>
      <c r="O14" s="4" t="n">
        <v>7.601</v>
      </c>
      <c r="P14" s="4" t="n">
        <v>0.95</v>
      </c>
    </row>
    <row r="15" customFormat="false" ht="15" hidden="false" customHeight="false" outlineLevel="0" collapsed="false">
      <c r="K15" s="4" t="n">
        <v>4000</v>
      </c>
      <c r="L15" s="4" t="n">
        <v>4</v>
      </c>
      <c r="M15" s="4" t="n">
        <v>3</v>
      </c>
      <c r="O15" s="4" t="n">
        <v>8.294</v>
      </c>
      <c r="P15" s="4" t="n">
        <v>0.75</v>
      </c>
    </row>
    <row r="16" customFormat="false" ht="15" hidden="false" customHeight="false" outlineLevel="0" collapsed="false">
      <c r="K16" s="4" t="n">
        <v>6000</v>
      </c>
      <c r="L16" s="4" t="n">
        <v>4</v>
      </c>
      <c r="M16" s="4" t="n">
        <v>2.1</v>
      </c>
      <c r="O16" s="4" t="n">
        <v>8.7</v>
      </c>
      <c r="P16" s="4" t="n">
        <v>0.525</v>
      </c>
    </row>
    <row r="17" customFormat="false" ht="15" hidden="false" customHeight="false" outlineLevel="0" collapsed="false">
      <c r="K17" s="4" t="n">
        <v>8000</v>
      </c>
      <c r="L17" s="4" t="n">
        <v>3.9</v>
      </c>
      <c r="M17" s="4" t="n">
        <v>1.9</v>
      </c>
      <c r="O17" s="4" t="n">
        <v>8.987</v>
      </c>
      <c r="P17" s="4" t="n">
        <v>0.487</v>
      </c>
    </row>
    <row r="18" customFormat="false" ht="15" hidden="false" customHeight="false" outlineLevel="0" collapsed="false">
      <c r="A18" s="0" t="s">
        <v>20</v>
      </c>
      <c r="K18" s="4" t="n">
        <v>9000</v>
      </c>
      <c r="L18" s="4" t="n">
        <v>3.8</v>
      </c>
      <c r="M18" s="4" t="n">
        <v>1.7</v>
      </c>
      <c r="O18" s="4" t="n">
        <v>9.105</v>
      </c>
      <c r="P18" s="4" t="n">
        <v>0.447</v>
      </c>
    </row>
    <row r="19" customFormat="false" ht="15" hidden="false" customHeight="false" outlineLevel="0" collapsed="false">
      <c r="A19" s="0" t="s">
        <v>21</v>
      </c>
      <c r="B19" s="0" t="n">
        <f aca="false">(36-(-67))*10^-9</f>
        <v>1.03E-007</v>
      </c>
      <c r="K19" s="4" t="n">
        <v>10000</v>
      </c>
      <c r="L19" s="4" t="n">
        <v>3.8</v>
      </c>
      <c r="M19" s="4" t="n">
        <v>1.65</v>
      </c>
      <c r="O19" s="4" t="n">
        <v>9.21</v>
      </c>
      <c r="P19" s="4" t="n">
        <v>0.434</v>
      </c>
    </row>
    <row r="20" customFormat="false" ht="15" hidden="false" customHeight="false" outlineLevel="0" collapsed="false">
      <c r="A20" s="0" t="s">
        <v>22</v>
      </c>
      <c r="B20" s="0" t="n">
        <f aca="false">22/B19</f>
        <v>213592233.009709</v>
      </c>
      <c r="C20" s="5" t="n">
        <f aca="false">B20</f>
        <v>213592233.009709</v>
      </c>
      <c r="K20" s="4" t="n">
        <v>100000</v>
      </c>
      <c r="L20" s="4" t="n">
        <v>3.8</v>
      </c>
      <c r="M20" s="4" t="n">
        <v>0.66</v>
      </c>
      <c r="O20" s="4" t="n">
        <v>11.513</v>
      </c>
      <c r="P20" s="4" t="n">
        <v>0.174</v>
      </c>
    </row>
    <row r="21" customFormat="false" ht="15" hidden="false" customHeight="false" outlineLevel="0" collapsed="false">
      <c r="K21" s="4" t="n">
        <v>1000000</v>
      </c>
      <c r="L21" s="4" t="n">
        <v>3.7</v>
      </c>
      <c r="M21" s="4" t="n">
        <v>0.3</v>
      </c>
      <c r="O21" s="4" t="n">
        <v>13.816</v>
      </c>
      <c r="P21" s="4" t="n">
        <v>0.081</v>
      </c>
    </row>
    <row r="23" customFormat="false" ht="16" hidden="false" customHeight="false" outlineLevel="0" collapsed="false">
      <c r="K23" s="0" t="s">
        <v>0</v>
      </c>
    </row>
    <row r="24" customFormat="false" ht="15" hidden="false" customHeight="false" outlineLevel="0" collapsed="false">
      <c r="K24" s="4" t="s">
        <v>14</v>
      </c>
      <c r="L24" s="4" t="s">
        <v>15</v>
      </c>
      <c r="M24" s="4" t="s">
        <v>16</v>
      </c>
      <c r="O24" s="4" t="s">
        <v>17</v>
      </c>
      <c r="P24" s="4" t="s">
        <v>18</v>
      </c>
    </row>
    <row r="25" customFormat="false" ht="15" hidden="false" customHeight="false" outlineLevel="0" collapsed="false">
      <c r="D25" s="5" t="n">
        <f aca="false">300000000/C20</f>
        <v>1.40454545454545</v>
      </c>
      <c r="K25" s="4" t="n">
        <v>100</v>
      </c>
      <c r="L25" s="4" t="n">
        <v>4.4</v>
      </c>
      <c r="M25" s="4" t="n">
        <v>0.3</v>
      </c>
      <c r="O25" s="4" t="n">
        <v>4.605</v>
      </c>
      <c r="P25" s="4" t="n">
        <v>0.068</v>
      </c>
    </row>
    <row r="26" customFormat="false" ht="15" hidden="false" customHeight="false" outlineLevel="0" collapsed="false">
      <c r="K26" s="4" t="n">
        <v>200</v>
      </c>
      <c r="L26" s="4" t="n">
        <v>4.5</v>
      </c>
      <c r="M26" s="4" t="n">
        <v>0.5</v>
      </c>
      <c r="O26" s="4" t="n">
        <v>5.298</v>
      </c>
      <c r="P26" s="4" t="n">
        <v>0.111</v>
      </c>
    </row>
    <row r="27" customFormat="false" ht="15" hidden="false" customHeight="false" outlineLevel="0" collapsed="false">
      <c r="K27" s="4" t="n">
        <v>500</v>
      </c>
      <c r="L27" s="4" t="n">
        <v>4.3</v>
      </c>
      <c r="M27" s="4" t="n">
        <v>1.1</v>
      </c>
      <c r="O27" s="4" t="n">
        <v>6.215</v>
      </c>
      <c r="P27" s="4" t="n">
        <v>0.256</v>
      </c>
    </row>
    <row r="28" customFormat="false" ht="15" hidden="false" customHeight="false" outlineLevel="0" collapsed="false">
      <c r="K28" s="4" t="n">
        <v>800</v>
      </c>
      <c r="L28" s="4" t="n">
        <v>4.3</v>
      </c>
      <c r="M28" s="4" t="n">
        <v>1.75</v>
      </c>
      <c r="O28" s="4" t="n">
        <v>6.685</v>
      </c>
      <c r="P28" s="4" t="n">
        <v>0.407</v>
      </c>
    </row>
    <row r="29" customFormat="false" ht="15" hidden="false" customHeight="false" outlineLevel="0" collapsed="false">
      <c r="K29" s="4" t="n">
        <v>1000</v>
      </c>
      <c r="L29" s="4" t="n">
        <v>4.1</v>
      </c>
      <c r="M29" s="4" t="n">
        <v>2.2</v>
      </c>
      <c r="O29" s="4" t="n">
        <v>6.908</v>
      </c>
      <c r="P29" s="4" t="n">
        <v>0.537</v>
      </c>
    </row>
    <row r="30" customFormat="false" ht="15" hidden="false" customHeight="false" outlineLevel="0" collapsed="false">
      <c r="K30" s="4" t="n">
        <v>2000</v>
      </c>
      <c r="L30" s="4" t="n">
        <v>4.2</v>
      </c>
      <c r="M30" s="4" t="n">
        <v>3.8</v>
      </c>
      <c r="O30" s="4" t="n">
        <v>7.601</v>
      </c>
      <c r="P30" s="4" t="n">
        <v>0.905</v>
      </c>
    </row>
    <row r="31" customFormat="false" ht="15" hidden="false" customHeight="false" outlineLevel="0" collapsed="false">
      <c r="K31" s="4" t="n">
        <v>3000</v>
      </c>
      <c r="L31" s="4" t="n">
        <v>4.3</v>
      </c>
      <c r="M31" s="4" t="n">
        <v>2.8</v>
      </c>
      <c r="O31" s="4" t="n">
        <v>8.006</v>
      </c>
      <c r="P31" s="4" t="n">
        <v>0.651</v>
      </c>
    </row>
    <row r="32" customFormat="false" ht="15" hidden="false" customHeight="false" outlineLevel="0" collapsed="false">
      <c r="K32" s="4" t="n">
        <v>4000</v>
      </c>
      <c r="L32" s="4" t="n">
        <v>4.2</v>
      </c>
      <c r="M32" s="4" t="n">
        <v>1.9</v>
      </c>
      <c r="O32" s="4" t="n">
        <v>8.294</v>
      </c>
      <c r="P32" s="4" t="n">
        <v>0.452</v>
      </c>
    </row>
    <row r="33" customFormat="false" ht="15" hidden="false" customHeight="false" outlineLevel="0" collapsed="false">
      <c r="K33" s="4" t="n">
        <v>6000</v>
      </c>
      <c r="L33" s="4" t="n">
        <v>4.2</v>
      </c>
      <c r="M33" s="4" t="n">
        <v>1.15</v>
      </c>
      <c r="O33" s="4" t="n">
        <v>8.7</v>
      </c>
      <c r="P33" s="4" t="n">
        <v>0.274</v>
      </c>
    </row>
    <row r="34" customFormat="false" ht="15" hidden="false" customHeight="false" outlineLevel="0" collapsed="false">
      <c r="K34" s="4" t="n">
        <v>8000</v>
      </c>
      <c r="L34" s="4" t="n">
        <v>4.2</v>
      </c>
      <c r="M34" s="4" t="n">
        <v>0.9</v>
      </c>
      <c r="O34" s="4" t="n">
        <v>8.987</v>
      </c>
      <c r="P34" s="4" t="n">
        <v>0.214</v>
      </c>
    </row>
    <row r="35" customFormat="false" ht="15" hidden="false" customHeight="false" outlineLevel="0" collapsed="false">
      <c r="K35" s="4" t="n">
        <v>10000</v>
      </c>
      <c r="L35" s="4" t="n">
        <v>4.2</v>
      </c>
      <c r="M35" s="4" t="n">
        <v>0.94</v>
      </c>
      <c r="O35" s="4" t="n">
        <v>9.21</v>
      </c>
      <c r="P35" s="4" t="n">
        <v>0.224</v>
      </c>
    </row>
    <row r="36" customFormat="false" ht="15" hidden="false" customHeight="false" outlineLevel="0" collapsed="false">
      <c r="K36" s="4" t="n">
        <v>100000</v>
      </c>
      <c r="L36" s="4" t="n">
        <v>4.3</v>
      </c>
      <c r="M36" s="4" t="n">
        <v>0.7</v>
      </c>
      <c r="O36" s="4" t="n">
        <v>11.513</v>
      </c>
      <c r="P36" s="4" t="n">
        <v>0.163</v>
      </c>
    </row>
    <row r="37" customFormat="false" ht="15" hidden="false" customHeight="false" outlineLevel="0" collapsed="false">
      <c r="K37" s="4" t="n">
        <v>1000000</v>
      </c>
      <c r="L37" s="4" t="n">
        <v>4.2</v>
      </c>
      <c r="M37" s="4" t="n">
        <v>0.2</v>
      </c>
      <c r="O37" s="4" t="n">
        <v>13.816</v>
      </c>
      <c r="P37" s="4" t="n">
        <v>0.048</v>
      </c>
    </row>
  </sheetData>
  <mergeCells count="1">
    <mergeCell ref="K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3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145</TotalTime>
  <Application>LibreOffice/5.0.4.2$Windows_x86 LibreOffice_project/2b9802c1994aa0b7dc6079e128979269cf95bc78</Application>
  <Company>Saint Louis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2016-10-26T21:22:12Z</dcterms:created>
  <dc:creator>colemanct</dc:creator>
  <dc:language>en-US</dc:language>
  <dcterms:modified xsi:type="dcterms:W3CDTF">2016-11-02T14:50:41Z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Saint Louis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