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10980" yWindow="5860" windowWidth="24400" windowHeight="15200" activeTab="1"/>
  </bookViews>
  <sheets>
    <sheet name="资金" sheetId="1" r:id="rId1"/>
    <sheet name="交易记录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2" i="2"/>
  <c r="I2" i="2"/>
  <c r="I3" i="2"/>
  <c r="I4" i="2"/>
  <c r="I5" i="2"/>
  <c r="I6" i="2"/>
  <c r="I7" i="2"/>
  <c r="I8" i="2"/>
  <c r="I9" i="2"/>
  <c r="L4" i="2"/>
  <c r="L5" i="2"/>
  <c r="I11" i="2"/>
  <c r="J11" i="2"/>
  <c r="H11" i="2"/>
  <c r="I10" i="2"/>
  <c r="J10" i="2"/>
  <c r="H10" i="2"/>
  <c r="J2" i="2"/>
  <c r="J3" i="2"/>
  <c r="J4" i="2"/>
  <c r="J5" i="2"/>
  <c r="J6" i="2"/>
  <c r="J7" i="2"/>
  <c r="J8" i="2"/>
  <c r="J9" i="2"/>
  <c r="J16" i="2"/>
  <c r="H9" i="2"/>
  <c r="H8" i="2"/>
  <c r="H7" i="2"/>
  <c r="H6" i="2"/>
  <c r="H5" i="2"/>
  <c r="H4" i="2"/>
  <c r="H3" i="2"/>
  <c r="H2" i="2"/>
  <c r="E2" i="1"/>
  <c r="D2" i="1"/>
  <c r="C2" i="1"/>
</calcChain>
</file>

<file path=xl/sharedStrings.xml><?xml version="1.0" encoding="utf-8"?>
<sst xmlns="http://schemas.openxmlformats.org/spreadsheetml/2006/main" count="59" uniqueCount="59">
  <si>
    <t>月份</t>
    <phoneticPr fontId="1" type="noConversion"/>
  </si>
  <si>
    <t>总资产</t>
    <phoneticPr fontId="1" type="noConversion"/>
  </si>
  <si>
    <t>2%（每单风险）</t>
    <phoneticPr fontId="1" type="noConversion"/>
  </si>
  <si>
    <t>6%（月度总风险）</t>
    <phoneticPr fontId="1" type="noConversion"/>
  </si>
  <si>
    <t>1%（N*每笔股数）</t>
    <phoneticPr fontId="1" type="noConversion"/>
  </si>
  <si>
    <t>日期</t>
    <phoneticPr fontId="1" type="noConversion"/>
  </si>
  <si>
    <t>代码</t>
    <phoneticPr fontId="1" type="noConversion"/>
  </si>
  <si>
    <t>数量</t>
    <phoneticPr fontId="1" type="noConversion"/>
  </si>
  <si>
    <t>止损位置</t>
    <phoneticPr fontId="1" type="noConversion"/>
  </si>
  <si>
    <t>风险金额</t>
    <phoneticPr fontId="1" type="noConversion"/>
  </si>
  <si>
    <t>退出价格</t>
    <phoneticPr fontId="1" type="noConversion"/>
  </si>
  <si>
    <t>盈亏</t>
    <phoneticPr fontId="1" type="noConversion"/>
  </si>
  <si>
    <t>是否结单</t>
    <phoneticPr fontId="1" type="noConversion"/>
  </si>
  <si>
    <t>成本价值</t>
    <phoneticPr fontId="1" type="noConversion"/>
  </si>
  <si>
    <t>买入价格</t>
    <phoneticPr fontId="1" type="noConversion"/>
  </si>
  <si>
    <t>002450</t>
    <phoneticPr fontId="1" type="noConversion"/>
  </si>
  <si>
    <t>002532</t>
    <phoneticPr fontId="1" type="noConversion"/>
  </si>
  <si>
    <t>002622</t>
    <phoneticPr fontId="1" type="noConversion"/>
  </si>
  <si>
    <t>300445</t>
    <phoneticPr fontId="1" type="noConversion"/>
  </si>
  <si>
    <t>002148</t>
    <phoneticPr fontId="1" type="noConversion"/>
  </si>
  <si>
    <t>300298</t>
    <phoneticPr fontId="1" type="noConversion"/>
  </si>
  <si>
    <t>300242</t>
    <phoneticPr fontId="1" type="noConversion"/>
  </si>
  <si>
    <t>1.92</t>
    <phoneticPr fontId="1" type="noConversion"/>
  </si>
  <si>
    <t>600764</t>
    <phoneticPr fontId="1" type="noConversion"/>
  </si>
  <si>
    <t>0.96</t>
    <phoneticPr fontId="1" type="noConversion"/>
  </si>
  <si>
    <t>是</t>
    <phoneticPr fontId="1" type="noConversion"/>
  </si>
  <si>
    <t>部分（600）</t>
    <phoneticPr fontId="1" type="noConversion"/>
  </si>
  <si>
    <t>1.83</t>
    <phoneticPr fontId="1" type="noConversion"/>
  </si>
  <si>
    <t>0.78</t>
    <phoneticPr fontId="1" type="noConversion"/>
  </si>
  <si>
    <t>2.41</t>
    <phoneticPr fontId="1" type="noConversion"/>
  </si>
  <si>
    <t>1.04</t>
    <phoneticPr fontId="1" type="noConversion"/>
  </si>
  <si>
    <t>0.47</t>
    <phoneticPr fontId="1" type="noConversion"/>
  </si>
  <si>
    <t>1.25</t>
    <phoneticPr fontId="1" type="noConversion"/>
  </si>
  <si>
    <t>0.38</t>
    <phoneticPr fontId="1" type="noConversion"/>
  </si>
  <si>
    <t>0.71</t>
    <phoneticPr fontId="1" type="noConversion"/>
  </si>
  <si>
    <t>名字</t>
    <phoneticPr fontId="1" type="noConversion"/>
  </si>
  <si>
    <t>当前价格</t>
    <phoneticPr fontId="1" type="noConversion"/>
  </si>
  <si>
    <t>中电广通</t>
    <phoneticPr fontId="1" type="noConversion"/>
  </si>
  <si>
    <t>19.68</t>
    <phoneticPr fontId="1" type="noConversion"/>
  </si>
  <si>
    <t>新赛股份</t>
    <phoneticPr fontId="1" type="noConversion"/>
  </si>
  <si>
    <t>8.58</t>
    <phoneticPr fontId="1" type="noConversion"/>
  </si>
  <si>
    <t>康斯特</t>
    <phoneticPr fontId="1" type="noConversion"/>
  </si>
  <si>
    <t>45.94</t>
    <phoneticPr fontId="1" type="noConversion"/>
  </si>
  <si>
    <t>康得新</t>
    <phoneticPr fontId="1" type="noConversion"/>
  </si>
  <si>
    <t>34.39</t>
    <phoneticPr fontId="1" type="noConversion"/>
  </si>
  <si>
    <t>新界泵业</t>
    <phoneticPr fontId="1" type="noConversion"/>
  </si>
  <si>
    <t>13.60</t>
    <phoneticPr fontId="1" type="noConversion"/>
  </si>
  <si>
    <t>亚星客车</t>
    <phoneticPr fontId="1" type="noConversion"/>
  </si>
  <si>
    <t>14.67</t>
    <phoneticPr fontId="1" type="noConversion"/>
  </si>
  <si>
    <t>北纬通信</t>
    <phoneticPr fontId="1" type="noConversion"/>
  </si>
  <si>
    <t>18.04</t>
    <phoneticPr fontId="1" type="noConversion"/>
  </si>
  <si>
    <t>永大集团</t>
    <phoneticPr fontId="1" type="noConversion"/>
  </si>
  <si>
    <t>24.90</t>
    <phoneticPr fontId="1" type="noConversion"/>
  </si>
  <si>
    <t>三诺生物</t>
    <phoneticPr fontId="1" type="noConversion"/>
  </si>
  <si>
    <t>20.96</t>
    <phoneticPr fontId="1" type="noConversion"/>
  </si>
  <si>
    <t>明家联合</t>
    <phoneticPr fontId="1" type="noConversion"/>
  </si>
  <si>
    <t>34.73</t>
    <phoneticPr fontId="1" type="noConversion"/>
  </si>
  <si>
    <t>浮盈（亏）</t>
    <phoneticPr fontId="1" type="noConversion"/>
  </si>
  <si>
    <t>波动值（N）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</si>
</sst>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theme="4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/>
    <xf numFmtId="0" fontId="0" fillId="0" borderId="0" xfId="0" applyNumberFormat="1"/>
  </cellXfs>
  <cellStyles count="3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普通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4" sqref="C14"/>
    </sheetView>
  </sheetViews>
  <sheetFormatPr baseColWidth="10" defaultColWidth="8.83203125" defaultRowHeight="14" x14ac:dyDescent="0"/>
  <cols>
    <col min="1" max="1" width="9.5" bestFit="1" customWidth="1"/>
    <col min="2" max="2" width="11.33203125" customWidth="1"/>
    <col min="3" max="3" width="20.1640625" customWidth="1"/>
    <col min="4" max="4" width="18.5" customWidth="1"/>
    <col min="5" max="5" width="18" customWidth="1"/>
  </cols>
  <sheetData>
    <row r="1" spans="1:5">
      <c r="A1" t="s">
        <v>0</v>
      </c>
      <c r="B1" t="s">
        <v>1</v>
      </c>
      <c r="C1" s="1" t="s">
        <v>4</v>
      </c>
      <c r="D1" s="1" t="s">
        <v>2</v>
      </c>
      <c r="E1" t="s">
        <v>3</v>
      </c>
    </row>
    <row r="2" spans="1:5">
      <c r="A2">
        <v>20160401</v>
      </c>
      <c r="B2">
        <v>276000</v>
      </c>
      <c r="C2">
        <f>PRODUCT(B2,0.01)</f>
        <v>2760</v>
      </c>
      <c r="D2">
        <f>PRODUCT(B2,0.02)</f>
        <v>5520</v>
      </c>
      <c r="E2">
        <f>PRODUCT(B2,0.06)</f>
        <v>16560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M17" sqref="M17"/>
    </sheetView>
  </sheetViews>
  <sheetFormatPr baseColWidth="10" defaultColWidth="8.83203125" defaultRowHeight="14" x14ac:dyDescent="0"/>
  <cols>
    <col min="1" max="1" width="12.1640625" customWidth="1"/>
    <col min="2" max="2" width="8.83203125" style="2"/>
    <col min="3" max="4" width="11.6640625" style="2" customWidth="1"/>
    <col min="5" max="5" width="13.33203125" style="2" customWidth="1"/>
    <col min="7" max="8" width="10.33203125" customWidth="1"/>
    <col min="10" max="10" width="11.33203125" customWidth="1"/>
    <col min="13" max="13" width="19" customWidth="1"/>
    <col min="14" max="14" width="16.83203125" customWidth="1"/>
  </cols>
  <sheetData>
    <row r="1" spans="1:14">
      <c r="A1" t="s">
        <v>5</v>
      </c>
      <c r="B1" s="2" t="s">
        <v>6</v>
      </c>
      <c r="C1" s="2" t="s">
        <v>35</v>
      </c>
      <c r="D1" s="2" t="s">
        <v>36</v>
      </c>
      <c r="E1" s="2" t="s">
        <v>58</v>
      </c>
      <c r="F1" t="s">
        <v>14</v>
      </c>
      <c r="G1" t="s">
        <v>7</v>
      </c>
      <c r="H1" t="s">
        <v>13</v>
      </c>
      <c r="I1" t="s">
        <v>8</v>
      </c>
      <c r="J1" t="s">
        <v>9</v>
      </c>
      <c r="K1" t="s">
        <v>10</v>
      </c>
      <c r="L1" t="s">
        <v>11</v>
      </c>
      <c r="M1" t="s">
        <v>57</v>
      </c>
      <c r="N1" t="s">
        <v>12</v>
      </c>
    </row>
    <row r="2" spans="1:14">
      <c r="A2">
        <v>20160413</v>
      </c>
      <c r="B2" s="2">
        <v>600213</v>
      </c>
      <c r="C2" s="2" t="s">
        <v>47</v>
      </c>
      <c r="D2" s="2" t="s">
        <v>48</v>
      </c>
      <c r="E2" s="2" t="s">
        <v>34</v>
      </c>
      <c r="F2">
        <v>12.9</v>
      </c>
      <c r="G2">
        <v>1700</v>
      </c>
      <c r="H2">
        <f t="shared" ref="H2:H9" si="0">PRODUCT(F2,G2)</f>
        <v>21930</v>
      </c>
      <c r="I2" s="3">
        <f>F2-E2*2</f>
        <v>11.48</v>
      </c>
      <c r="J2">
        <f t="shared" ref="J2:J9" si="1">PRODUCT(F2-I2,G2)</f>
        <v>2414</v>
      </c>
      <c r="M2" s="7">
        <f>((D2-F2)/F2)*100</f>
        <v>13.720930232558134</v>
      </c>
    </row>
    <row r="3" spans="1:14">
      <c r="A3">
        <v>20160413</v>
      </c>
      <c r="B3" s="2">
        <v>600540</v>
      </c>
      <c r="C3" s="2" t="s">
        <v>39</v>
      </c>
      <c r="D3" s="2" t="s">
        <v>40</v>
      </c>
      <c r="E3" s="2" t="s">
        <v>33</v>
      </c>
      <c r="F3">
        <v>7.41</v>
      </c>
      <c r="G3">
        <v>3000</v>
      </c>
      <c r="H3">
        <f t="shared" si="0"/>
        <v>22230</v>
      </c>
      <c r="I3" s="3">
        <f>F3-E3*2</f>
        <v>6.65</v>
      </c>
      <c r="J3">
        <f t="shared" si="1"/>
        <v>2279.9999999999995</v>
      </c>
      <c r="M3" s="7">
        <f t="shared" ref="M3:M11" si="2">((D3-F3)/F3)*100</f>
        <v>15.789473684210526</v>
      </c>
    </row>
    <row r="4" spans="1:14" s="4" customFormat="1">
      <c r="A4" s="4">
        <v>20160413</v>
      </c>
      <c r="B4" s="5" t="s">
        <v>15</v>
      </c>
      <c r="C4" s="5" t="s">
        <v>43</v>
      </c>
      <c r="D4" s="5" t="s">
        <v>44</v>
      </c>
      <c r="E4" s="5" t="s">
        <v>32</v>
      </c>
      <c r="F4" s="4">
        <v>35.47</v>
      </c>
      <c r="G4" s="4">
        <v>1300</v>
      </c>
      <c r="H4" s="4">
        <f t="shared" si="0"/>
        <v>46111</v>
      </c>
      <c r="I4" s="6">
        <f>F4-E4*2</f>
        <v>32.97</v>
      </c>
      <c r="J4" s="4">
        <f t="shared" si="1"/>
        <v>3250</v>
      </c>
      <c r="K4" s="4">
        <v>35</v>
      </c>
      <c r="L4" s="4">
        <f>(K4-F4)*G4</f>
        <v>-610.99999999999852</v>
      </c>
      <c r="M4" s="7">
        <f t="shared" si="2"/>
        <v>-3.0448266140400291</v>
      </c>
      <c r="N4" s="4" t="s">
        <v>26</v>
      </c>
    </row>
    <row r="5" spans="1:14" s="4" customFormat="1">
      <c r="A5" s="4">
        <v>20160413</v>
      </c>
      <c r="B5" s="5" t="s">
        <v>16</v>
      </c>
      <c r="C5" s="5" t="s">
        <v>45</v>
      </c>
      <c r="D5" s="5" t="s">
        <v>46</v>
      </c>
      <c r="E5" s="5" t="s">
        <v>31</v>
      </c>
      <c r="F5" s="4">
        <v>13.3</v>
      </c>
      <c r="G5" s="4">
        <v>1300</v>
      </c>
      <c r="H5" s="4">
        <f t="shared" si="0"/>
        <v>17290</v>
      </c>
      <c r="I5" s="6">
        <f>F5-E5*2</f>
        <v>12.360000000000001</v>
      </c>
      <c r="J5" s="4">
        <f t="shared" si="1"/>
        <v>1221.9999999999993</v>
      </c>
      <c r="K5" s="4">
        <v>13.31</v>
      </c>
      <c r="L5" s="4">
        <f>(K5-F5)*G5</f>
        <v>12.999999999999723</v>
      </c>
      <c r="M5" s="7">
        <f t="shared" si="2"/>
        <v>2.255639097744353</v>
      </c>
      <c r="N5" s="4" t="s">
        <v>25</v>
      </c>
    </row>
    <row r="6" spans="1:14">
      <c r="A6">
        <v>20160413</v>
      </c>
      <c r="B6" s="2" t="s">
        <v>17</v>
      </c>
      <c r="C6" s="2" t="s">
        <v>51</v>
      </c>
      <c r="D6" s="2" t="s">
        <v>52</v>
      </c>
      <c r="E6" s="2" t="s">
        <v>30</v>
      </c>
      <c r="F6">
        <v>24.4</v>
      </c>
      <c r="G6">
        <v>1000</v>
      </c>
      <c r="H6">
        <f t="shared" si="0"/>
        <v>24400</v>
      </c>
      <c r="I6" s="3">
        <f>F6-E6*2</f>
        <v>22.32</v>
      </c>
      <c r="J6">
        <f t="shared" si="1"/>
        <v>2079.9999999999982</v>
      </c>
      <c r="M6" s="7">
        <f t="shared" si="2"/>
        <v>2.0491803278688527</v>
      </c>
    </row>
    <row r="7" spans="1:14">
      <c r="A7">
        <v>20160413</v>
      </c>
      <c r="B7" s="2" t="s">
        <v>18</v>
      </c>
      <c r="C7" s="2" t="s">
        <v>41</v>
      </c>
      <c r="D7" s="2" t="s">
        <v>42</v>
      </c>
      <c r="E7" s="2" t="s">
        <v>29</v>
      </c>
      <c r="F7">
        <v>46.21</v>
      </c>
      <c r="G7">
        <v>600</v>
      </c>
      <c r="H7">
        <f t="shared" si="0"/>
        <v>27726</v>
      </c>
      <c r="I7" s="3">
        <f>F7-E7*2</f>
        <v>41.39</v>
      </c>
      <c r="J7">
        <f t="shared" si="1"/>
        <v>2892</v>
      </c>
      <c r="M7" s="7">
        <f t="shared" si="2"/>
        <v>-0.5842891149101993</v>
      </c>
    </row>
    <row r="8" spans="1:14">
      <c r="A8">
        <v>20160413</v>
      </c>
      <c r="B8" s="2" t="s">
        <v>19</v>
      </c>
      <c r="C8" s="2" t="s">
        <v>49</v>
      </c>
      <c r="D8" s="2" t="s">
        <v>50</v>
      </c>
      <c r="E8" s="2" t="s">
        <v>28</v>
      </c>
      <c r="F8">
        <v>16.66</v>
      </c>
      <c r="G8">
        <v>1000</v>
      </c>
      <c r="H8">
        <f t="shared" si="0"/>
        <v>16660</v>
      </c>
      <c r="I8" s="3">
        <f>F8-E8*2</f>
        <v>15.1</v>
      </c>
      <c r="J8">
        <f t="shared" si="1"/>
        <v>1560.0000000000005</v>
      </c>
      <c r="M8" s="7">
        <f t="shared" si="2"/>
        <v>8.2833133253301252</v>
      </c>
    </row>
    <row r="9" spans="1:14">
      <c r="A9">
        <v>20160413</v>
      </c>
      <c r="B9" s="2" t="s">
        <v>20</v>
      </c>
      <c r="C9" s="2" t="s">
        <v>53</v>
      </c>
      <c r="D9" s="2" t="s">
        <v>54</v>
      </c>
      <c r="E9" s="2" t="s">
        <v>27</v>
      </c>
      <c r="F9">
        <v>19.489999999999998</v>
      </c>
      <c r="G9">
        <v>1540</v>
      </c>
      <c r="H9">
        <f t="shared" si="0"/>
        <v>30014.6</v>
      </c>
      <c r="I9" s="3">
        <f>F9-E9*2</f>
        <v>15.829999999999998</v>
      </c>
      <c r="J9">
        <f t="shared" si="1"/>
        <v>5636.4000000000005</v>
      </c>
      <c r="M9" s="7">
        <f t="shared" si="2"/>
        <v>7.5423293996921634</v>
      </c>
    </row>
    <row r="10" spans="1:14">
      <c r="A10">
        <v>20160415</v>
      </c>
      <c r="B10" s="2" t="s">
        <v>21</v>
      </c>
      <c r="C10" s="2" t="s">
        <v>55</v>
      </c>
      <c r="D10" s="2" t="s">
        <v>56</v>
      </c>
      <c r="E10" s="2" t="s">
        <v>22</v>
      </c>
      <c r="F10">
        <v>32.92</v>
      </c>
      <c r="G10">
        <v>400</v>
      </c>
      <c r="H10">
        <f t="shared" ref="H10" si="3">PRODUCT(F10,G10)</f>
        <v>13168</v>
      </c>
      <c r="I10" s="3">
        <f>F10-E10*2</f>
        <v>29.080000000000002</v>
      </c>
      <c r="J10">
        <f t="shared" ref="J10" si="4">PRODUCT(F10-I10,G10)</f>
        <v>1536</v>
      </c>
      <c r="M10" s="7">
        <f t="shared" si="2"/>
        <v>5.4981773997569716</v>
      </c>
    </row>
    <row r="11" spans="1:14">
      <c r="A11">
        <v>20160418</v>
      </c>
      <c r="B11" s="2" t="s">
        <v>23</v>
      </c>
      <c r="C11" s="2" t="s">
        <v>37</v>
      </c>
      <c r="D11" s="2" t="s">
        <v>38</v>
      </c>
      <c r="E11" s="2" t="s">
        <v>24</v>
      </c>
      <c r="F11">
        <v>19.010000000000002</v>
      </c>
      <c r="G11">
        <v>2000</v>
      </c>
      <c r="H11">
        <f t="shared" ref="H11" si="5">PRODUCT(F11,G11)</f>
        <v>38020</v>
      </c>
      <c r="I11" s="3">
        <f>F11-E11*2</f>
        <v>17.090000000000003</v>
      </c>
      <c r="J11">
        <f t="shared" ref="J11" si="6">PRODUCT(F11-I11,G11)</f>
        <v>3839.9999999999964</v>
      </c>
      <c r="M11" s="7">
        <f t="shared" si="2"/>
        <v>3.5244608100999373</v>
      </c>
    </row>
    <row r="16" spans="1:14">
      <c r="J16">
        <f>SUM(J2:J15)</f>
        <v>26710.399999999994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资金</vt:lpstr>
      <vt:lpstr>交易记录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2016-04-18T10:06:47Z</dcterms:modified>
</cp:coreProperties>
</file>