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9135" yWindow="45" windowWidth="24240" windowHeight="13740" activeTab="1"/>
  </bookViews>
  <sheets>
    <sheet name="资金" sheetId="1" r:id="rId1"/>
    <sheet name="交易记录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J9" i="2"/>
  <c r="I10" i="2"/>
  <c r="J10" i="2"/>
  <c r="I11" i="2"/>
  <c r="J11" i="2"/>
  <c r="I12" i="2"/>
  <c r="J12" i="2"/>
  <c r="I13" i="2"/>
  <c r="J13" i="2"/>
  <c r="J18" i="2"/>
  <c r="L2" i="2"/>
  <c r="L3" i="2"/>
  <c r="L4" i="2"/>
  <c r="L5" i="2"/>
  <c r="L6" i="2"/>
  <c r="L7" i="2"/>
  <c r="L8" i="2"/>
  <c r="L18" i="2"/>
  <c r="M13" i="2"/>
  <c r="H13" i="2"/>
  <c r="M12" i="2"/>
  <c r="H12" i="2"/>
  <c r="M9" i="2"/>
  <c r="M10" i="2"/>
  <c r="M11" i="2"/>
  <c r="I2" i="2"/>
  <c r="I3" i="2"/>
  <c r="I4" i="2"/>
  <c r="I5" i="2"/>
  <c r="I6" i="2"/>
  <c r="I7" i="2"/>
  <c r="I8" i="2"/>
  <c r="H11" i="2"/>
  <c r="H10" i="2"/>
  <c r="J2" i="2"/>
  <c r="J3" i="2"/>
  <c r="J4" i="2"/>
  <c r="J5" i="2"/>
  <c r="J6" i="2"/>
  <c r="J7" i="2"/>
  <c r="J8" i="2"/>
  <c r="H9" i="2"/>
  <c r="H8" i="2"/>
  <c r="H7" i="2"/>
  <c r="H6" i="2"/>
  <c r="H5" i="2"/>
  <c r="H4" i="2"/>
  <c r="H3" i="2"/>
  <c r="H2" i="2"/>
  <c r="E2" i="1"/>
  <c r="D2" i="1"/>
  <c r="C2" i="1"/>
</calcChain>
</file>

<file path=xl/sharedStrings.xml><?xml version="1.0" encoding="utf-8"?>
<sst xmlns="http://schemas.openxmlformats.org/spreadsheetml/2006/main" count="72" uniqueCount="66">
  <si>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</si>
  <si>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</si>
  <si>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</si>
  <si>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</si>
  <si>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</si>
  <si>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</si>
  <si>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</si>
  <si>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</si>
  <si>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</si>
  <si>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</si>
  <si>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</si>
  <si>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</si>
  <si>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</si>
  <si>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</si>
  <si>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</si>
  <si>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</si>
  <si>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</si>
  <si>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</si>
  <si>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</si>
  <si>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</si>
  <si>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</si>
  <si>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</si>
  <si>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</si>
  <si>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</si>
  <si>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</si>
  <si>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</si>
  <si>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</si>
  <si>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</si>
  <si>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</si>
  <si>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</si>
  <si>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</si>
  <si>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</si>
  <si>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</si>
  <si>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</si>
  <si>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</si>
  <si>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</si>
  <si>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</si>
  <si>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</si>
  <si>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</si>
  <si>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</si>
  <si>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</si>
  <si>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</si>
  <si>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</si>
  <si>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</si>
  <si>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</si>
  <si>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</si>
  <si>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</si>
  <si>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</si>
  <si>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</si>
  <si>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</si>
  <si>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</si>
  <si>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</si>
  <si>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</si>
  <si>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</si>
  <si>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</si>
  <si>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</si>
  <si>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</si>
  <si>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</si>
  <si>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</si>
  <si>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2.06</t>
    <phoneticPr fontId="1" type="noConversion"/>
  </si>
  <si>
    <t>600395</t>
    <phoneticPr fontId="1" type="noConversion"/>
  </si>
  <si>
    <t>盘江股份</t>
    <phoneticPr fontId="1" type="noConversion"/>
  </si>
  <si>
    <t>0.66</t>
    <phoneticPr fontId="1" type="noConversion"/>
  </si>
  <si>
    <t>19.98</t>
    <phoneticPr fontId="1" type="noConversion"/>
  </si>
  <si>
    <t>11.45</t>
    <phoneticPr fontId="1" type="noConversion"/>
  </si>
  <si>
    <t>36.85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</si>
</sst>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4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9" sqref="D29"/>
    </sheetView>
  </sheetViews>
  <sheetFormatPr defaultColWidth="8.875" defaultRowHeight="13.5" x14ac:dyDescent="0.15"/>
  <cols>
    <col min="1" max="1" width="9.5" bestFit="1" customWidth="1"/>
    <col min="2" max="2" width="11.375" customWidth="1"/>
    <col min="3" max="3" width="20.125" customWidth="1"/>
    <col min="4" max="4" width="18.5" customWidth="1"/>
    <col min="5" max="5" width="18" customWidth="1"/>
  </cols>
  <sheetData>
    <row r="1" spans="1:5" x14ac:dyDescent="0.15">
      <c r="A1" t="s">
        <v>0</v>
      </c>
      <c r="B1" t="s">
        <v>1</v>
      </c>
      <c r="C1" s="1" t="s">
        <v>4</v>
      </c>
      <c r="D1" s="1" t="s">
        <v>2</v>
      </c>
      <c r="E1" t="s">
        <v>3</v>
      </c>
    </row>
    <row r="2" spans="1:5" x14ac:dyDescent="0.15">
      <c r="A2">
        <v>20160401</v>
      </c>
      <c r="B2">
        <v>276000</v>
      </c>
      <c r="C2">
        <f>PRODUCT(B2,0.01)</f>
        <v>2760</v>
      </c>
      <c r="D2">
        <f>PRODUCT(B2,0.02)</f>
        <v>5520</v>
      </c>
      <c r="E2">
        <f>PRODUCT(B2,0.06)</f>
        <v>16560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C13" sqref="C13"/>
    </sheetView>
  </sheetViews>
  <sheetFormatPr defaultColWidth="8.875" defaultRowHeight="13.5" x14ac:dyDescent="0.15"/>
  <cols>
    <col min="1" max="1" width="12.125" customWidth="1"/>
    <col min="2" max="2" width="8.875" style="2"/>
    <col min="3" max="4" width="11.625" style="2" customWidth="1"/>
    <col min="5" max="5" width="13.375" style="2" customWidth="1"/>
    <col min="7" max="8" width="10.375" customWidth="1"/>
    <col min="10" max="10" width="11.375" customWidth="1"/>
    <col min="13" max="13" width="19" customWidth="1"/>
    <col min="14" max="14" width="16.875" customWidth="1"/>
  </cols>
  <sheetData>
    <row r="1" spans="1:14" x14ac:dyDescent="0.15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</row>
    <row r="2" spans="1:14" s="9" customFormat="1" x14ac:dyDescent="0.15">
      <c r="A2" s="9">
        <v>20160413</v>
      </c>
      <c r="B2" s="10">
        <v>600213</v>
      </c>
      <c r="C2" s="10" t="s">
        <v>42</v>
      </c>
      <c r="D2" s="10" t="s">
        <v>53</v>
      </c>
      <c r="E2" s="10" t="s">
        <v>33</v>
      </c>
      <c r="F2" s="9">
        <v>12.9</v>
      </c>
      <c r="G2" s="9">
        <v>1700</v>
      </c>
      <c r="H2" s="9">
        <f t="shared" ref="H2:H9" si="0">PRODUCT(F2,G2)</f>
        <v>21930</v>
      </c>
      <c r="I2" s="11">
        <f t="shared" ref="I2:I11" si="1">F2-E2*2</f>
        <v>11.48</v>
      </c>
      <c r="J2" s="9">
        <f t="shared" ref="J2:J9" si="2">PRODUCT(F2-I2,G2)</f>
        <v>2414</v>
      </c>
      <c r="K2" s="9">
        <v>12.93</v>
      </c>
      <c r="L2" s="9">
        <f t="shared" ref="L2:L8" si="3">(K2-F2)*G2</f>
        <v>50.999999999998913</v>
      </c>
      <c r="M2" s="12"/>
      <c r="N2" s="9" t="s">
        <v>57</v>
      </c>
    </row>
    <row r="3" spans="1:14" s="9" customFormat="1" x14ac:dyDescent="0.15">
      <c r="A3" s="9">
        <v>20160413</v>
      </c>
      <c r="B3" s="10">
        <v>600540</v>
      </c>
      <c r="C3" s="10" t="s">
        <v>37</v>
      </c>
      <c r="D3" s="10" t="s">
        <v>50</v>
      </c>
      <c r="E3" s="10" t="s">
        <v>32</v>
      </c>
      <c r="F3" s="9">
        <v>7.41</v>
      </c>
      <c r="G3" s="9">
        <v>3000</v>
      </c>
      <c r="H3" s="9">
        <f t="shared" si="0"/>
        <v>22230</v>
      </c>
      <c r="I3" s="11">
        <f t="shared" si="1"/>
        <v>6.65</v>
      </c>
      <c r="J3" s="9">
        <f t="shared" si="2"/>
        <v>2279.9999999999995</v>
      </c>
      <c r="K3" s="9">
        <v>8.52</v>
      </c>
      <c r="L3" s="9">
        <f t="shared" si="3"/>
        <v>3329.9999999999982</v>
      </c>
      <c r="M3" s="12"/>
      <c r="N3" s="9" t="s">
        <v>56</v>
      </c>
    </row>
    <row r="4" spans="1:14" s="5" customFormat="1" x14ac:dyDescent="0.15">
      <c r="A4" s="5">
        <v>20160413</v>
      </c>
      <c r="B4" s="6" t="s">
        <v>15</v>
      </c>
      <c r="C4" s="6" t="s">
        <v>39</v>
      </c>
      <c r="D4" s="6" t="s">
        <v>51</v>
      </c>
      <c r="E4" s="6" t="s">
        <v>31</v>
      </c>
      <c r="F4" s="5">
        <v>35.47</v>
      </c>
      <c r="G4" s="5">
        <v>1300</v>
      </c>
      <c r="H4" s="5">
        <f t="shared" si="0"/>
        <v>46111</v>
      </c>
      <c r="I4" s="7">
        <f t="shared" si="1"/>
        <v>32.97</v>
      </c>
      <c r="J4" s="5">
        <f t="shared" si="2"/>
        <v>3250</v>
      </c>
      <c r="K4" s="5">
        <v>33.020000000000003</v>
      </c>
      <c r="L4" s="5">
        <f t="shared" si="3"/>
        <v>-3184.9999999999945</v>
      </c>
      <c r="M4" s="8"/>
      <c r="N4" s="5" t="s">
        <v>25</v>
      </c>
    </row>
    <row r="5" spans="1:14" s="13" customFormat="1" x14ac:dyDescent="0.15">
      <c r="A5" s="13">
        <v>20160413</v>
      </c>
      <c r="B5" s="14" t="s">
        <v>16</v>
      </c>
      <c r="C5" s="14" t="s">
        <v>40</v>
      </c>
      <c r="D5" s="14" t="s">
        <v>41</v>
      </c>
      <c r="E5" s="14" t="s">
        <v>30</v>
      </c>
      <c r="F5" s="13">
        <v>13.3</v>
      </c>
      <c r="G5" s="13">
        <v>1300</v>
      </c>
      <c r="H5" s="13">
        <f t="shared" si="0"/>
        <v>17290</v>
      </c>
      <c r="I5" s="15">
        <f t="shared" si="1"/>
        <v>12.360000000000001</v>
      </c>
      <c r="J5" s="13">
        <f t="shared" si="2"/>
        <v>1221.9999999999993</v>
      </c>
      <c r="K5" s="13">
        <v>13.31</v>
      </c>
      <c r="L5" s="13">
        <f t="shared" si="3"/>
        <v>12.999999999999723</v>
      </c>
      <c r="M5" s="16"/>
      <c r="N5" s="13" t="s">
        <v>25</v>
      </c>
    </row>
    <row r="6" spans="1:14" s="5" customFormat="1" x14ac:dyDescent="0.15">
      <c r="A6" s="5">
        <v>20160413</v>
      </c>
      <c r="B6" s="6" t="s">
        <v>17</v>
      </c>
      <c r="C6" s="6" t="s">
        <v>44</v>
      </c>
      <c r="D6" s="6" t="s">
        <v>55</v>
      </c>
      <c r="E6" s="6" t="s">
        <v>29</v>
      </c>
      <c r="F6" s="5">
        <v>24.4</v>
      </c>
      <c r="G6" s="5">
        <v>1000</v>
      </c>
      <c r="H6" s="5">
        <f t="shared" si="0"/>
        <v>24400</v>
      </c>
      <c r="I6" s="7">
        <f t="shared" si="1"/>
        <v>22.32</v>
      </c>
      <c r="J6" s="5">
        <f t="shared" si="2"/>
        <v>2079.9999999999982</v>
      </c>
      <c r="K6" s="5">
        <v>22.93</v>
      </c>
      <c r="L6" s="5">
        <f t="shared" si="3"/>
        <v>-1469.9999999999989</v>
      </c>
      <c r="M6" s="8"/>
      <c r="N6" s="5" t="s">
        <v>58</v>
      </c>
    </row>
    <row r="7" spans="1:14" s="5" customFormat="1" x14ac:dyDescent="0.15">
      <c r="A7" s="5">
        <v>20160413</v>
      </c>
      <c r="B7" s="6" t="s">
        <v>18</v>
      </c>
      <c r="C7" s="6" t="s">
        <v>38</v>
      </c>
      <c r="D7" s="6" t="s">
        <v>52</v>
      </c>
      <c r="E7" s="6" t="s">
        <v>28</v>
      </c>
      <c r="F7" s="5">
        <v>46.21</v>
      </c>
      <c r="G7" s="5">
        <v>600</v>
      </c>
      <c r="H7" s="5">
        <f t="shared" si="0"/>
        <v>27726</v>
      </c>
      <c r="I7" s="7">
        <f t="shared" si="1"/>
        <v>41.39</v>
      </c>
      <c r="J7" s="5">
        <f t="shared" si="2"/>
        <v>2892</v>
      </c>
      <c r="K7" s="5">
        <v>42.64</v>
      </c>
      <c r="L7" s="5">
        <f t="shared" si="3"/>
        <v>-2142</v>
      </c>
      <c r="M7" s="8"/>
      <c r="N7" s="5" t="s">
        <v>56</v>
      </c>
    </row>
    <row r="8" spans="1:14" s="5" customFormat="1" x14ac:dyDescent="0.15">
      <c r="A8" s="5">
        <v>20160413</v>
      </c>
      <c r="B8" s="6" t="s">
        <v>19</v>
      </c>
      <c r="C8" s="6" t="s">
        <v>43</v>
      </c>
      <c r="D8" s="6" t="s">
        <v>54</v>
      </c>
      <c r="E8" s="6" t="s">
        <v>27</v>
      </c>
      <c r="F8" s="5">
        <v>16.66</v>
      </c>
      <c r="G8" s="5">
        <v>1000</v>
      </c>
      <c r="H8" s="5">
        <f t="shared" si="0"/>
        <v>16660</v>
      </c>
      <c r="I8" s="7">
        <f t="shared" si="1"/>
        <v>15.1</v>
      </c>
      <c r="J8" s="5">
        <f t="shared" si="2"/>
        <v>1560.0000000000005</v>
      </c>
      <c r="K8" s="5">
        <v>16.600000000000001</v>
      </c>
      <c r="L8" s="5">
        <f t="shared" si="3"/>
        <v>-59.999999999998721</v>
      </c>
      <c r="M8" s="8"/>
      <c r="N8" s="5" t="s">
        <v>58</v>
      </c>
    </row>
    <row r="9" spans="1:14" x14ac:dyDescent="0.15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9:M11" si="4">((D9-F9)/F9)*100</f>
        <v>7.5423293996921634</v>
      </c>
    </row>
    <row r="10" spans="1:14" x14ac:dyDescent="0.15">
      <c r="A10">
        <v>20160415</v>
      </c>
      <c r="B10" s="2" t="s">
        <v>21</v>
      </c>
      <c r="C10" s="2" t="s">
        <v>47</v>
      </c>
      <c r="D10" s="2" t="s">
        <v>65</v>
      </c>
      <c r="E10" s="2" t="s">
        <v>22</v>
      </c>
      <c r="F10">
        <v>32.92</v>
      </c>
      <c r="G10">
        <v>400</v>
      </c>
      <c r="H10">
        <f t="shared" ref="H10" si="5">PRODUCT(F10,G10)</f>
        <v>13168</v>
      </c>
      <c r="I10" s="3">
        <f t="shared" si="1"/>
        <v>29.080000000000002</v>
      </c>
      <c r="J10">
        <f t="shared" ref="J10" si="6">PRODUCT(F10-I10,G10)</f>
        <v>1536</v>
      </c>
      <c r="M10" s="4">
        <f t="shared" si="4"/>
        <v>11.938031591737545</v>
      </c>
    </row>
    <row r="11" spans="1:14" x14ac:dyDescent="0.15">
      <c r="A11">
        <v>20160418</v>
      </c>
      <c r="B11" s="2" t="s">
        <v>23</v>
      </c>
      <c r="C11" s="2" t="s">
        <v>36</v>
      </c>
      <c r="D11" s="2" t="s">
        <v>63</v>
      </c>
      <c r="E11" s="2" t="s">
        <v>24</v>
      </c>
      <c r="F11">
        <v>19.010000000000002</v>
      </c>
      <c r="G11">
        <v>2000</v>
      </c>
      <c r="H11">
        <f t="shared" ref="H11:H12" si="7">PRODUCT(F11,G11)</f>
        <v>38020</v>
      </c>
      <c r="I11" s="3">
        <f t="shared" si="1"/>
        <v>17.090000000000003</v>
      </c>
      <c r="J11">
        <f t="shared" ref="J11:J12" si="8">PRODUCT(F11-I11,G11)</f>
        <v>3839.9999999999964</v>
      </c>
      <c r="M11" s="4">
        <f t="shared" si="4"/>
        <v>5.102577590741709</v>
      </c>
    </row>
    <row r="12" spans="1:14" x14ac:dyDescent="0.15">
      <c r="A12">
        <v>20160420</v>
      </c>
      <c r="B12" s="2" t="s">
        <v>21</v>
      </c>
      <c r="C12" s="2" t="s">
        <v>47</v>
      </c>
      <c r="D12" s="2" t="s">
        <v>65</v>
      </c>
      <c r="E12" s="2" t="s">
        <v>59</v>
      </c>
      <c r="F12">
        <v>33.4</v>
      </c>
      <c r="G12">
        <v>1000</v>
      </c>
      <c r="H12">
        <f t="shared" si="7"/>
        <v>33400</v>
      </c>
      <c r="I12" s="3">
        <f t="shared" ref="I12" si="9">F12-E12*2</f>
        <v>29.279999999999998</v>
      </c>
      <c r="J12">
        <f t="shared" si="8"/>
        <v>4120.0000000000009</v>
      </c>
      <c r="M12" s="4">
        <f t="shared" ref="M12" si="10">((D12-F12)/F12)*100</f>
        <v>10.329341317365278</v>
      </c>
    </row>
    <row r="13" spans="1:14" x14ac:dyDescent="0.15">
      <c r="A13">
        <v>20160420</v>
      </c>
      <c r="B13" s="2" t="s">
        <v>60</v>
      </c>
      <c r="C13" s="2" t="s">
        <v>61</v>
      </c>
      <c r="D13" s="2" t="s">
        <v>64</v>
      </c>
      <c r="E13" s="2" t="s">
        <v>62</v>
      </c>
      <c r="F13">
        <v>11.4</v>
      </c>
      <c r="G13">
        <v>4200</v>
      </c>
      <c r="H13">
        <f t="shared" ref="H13" si="11">PRODUCT(F13,G13)</f>
        <v>47880</v>
      </c>
      <c r="I13" s="3">
        <f t="shared" ref="I13" si="12">F13-E13*2</f>
        <v>10.08</v>
      </c>
      <c r="J13">
        <f t="shared" ref="J13" si="13">PRODUCT(F13-I13,G13)</f>
        <v>5544.0000000000009</v>
      </c>
      <c r="M13" s="4">
        <f t="shared" ref="M13" si="14">((D13-F13)/F13)*100</f>
        <v>0.43859649122806077</v>
      </c>
    </row>
    <row r="18" spans="10:12" x14ac:dyDescent="0.15">
      <c r="J18">
        <f>SUM(J9:J13)</f>
        <v>20676.399999999998</v>
      </c>
      <c r="L18">
        <f>SUM(L2:L17)</f>
        <v>-3462.999999999995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2016-04-26T13:40:51Z</dcterms:modified>
</cp:coreProperties>
</file>