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rich/Desktop/UF/Fall20/PHY + L/FinishedIOLabs/"/>
    </mc:Choice>
  </mc:AlternateContent>
  <xr:revisionPtr revIDLastSave="0" documentId="8_{7500995B-551A-6940-A30B-0923046C854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ength Dependence" sheetId="1" r:id="rId1"/>
    <sheet name="Mass Depend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A32" i="1"/>
  <c r="I8" i="1"/>
  <c r="I9" i="1"/>
  <c r="I10" i="1"/>
  <c r="I11" i="1"/>
  <c r="I7" i="1"/>
  <c r="G8" i="1"/>
  <c r="G9" i="1"/>
  <c r="H9" i="1" s="1"/>
  <c r="G10" i="1"/>
  <c r="H10" i="1" s="1"/>
  <c r="G11" i="1"/>
  <c r="H11" i="1" s="1"/>
  <c r="H8" i="1"/>
  <c r="H7" i="1"/>
  <c r="G7" i="1"/>
  <c r="H9" i="2"/>
  <c r="H10" i="2"/>
  <c r="H11" i="2"/>
  <c r="I16" i="2" l="1"/>
  <c r="I15" i="2"/>
  <c r="I14" i="2"/>
  <c r="B16" i="2"/>
  <c r="I9" i="2"/>
  <c r="J10" i="2"/>
  <c r="J11" i="2"/>
  <c r="J9" i="2"/>
  <c r="B14" i="2" l="1"/>
  <c r="I10" i="2"/>
  <c r="B15" i="2" s="1"/>
  <c r="I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Weatherford,Shawn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Weatherford,Shawn:</t>
        </r>
        <r>
          <rPr>
            <sz val="9"/>
            <color indexed="81"/>
            <rFont val="Tahoma"/>
            <family val="2"/>
          </rPr>
          <t xml:space="preserve">
duration of 10 revolutions for each length.
</t>
        </r>
      </text>
    </comment>
    <comment ref="E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Weatherford,Shawn:</t>
        </r>
        <r>
          <rPr>
            <sz val="9"/>
            <color indexed="81"/>
            <rFont val="Tahoma"/>
            <family val="2"/>
          </rPr>
          <t xml:space="preserve">
duration of 10 revolutions for each length.</t>
        </r>
      </text>
    </comment>
    <comment ref="F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Weatherford,Shawn:</t>
        </r>
        <r>
          <rPr>
            <sz val="9"/>
            <color indexed="81"/>
            <rFont val="Tahoma"/>
            <family val="2"/>
          </rPr>
          <t xml:space="preserve">
duration of 10 revolutions for each length.</t>
        </r>
      </text>
    </comment>
    <comment ref="J17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slope of the trendline when y-intercept is set to 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Weatherford,Shawn</author>
  </authors>
  <commentList>
    <comment ref="E7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duration of 10 revolutions for each length.
</t>
        </r>
      </text>
    </comment>
    <comment ref="F7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duration of 10 revolutions for each length.</t>
        </r>
      </text>
    </comment>
    <comment ref="G7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duration of 10 revolutions for each length.</t>
        </r>
      </text>
    </comment>
    <comment ref="C10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Let m2=m1</t>
        </r>
      </text>
    </comment>
    <comment ref="B1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Weatherford,Shawn: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Let M3=M2
</t>
        </r>
      </text>
    </comment>
  </commentList>
</comments>
</file>

<file path=xl/sharedStrings.xml><?xml version="1.0" encoding="utf-8"?>
<sst xmlns="http://schemas.openxmlformats.org/spreadsheetml/2006/main" count="92" uniqueCount="68">
  <si>
    <t xml:space="preserve">L </t>
  </si>
  <si>
    <t>(m)</t>
  </si>
  <si>
    <t>(s)</t>
  </si>
  <si>
    <r>
      <rPr>
        <b/>
        <sz val="12"/>
        <color theme="1"/>
        <rFont val="Symbol"/>
        <family val="1"/>
        <charset val="2"/>
      </rPr>
      <t>t</t>
    </r>
    <r>
      <rPr>
        <b/>
        <sz val="12"/>
        <color theme="1"/>
        <rFont val="Calibri"/>
        <family val="2"/>
        <scheme val="minor"/>
      </rPr>
      <t xml:space="preserve"> </t>
    </r>
  </si>
  <si>
    <t>m</t>
  </si>
  <si>
    <t>M</t>
  </si>
  <si>
    <t>(kg)</t>
  </si>
  <si>
    <t>(s^2)</t>
  </si>
  <si>
    <t>a_m</t>
  </si>
  <si>
    <t>(m/s^2)</t>
  </si>
  <si>
    <r>
      <t>t</t>
    </r>
    <r>
      <rPr>
        <b/>
        <sz val="11"/>
        <color theme="1"/>
        <rFont val="Calibri Light"/>
        <family val="2"/>
        <scheme val="major"/>
      </rPr>
      <t>^2</t>
    </r>
  </si>
  <si>
    <r>
      <t xml:space="preserve">Plot 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^2 vs. L</t>
    </r>
  </si>
  <si>
    <t>Slope</t>
  </si>
  <si>
    <t>y-intercept</t>
  </si>
  <si>
    <t>Units</t>
  </si>
  <si>
    <t>x-intercept</t>
  </si>
  <si>
    <t>Fitted slope</t>
  </si>
  <si>
    <t>Percent error.</t>
  </si>
  <si>
    <t>Length Dependence</t>
  </si>
  <si>
    <t>Mass Dependence</t>
  </si>
  <si>
    <t>M_i</t>
  </si>
  <si>
    <t>i</t>
  </si>
  <si>
    <t>L</t>
  </si>
  <si>
    <t>M2/M1</t>
  </si>
  <si>
    <t>m3/m2</t>
  </si>
  <si>
    <r>
      <t xml:space="preserve">How should 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3^2/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2^2 compare to m3/m2?</t>
    </r>
  </si>
  <si>
    <r>
      <t xml:space="preserve">What is the percent error with the expected value for 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2^2/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1^2?</t>
    </r>
  </si>
  <si>
    <r>
      <t xml:space="preserve">What is the percent error with the expected value for 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3^2/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2^2?</t>
    </r>
  </si>
  <si>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3/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</si>
  <si>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3^2/</t>
    </r>
    <r>
      <rPr>
        <b/>
        <sz val="11"/>
        <color theme="1"/>
        <rFont val="Symbol"/>
        <family val="1"/>
        <charset val="2"/>
      </rPr>
      <t>t</t>
    </r>
    <r>
      <rPr>
        <b/>
        <sz val="11"/>
        <color theme="1"/>
        <rFont val="Calibri"/>
        <family val="2"/>
        <scheme val="minor"/>
      </rPr>
      <t>2^2</t>
    </r>
  </si>
  <si>
    <t>Lab 8 - Centripetal Acceleration</t>
  </si>
  <si>
    <t>Name</t>
  </si>
  <si>
    <t>Date</t>
  </si>
  <si>
    <t>Value</t>
  </si>
  <si>
    <t xml:space="preserve">Linear Fit </t>
  </si>
  <si>
    <t>Evaluate equation above using data to determine an estimate for g.</t>
  </si>
  <si>
    <t>Rearrange equation 11 so that it is expressed symbolically in terms of g.</t>
  </si>
  <si>
    <t>Continue with Next Sheet  --&gt;</t>
  </si>
  <si>
    <t>Changing M, keep m and L the same</t>
  </si>
  <si>
    <t>Changing m, keeping M and L the same</t>
  </si>
  <si>
    <t>symbol</t>
  </si>
  <si>
    <t>t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</si>
  <si>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</si>
  <si>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Brief Description of Measurement</t>
  </si>
  <si>
    <r>
      <rPr>
        <b/>
        <sz val="11"/>
        <color theme="1"/>
        <rFont val="Symbol"/>
        <family val="1"/>
        <charset val="2"/>
      </rPr>
      <t>t1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theme="1"/>
        <rFont val="Symbol"/>
        <family val="1"/>
        <charset val="2"/>
      </rPr>
      <t>t2</t>
    </r>
  </si>
  <si>
    <r>
      <rPr>
        <b/>
        <sz val="11"/>
        <color theme="1"/>
        <rFont val="Symbol"/>
        <family val="1"/>
        <charset val="2"/>
      </rPr>
      <t>t1</t>
    </r>
    <r>
      <rPr>
        <b/>
        <sz val="11"/>
        <color theme="1"/>
        <rFont val="Calibri"/>
        <family val="2"/>
        <scheme val="minor"/>
      </rPr>
      <t>^2/</t>
    </r>
    <r>
      <rPr>
        <b/>
        <sz val="11"/>
        <color theme="1"/>
        <rFont val="Symbol"/>
        <family val="1"/>
        <charset val="2"/>
      </rPr>
      <t>t2</t>
    </r>
    <r>
      <rPr>
        <b/>
        <sz val="11"/>
        <color theme="1"/>
        <rFont val="Calibri"/>
        <family val="2"/>
        <scheme val="minor"/>
      </rPr>
      <t>^2</t>
    </r>
  </si>
  <si>
    <t>m_i</t>
  </si>
  <si>
    <t>Note</t>
  </si>
  <si>
    <t>m1=m2</t>
  </si>
  <si>
    <t>M2=M3</t>
  </si>
  <si>
    <r>
      <t>How should</t>
    </r>
    <r>
      <rPr>
        <b/>
        <sz val="11"/>
        <color theme="1"/>
        <rFont val="Symbol"/>
        <family val="1"/>
        <charset val="2"/>
      </rPr>
      <t xml:space="preserve"> t1</t>
    </r>
    <r>
      <rPr>
        <b/>
        <sz val="11"/>
        <color theme="1"/>
        <rFont val="Calibri"/>
        <family val="2"/>
        <scheme val="minor"/>
      </rPr>
      <t>^2/</t>
    </r>
    <r>
      <rPr>
        <b/>
        <sz val="11"/>
        <color theme="1"/>
        <rFont val="Symbol"/>
        <family val="1"/>
        <charset val="2"/>
      </rPr>
      <t>t2</t>
    </r>
    <r>
      <rPr>
        <b/>
        <sz val="11"/>
        <color theme="1"/>
        <rFont val="Calibri"/>
        <family val="2"/>
        <scheme val="minor"/>
      </rPr>
      <t xml:space="preserve">^2 compare to M2/M1? </t>
    </r>
  </si>
  <si>
    <t>Centripetal Acceleration</t>
  </si>
  <si>
    <t>They should be identical, their ratios should be equal to eachother. This is because of the equation for T^2 and how it is dependent on the hanging mass.</t>
  </si>
  <si>
    <t>Similar to t1^2/t2^2 and M2/M1. Their relation makes it so they should be equal.</t>
  </si>
  <si>
    <t>% error = 19.9%</t>
  </si>
  <si>
    <t>% error = 14.9%</t>
  </si>
  <si>
    <t>Charles Richardson</t>
  </si>
  <si>
    <t>t_i</t>
  </si>
  <si>
    <t>11.15.20</t>
  </si>
  <si>
    <t>hanging mass</t>
  </si>
  <si>
    <t>mass in motion</t>
  </si>
  <si>
    <t>length from  top of tube to mass in motion</t>
  </si>
  <si>
    <t>interval duration</t>
  </si>
  <si>
    <t>time elapsed for one rotation</t>
  </si>
  <si>
    <t>measured acceleration</t>
  </si>
  <si>
    <t>s^2</t>
  </si>
  <si>
    <t>s^2/m</t>
  </si>
  <si>
    <t>g = (m/M)(4π^2/slope)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</si>
</sst>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b/>
      <sz val="11"/>
      <color theme="1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 Light (Headings)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0" fontId="1" fillId="5" borderId="0" xfId="0" applyFont="1" applyFill="1"/>
    <xf numFmtId="0" fontId="0" fillId="5" borderId="0" xfId="0" applyFill="1"/>
    <xf numFmtId="0" fontId="8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3" borderId="11" xfId="0" applyFill="1" applyBorder="1"/>
    <xf numFmtId="0" fontId="1" fillId="0" borderId="12" xfId="0" applyFont="1" applyBorder="1"/>
    <xf numFmtId="0" fontId="0" fillId="3" borderId="13" xfId="0" applyFill="1" applyBorder="1"/>
    <xf numFmtId="0" fontId="1" fillId="0" borderId="14" xfId="0" applyFont="1" applyBorder="1"/>
    <xf numFmtId="0" fontId="0" fillId="3" borderId="15" xfId="0" applyFill="1" applyBorder="1"/>
    <xf numFmtId="0" fontId="1" fillId="0" borderId="16" xfId="0" applyFont="1" applyBorder="1"/>
    <xf numFmtId="0" fontId="2" fillId="0" borderId="16" xfId="0" applyFont="1" applyBorder="1" applyAlignment="1">
      <alignment horizontal="right"/>
    </xf>
    <xf numFmtId="0" fontId="6" fillId="0" borderId="11" xfId="0" applyFont="1" applyBorder="1"/>
    <xf numFmtId="0" fontId="0" fillId="0" borderId="12" xfId="0" applyBorder="1"/>
    <xf numFmtId="0" fontId="0" fillId="0" borderId="13" xfId="0" applyFill="1" applyBorder="1"/>
    <xf numFmtId="0" fontId="0" fillId="2" borderId="17" xfId="0" applyFill="1" applyBorder="1"/>
    <xf numFmtId="0" fontId="9" fillId="0" borderId="0" xfId="0" applyFont="1"/>
    <xf numFmtId="0" fontId="0" fillId="0" borderId="10" xfId="0" applyBorder="1"/>
    <xf numFmtId="0" fontId="0" fillId="0" borderId="14" xfId="0" applyBorder="1"/>
    <xf numFmtId="0" fontId="0" fillId="2" borderId="13" xfId="0" applyFill="1" applyBorder="1"/>
    <xf numFmtId="0" fontId="0" fillId="2" borderId="15" xfId="0" applyFill="1" applyBorder="1"/>
    <xf numFmtId="0" fontId="1" fillId="0" borderId="10" xfId="0" applyFont="1" applyBorder="1" applyAlignment="1">
      <alignment vertical="top"/>
    </xf>
    <xf numFmtId="0" fontId="1" fillId="0" borderId="16" xfId="0" applyFont="1" applyBorder="1" applyAlignment="1">
      <alignment vertical="top"/>
    </xf>
    <xf numFmtId="0" fontId="1" fillId="0" borderId="11" xfId="0" applyFont="1" applyBorder="1"/>
    <xf numFmtId="0" fontId="0" fillId="0" borderId="22" xfId="0" applyBorder="1"/>
    <xf numFmtId="0" fontId="1" fillId="0" borderId="22" xfId="0" applyFont="1" applyBorder="1"/>
    <xf numFmtId="0" fontId="6" fillId="0" borderId="22" xfId="0" applyFont="1" applyBorder="1"/>
    <xf numFmtId="0" fontId="1" fillId="0" borderId="23" xfId="0" applyFont="1" applyBorder="1"/>
    <xf numFmtId="0" fontId="0" fillId="0" borderId="23" xfId="0" applyFill="1" applyBorder="1"/>
    <xf numFmtId="0" fontId="0" fillId="3" borderId="23" xfId="0" applyFill="1" applyBorder="1"/>
    <xf numFmtId="0" fontId="0" fillId="7" borderId="1" xfId="0" applyFill="1" applyBorder="1"/>
    <xf numFmtId="0" fontId="0" fillId="7" borderId="17" xfId="0" applyFill="1" applyBorder="1"/>
    <xf numFmtId="0" fontId="1" fillId="8" borderId="1" xfId="0" applyFont="1" applyFill="1" applyBorder="1"/>
    <xf numFmtId="0" fontId="0" fillId="8" borderId="1" xfId="0" applyFill="1" applyBorder="1"/>
    <xf numFmtId="14" fontId="0" fillId="2" borderId="17" xfId="0" applyNumberFormat="1" applyFill="1" applyBorder="1" applyAlignment="1">
      <alignment horizontal="right"/>
    </xf>
    <xf numFmtId="14" fontId="0" fillId="2" borderId="15" xfId="0" applyNumberFormat="1" applyFill="1" applyBorder="1" applyAlignment="1">
      <alignment horizontal="right"/>
    </xf>
    <xf numFmtId="49" fontId="0" fillId="2" borderId="16" xfId="0" applyNumberFormat="1" applyFill="1" applyBorder="1" applyAlignment="1">
      <alignment horizontal="right"/>
    </xf>
    <xf numFmtId="49" fontId="0" fillId="2" borderId="11" xfId="0" applyNumberFormat="1" applyFill="1" applyBorder="1" applyAlignment="1">
      <alignment horizontal="right"/>
    </xf>
    <xf numFmtId="0" fontId="0" fillId="2" borderId="18" xfId="0" applyFill="1" applyBorder="1" applyAlignment="1">
      <alignment horizontal="left" vertical="top" wrapText="1"/>
    </xf>
    <xf numFmtId="0" fontId="0" fillId="2" borderId="20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top" wrapText="1"/>
    </xf>
    <xf numFmtId="0" fontId="0" fillId="2" borderId="19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1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applyBorder="1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/>
    </xf>
    <xf numFmtId="0" fontId="0" fillId="6" borderId="19" xfId="0" applyFill="1" applyBorder="1" applyAlignment="1">
      <alignment horizontal="left" vertical="top"/>
    </xf>
    <xf numFmtId="0" fontId="0" fillId="6" borderId="2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49" fontId="0" fillId="4" borderId="16" xfId="0" applyNumberFormat="1" applyFill="1" applyBorder="1" applyAlignment="1">
      <alignment horizontal="right"/>
    </xf>
    <xf numFmtId="49" fontId="0" fillId="4" borderId="11" xfId="0" applyNumberFormat="1" applyFill="1" applyBorder="1" applyAlignment="1">
      <alignment horizontal="right"/>
    </xf>
    <xf numFmtId="14" fontId="0" fillId="4" borderId="17" xfId="0" applyNumberFormat="1" applyFill="1" applyBorder="1" applyAlignment="1">
      <alignment horizontal="right"/>
    </xf>
    <xf numFmtId="14" fontId="0" fillId="4" borderId="15" xfId="0" applyNumberFormat="1" applyFill="1" applyBorder="1" applyAlignment="1">
      <alignment horizontal="right"/>
    </xf>
    <xf numFmtId="0" fontId="0" fillId="7" borderId="5" xfId="0" applyFill="1" applyBorder="1" applyAlignment="1">
      <alignment horizontal="left" vertical="top" wrapText="1"/>
    </xf>
    <xf numFmtId="0" fontId="0" fillId="7" borderId="0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5" fillId="0" borderId="16" xfId="0" applyFont="1" applyBorder="1"/>
    <xf numFmtId="0" fontId="12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'Length Dependence'!$C$7:$C$11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'Length Dependence'!$H$7:$H$11</c:f>
              <c:numCache>
                <c:formatCode>General</c:formatCode>
                <c:ptCount val="5"/>
                <c:pt idx="0">
                  <c:v>0.58880044444444446</c:v>
                </c:pt>
                <c:pt idx="1">
                  <c:v>0.672946777777778</c:v>
                </c:pt>
                <c:pt idx="2">
                  <c:v>0.73273599999999994</c:v>
                </c:pt>
                <c:pt idx="3">
                  <c:v>0.79328711111111105</c:v>
                </c:pt>
                <c:pt idx="4">
                  <c:v>1.0033361111111112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C-B04A-9BAA-C73BA0B7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0288"/>
        <c:axId val="64186096"/>
      </c:scatterChart>
      <c:valAx>
        <c:axId val="6487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of revolution(m)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6096"/>
        <c:crosses val="autoZero"/>
        <c:crossBetween val="midCat"/>
      </c:valAx>
      <c:valAx>
        <c:axId val="641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Period (s^2)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352425</xdr:colOff>
      <xdr:row>3</xdr:row>
      <xdr:rowOff>171450</xdr:rowOff>
    </xdr:from>
    <xdr:ext cx="29488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038225" y="4162425"/>
              <a:ext cx="29488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38225" y="4162425"/>
              <a:ext cx="29488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𝑡_1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4</xdr:col>
      <xdr:colOff>257175</xdr:colOff>
      <xdr:row>3</xdr:row>
      <xdr:rowOff>180975</xdr:rowOff>
    </xdr:from>
    <xdr:ext cx="2990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809750" y="4171950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09750" y="4171950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238125</xdr:colOff>
      <xdr:row>3</xdr:row>
      <xdr:rowOff>171450</xdr:rowOff>
    </xdr:from>
    <xdr:ext cx="2990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476500" y="4162425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476500" y="4162425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𝑡_3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0</xdr:col>
      <xdr:colOff>12700</xdr:colOff>
      <xdr:row>11</xdr:row>
      <xdr:rowOff>190500</xdr:rowOff>
    </xdr:from>
    <xdr:to>
      <xdr:col>7</xdr:col>
      <xdr:colOff>660400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88565-7AA6-434F-A31B-F7B89DE4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5</xdr:row>
      <xdr:rowOff>171450</xdr:rowOff>
    </xdr:from>
    <xdr:ext cx="294889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24100" y="933450"/>
              <a:ext cx="29488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24100" y="933450"/>
              <a:ext cx="294889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𝑡_1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5</xdr:col>
      <xdr:colOff>257175</xdr:colOff>
      <xdr:row>5</xdr:row>
      <xdr:rowOff>180975</xdr:rowOff>
    </xdr:from>
    <xdr:ext cx="2990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886075" y="942975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886075" y="942975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𝑡_2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238125</xdr:colOff>
      <xdr:row>5</xdr:row>
      <xdr:rowOff>171450</xdr:rowOff>
    </xdr:from>
    <xdr:ext cx="2990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524250" y="933450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524250" y="933450"/>
              <a:ext cx="2990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𝑡_3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view="pageLayout" zoomScaleNormal="100" workbookViewId="0">
      <selection activeCell="K29" sqref="K29"/>
    </sheetView>
  </sheetViews>
  <sheetFormatPr baseColWidth="10" defaultColWidth="8.83203125" defaultRowHeight="15" x14ac:dyDescent="0.2"/>
  <cols>
    <col min="9" max="9" width="10.5" customWidth="1"/>
    <col min="13" max="13" width="10.33203125" customWidth="1"/>
  </cols>
  <sheetData>
    <row r="1" spans="1:13" ht="19" x14ac:dyDescent="0.25">
      <c r="A1" s="29" t="s">
        <v>30</v>
      </c>
      <c r="K1" s="30" t="s">
        <v>31</v>
      </c>
      <c r="L1" s="49" t="s">
        <v>56</v>
      </c>
      <c r="M1" s="50"/>
    </row>
    <row r="2" spans="1:13" ht="16" thickBot="1" x14ac:dyDescent="0.25">
      <c r="K2" s="31" t="s">
        <v>32</v>
      </c>
      <c r="L2" s="47" t="s">
        <v>58</v>
      </c>
      <c r="M2" s="48"/>
    </row>
    <row r="3" spans="1:13" x14ac:dyDescent="0.2">
      <c r="A3" s="13" t="s">
        <v>18</v>
      </c>
    </row>
    <row r="5" spans="1:13" ht="16" x14ac:dyDescent="0.2">
      <c r="A5" s="8" t="s">
        <v>4</v>
      </c>
      <c r="B5" s="8" t="s">
        <v>5</v>
      </c>
      <c r="C5" s="1" t="s">
        <v>0</v>
      </c>
      <c r="D5" s="1"/>
      <c r="E5" s="1"/>
      <c r="F5" s="1"/>
      <c r="G5" s="2" t="s">
        <v>3</v>
      </c>
      <c r="H5" s="10" t="s">
        <v>10</v>
      </c>
      <c r="I5" s="40" t="s">
        <v>8</v>
      </c>
      <c r="J5" s="37" t="s">
        <v>40</v>
      </c>
      <c r="K5" s="57" t="s">
        <v>43</v>
      </c>
      <c r="L5" s="58"/>
      <c r="M5" s="59"/>
    </row>
    <row r="6" spans="1:13" x14ac:dyDescent="0.2">
      <c r="A6" s="3" t="s">
        <v>6</v>
      </c>
      <c r="B6" s="3" t="s">
        <v>6</v>
      </c>
      <c r="C6" s="3" t="s">
        <v>1</v>
      </c>
      <c r="D6" s="3" t="s">
        <v>2</v>
      </c>
      <c r="E6" s="3" t="s">
        <v>2</v>
      </c>
      <c r="F6" s="3" t="s">
        <v>2</v>
      </c>
      <c r="G6" s="3" t="s">
        <v>2</v>
      </c>
      <c r="H6" s="9" t="s">
        <v>7</v>
      </c>
      <c r="I6" s="41" t="s">
        <v>9</v>
      </c>
      <c r="J6" s="38" t="s">
        <v>5</v>
      </c>
      <c r="K6" s="64" t="s">
        <v>59</v>
      </c>
      <c r="L6" s="64"/>
      <c r="M6" s="64"/>
    </row>
    <row r="7" spans="1:13" x14ac:dyDescent="0.2">
      <c r="A7" s="4">
        <v>2.8000000000000001E-2</v>
      </c>
      <c r="B7" s="4">
        <v>0.1</v>
      </c>
      <c r="C7" s="4">
        <v>0.5</v>
      </c>
      <c r="D7" s="4">
        <v>7.8</v>
      </c>
      <c r="E7" s="4">
        <v>7.51</v>
      </c>
      <c r="F7" s="4">
        <v>7.71</v>
      </c>
      <c r="G7" s="5">
        <f>(D7 + E7 + F7)/10/3</f>
        <v>0.76733333333333331</v>
      </c>
      <c r="H7" s="5">
        <f>G7^2</f>
        <v>0.58880044444444446</v>
      </c>
      <c r="I7" s="42">
        <f>(4*PI()*PI()*C7)/H7</f>
        <v>33.524446165803099</v>
      </c>
      <c r="J7" s="38" t="s">
        <v>4</v>
      </c>
      <c r="K7" s="64" t="s">
        <v>60</v>
      </c>
      <c r="L7" s="64"/>
      <c r="M7" s="64"/>
    </row>
    <row r="8" spans="1:13" x14ac:dyDescent="0.2">
      <c r="A8" s="4">
        <v>2.8000000000000001E-2</v>
      </c>
      <c r="B8" s="4">
        <v>0.1</v>
      </c>
      <c r="C8" s="4">
        <v>0.6</v>
      </c>
      <c r="D8" s="4">
        <v>8.15</v>
      </c>
      <c r="E8" s="4">
        <v>8.16</v>
      </c>
      <c r="F8" s="4">
        <v>8.3000000000000007</v>
      </c>
      <c r="G8" s="5">
        <f t="shared" ref="G8:G11" si="0">(D8 + E8 + F8)/10/3</f>
        <v>0.82033333333333347</v>
      </c>
      <c r="H8" s="5">
        <f t="shared" ref="H8:H11" si="1">G8^2</f>
        <v>0.672946777777778</v>
      </c>
      <c r="I8" s="42">
        <f t="shared" ref="I8:I11" si="2">(4*PI()*PI()*C8)/H8</f>
        <v>35.198995440374112</v>
      </c>
      <c r="J8" s="38" t="s">
        <v>22</v>
      </c>
      <c r="K8" s="64" t="s">
        <v>61</v>
      </c>
      <c r="L8" s="64"/>
      <c r="M8" s="64"/>
    </row>
    <row r="9" spans="1:13" x14ac:dyDescent="0.2">
      <c r="A9" s="4">
        <v>2.8000000000000001E-2</v>
      </c>
      <c r="B9" s="4">
        <v>0.1</v>
      </c>
      <c r="C9" s="4">
        <v>0.7</v>
      </c>
      <c r="D9" s="6">
        <v>8.6300000000000008</v>
      </c>
      <c r="E9" s="6">
        <v>8.2799999999999994</v>
      </c>
      <c r="F9" s="6">
        <v>8.77</v>
      </c>
      <c r="G9" s="5">
        <f t="shared" si="0"/>
        <v>0.85599999999999998</v>
      </c>
      <c r="H9" s="5">
        <f t="shared" si="1"/>
        <v>0.73273599999999994</v>
      </c>
      <c r="I9" s="42">
        <f t="shared" si="2"/>
        <v>37.714664385331425</v>
      </c>
      <c r="J9" s="38" t="s">
        <v>42</v>
      </c>
      <c r="K9" s="64" t="s">
        <v>62</v>
      </c>
      <c r="L9" s="64"/>
      <c r="M9" s="64"/>
    </row>
    <row r="10" spans="1:13" x14ac:dyDescent="0.2">
      <c r="A10" s="4">
        <v>2.8000000000000001E-2</v>
      </c>
      <c r="B10" s="4">
        <v>0.1</v>
      </c>
      <c r="C10" s="4">
        <v>0.8</v>
      </c>
      <c r="D10" s="4">
        <v>8.9</v>
      </c>
      <c r="E10" s="4">
        <v>9.19</v>
      </c>
      <c r="F10" s="4">
        <v>8.6300000000000008</v>
      </c>
      <c r="G10" s="5">
        <f t="shared" si="0"/>
        <v>0.89066666666666661</v>
      </c>
      <c r="H10" s="5">
        <f t="shared" si="1"/>
        <v>0.79328711111111105</v>
      </c>
      <c r="I10" s="42">
        <f t="shared" si="2"/>
        <v>39.812488619977515</v>
      </c>
      <c r="J10" s="39" t="s">
        <v>41</v>
      </c>
      <c r="K10" s="64" t="s">
        <v>63</v>
      </c>
      <c r="L10" s="64"/>
      <c r="M10" s="64"/>
    </row>
    <row r="11" spans="1:13" x14ac:dyDescent="0.2">
      <c r="A11" s="4">
        <v>2.8000000000000001E-2</v>
      </c>
      <c r="B11" s="4">
        <v>0.1</v>
      </c>
      <c r="C11" s="4">
        <v>0.9</v>
      </c>
      <c r="D11" s="4">
        <v>10.220000000000001</v>
      </c>
      <c r="E11" s="4">
        <v>9.77</v>
      </c>
      <c r="F11" s="4">
        <v>10.06</v>
      </c>
      <c r="G11" s="5">
        <f t="shared" si="0"/>
        <v>1.0016666666666667</v>
      </c>
      <c r="H11" s="5">
        <f t="shared" si="1"/>
        <v>1.0033361111111112</v>
      </c>
      <c r="I11" s="42">
        <f t="shared" si="2"/>
        <v>35.412436022635063</v>
      </c>
      <c r="J11" s="38" t="s">
        <v>8</v>
      </c>
      <c r="K11" s="64" t="s">
        <v>64</v>
      </c>
      <c r="L11" s="64"/>
      <c r="M11" s="64"/>
    </row>
    <row r="12" spans="1:13" ht="16" thickBot="1" x14ac:dyDescent="0.25"/>
    <row r="13" spans="1:13" x14ac:dyDescent="0.2">
      <c r="A13" s="11" t="s">
        <v>11</v>
      </c>
      <c r="B13" s="12"/>
      <c r="C13" s="12"/>
      <c r="D13" s="12"/>
      <c r="E13" s="12"/>
      <c r="F13" s="12"/>
      <c r="G13" s="12"/>
      <c r="H13" s="12"/>
      <c r="I13" s="34" t="s">
        <v>34</v>
      </c>
      <c r="J13" s="35" t="s">
        <v>33</v>
      </c>
      <c r="K13" s="36" t="s">
        <v>14</v>
      </c>
    </row>
    <row r="14" spans="1:13" x14ac:dyDescent="0.2">
      <c r="A14" s="12"/>
      <c r="B14" s="12"/>
      <c r="C14" s="12"/>
      <c r="D14" s="12"/>
      <c r="E14" s="12"/>
      <c r="F14" s="12"/>
      <c r="G14" s="12"/>
      <c r="H14" s="12"/>
      <c r="I14" s="19" t="s">
        <v>12</v>
      </c>
      <c r="J14" s="4">
        <v>0.94940000000000002</v>
      </c>
      <c r="K14" s="32" t="s">
        <v>66</v>
      </c>
    </row>
    <row r="15" spans="1:13" x14ac:dyDescent="0.2">
      <c r="A15" s="12"/>
      <c r="B15" s="12"/>
      <c r="C15" s="12"/>
      <c r="D15" s="12"/>
      <c r="E15" s="12"/>
      <c r="F15" s="12"/>
      <c r="G15" s="12"/>
      <c r="H15" s="12"/>
      <c r="I15" s="19" t="s">
        <v>13</v>
      </c>
      <c r="J15" s="4">
        <v>9.3600000000000003E-2</v>
      </c>
      <c r="K15" s="32" t="s">
        <v>65</v>
      </c>
    </row>
    <row r="16" spans="1:13" x14ac:dyDescent="0.2">
      <c r="A16" s="12"/>
      <c r="B16" s="12"/>
      <c r="C16" s="12"/>
      <c r="D16" s="12"/>
      <c r="E16" s="12"/>
      <c r="F16" s="12"/>
      <c r="G16" s="12"/>
      <c r="H16" s="12"/>
      <c r="I16" s="19" t="s">
        <v>15</v>
      </c>
      <c r="J16" s="4">
        <v>-9.9000000000000005E-2</v>
      </c>
      <c r="K16" s="32" t="s">
        <v>4</v>
      </c>
    </row>
    <row r="17" spans="1:11" ht="16" thickBot="1" x14ac:dyDescent="0.25">
      <c r="A17" s="12"/>
      <c r="B17" s="12"/>
      <c r="C17" s="12"/>
      <c r="D17" s="12"/>
      <c r="E17" s="12"/>
      <c r="F17" s="12"/>
      <c r="G17" s="12"/>
      <c r="H17" s="12"/>
      <c r="I17" s="21" t="s">
        <v>16</v>
      </c>
      <c r="J17" s="28">
        <v>1.0779000000000001</v>
      </c>
      <c r="K17" s="33" t="s">
        <v>66</v>
      </c>
    </row>
    <row r="18" spans="1:11" x14ac:dyDescent="0.2">
      <c r="A18" s="12"/>
      <c r="B18" s="12"/>
      <c r="C18" s="12"/>
      <c r="D18" s="12"/>
      <c r="E18" s="12"/>
      <c r="F18" s="12"/>
      <c r="G18" s="12"/>
      <c r="H18" s="12"/>
    </row>
    <row r="19" spans="1:11" x14ac:dyDescent="0.2">
      <c r="A19" s="12"/>
      <c r="B19" s="12"/>
      <c r="C19" s="12"/>
      <c r="D19" s="12"/>
      <c r="E19" s="12"/>
      <c r="F19" s="12"/>
      <c r="G19" s="12"/>
      <c r="H19" s="12"/>
    </row>
    <row r="20" spans="1:11" x14ac:dyDescent="0.2">
      <c r="A20" s="12"/>
      <c r="B20" s="12"/>
      <c r="C20" s="12"/>
      <c r="D20" s="12"/>
      <c r="E20" s="12"/>
      <c r="F20" s="12"/>
      <c r="G20" s="12"/>
      <c r="H20" s="12"/>
    </row>
    <row r="21" spans="1:11" x14ac:dyDescent="0.2">
      <c r="A21" s="12"/>
      <c r="B21" s="12"/>
      <c r="C21" s="12"/>
      <c r="D21" s="12"/>
      <c r="E21" s="12"/>
      <c r="F21" s="12"/>
      <c r="G21" s="12"/>
      <c r="H21" s="12"/>
    </row>
    <row r="22" spans="1:11" x14ac:dyDescent="0.2">
      <c r="A22" s="12"/>
      <c r="B22" s="12"/>
      <c r="C22" s="12"/>
      <c r="D22" s="12"/>
      <c r="E22" s="12"/>
      <c r="F22" s="12"/>
      <c r="G22" s="12"/>
      <c r="H22" s="12"/>
    </row>
    <row r="23" spans="1:11" x14ac:dyDescent="0.2">
      <c r="A23" s="12"/>
      <c r="B23" s="12"/>
      <c r="C23" s="12"/>
      <c r="D23" s="12"/>
      <c r="E23" s="12"/>
      <c r="F23" s="12"/>
      <c r="G23" s="12"/>
      <c r="H23" s="12"/>
    </row>
    <row r="24" spans="1:11" x14ac:dyDescent="0.2">
      <c r="A24" s="12"/>
      <c r="B24" s="12"/>
      <c r="C24" s="12"/>
      <c r="D24" s="12"/>
      <c r="E24" s="12"/>
      <c r="F24" s="12"/>
      <c r="G24" s="12"/>
      <c r="H24" s="12"/>
    </row>
    <row r="25" spans="1:11" x14ac:dyDescent="0.2">
      <c r="A25" s="12"/>
      <c r="B25" s="12"/>
      <c r="C25" s="12"/>
      <c r="D25" s="12"/>
      <c r="E25" s="12"/>
      <c r="F25" s="12"/>
      <c r="G25" s="12"/>
      <c r="H25" s="12"/>
    </row>
    <row r="26" spans="1:11" x14ac:dyDescent="0.2">
      <c r="A26" s="12"/>
      <c r="B26" s="12"/>
      <c r="C26" s="12"/>
      <c r="D26" s="12"/>
      <c r="E26" s="12"/>
      <c r="F26" s="12"/>
      <c r="G26" s="12"/>
      <c r="H26" s="12"/>
    </row>
    <row r="27" spans="1:11" x14ac:dyDescent="0.2">
      <c r="A27" s="12"/>
      <c r="B27" s="12"/>
      <c r="C27" s="12"/>
      <c r="D27" s="12"/>
      <c r="E27" s="12"/>
      <c r="F27" s="12"/>
      <c r="G27" s="12"/>
      <c r="H27" s="12"/>
    </row>
    <row r="29" spans="1:11" ht="16" thickBot="1" x14ac:dyDescent="0.25">
      <c r="A29" s="7" t="s">
        <v>36</v>
      </c>
    </row>
    <row r="30" spans="1:11" ht="16" thickBot="1" x14ac:dyDescent="0.25">
      <c r="A30" s="53" t="s">
        <v>67</v>
      </c>
      <c r="B30" s="54"/>
      <c r="C30" s="54"/>
      <c r="D30" s="54"/>
      <c r="E30" s="54"/>
      <c r="F30" s="54"/>
      <c r="G30" s="55"/>
    </row>
    <row r="31" spans="1:11" ht="15.75" customHeight="1" thickBot="1" x14ac:dyDescent="0.25">
      <c r="A31" s="56" t="s">
        <v>35</v>
      </c>
      <c r="B31" s="56"/>
      <c r="C31" s="56"/>
      <c r="D31" s="56"/>
      <c r="E31" s="56"/>
      <c r="F31" s="56"/>
      <c r="G31" s="56"/>
      <c r="I31" s="60" t="s">
        <v>17</v>
      </c>
      <c r="J31" s="60"/>
    </row>
    <row r="32" spans="1:11" ht="15.75" customHeight="1" thickBot="1" x14ac:dyDescent="0.25">
      <c r="A32" s="53">
        <f>(A11/B11)*((4*PI()*PI()) /1.0779)</f>
        <v>10.255085749346025</v>
      </c>
      <c r="B32" s="54"/>
      <c r="C32" s="54"/>
      <c r="D32" s="54"/>
      <c r="E32" s="54"/>
      <c r="F32" s="54"/>
      <c r="G32" s="55"/>
      <c r="I32" s="51">
        <f>(A32-9.8)/9.8*100</f>
        <v>4.6437321361839166</v>
      </c>
      <c r="J32" s="52"/>
    </row>
    <row r="33" spans="11:13" ht="11.25" customHeight="1" thickBot="1" x14ac:dyDescent="0.25"/>
    <row r="34" spans="11:13" ht="16" thickBot="1" x14ac:dyDescent="0.25">
      <c r="K34" s="61" t="s">
        <v>37</v>
      </c>
      <c r="L34" s="62"/>
      <c r="M34" s="63"/>
    </row>
  </sheetData>
  <mergeCells count="15">
    <mergeCell ref="K34:M34"/>
    <mergeCell ref="K6:M6"/>
    <mergeCell ref="K7:M7"/>
    <mergeCell ref="K8:M8"/>
    <mergeCell ref="K9:M9"/>
    <mergeCell ref="K10:M10"/>
    <mergeCell ref="K11:M11"/>
    <mergeCell ref="L2:M2"/>
    <mergeCell ref="L1:M1"/>
    <mergeCell ref="I32:J32"/>
    <mergeCell ref="A30:G30"/>
    <mergeCell ref="A31:G31"/>
    <mergeCell ref="A32:G32"/>
    <mergeCell ref="K5:M5"/>
    <mergeCell ref="I31:J31"/>
  </mergeCells>
  <pageMargins left="0.25" right="0.25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view="pageLayout" zoomScale="154" zoomScaleNormal="100" zoomScalePageLayoutView="154" workbookViewId="0">
      <selection activeCell="C9" sqref="C9"/>
    </sheetView>
  </sheetViews>
  <sheetFormatPr baseColWidth="10" defaultColWidth="8.83203125" defaultRowHeight="15" x14ac:dyDescent="0.2"/>
  <cols>
    <col min="4" max="4" width="9.5" customWidth="1"/>
    <col min="12" max="12" width="21.6640625" customWidth="1"/>
  </cols>
  <sheetData>
    <row r="1" spans="1:11" ht="19" x14ac:dyDescent="0.25">
      <c r="A1" s="29" t="s">
        <v>51</v>
      </c>
      <c r="G1" s="30" t="s">
        <v>31</v>
      </c>
      <c r="H1" s="65" t="s">
        <v>56</v>
      </c>
      <c r="I1" s="66"/>
    </row>
    <row r="2" spans="1:11" ht="16" thickBot="1" x14ac:dyDescent="0.25">
      <c r="G2" s="31" t="s">
        <v>32</v>
      </c>
      <c r="H2" s="67">
        <v>44150</v>
      </c>
      <c r="I2" s="68"/>
    </row>
    <row r="4" spans="1:11" x14ac:dyDescent="0.2">
      <c r="A4" s="13" t="s">
        <v>19</v>
      </c>
    </row>
    <row r="6" spans="1:11" ht="16" thickBot="1" x14ac:dyDescent="0.25"/>
    <row r="7" spans="1:11" ht="16" x14ac:dyDescent="0.2">
      <c r="A7" s="17" t="s">
        <v>21</v>
      </c>
      <c r="B7" s="23" t="s">
        <v>20</v>
      </c>
      <c r="C7" s="23" t="s">
        <v>46</v>
      </c>
      <c r="D7" s="23" t="s">
        <v>22</v>
      </c>
      <c r="E7" s="24"/>
      <c r="F7" s="24"/>
      <c r="G7" s="24"/>
      <c r="H7" s="75" t="s">
        <v>57</v>
      </c>
      <c r="I7" s="25" t="s">
        <v>10</v>
      </c>
      <c r="J7" s="76" t="s">
        <v>8</v>
      </c>
    </row>
    <row r="8" spans="1:11" x14ac:dyDescent="0.2">
      <c r="A8" s="26"/>
      <c r="B8" s="3" t="s">
        <v>6</v>
      </c>
      <c r="C8" s="3" t="s">
        <v>6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7</v>
      </c>
      <c r="I8" s="27" t="s">
        <v>7</v>
      </c>
      <c r="J8" s="27" t="s">
        <v>9</v>
      </c>
      <c r="K8" s="45" t="s">
        <v>47</v>
      </c>
    </row>
    <row r="9" spans="1:11" x14ac:dyDescent="0.2">
      <c r="A9" s="19">
        <v>1</v>
      </c>
      <c r="B9" s="43">
        <v>0.1</v>
      </c>
      <c r="C9" s="43">
        <v>2.8000000000000001E-2</v>
      </c>
      <c r="D9" s="43">
        <v>0.5</v>
      </c>
      <c r="E9" s="43">
        <v>7.8</v>
      </c>
      <c r="F9" s="43">
        <v>7.51</v>
      </c>
      <c r="G9" s="43">
        <v>7.71</v>
      </c>
      <c r="H9" s="5">
        <f>((E9+F9+G9)/10/3)^2</f>
        <v>0.58880044444444446</v>
      </c>
      <c r="I9" s="20">
        <f xml:space="preserve"> (C9/B9)*((4*(PI()*PI())*D9)/9.8)</f>
        <v>0.56397739434796323</v>
      </c>
      <c r="J9" s="20">
        <f>(C9/B9) * 9.8</f>
        <v>2.7439999999999998</v>
      </c>
      <c r="K9" s="46" t="s">
        <v>48</v>
      </c>
    </row>
    <row r="10" spans="1:11" x14ac:dyDescent="0.2">
      <c r="A10" s="19">
        <v>2</v>
      </c>
      <c r="B10" s="43">
        <v>0.15</v>
      </c>
      <c r="C10" s="43">
        <v>2.8000000000000001E-2</v>
      </c>
      <c r="D10" s="43">
        <v>0.5</v>
      </c>
      <c r="E10" s="43">
        <v>5.87</v>
      </c>
      <c r="F10" s="43">
        <v>5.6</v>
      </c>
      <c r="G10" s="43">
        <v>5.86</v>
      </c>
      <c r="H10" s="5">
        <f t="shared" ref="H10:H11" si="0">((E10+F10+G10)/10/3)^2</f>
        <v>0.33369877777777779</v>
      </c>
      <c r="I10" s="20">
        <f t="shared" ref="I10:I11" si="1" xml:space="preserve"> (C10/B10)*((4*(PI()*PI())*D10)/9.8)</f>
        <v>0.37598492956530888</v>
      </c>
      <c r="J10" s="20">
        <f t="shared" ref="J10:J11" si="2">(C10/B10) * 9.8</f>
        <v>1.8293333333333335</v>
      </c>
      <c r="K10" s="46" t="s">
        <v>49</v>
      </c>
    </row>
    <row r="11" spans="1:11" ht="16" thickBot="1" x14ac:dyDescent="0.25">
      <c r="A11" s="21">
        <v>3</v>
      </c>
      <c r="B11" s="44">
        <v>0.15</v>
      </c>
      <c r="C11" s="44">
        <v>4.2000000000000003E-2</v>
      </c>
      <c r="D11" s="44">
        <v>0.5</v>
      </c>
      <c r="E11" s="44">
        <v>7.81</v>
      </c>
      <c r="F11" s="44">
        <v>7.72</v>
      </c>
      <c r="G11" s="44">
        <v>7.71</v>
      </c>
      <c r="H11" s="5">
        <f t="shared" si="0"/>
        <v>0.60010844444444433</v>
      </c>
      <c r="I11" s="20">
        <f t="shared" si="1"/>
        <v>0.56397739434796335</v>
      </c>
      <c r="J11" s="20">
        <f t="shared" si="2"/>
        <v>2.7440000000000007</v>
      </c>
    </row>
    <row r="13" spans="1:11" ht="16" thickBot="1" x14ac:dyDescent="0.25">
      <c r="A13" s="7" t="s">
        <v>38</v>
      </c>
      <c r="H13" s="7" t="s">
        <v>39</v>
      </c>
    </row>
    <row r="14" spans="1:11" x14ac:dyDescent="0.2">
      <c r="A14" s="17" t="s">
        <v>44</v>
      </c>
      <c r="B14" s="18">
        <f>H9/H10</f>
        <v>1.7644668894668478</v>
      </c>
      <c r="H14" s="17" t="s">
        <v>28</v>
      </c>
      <c r="I14" s="18">
        <f>H11/H10</f>
        <v>1.7983537381850361</v>
      </c>
    </row>
    <row r="15" spans="1:11" x14ac:dyDescent="0.2">
      <c r="A15" s="19" t="s">
        <v>45</v>
      </c>
      <c r="B15" s="20">
        <f>I9/I10</f>
        <v>1.4999999999999998</v>
      </c>
      <c r="H15" s="19" t="s">
        <v>29</v>
      </c>
      <c r="I15" s="20">
        <f>I11/I10</f>
        <v>1.5</v>
      </c>
    </row>
    <row r="16" spans="1:11" ht="16" thickBot="1" x14ac:dyDescent="0.25">
      <c r="A16" s="21" t="s">
        <v>23</v>
      </c>
      <c r="B16" s="22">
        <f>B10/B9</f>
        <v>1.4999999999999998</v>
      </c>
      <c r="H16" s="21" t="s">
        <v>24</v>
      </c>
      <c r="I16" s="22">
        <f>C11/C10</f>
        <v>1.5</v>
      </c>
    </row>
    <row r="17" spans="1:13" ht="16" thickBot="1" x14ac:dyDescent="0.25"/>
    <row r="18" spans="1:13" x14ac:dyDescent="0.2">
      <c r="A18" s="14" t="s">
        <v>50</v>
      </c>
      <c r="B18" s="15"/>
      <c r="C18" s="15"/>
      <c r="D18" s="16"/>
      <c r="H18" s="14" t="s">
        <v>25</v>
      </c>
      <c r="I18" s="15"/>
      <c r="J18" s="15"/>
      <c r="K18" s="16"/>
    </row>
    <row r="19" spans="1:13" x14ac:dyDescent="0.2">
      <c r="A19" s="69" t="s">
        <v>52</v>
      </c>
      <c r="B19" s="70"/>
      <c r="C19" s="70"/>
      <c r="D19" s="71"/>
      <c r="H19" s="69" t="s">
        <v>53</v>
      </c>
      <c r="I19" s="70"/>
      <c r="J19" s="70"/>
      <c r="K19" s="71"/>
    </row>
    <row r="20" spans="1:13" ht="16" thickBot="1" x14ac:dyDescent="0.25">
      <c r="A20" s="72"/>
      <c r="B20" s="73"/>
      <c r="C20" s="73"/>
      <c r="D20" s="74"/>
      <c r="H20" s="72"/>
      <c r="I20" s="73"/>
      <c r="J20" s="73"/>
      <c r="K20" s="74"/>
    </row>
    <row r="21" spans="1:13" ht="16" thickBot="1" x14ac:dyDescent="0.25"/>
    <row r="22" spans="1:13" x14ac:dyDescent="0.2">
      <c r="A22" s="14" t="s">
        <v>26</v>
      </c>
      <c r="B22" s="15"/>
      <c r="C22" s="15"/>
      <c r="D22" s="16"/>
      <c r="E22" s="15"/>
      <c r="F22" s="16"/>
      <c r="H22" s="14" t="s">
        <v>27</v>
      </c>
      <c r="I22" s="15"/>
      <c r="J22" s="15"/>
      <c r="K22" s="16"/>
      <c r="L22" s="15"/>
      <c r="M22" s="16"/>
    </row>
    <row r="23" spans="1:13" x14ac:dyDescent="0.2">
      <c r="A23" s="69" t="s">
        <v>55</v>
      </c>
      <c r="B23" s="70"/>
      <c r="C23" s="70"/>
      <c r="D23" s="70"/>
      <c r="E23" s="70"/>
      <c r="F23" s="71"/>
      <c r="H23" s="69" t="s">
        <v>54</v>
      </c>
      <c r="I23" s="70"/>
      <c r="J23" s="70"/>
      <c r="K23" s="70"/>
      <c r="L23" s="70"/>
      <c r="M23" s="71"/>
    </row>
    <row r="24" spans="1:13" ht="16" thickBot="1" x14ac:dyDescent="0.25">
      <c r="A24" s="72"/>
      <c r="B24" s="73"/>
      <c r="C24" s="73"/>
      <c r="D24" s="73"/>
      <c r="E24" s="73"/>
      <c r="F24" s="74"/>
      <c r="H24" s="72"/>
      <c r="I24" s="73"/>
      <c r="J24" s="73"/>
      <c r="K24" s="73"/>
      <c r="L24" s="73"/>
      <c r="M24" s="74"/>
    </row>
  </sheetData>
  <mergeCells count="6">
    <mergeCell ref="H1:I1"/>
    <mergeCell ref="H2:I2"/>
    <mergeCell ref="A19:D20"/>
    <mergeCell ref="H19:K20"/>
    <mergeCell ref="A23:F24"/>
    <mergeCell ref="H23:M24"/>
  </mergeCells>
  <pageMargins left="0.7" right="1.8037518037518036E-2" top="0.75" bottom="0.75" header="0.3" footer="0.3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Length Dependence</vt:lpstr>
      <vt:lpstr>Mass 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Weatherford,Shawn</dc:creator>
  <cp:lastModifiedBy>Charles Richardson</cp:lastModifiedBy>
  <dcterms:created xsi:type="dcterms:W3CDTF">2017-02-28T13:52:40Z</dcterms:created>
  <dcterms:modified xsi:type="dcterms:W3CDTF">2020-11-15T23:20:39Z</dcterms:modified>
</cp:coreProperties>
</file>