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harlieGavins/development/mediation_portal/docGen/"/>
    </mc:Choice>
  </mc:AlternateContent>
  <bookViews>
    <workbookView xWindow="0" yWindow="480" windowWidth="10600" windowHeight="16500"/>
  </bookViews>
  <sheets>
    <sheet name="Assets" sheetId="2" r:id="rId1"/>
    <sheet name="Reference" sheetId="6" r:id="rId2"/>
    <sheet name="Incomes" sheetId="1" r:id="rId3"/>
    <sheet name="Docs" sheetId="3" r:id="rId4"/>
    <sheet name="Expenditure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9" i="2" l="1"/>
  <c r="J130" i="2"/>
  <c r="J131" i="2"/>
  <c r="J132" i="2"/>
  <c r="J133" i="2"/>
  <c r="J134" i="2"/>
  <c r="J135" i="2"/>
  <c r="J136" i="2"/>
  <c r="J137" i="2"/>
  <c r="R104" i="2"/>
  <c r="R103" i="2"/>
  <c r="R102" i="2"/>
  <c r="R96" i="2"/>
  <c r="R97" i="2"/>
  <c r="R98" i="2"/>
  <c r="R95" i="2"/>
  <c r="R94" i="2"/>
  <c r="R93" i="2"/>
  <c r="R89" i="2"/>
  <c r="R87" i="2"/>
  <c r="R86" i="2"/>
  <c r="R82" i="2"/>
  <c r="R81" i="2"/>
  <c r="R80" i="2"/>
  <c r="J76" i="2"/>
  <c r="L76" i="2"/>
  <c r="K76" i="2"/>
  <c r="M76" i="2"/>
  <c r="R76" i="2"/>
  <c r="R75" i="2"/>
  <c r="R74" i="2"/>
  <c r="R73" i="2"/>
  <c r="R69" i="2"/>
  <c r="R68" i="2"/>
  <c r="R67" i="2"/>
  <c r="R66" i="2"/>
  <c r="R62" i="2"/>
  <c r="R61" i="2"/>
  <c r="R60" i="2"/>
  <c r="R56" i="2"/>
  <c r="R55" i="2"/>
  <c r="R54" i="2"/>
  <c r="R50" i="2"/>
  <c r="R49" i="2"/>
  <c r="R48" i="2"/>
  <c r="R42" i="2"/>
  <c r="R43" i="2"/>
  <c r="R44" i="2"/>
  <c r="R41" i="2"/>
  <c r="N38" i="2"/>
  <c r="R38" i="2"/>
  <c r="N45" i="2"/>
  <c r="R45" i="2"/>
  <c r="N51" i="2"/>
  <c r="R51" i="2"/>
  <c r="N57" i="2"/>
  <c r="R57" i="2"/>
  <c r="N63" i="2"/>
  <c r="R63" i="2"/>
  <c r="N70" i="2"/>
  <c r="R70" i="2"/>
  <c r="M77" i="2"/>
  <c r="K77" i="2"/>
  <c r="N77" i="2"/>
  <c r="R77" i="2"/>
  <c r="N83" i="2"/>
  <c r="R83" i="2"/>
  <c r="N90" i="2"/>
  <c r="R90" i="2"/>
  <c r="N99" i="2"/>
  <c r="R99" i="2"/>
  <c r="R105" i="2"/>
  <c r="N105" i="2"/>
  <c r="M104" i="2"/>
  <c r="M103" i="2"/>
  <c r="M102" i="2"/>
  <c r="L104" i="2"/>
  <c r="L103" i="2"/>
  <c r="L102" i="2"/>
  <c r="J104" i="2"/>
  <c r="J103" i="2"/>
  <c r="J102" i="2"/>
  <c r="K104" i="2"/>
  <c r="K103" i="2"/>
  <c r="K102" i="2"/>
  <c r="I104" i="2"/>
  <c r="I103" i="2"/>
  <c r="I102" i="2"/>
  <c r="H38" i="2"/>
  <c r="I55" i="2"/>
  <c r="K55" i="2"/>
  <c r="K57" i="2"/>
  <c r="M55" i="2"/>
  <c r="M57" i="2"/>
  <c r="K105" i="2"/>
  <c r="K135" i="2"/>
  <c r="K35" i="2"/>
  <c r="K36" i="2"/>
  <c r="K37" i="2"/>
  <c r="K38" i="2"/>
  <c r="K69" i="2"/>
  <c r="K70" i="2"/>
  <c r="K132" i="2"/>
  <c r="K81" i="2"/>
  <c r="K82" i="2"/>
  <c r="K83" i="2"/>
  <c r="K133" i="2"/>
  <c r="K87" i="2"/>
  <c r="K90" i="2"/>
  <c r="K134" i="2"/>
  <c r="K136" i="2"/>
  <c r="M105" i="2"/>
  <c r="M135" i="2"/>
  <c r="M35" i="2"/>
  <c r="M36" i="2"/>
  <c r="M37" i="2"/>
  <c r="M38" i="2"/>
  <c r="M69" i="2"/>
  <c r="M70" i="2"/>
  <c r="M132" i="2"/>
  <c r="M81" i="2"/>
  <c r="M82" i="2"/>
  <c r="M83" i="2"/>
  <c r="M133" i="2"/>
  <c r="M87" i="2"/>
  <c r="M90" i="2"/>
  <c r="M134" i="2"/>
  <c r="M136" i="2"/>
  <c r="G77" i="2"/>
  <c r="I77" i="2"/>
  <c r="G83" i="2"/>
  <c r="H83" i="2"/>
  <c r="I83" i="2"/>
  <c r="F133" i="2"/>
  <c r="G45" i="2"/>
  <c r="J33" i="2"/>
  <c r="L33" i="2"/>
  <c r="I33" i="2"/>
  <c r="K33" i="2"/>
  <c r="M33" i="2"/>
  <c r="R33" i="2"/>
  <c r="J34" i="2"/>
  <c r="L34" i="2"/>
  <c r="I34" i="2"/>
  <c r="K34" i="2"/>
  <c r="M34" i="2"/>
  <c r="R34" i="2"/>
  <c r="J35" i="2"/>
  <c r="L35" i="2"/>
  <c r="R35" i="2"/>
  <c r="J36" i="2"/>
  <c r="L36" i="2"/>
  <c r="R36" i="2"/>
  <c r="J37" i="2"/>
  <c r="L37" i="2"/>
  <c r="R37" i="2"/>
  <c r="R32" i="2"/>
  <c r="R29" i="2"/>
  <c r="R19" i="2"/>
  <c r="F28" i="2"/>
  <c r="J93" i="2"/>
  <c r="L93" i="2"/>
  <c r="J73" i="2"/>
  <c r="L73" i="2"/>
  <c r="J60" i="2"/>
  <c r="L60" i="2"/>
  <c r="J32" i="2"/>
  <c r="L32" i="2"/>
  <c r="K32" i="2"/>
  <c r="M32" i="2"/>
  <c r="J29" i="2"/>
  <c r="L29" i="2"/>
  <c r="K29" i="2"/>
  <c r="M29" i="2"/>
  <c r="M19" i="2"/>
  <c r="L19" i="2"/>
  <c r="K19" i="2"/>
  <c r="J19" i="2"/>
  <c r="F18" i="2"/>
  <c r="P100" i="2"/>
  <c r="N100" i="2"/>
  <c r="P91" i="2"/>
  <c r="N91" i="2"/>
  <c r="P84" i="2"/>
  <c r="N84" i="2"/>
  <c r="P78" i="2"/>
  <c r="N78" i="2"/>
  <c r="P71" i="2"/>
  <c r="N71" i="2"/>
  <c r="P64" i="2"/>
  <c r="N64" i="2"/>
  <c r="P58" i="2"/>
  <c r="N58" i="2"/>
  <c r="P52" i="2"/>
  <c r="N52" i="2"/>
  <c r="P46" i="2"/>
  <c r="N46" i="2"/>
  <c r="P39" i="2"/>
  <c r="N39" i="2"/>
  <c r="P30" i="2"/>
  <c r="N30" i="2"/>
  <c r="P27" i="2"/>
  <c r="N27" i="2"/>
  <c r="P17" i="2"/>
  <c r="N17" i="2"/>
  <c r="L17" i="2"/>
  <c r="J17" i="2"/>
  <c r="H28" i="2"/>
  <c r="G28" i="2"/>
  <c r="H18" i="2"/>
  <c r="G18" i="2"/>
  <c r="B3" i="2"/>
  <c r="A3" i="1"/>
  <c r="M67" i="2"/>
  <c r="M66" i="2"/>
  <c r="M68" i="2"/>
  <c r="I35" i="2"/>
  <c r="I36" i="2"/>
  <c r="I32" i="2"/>
  <c r="I37" i="2"/>
  <c r="M41" i="2"/>
  <c r="M42" i="2"/>
  <c r="M43" i="2"/>
  <c r="M44" i="2"/>
  <c r="M45" i="2"/>
  <c r="M56" i="2"/>
  <c r="M54" i="2"/>
  <c r="M60" i="2"/>
  <c r="M61" i="2"/>
  <c r="M62" i="2"/>
  <c r="M63" i="2"/>
  <c r="M48" i="2"/>
  <c r="M49" i="2"/>
  <c r="M50" i="2"/>
  <c r="M51" i="2"/>
  <c r="I81" i="2"/>
  <c r="I80" i="2"/>
  <c r="M80" i="2"/>
  <c r="I82" i="2"/>
  <c r="M74" i="2"/>
  <c r="M73" i="2"/>
  <c r="M75" i="2"/>
  <c r="F19" i="2"/>
  <c r="G19" i="2"/>
  <c r="H19" i="2"/>
  <c r="I19" i="2"/>
  <c r="M130" i="2"/>
  <c r="M86" i="2"/>
  <c r="M89" i="2"/>
  <c r="M131" i="2"/>
  <c r="K67" i="2"/>
  <c r="K66" i="2"/>
  <c r="K68" i="2"/>
  <c r="K41" i="2"/>
  <c r="K42" i="2"/>
  <c r="K43" i="2"/>
  <c r="K44" i="2"/>
  <c r="K45" i="2"/>
  <c r="K56" i="2"/>
  <c r="K54" i="2"/>
  <c r="K60" i="2"/>
  <c r="K61" i="2"/>
  <c r="K62" i="2"/>
  <c r="K63" i="2"/>
  <c r="K48" i="2"/>
  <c r="K49" i="2"/>
  <c r="K50" i="2"/>
  <c r="K51" i="2"/>
  <c r="K80" i="2"/>
  <c r="K74" i="2"/>
  <c r="K73" i="2"/>
  <c r="K75" i="2"/>
  <c r="K130" i="2"/>
  <c r="K86" i="2"/>
  <c r="K89" i="2"/>
  <c r="K131" i="2"/>
  <c r="L136" i="2"/>
  <c r="L133" i="2"/>
  <c r="F105" i="2"/>
  <c r="G105" i="2"/>
  <c r="H105" i="2"/>
  <c r="I105" i="2"/>
  <c r="I86" i="2"/>
  <c r="I87" i="2"/>
  <c r="I89" i="2"/>
  <c r="N136" i="2"/>
  <c r="L132" i="2"/>
  <c r="L90" i="2"/>
  <c r="L134" i="2"/>
  <c r="J90" i="2"/>
  <c r="L105" i="2"/>
  <c r="L135" i="2"/>
  <c r="J105" i="2"/>
  <c r="K93" i="2"/>
  <c r="K94" i="2"/>
  <c r="K95" i="2"/>
  <c r="K99" i="2"/>
  <c r="M93" i="2"/>
  <c r="M94" i="2"/>
  <c r="M95" i="2"/>
  <c r="M99" i="2"/>
  <c r="J99" i="2"/>
  <c r="M137" i="2"/>
  <c r="L99" i="2"/>
  <c r="L137" i="2"/>
  <c r="K137" i="2"/>
  <c r="L131" i="2"/>
  <c r="L130" i="2"/>
  <c r="M129" i="2"/>
  <c r="L129" i="2"/>
  <c r="K129" i="2"/>
  <c r="L38" i="2"/>
  <c r="J38" i="2"/>
  <c r="L57" i="2"/>
  <c r="J57" i="2"/>
  <c r="L51" i="2"/>
  <c r="J51" i="2"/>
  <c r="I41" i="2"/>
  <c r="I42" i="2"/>
  <c r="I43" i="2"/>
  <c r="I44" i="2"/>
  <c r="L45" i="2"/>
  <c r="J45" i="2"/>
  <c r="L63" i="2"/>
  <c r="J63" i="2"/>
  <c r="L70" i="2"/>
  <c r="J70" i="2"/>
  <c r="L77" i="2"/>
  <c r="J77" i="2"/>
  <c r="L83" i="2"/>
  <c r="J83" i="2"/>
  <c r="I93" i="2"/>
  <c r="I94" i="2"/>
  <c r="I95" i="2"/>
  <c r="K96" i="2"/>
  <c r="K97" i="2"/>
  <c r="K98" i="2"/>
  <c r="M96" i="2"/>
  <c r="M97" i="2"/>
  <c r="M98" i="2"/>
  <c r="I98" i="2"/>
  <c r="I97" i="2"/>
  <c r="I96" i="2"/>
  <c r="I76" i="2"/>
  <c r="I75" i="2"/>
  <c r="I74" i="2"/>
  <c r="I73" i="2"/>
  <c r="I69" i="2"/>
  <c r="I68" i="2"/>
  <c r="I67" i="2"/>
  <c r="I66" i="2"/>
  <c r="I62" i="2"/>
  <c r="I61" i="2"/>
  <c r="I60" i="2"/>
  <c r="I56" i="2"/>
  <c r="I54" i="2"/>
  <c r="I50" i="2"/>
  <c r="I49" i="2"/>
  <c r="I48" i="2"/>
  <c r="I47" i="2"/>
  <c r="G38" i="5"/>
  <c r="F38" i="5"/>
  <c r="G7" i="5"/>
  <c r="F7" i="5"/>
  <c r="G7" i="1"/>
  <c r="F7" i="1"/>
  <c r="H7" i="2"/>
  <c r="G7" i="2"/>
  <c r="L98" i="2"/>
  <c r="J98" i="2"/>
  <c r="L97" i="2"/>
  <c r="J97" i="2"/>
  <c r="L96" i="2"/>
  <c r="J96" i="2"/>
  <c r="L95" i="2"/>
  <c r="J95" i="2"/>
  <c r="L94" i="2"/>
  <c r="J94" i="2"/>
  <c r="L89" i="2"/>
  <c r="J89" i="2"/>
  <c r="L87" i="2"/>
  <c r="J87" i="2"/>
  <c r="L86" i="2"/>
  <c r="J86" i="2"/>
  <c r="L82" i="2"/>
  <c r="J82" i="2"/>
  <c r="L81" i="2"/>
  <c r="J81" i="2"/>
  <c r="L80" i="2"/>
  <c r="J80" i="2"/>
  <c r="L75" i="2"/>
  <c r="J75" i="2"/>
  <c r="L74" i="2"/>
  <c r="J74" i="2"/>
  <c r="L69" i="2"/>
  <c r="J69" i="2"/>
  <c r="L68" i="2"/>
  <c r="J68" i="2"/>
  <c r="L67" i="2"/>
  <c r="J67" i="2"/>
  <c r="L66" i="2"/>
  <c r="J66" i="2"/>
  <c r="L62" i="2"/>
  <c r="J62" i="2"/>
  <c r="L61" i="2"/>
  <c r="J61" i="2"/>
  <c r="L56" i="2"/>
  <c r="J56" i="2"/>
  <c r="L55" i="2"/>
  <c r="J55" i="2"/>
  <c r="L54" i="2"/>
  <c r="J54" i="2"/>
  <c r="L50" i="2"/>
  <c r="J50" i="2"/>
  <c r="L49" i="2"/>
  <c r="J49" i="2"/>
  <c r="L48" i="2"/>
  <c r="J48" i="2"/>
  <c r="L44" i="2"/>
  <c r="J44" i="2"/>
  <c r="L43" i="2"/>
  <c r="J43" i="2"/>
  <c r="L42" i="2"/>
  <c r="J42" i="2"/>
  <c r="L41" i="2"/>
  <c r="J41" i="2"/>
  <c r="G99" i="2"/>
  <c r="H99" i="2"/>
  <c r="I99" i="2"/>
  <c r="F45" i="2"/>
  <c r="H45" i="2"/>
  <c r="I45" i="2"/>
  <c r="G38" i="2"/>
  <c r="F38" i="2"/>
  <c r="G29" i="2"/>
  <c r="H29" i="2"/>
  <c r="F29" i="2"/>
  <c r="I29" i="2"/>
  <c r="F131" i="2"/>
  <c r="G10" i="5"/>
  <c r="G8" i="5"/>
  <c r="G9" i="5"/>
  <c r="G11" i="5"/>
  <c r="G12" i="5"/>
  <c r="G13" i="5"/>
  <c r="G14" i="5"/>
  <c r="E15" i="1"/>
  <c r="G15" i="1"/>
  <c r="G16" i="5"/>
  <c r="G17" i="5"/>
  <c r="G18" i="5"/>
  <c r="G19" i="5"/>
  <c r="G20" i="5"/>
  <c r="G21" i="5"/>
  <c r="G22" i="5"/>
  <c r="G23" i="5"/>
  <c r="G34" i="5"/>
  <c r="G47" i="5"/>
  <c r="G51" i="5"/>
  <c r="G24" i="5"/>
  <c r="G25" i="5"/>
  <c r="G26" i="5"/>
  <c r="G27" i="5"/>
  <c r="G28" i="5"/>
  <c r="G29" i="5"/>
  <c r="G30" i="5"/>
  <c r="G31" i="5"/>
  <c r="G32" i="5"/>
  <c r="F10" i="5"/>
  <c r="E11" i="1"/>
  <c r="F11" i="1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B33" i="5"/>
  <c r="E33" i="5"/>
  <c r="F8" i="5"/>
  <c r="F9" i="5"/>
  <c r="F34" i="5"/>
  <c r="F47" i="5"/>
  <c r="F51" i="5"/>
  <c r="E20" i="1"/>
  <c r="C27" i="2"/>
  <c r="C28" i="2"/>
  <c r="C17" i="2"/>
  <c r="C18" i="2"/>
  <c r="A5" i="5"/>
  <c r="G33" i="5"/>
  <c r="F33" i="5"/>
  <c r="F90" i="2"/>
  <c r="G34" i="1"/>
  <c r="A5" i="1"/>
  <c r="A3" i="5"/>
  <c r="H77" i="2"/>
  <c r="F77" i="2"/>
  <c r="F137" i="2"/>
  <c r="I38" i="2"/>
  <c r="F51" i="2"/>
  <c r="G51" i="2"/>
  <c r="H51" i="2"/>
  <c r="I51" i="2"/>
  <c r="F57" i="2"/>
  <c r="G57" i="2"/>
  <c r="H57" i="2"/>
  <c r="F63" i="2"/>
  <c r="G63" i="2"/>
  <c r="H63" i="2"/>
  <c r="F70" i="2"/>
  <c r="G70" i="2"/>
  <c r="H70" i="2"/>
  <c r="I70" i="2"/>
  <c r="F83" i="2"/>
  <c r="G90" i="2"/>
  <c r="H90" i="2"/>
  <c r="F135" i="2"/>
  <c r="B4" i="3"/>
  <c r="B2" i="3"/>
  <c r="I63" i="2"/>
  <c r="I57" i="2"/>
  <c r="I90" i="2"/>
  <c r="F134" i="2"/>
  <c r="F34" i="1"/>
  <c r="F132" i="2"/>
  <c r="F130" i="2"/>
  <c r="F136" i="2"/>
</calcChain>
</file>

<file path=xl/sharedStrings.xml><?xml version="1.0" encoding="utf-8"?>
<sst xmlns="http://schemas.openxmlformats.org/spreadsheetml/2006/main" count="266" uniqueCount="157">
  <si>
    <t>Schedule 1</t>
  </si>
  <si>
    <t>Joint</t>
  </si>
  <si>
    <t>Schedule 3</t>
  </si>
  <si>
    <t>Net Monthly Income</t>
  </si>
  <si>
    <t>Document</t>
  </si>
  <si>
    <t>Schedule of Documents</t>
  </si>
  <si>
    <t>Client</t>
  </si>
  <si>
    <t>Estimated Value</t>
  </si>
  <si>
    <t>Deductions:</t>
  </si>
  <si>
    <t>Total Deductions</t>
  </si>
  <si>
    <t>Mortgage</t>
  </si>
  <si>
    <t>2.1.1</t>
  </si>
  <si>
    <t>2.1.2</t>
  </si>
  <si>
    <t>Assets</t>
  </si>
  <si>
    <t>2.2.1</t>
  </si>
  <si>
    <t>2.2.2</t>
  </si>
  <si>
    <t>2.3.1</t>
  </si>
  <si>
    <t>2.4.1</t>
  </si>
  <si>
    <t>2.5.1</t>
  </si>
  <si>
    <t>2.7.1</t>
  </si>
  <si>
    <t>2.8.1</t>
  </si>
  <si>
    <t>2.9.1</t>
  </si>
  <si>
    <t>2.10.1</t>
  </si>
  <si>
    <t>2.11.1</t>
  </si>
  <si>
    <t>2.13.1</t>
  </si>
  <si>
    <t>2.14.1</t>
  </si>
  <si>
    <t>Bank, Building Society, Savings</t>
  </si>
  <si>
    <t>Shares, ISA's, PEP's, NSI's etc</t>
  </si>
  <si>
    <t>Life Insurances inc. Endowments</t>
  </si>
  <si>
    <t>No.</t>
  </si>
  <si>
    <t>Cash Sums over £500</t>
  </si>
  <si>
    <t>Personal Belongings</t>
  </si>
  <si>
    <t>Capital Gains Tax</t>
  </si>
  <si>
    <t>Net Business Value</t>
  </si>
  <si>
    <t>Pension CETV</t>
  </si>
  <si>
    <t>Interest in Family Home</t>
  </si>
  <si>
    <t>Description</t>
  </si>
  <si>
    <t>Reference</t>
  </si>
  <si>
    <t>Value</t>
  </si>
  <si>
    <t>A</t>
  </si>
  <si>
    <t>Interest in Other Property</t>
  </si>
  <si>
    <t>B</t>
  </si>
  <si>
    <t>Interest in Personal Assets</t>
  </si>
  <si>
    <t>Value of Liabilities</t>
  </si>
  <si>
    <t>Value of all other Assets</t>
  </si>
  <si>
    <t>D</t>
  </si>
  <si>
    <t>E</t>
  </si>
  <si>
    <t>F</t>
  </si>
  <si>
    <t>G</t>
  </si>
  <si>
    <t>C</t>
  </si>
  <si>
    <t>2.18.1</t>
  </si>
  <si>
    <t>2.18.2</t>
  </si>
  <si>
    <t>2.18.3</t>
  </si>
  <si>
    <t>2.18.4</t>
  </si>
  <si>
    <t>3.1.1</t>
  </si>
  <si>
    <t>3.1.2</t>
  </si>
  <si>
    <t>Total Needs</t>
  </si>
  <si>
    <t>Total Incomes</t>
  </si>
  <si>
    <t>2.1.3</t>
  </si>
  <si>
    <t>2.2.3</t>
  </si>
  <si>
    <t>Total Value of all Realisable Assets</t>
  </si>
  <si>
    <t>Total Value of all Pensions</t>
  </si>
  <si>
    <t>2.15.1</t>
  </si>
  <si>
    <t>2.16.1</t>
  </si>
  <si>
    <t>2.17.1</t>
  </si>
  <si>
    <t>Liabilities (Store/Credit Cards etc.)</t>
  </si>
  <si>
    <t>3.1 Monthly Income Needs</t>
  </si>
  <si>
    <t>2.3.2</t>
  </si>
  <si>
    <t>2.3.4</t>
  </si>
  <si>
    <t>2.8.2</t>
  </si>
  <si>
    <t>2.8.3</t>
  </si>
  <si>
    <t>Early Redemption Fee</t>
  </si>
  <si>
    <t>Interest in Business Assets</t>
  </si>
  <si>
    <t>Income from Employment</t>
  </si>
  <si>
    <t>Income from Self Employment</t>
  </si>
  <si>
    <t>Income from State Benefits</t>
  </si>
  <si>
    <t>Child Benefit</t>
  </si>
  <si>
    <t>Tax Credits</t>
  </si>
  <si>
    <t>Income Support</t>
  </si>
  <si>
    <t>Jobseekers Allowance</t>
  </si>
  <si>
    <t>Utilities</t>
  </si>
  <si>
    <t>Financial Commitments</t>
  </si>
  <si>
    <t>Transport</t>
  </si>
  <si>
    <t>Household</t>
  </si>
  <si>
    <t>Personal</t>
  </si>
  <si>
    <t>Recreation</t>
  </si>
  <si>
    <t>Children's Expenses</t>
  </si>
  <si>
    <t>2.3.3</t>
  </si>
  <si>
    <t>Incomes minus Needs</t>
  </si>
  <si>
    <t>2.1.4</t>
  </si>
  <si>
    <t xml:space="preserve">Other Property: </t>
  </si>
  <si>
    <t xml:space="preserve">Estimated value </t>
  </si>
  <si>
    <t>Accommodation</t>
  </si>
  <si>
    <t>Gross</t>
  </si>
  <si>
    <t>Net</t>
  </si>
  <si>
    <t>D2</t>
  </si>
  <si>
    <t>D1</t>
  </si>
  <si>
    <t>C6</t>
  </si>
  <si>
    <t>C5</t>
  </si>
  <si>
    <t>C4</t>
  </si>
  <si>
    <t>C3</t>
  </si>
  <si>
    <t>C2</t>
  </si>
  <si>
    <t>C1</t>
  </si>
  <si>
    <t>Equity:</t>
  </si>
  <si>
    <t xml:space="preserve">Totals </t>
  </si>
  <si>
    <t>Schedule 2</t>
  </si>
  <si>
    <t>Notional Sales Costs</t>
  </si>
  <si>
    <t>2.3.5</t>
  </si>
  <si>
    <t>Other Income</t>
  </si>
  <si>
    <t>Child Support</t>
  </si>
  <si>
    <t>Doc No.</t>
  </si>
  <si>
    <t>Other Assets</t>
  </si>
  <si>
    <t>Any Other Directorships</t>
  </si>
  <si>
    <r>
      <t xml:space="preserve">Deds </t>
    </r>
    <r>
      <rPr>
        <sz val="8"/>
        <rFont val="Arial"/>
        <family val="2"/>
      </rPr>
      <t>(tax: , NI: , pension: )</t>
    </r>
  </si>
  <si>
    <t>Summaries of Your Capital</t>
  </si>
  <si>
    <t>2.20</t>
  </si>
  <si>
    <t xml:space="preserve">   </t>
  </si>
  <si>
    <t>Money Owed to Us</t>
  </si>
  <si>
    <t>*NOTES</t>
  </si>
  <si>
    <t>Total</t>
  </si>
  <si>
    <t>A/c no.  Date</t>
  </si>
  <si>
    <t xml:space="preserve">Net Income from Investments / Rental </t>
  </si>
  <si>
    <t>Gross earnings</t>
  </si>
  <si>
    <t>Tax, NI and other deductions</t>
  </si>
  <si>
    <t>2.8.4</t>
  </si>
  <si>
    <t>2.9.2</t>
  </si>
  <si>
    <t>2.9.3</t>
  </si>
  <si>
    <t>2.9.4</t>
  </si>
  <si>
    <t>2.7.2</t>
  </si>
  <si>
    <t>2.7.3</t>
  </si>
  <si>
    <t>2.5.2</t>
  </si>
  <si>
    <t>2.5.3</t>
  </si>
  <si>
    <t>2.10.2</t>
  </si>
  <si>
    <t>2.10.3</t>
  </si>
  <si>
    <t>2.11.2</t>
  </si>
  <si>
    <t>2.13.2</t>
  </si>
  <si>
    <t>2.13.3</t>
  </si>
  <si>
    <t>2.13.4</t>
  </si>
  <si>
    <t>2.13.5</t>
  </si>
  <si>
    <t>2.13.6</t>
  </si>
  <si>
    <t>2.14.2</t>
  </si>
  <si>
    <t>2.14.3</t>
  </si>
  <si>
    <t>Nationwide</t>
  </si>
  <si>
    <t>Marital Home:</t>
  </si>
  <si>
    <t>2.4.2</t>
  </si>
  <si>
    <t>2.4.3</t>
  </si>
  <si>
    <t>2.3.6</t>
  </si>
  <si>
    <t xml:space="preserve">A final salary pension, …. years' service / contributions, </t>
  </si>
  <si>
    <t>Estimated sales costs</t>
  </si>
  <si>
    <t>XXXX</t>
  </si>
  <si>
    <t>Partner A First Name</t>
  </si>
  <si>
    <t>Partner B First Name</t>
  </si>
  <si>
    <t>Date</t>
  </si>
  <si>
    <t>[fill in date]</t>
  </si>
  <si>
    <t>%</t>
  </si>
  <si>
    <t>£</t>
  </si>
  <si>
    <t>&lt;--Total of helper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</si>
</sst>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&quot;£&quot;#,##0"/>
    <numFmt numFmtId="174" formatCode="d\.m\.yy;@"/>
    <numFmt numFmtId="178" formatCode="_-[$£-809]* #,##0.00_-;\-[$£-809]* #,##0.00_-;_-[$£-809]* &quot;-&quot;??_-;_-@_-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i/>
      <sz val="10"/>
      <name val="Arial"/>
    </font>
    <font>
      <sz val="9"/>
      <name val="Zapf Dingbats"/>
      <family val="2"/>
    </font>
    <font>
      <sz val="11"/>
      <color theme="1"/>
      <name val="Calibri"/>
      <family val="2"/>
      <scheme val="minor"/>
    </font>
    <font>
      <sz val="10"/>
      <color theme="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1" fillId="0" borderId="0"/>
    <xf numFmtId="9" fontId="1" fillId="0" borderId="0" applyFon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0" applyNumberFormat="1" applyFont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/>
    <xf numFmtId="0" fontId="0" fillId="0" borderId="0" xfId="0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2" xfId="0" applyBorder="1"/>
    <xf numFmtId="0" fontId="0" fillId="0" borderId="6" xfId="0" applyBorder="1"/>
    <xf numFmtId="168" fontId="0" fillId="0" borderId="1" xfId="0" applyNumberForma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168" fontId="0" fillId="0" borderId="6" xfId="0" applyNumberFormat="1" applyBorder="1" applyAlignment="1">
      <alignment horizontal="right"/>
    </xf>
    <xf numFmtId="168" fontId="0" fillId="0" borderId="3" xfId="0" applyNumberFormat="1" applyBorder="1" applyAlignment="1">
      <alignment horizontal="right"/>
    </xf>
    <xf numFmtId="168" fontId="0" fillId="0" borderId="4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8" fontId="2" fillId="2" borderId="9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0" fillId="2" borderId="1" xfId="0" applyFill="1" applyBorder="1"/>
    <xf numFmtId="0" fontId="2" fillId="2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0" fillId="2" borderId="11" xfId="0" applyFill="1" applyBorder="1"/>
    <xf numFmtId="168" fontId="2" fillId="2" borderId="5" xfId="0" applyNumberFormat="1" applyFont="1" applyFill="1" applyBorder="1" applyAlignment="1">
      <alignment horizontal="right"/>
    </xf>
    <xf numFmtId="168" fontId="2" fillId="2" borderId="9" xfId="0" applyNumberFormat="1" applyFont="1" applyFill="1" applyBorder="1" applyAlignment="1"/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wrapText="1"/>
    </xf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3" fontId="7" fillId="0" borderId="2" xfId="0" applyNumberFormat="1" applyFont="1" applyBorder="1"/>
    <xf numFmtId="3" fontId="7" fillId="0" borderId="6" xfId="0" applyNumberFormat="1" applyFont="1" applyBorder="1"/>
    <xf numFmtId="3" fontId="0" fillId="0" borderId="6" xfId="0" applyNumberFormat="1" applyBorder="1" applyAlignment="1">
      <alignment horizontal="right"/>
    </xf>
    <xf numFmtId="0" fontId="0" fillId="2" borderId="10" xfId="0" applyFill="1" applyBorder="1"/>
    <xf numFmtId="49" fontId="0" fillId="0" borderId="4" xfId="0" applyNumberFormat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5" fillId="0" borderId="6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168" fontId="0" fillId="0" borderId="0" xfId="0" applyNumberFormat="1" applyBorder="1" applyAlignment="1">
      <alignment horizontal="right"/>
    </xf>
    <xf numFmtId="168" fontId="0" fillId="0" borderId="0" xfId="0" applyNumberFormat="1" applyBorder="1"/>
    <xf numFmtId="0" fontId="0" fillId="0" borderId="0" xfId="0" applyFill="1" applyBorder="1" applyAlignment="1">
      <alignment horizontal="right"/>
    </xf>
    <xf numFmtId="0" fontId="5" fillId="0" borderId="2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9" fontId="0" fillId="3" borderId="13" xfId="0" applyNumberFormat="1" applyFill="1" applyBorder="1" applyProtection="1">
      <protection locked="0"/>
    </xf>
    <xf numFmtId="178" fontId="0" fillId="3" borderId="14" xfId="0" applyNumberFormat="1" applyFill="1" applyBorder="1" applyProtection="1">
      <protection locked="0"/>
    </xf>
    <xf numFmtId="9" fontId="0" fillId="3" borderId="14" xfId="0" applyNumberFormat="1" applyFill="1" applyBorder="1" applyProtection="1">
      <protection locked="0"/>
    </xf>
    <xf numFmtId="178" fontId="0" fillId="3" borderId="15" xfId="0" applyNumberFormat="1" applyFill="1" applyBorder="1" applyProtection="1">
      <protection locked="0"/>
    </xf>
    <xf numFmtId="9" fontId="3" fillId="2" borderId="3" xfId="2" applyFont="1" applyFill="1" applyBorder="1" applyProtection="1"/>
    <xf numFmtId="178" fontId="3" fillId="2" borderId="3" xfId="2" applyNumberFormat="1" applyFont="1" applyFill="1" applyBorder="1" applyProtection="1"/>
    <xf numFmtId="9" fontId="3" fillId="2" borderId="9" xfId="2" applyFont="1" applyFill="1" applyBorder="1" applyProtection="1"/>
    <xf numFmtId="178" fontId="3" fillId="2" borderId="9" xfId="2" applyNumberFormat="1" applyFont="1" applyFill="1" applyBorder="1" applyProtection="1"/>
    <xf numFmtId="178" fontId="3" fillId="2" borderId="16" xfId="2" applyNumberFormat="1" applyFont="1" applyFill="1" applyBorder="1" applyProtection="1"/>
    <xf numFmtId="178" fontId="3" fillId="2" borderId="17" xfId="2" applyNumberFormat="1" applyFont="1" applyFill="1" applyBorder="1" applyProtection="1"/>
    <xf numFmtId="9" fontId="3" fillId="2" borderId="13" xfId="2" applyFont="1" applyFill="1" applyBorder="1" applyProtection="1"/>
    <xf numFmtId="9" fontId="3" fillId="2" borderId="18" xfId="2" applyFont="1" applyFill="1" applyBorder="1" applyProtection="1"/>
    <xf numFmtId="9" fontId="3" fillId="2" borderId="14" xfId="2" applyFont="1" applyFill="1" applyBorder="1" applyProtection="1"/>
    <xf numFmtId="9" fontId="3" fillId="0" borderId="0" xfId="2" applyFont="1" applyBorder="1" applyAlignment="1" applyProtection="1">
      <alignment horizontal="center"/>
      <protection locked="0"/>
    </xf>
    <xf numFmtId="178" fontId="3" fillId="0" borderId="0" xfId="2" applyNumberFormat="1" applyFont="1" applyBorder="1" applyAlignment="1" applyProtection="1">
      <alignment horizontal="center"/>
      <protection locked="0"/>
    </xf>
    <xf numFmtId="178" fontId="0" fillId="0" borderId="0" xfId="0" applyNumberFormat="1" applyFont="1" applyBorder="1" applyAlignment="1" applyProtection="1">
      <alignment horizontal="center"/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9" fontId="3" fillId="0" borderId="8" xfId="2" applyFont="1" applyBorder="1" applyAlignment="1" applyProtection="1">
      <alignment horizontal="center"/>
      <protection locked="0"/>
    </xf>
    <xf numFmtId="178" fontId="0" fillId="0" borderId="11" xfId="0" applyNumberFormat="1" applyFont="1" applyBorder="1" applyAlignment="1" applyProtection="1">
      <alignment horizontal="center"/>
      <protection locked="0"/>
    </xf>
    <xf numFmtId="9" fontId="3" fillId="0" borderId="11" xfId="2" applyFont="1" applyBorder="1" applyAlignment="1" applyProtection="1">
      <alignment horizontal="center"/>
      <protection locked="0"/>
    </xf>
    <xf numFmtId="178" fontId="0" fillId="0" borderId="1" xfId="0" applyNumberFormat="1" applyFont="1" applyBorder="1" applyAlignment="1" applyProtection="1">
      <alignment horizontal="center"/>
      <protection locked="0"/>
    </xf>
    <xf numFmtId="9" fontId="3" fillId="0" borderId="7" xfId="2" applyFont="1" applyBorder="1" applyAlignment="1" applyProtection="1">
      <alignment horizontal="center"/>
      <protection locked="0"/>
    </xf>
    <xf numFmtId="178" fontId="3" fillId="0" borderId="2" xfId="2" applyNumberFormat="1" applyFont="1" applyBorder="1" applyAlignment="1" applyProtection="1">
      <alignment horizontal="center"/>
      <protection locked="0"/>
    </xf>
    <xf numFmtId="178" fontId="0" fillId="0" borderId="2" xfId="0" applyNumberFormat="1" applyFont="1" applyBorder="1" applyAlignment="1" applyProtection="1">
      <alignment horizontal="center"/>
      <protection locked="0"/>
    </xf>
    <xf numFmtId="9" fontId="3" fillId="0" borderId="12" xfId="2" applyFont="1" applyBorder="1" applyAlignment="1" applyProtection="1">
      <alignment horizontal="center"/>
      <protection locked="0"/>
    </xf>
    <xf numFmtId="178" fontId="0" fillId="0" borderId="22" xfId="0" applyNumberFormat="1" applyFont="1" applyBorder="1" applyAlignment="1" applyProtection="1">
      <alignment horizontal="center"/>
      <protection locked="0"/>
    </xf>
    <xf numFmtId="9" fontId="3" fillId="0" borderId="22" xfId="2" applyFont="1" applyBorder="1" applyAlignment="1" applyProtection="1">
      <alignment horizontal="center"/>
      <protection locked="0"/>
    </xf>
    <xf numFmtId="178" fontId="3" fillId="0" borderId="6" xfId="2" applyNumberFormat="1" applyFont="1" applyBorder="1" applyAlignment="1" applyProtection="1">
      <alignment horizontal="center"/>
      <protection locked="0"/>
    </xf>
    <xf numFmtId="9" fontId="3" fillId="2" borderId="23" xfId="2" applyFont="1" applyFill="1" applyBorder="1" applyAlignment="1" applyProtection="1">
      <alignment horizontal="center"/>
      <protection locked="0"/>
    </xf>
    <xf numFmtId="178" fontId="0" fillId="2" borderId="24" xfId="0" applyNumberFormat="1" applyFont="1" applyFill="1" applyBorder="1" applyAlignment="1" applyProtection="1">
      <alignment horizontal="center"/>
      <protection locked="0"/>
    </xf>
    <xf numFmtId="9" fontId="3" fillId="2" borderId="24" xfId="2" applyFont="1" applyFill="1" applyBorder="1" applyAlignment="1" applyProtection="1">
      <alignment horizontal="center"/>
      <protection locked="0"/>
    </xf>
    <xf numFmtId="178" fontId="3" fillId="2" borderId="25" xfId="0" applyNumberFormat="1" applyFont="1" applyFill="1" applyBorder="1" applyProtection="1"/>
    <xf numFmtId="178" fontId="3" fillId="2" borderId="15" xfId="0" applyNumberFormat="1" applyFont="1" applyFill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0" fillId="0" borderId="0" xfId="0" applyBorder="1" applyProtection="1">
      <protection locked="0"/>
    </xf>
    <xf numFmtId="174" fontId="0" fillId="0" borderId="0" xfId="0" applyNumberForma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174" fontId="2" fillId="0" borderId="0" xfId="0" applyNumberFormat="1" applyFont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left"/>
      <protection locked="0"/>
    </xf>
    <xf numFmtId="0" fontId="2" fillId="2" borderId="23" xfId="0" applyFont="1" applyFill="1" applyBorder="1" applyAlignment="1" applyProtection="1">
      <alignment horizontal="left" wrapText="1"/>
      <protection locked="0"/>
    </xf>
    <xf numFmtId="0" fontId="4" fillId="2" borderId="10" xfId="0" applyFont="1" applyFill="1" applyBorder="1" applyAlignment="1" applyProtection="1">
      <alignment horizontal="left" wrapText="1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wrapText="1"/>
      <protection locked="0"/>
    </xf>
    <xf numFmtId="0" fontId="4" fillId="0" borderId="2" xfId="0" applyFont="1" applyBorder="1" applyAlignment="1" applyProtection="1">
      <alignment horizontal="lef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174" fontId="6" fillId="0" borderId="0" xfId="0" applyNumberFormat="1" applyFont="1" applyBorder="1" applyAlignment="1" applyProtection="1">
      <alignment wrapText="1"/>
      <protection locked="0"/>
    </xf>
    <xf numFmtId="3" fontId="2" fillId="0" borderId="4" xfId="0" applyNumberFormat="1" applyFont="1" applyBorder="1" applyAlignment="1" applyProtection="1">
      <alignment horizontal="center"/>
      <protection locked="0"/>
    </xf>
    <xf numFmtId="3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 wrapText="1"/>
      <protection locked="0"/>
    </xf>
    <xf numFmtId="0" fontId="7" fillId="0" borderId="0" xfId="0" applyFont="1" applyBorder="1" applyAlignment="1" applyProtection="1">
      <alignment horizontal="left" wrapText="1"/>
      <protection locked="0"/>
    </xf>
    <xf numFmtId="174" fontId="7" fillId="0" borderId="0" xfId="0" applyNumberFormat="1" applyFont="1" applyBorder="1" applyAlignment="1" applyProtection="1">
      <alignment wrapText="1"/>
      <protection locked="0"/>
    </xf>
    <xf numFmtId="3" fontId="0" fillId="0" borderId="4" xfId="0" applyNumberFormat="1" applyBorder="1" applyAlignment="1" applyProtection="1">
      <alignment horizontal="right"/>
      <protection locked="0"/>
    </xf>
    <xf numFmtId="3" fontId="0" fillId="0" borderId="2" xfId="0" applyNumberFormat="1" applyBorder="1" applyAlignment="1" applyProtection="1">
      <alignment horizontal="right"/>
      <protection locked="0"/>
    </xf>
    <xf numFmtId="0" fontId="7" fillId="0" borderId="7" xfId="0" applyFont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left" wrapText="1"/>
      <protection locked="0"/>
    </xf>
    <xf numFmtId="3" fontId="5" fillId="0" borderId="2" xfId="0" applyNumberFormat="1" applyFont="1" applyBorder="1" applyAlignment="1" applyProtection="1">
      <alignment horizontal="right" wrapText="1"/>
      <protection locked="0"/>
    </xf>
    <xf numFmtId="3" fontId="2" fillId="0" borderId="4" xfId="0" applyNumberFormat="1" applyFont="1" applyBorder="1" applyAlignment="1" applyProtection="1">
      <alignment horizontal="right"/>
      <protection locked="0"/>
    </xf>
    <xf numFmtId="3" fontId="2" fillId="0" borderId="2" xfId="0" applyNumberFormat="1" applyFont="1" applyBorder="1" applyAlignment="1" applyProtection="1">
      <alignment horizontal="right"/>
      <protection locked="0"/>
    </xf>
    <xf numFmtId="3" fontId="4" fillId="0" borderId="2" xfId="0" applyNumberFormat="1" applyFont="1" applyBorder="1" applyAlignment="1" applyProtection="1">
      <alignment horizontal="right" wrapText="1"/>
      <protection locked="0"/>
    </xf>
    <xf numFmtId="3" fontId="3" fillId="0" borderId="4" xfId="0" applyNumberFormat="1" applyFont="1" applyBorder="1" applyAlignment="1" applyProtection="1">
      <alignment horizontal="right"/>
      <protection locked="0"/>
    </xf>
    <xf numFmtId="3" fontId="3" fillId="0" borderId="2" xfId="0" applyNumberFormat="1" applyFont="1" applyBorder="1" applyAlignment="1" applyProtection="1">
      <alignment horizontal="right"/>
      <protection locked="0"/>
    </xf>
    <xf numFmtId="0" fontId="0" fillId="0" borderId="7" xfId="0" applyFont="1" applyBorder="1" applyAlignment="1" applyProtection="1">
      <alignment horizontal="left" wrapText="1"/>
      <protection locked="0"/>
    </xf>
    <xf numFmtId="0" fontId="0" fillId="0" borderId="7" xfId="0" applyBorder="1" applyAlignment="1" applyProtection="1">
      <alignment horizontal="left" wrapText="1"/>
      <protection locked="0"/>
    </xf>
    <xf numFmtId="3" fontId="3" fillId="0" borderId="4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3" fontId="0" fillId="0" borderId="4" xfId="0" applyNumberFormat="1" applyFill="1" applyBorder="1" applyAlignment="1" applyProtection="1">
      <alignment horizontal="right"/>
      <protection locked="0"/>
    </xf>
    <xf numFmtId="0" fontId="2" fillId="2" borderId="23" xfId="0" applyFont="1" applyFill="1" applyBorder="1" applyAlignment="1" applyProtection="1">
      <alignment horizontal="right" wrapText="1"/>
      <protection locked="0"/>
    </xf>
    <xf numFmtId="0" fontId="2" fillId="2" borderId="10" xfId="0" applyFont="1" applyFill="1" applyBorder="1" applyAlignment="1" applyProtection="1">
      <alignment horizontal="right" wrapText="1"/>
      <protection locked="0"/>
    </xf>
    <xf numFmtId="0" fontId="6" fillId="2" borderId="24" xfId="0" applyFont="1" applyFill="1" applyBorder="1" applyAlignment="1" applyProtection="1">
      <alignment horizontal="left" wrapText="1"/>
      <protection locked="0"/>
    </xf>
    <xf numFmtId="174" fontId="6" fillId="2" borderId="24" xfId="0" applyNumberFormat="1" applyFont="1" applyFill="1" applyBorder="1" applyAlignment="1" applyProtection="1">
      <alignment wrapText="1"/>
      <protection locked="0"/>
    </xf>
    <xf numFmtId="3" fontId="2" fillId="2" borderId="9" xfId="0" applyNumberFormat="1" applyFont="1" applyFill="1" applyBorder="1" applyAlignment="1" applyProtection="1">
      <alignment horizontal="right"/>
      <protection locked="0"/>
    </xf>
    <xf numFmtId="168" fontId="2" fillId="2" borderId="9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right" wrapText="1"/>
      <protection locked="0"/>
    </xf>
    <xf numFmtId="0" fontId="4" fillId="0" borderId="2" xfId="0" applyFont="1" applyBorder="1" applyAlignment="1" applyProtection="1">
      <alignment horizontal="right" wrapText="1"/>
      <protection locked="0"/>
    </xf>
    <xf numFmtId="168" fontId="2" fillId="0" borderId="0" xfId="0" applyNumberFormat="1" applyFont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2" fillId="0" borderId="7" xfId="0" applyFont="1" applyBorder="1" applyAlignment="1" applyProtection="1">
      <alignment wrapText="1"/>
      <protection locked="0"/>
    </xf>
    <xf numFmtId="0" fontId="3" fillId="0" borderId="7" xfId="0" applyFont="1" applyBorder="1" applyAlignment="1" applyProtection="1">
      <alignment wrapText="1"/>
      <protection locked="0"/>
    </xf>
    <xf numFmtId="0" fontId="7" fillId="2" borderId="24" xfId="0" applyFont="1" applyFill="1" applyBorder="1" applyAlignment="1" applyProtection="1">
      <alignment horizontal="left" wrapText="1"/>
      <protection locked="0"/>
    </xf>
    <xf numFmtId="174" fontId="7" fillId="2" borderId="24" xfId="0" applyNumberFormat="1" applyFont="1" applyFill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49" fontId="7" fillId="0" borderId="0" xfId="0" applyNumberFormat="1" applyFont="1" applyBorder="1" applyAlignment="1" applyProtection="1">
      <alignment horizontal="left" wrapText="1"/>
      <protection locked="0"/>
    </xf>
    <xf numFmtId="3" fontId="12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174" fontId="7" fillId="0" borderId="0" xfId="0" applyNumberFormat="1" applyFont="1" applyBorder="1" applyAlignment="1" applyProtection="1">
      <protection locked="0"/>
    </xf>
    <xf numFmtId="3" fontId="0" fillId="0" borderId="4" xfId="0" applyNumberFormat="1" applyBorder="1" applyProtection="1">
      <protection locked="0"/>
    </xf>
    <xf numFmtId="3" fontId="0" fillId="0" borderId="2" xfId="0" applyNumberFormat="1" applyBorder="1" applyProtection="1">
      <protection locked="0"/>
    </xf>
    <xf numFmtId="0" fontId="0" fillId="0" borderId="12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2" fillId="2" borderId="12" xfId="0" applyFont="1" applyFill="1" applyBorder="1" applyAlignment="1" applyProtection="1">
      <alignment horizontal="right" wrapText="1"/>
      <protection locked="0"/>
    </xf>
    <xf numFmtId="0" fontId="2" fillId="2" borderId="6" xfId="0" applyFont="1" applyFill="1" applyBorder="1" applyAlignment="1" applyProtection="1">
      <alignment horizontal="right" wrapText="1"/>
      <protection locked="0"/>
    </xf>
    <xf numFmtId="3" fontId="2" fillId="2" borderId="10" xfId="0" applyNumberFormat="1" applyFont="1" applyFill="1" applyBorder="1" applyAlignment="1" applyProtection="1">
      <alignment horizontal="right"/>
      <protection locked="0"/>
    </xf>
    <xf numFmtId="168" fontId="2" fillId="2" borderId="10" xfId="0" applyNumberFormat="1" applyFont="1" applyFill="1" applyBorder="1" applyProtection="1"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 wrapText="1"/>
      <protection locked="0"/>
    </xf>
    <xf numFmtId="174" fontId="7" fillId="0" borderId="11" xfId="0" applyNumberFormat="1" applyFont="1" applyBorder="1" applyAlignment="1" applyProtection="1">
      <alignment wrapText="1"/>
      <protection locked="0"/>
    </xf>
    <xf numFmtId="3" fontId="3" fillId="0" borderId="3" xfId="0" applyNumberFormat="1" applyFont="1" applyBorder="1" applyAlignment="1" applyProtection="1">
      <alignment horizontal="right"/>
      <protection locked="0"/>
    </xf>
    <xf numFmtId="3" fontId="3" fillId="0" borderId="1" xfId="0" applyNumberFormat="1" applyFont="1" applyBorder="1" applyAlignment="1" applyProtection="1">
      <alignment horizontal="right"/>
      <protection locked="0"/>
    </xf>
    <xf numFmtId="168" fontId="2" fillId="0" borderId="11" xfId="0" applyNumberFormat="1" applyFont="1" applyBorder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174" fontId="6" fillId="0" borderId="0" xfId="0" applyNumberFormat="1" applyFont="1" applyBorder="1" applyAlignment="1" applyProtection="1">
      <protection locked="0"/>
    </xf>
    <xf numFmtId="3" fontId="12" fillId="0" borderId="0" xfId="0" applyNumberFormat="1" applyFont="1" applyProtection="1"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22" xfId="0" applyFont="1" applyBorder="1" applyAlignment="1" applyProtection="1">
      <alignment horizontal="left"/>
      <protection locked="0"/>
    </xf>
    <xf numFmtId="174" fontId="7" fillId="0" borderId="22" xfId="0" applyNumberFormat="1" applyFont="1" applyBorder="1" applyAlignment="1" applyProtection="1">
      <protection locked="0"/>
    </xf>
    <xf numFmtId="3" fontId="0" fillId="0" borderId="5" xfId="0" applyNumberFormat="1" applyBorder="1" applyAlignment="1" applyProtection="1">
      <alignment horizontal="right"/>
      <protection locked="0"/>
    </xf>
    <xf numFmtId="3" fontId="0" fillId="0" borderId="6" xfId="0" applyNumberFormat="1" applyBorder="1" applyAlignment="1" applyProtection="1">
      <alignment horizontal="right"/>
      <protection locked="0"/>
    </xf>
    <xf numFmtId="0" fontId="2" fillId="2" borderId="12" xfId="0" applyFont="1" applyFill="1" applyBorder="1" applyAlignment="1" applyProtection="1">
      <alignment horizontal="left"/>
      <protection locked="0"/>
    </xf>
    <xf numFmtId="0" fontId="7" fillId="2" borderId="22" xfId="0" applyFont="1" applyFill="1" applyBorder="1" applyAlignment="1" applyProtection="1">
      <alignment horizontal="left"/>
      <protection locked="0"/>
    </xf>
    <xf numFmtId="174" fontId="7" fillId="2" borderId="22" xfId="0" applyNumberFormat="1" applyFont="1" applyFill="1" applyBorder="1" applyAlignment="1" applyProtection="1">
      <protection locked="0"/>
    </xf>
    <xf numFmtId="3" fontId="2" fillId="2" borderId="5" xfId="0" applyNumberFormat="1" applyFont="1" applyFill="1" applyBorder="1" applyAlignment="1" applyProtection="1">
      <alignment horizontal="right"/>
      <protection locked="0"/>
    </xf>
    <xf numFmtId="3" fontId="2" fillId="2" borderId="6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wrapText="1"/>
      <protection locked="0"/>
    </xf>
    <xf numFmtId="2" fontId="6" fillId="0" borderId="7" xfId="0" applyNumberFormat="1" applyFont="1" applyBorder="1" applyAlignment="1" applyProtection="1">
      <alignment horizontal="left"/>
      <protection locked="0"/>
    </xf>
    <xf numFmtId="3" fontId="0" fillId="0" borderId="4" xfId="0" applyNumberFormat="1" applyBorder="1" applyAlignment="1" applyProtection="1">
      <protection locked="0"/>
    </xf>
    <xf numFmtId="3" fontId="0" fillId="0" borderId="2" xfId="0" applyNumberFormat="1" applyBorder="1" applyAlignment="1" applyProtection="1">
      <protection locked="0"/>
    </xf>
    <xf numFmtId="0" fontId="12" fillId="0" borderId="0" xfId="0" applyFont="1" applyBorder="1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3" fontId="0" fillId="0" borderId="4" xfId="0" applyNumberFormat="1" applyBorder="1" applyAlignment="1" applyProtection="1">
      <alignment horizontal="left"/>
      <protection locked="0"/>
    </xf>
    <xf numFmtId="3" fontId="0" fillId="0" borderId="2" xfId="0" applyNumberFormat="1" applyBorder="1" applyAlignment="1" applyProtection="1">
      <alignment horizontal="left"/>
      <protection locked="0"/>
    </xf>
    <xf numFmtId="168" fontId="2" fillId="2" borderId="24" xfId="0" applyNumberFormat="1" applyFont="1" applyFill="1" applyBorder="1" applyProtection="1">
      <protection locked="0"/>
    </xf>
    <xf numFmtId="3" fontId="2" fillId="0" borderId="3" xfId="0" applyNumberFormat="1" applyFont="1" applyBorder="1" applyAlignment="1" applyProtection="1">
      <alignment horizontal="right"/>
      <protection locked="0"/>
    </xf>
    <xf numFmtId="3" fontId="0" fillId="0" borderId="5" xfId="0" applyNumberFormat="1" applyBorder="1" applyProtection="1">
      <protection locked="0"/>
    </xf>
    <xf numFmtId="0" fontId="7" fillId="2" borderId="24" xfId="0" applyFont="1" applyFill="1" applyBorder="1" applyAlignment="1" applyProtection="1">
      <alignment horizontal="left"/>
      <protection locked="0"/>
    </xf>
    <xf numFmtId="174" fontId="7" fillId="2" borderId="24" xfId="0" applyNumberFormat="1" applyFont="1" applyFill="1" applyBorder="1" applyAlignment="1" applyProtection="1">
      <protection locked="0"/>
    </xf>
    <xf numFmtId="0" fontId="4" fillId="0" borderId="0" xfId="0" applyFont="1" applyBorder="1" applyAlignment="1" applyProtection="1">
      <alignment horizontal="right"/>
      <protection locked="0"/>
    </xf>
    <xf numFmtId="168" fontId="3" fillId="0" borderId="0" xfId="0" applyNumberFormat="1" applyFont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  <protection locked="0"/>
    </xf>
    <xf numFmtId="168" fontId="3" fillId="0" borderId="0" xfId="0" applyNumberFormat="1" applyFont="1" applyBorder="1" applyProtection="1"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168" fontId="2" fillId="0" borderId="0" xfId="0" applyNumberFormat="1" applyFont="1" applyBorder="1" applyAlignment="1" applyProtection="1">
      <alignment horizontal="right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178" fontId="0" fillId="2" borderId="9" xfId="0" applyNumberFormat="1" applyFont="1" applyFill="1" applyBorder="1" applyAlignment="1" applyProtection="1">
      <alignment horizontal="center"/>
      <protection locked="0"/>
    </xf>
    <xf numFmtId="174" fontId="3" fillId="0" borderId="0" xfId="0" applyNumberFormat="1" applyFont="1" applyAlignment="1" applyProtection="1">
      <alignment horizontal="center"/>
      <protection locked="0"/>
    </xf>
    <xf numFmtId="174" fontId="3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74" fontId="0" fillId="0" borderId="0" xfId="0" applyNumberFormat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</xf>
    <xf numFmtId="0" fontId="2" fillId="4" borderId="10" xfId="0" applyFont="1" applyFill="1" applyBorder="1" applyAlignment="1" applyProtection="1">
      <alignment horizontal="center"/>
    </xf>
    <xf numFmtId="178" fontId="3" fillId="0" borderId="0" xfId="0" applyNumberFormat="1" applyFont="1" applyProtection="1">
      <protection locked="0"/>
    </xf>
    <xf numFmtId="3" fontId="13" fillId="0" borderId="0" xfId="0" applyNumberFormat="1" applyFont="1" applyProtection="1"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2" fillId="2" borderId="23" xfId="0" applyFont="1" applyFill="1" applyBorder="1" applyAlignment="1" applyProtection="1">
      <alignment horizontal="center" wrapText="1"/>
      <protection locked="0"/>
    </xf>
    <xf numFmtId="0" fontId="0" fillId="0" borderId="10" xfId="0" applyBorder="1" applyProtection="1">
      <protection locked="0"/>
    </xf>
    <xf numFmtId="0" fontId="2" fillId="0" borderId="0" xfId="0" applyFont="1" applyBorder="1" applyAlignment="1" applyProtection="1">
      <protection locked="0"/>
    </xf>
    <xf numFmtId="168" fontId="2" fillId="0" borderId="24" xfId="0" applyNumberFormat="1" applyFont="1" applyFill="1" applyBorder="1" applyAlignment="1" applyProtection="1">
      <alignment horizontal="right"/>
      <protection locked="0"/>
    </xf>
    <xf numFmtId="168" fontId="2" fillId="0" borderId="10" xfId="0" applyNumberFormat="1" applyFont="1" applyFill="1" applyBorder="1" applyAlignment="1" applyProtection="1">
      <alignment horizontal="right"/>
      <protection locked="0"/>
    </xf>
    <xf numFmtId="3" fontId="3" fillId="0" borderId="22" xfId="0" applyNumberFormat="1" applyFont="1" applyBorder="1" applyAlignment="1" applyProtection="1">
      <alignment horizontal="right"/>
      <protection locked="0"/>
    </xf>
    <xf numFmtId="3" fontId="3" fillId="0" borderId="6" xfId="0" applyNumberFormat="1" applyFont="1" applyBorder="1" applyAlignment="1" applyProtection="1">
      <alignment horizontal="right"/>
      <protection locked="0"/>
    </xf>
    <xf numFmtId="168" fontId="2" fillId="2" borderId="24" xfId="0" applyNumberFormat="1" applyFont="1" applyFill="1" applyBorder="1" applyAlignment="1" applyProtection="1">
      <alignment horizontal="right"/>
      <protection locked="0"/>
    </xf>
    <xf numFmtId="168" fontId="2" fillId="2" borderId="10" xfId="0" applyNumberFormat="1" applyFont="1" applyFill="1" applyBorder="1" applyAlignment="1" applyProtection="1">
      <alignment horizontal="right"/>
      <protection locked="0"/>
    </xf>
    <xf numFmtId="0" fontId="2" fillId="0" borderId="23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3" fontId="3" fillId="0" borderId="2" xfId="0" applyNumberFormat="1" applyFont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3" fontId="3" fillId="0" borderId="11" xfId="0" applyNumberFormat="1" applyFont="1" applyBorder="1" applyAlignment="1" applyProtection="1">
      <alignment horizontal="right"/>
      <protection locked="0"/>
    </xf>
    <xf numFmtId="3" fontId="3" fillId="0" borderId="1" xfId="0" applyNumberFormat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left" wrapText="1"/>
      <protection locked="0"/>
    </xf>
    <xf numFmtId="0" fontId="3" fillId="0" borderId="6" xfId="0" applyFont="1" applyBorder="1" applyAlignment="1" applyProtection="1">
      <alignment horizontal="left" wrapText="1"/>
      <protection locked="0"/>
    </xf>
    <xf numFmtId="0" fontId="2" fillId="0" borderId="7" xfId="0" applyFont="1" applyBorder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left" wrapText="1"/>
      <protection locked="0"/>
    </xf>
    <xf numFmtId="0" fontId="3" fillId="0" borderId="7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0" fillId="0" borderId="7" xfId="0" applyFont="1" applyBorder="1" applyAlignment="1" applyProtection="1">
      <alignment horizontal="left" wrapText="1"/>
      <protection locked="0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49" fontId="9" fillId="0" borderId="0" xfId="0" applyNumberFormat="1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2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3" fillId="0" borderId="8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0" fillId="0" borderId="7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7" xfId="0" applyFill="1" applyBorder="1" applyAlignment="1" applyProtection="1">
      <alignment horizontal="left" wrapText="1"/>
      <protection locked="0"/>
    </xf>
    <xf numFmtId="0" fontId="0" fillId="0" borderId="2" xfId="0" applyFill="1" applyBorder="1" applyAlignment="1" applyProtection="1">
      <alignment horizontal="left" wrapText="1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4" fillId="2" borderId="23" xfId="0" applyFont="1" applyFill="1" applyBorder="1" applyAlignment="1" applyProtection="1">
      <alignment horizontal="left"/>
      <protection locked="0"/>
    </xf>
    <xf numFmtId="0" fontId="4" fillId="2" borderId="10" xfId="0" applyFont="1" applyFill="1" applyBorder="1" applyAlignment="1" applyProtection="1">
      <alignment horizontal="left"/>
      <protection locked="0"/>
    </xf>
    <xf numFmtId="0" fontId="4" fillId="0" borderId="23" xfId="0" applyFont="1" applyFill="1" applyBorder="1" applyAlignment="1" applyProtection="1">
      <alignment horizontal="left"/>
      <protection locked="0"/>
    </xf>
    <xf numFmtId="0" fontId="4" fillId="0" borderId="10" xfId="0" applyFont="1" applyFill="1" applyBorder="1" applyAlignment="1" applyProtection="1">
      <alignment horizontal="left"/>
      <protection locked="0"/>
    </xf>
    <xf numFmtId="0" fontId="5" fillId="0" borderId="12" xfId="0" applyFont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/>
      <protection locked="0"/>
    </xf>
    <xf numFmtId="0" fontId="3" fillId="0" borderId="12" xfId="0" applyFont="1" applyBorder="1" applyAlignment="1" applyProtection="1">
      <alignment wrapText="1"/>
      <protection locked="0"/>
    </xf>
    <xf numFmtId="0" fontId="3" fillId="0" borderId="6" xfId="0" applyFont="1" applyBorder="1" applyAlignment="1" applyProtection="1">
      <alignment wrapText="1"/>
      <protection locked="0"/>
    </xf>
    <xf numFmtId="0" fontId="0" fillId="0" borderId="7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0" fillId="0" borderId="7" xfId="0" applyBorder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2" fillId="0" borderId="11" xfId="0" applyFont="1" applyBorder="1" applyAlignment="1"/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 applyAlignment="1"/>
    <xf numFmtId="0" fontId="3" fillId="0" borderId="7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7" xfId="0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3" fillId="0" borderId="7" xfId="0" applyFont="1" applyFill="1" applyBorder="1" applyAlignment="1"/>
    <xf numFmtId="0" fontId="0" fillId="0" borderId="0" xfId="0" applyFill="1" applyBorder="1" applyAlignment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7" xfId="0" applyFill="1" applyBorder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/>
    <xf numFmtId="0" fontId="2" fillId="2" borderId="2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0" fillId="0" borderId="2" xfId="0" applyBorder="1" applyAlignment="1"/>
    <xf numFmtId="0" fontId="3" fillId="0" borderId="12" xfId="0" applyFont="1" applyBorder="1" applyAlignment="1"/>
    <xf numFmtId="0" fontId="0" fillId="0" borderId="22" xfId="0" applyBorder="1" applyAlignment="1"/>
    <xf numFmtId="0" fontId="2" fillId="2" borderId="23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0" fillId="0" borderId="12" xfId="0" applyBorder="1" applyAlignment="1"/>
    <xf numFmtId="0" fontId="0" fillId="0" borderId="6" xfId="0" applyBorder="1" applyAlignment="1"/>
    <xf numFmtId="0" fontId="3" fillId="0" borderId="8" xfId="0" applyFont="1" applyBorder="1" applyAlignment="1"/>
    <xf numFmtId="0" fontId="0" fillId="0" borderId="11" xfId="0" applyBorder="1" applyAlignment="1"/>
    <xf numFmtId="0" fontId="0" fillId="0" borderId="2" xfId="0" applyFill="1" applyBorder="1" applyAlignment="1"/>
    <xf numFmtId="0" fontId="3" fillId="0" borderId="12" xfId="0" applyFont="1" applyFill="1" applyBorder="1" applyAlignment="1"/>
    <xf numFmtId="0" fontId="0" fillId="0" borderId="22" xfId="0" applyFill="1" applyBorder="1" applyAlignme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abSelected="1" topLeftCell="F115" workbookViewId="0">
      <selection activeCell="K130" sqref="K130"/>
    </sheetView>
  </sheetViews>
  <sheetFormatPr baseColWidth="10" defaultColWidth="8.83203125" defaultRowHeight="13" x14ac:dyDescent="0.15"/>
  <cols>
    <col min="1" max="1" width="5.6640625" style="124" customWidth="1"/>
    <col min="2" max="2" width="23.83203125" style="124" customWidth="1"/>
    <col min="3" max="3" width="6.6640625" style="119" customWidth="1"/>
    <col min="4" max="4" width="6.5" style="82" customWidth="1"/>
    <col min="5" max="5" width="6" style="238" customWidth="1"/>
    <col min="6" max="6" width="7.6640625" style="82" customWidth="1"/>
    <col min="7" max="8" width="9" style="82" customWidth="1"/>
    <col min="9" max="9" width="10.5" style="82" customWidth="1"/>
    <col min="10" max="10" width="11.6640625" style="82" customWidth="1"/>
    <col min="11" max="11" width="11.5" style="82" bestFit="1" customWidth="1"/>
    <col min="12" max="12" width="9.1640625" style="82" bestFit="1" customWidth="1"/>
    <col min="13" max="13" width="11.1640625" style="82" customWidth="1"/>
    <col min="14" max="14" width="11.5" style="82" customWidth="1"/>
    <col min="15" max="15" width="9.6640625" style="82" bestFit="1" customWidth="1"/>
    <col min="16" max="16" width="8.83203125" style="82"/>
    <col min="17" max="17" width="9.6640625" style="82" bestFit="1" customWidth="1"/>
    <col min="18" max="16384" width="8.83203125" style="82"/>
  </cols>
  <sheetData>
    <row r="1" spans="1:9" x14ac:dyDescent="0.15">
      <c r="A1" s="118" t="s">
        <v>0</v>
      </c>
      <c r="B1" s="118"/>
      <c r="D1" s="120"/>
      <c r="E1" s="121"/>
      <c r="F1" s="120"/>
      <c r="G1" s="120"/>
      <c r="H1" s="120"/>
      <c r="I1" s="120"/>
    </row>
    <row r="2" spans="1:9" ht="6.75" customHeight="1" x14ac:dyDescent="0.15">
      <c r="A2" s="122"/>
      <c r="B2" s="122"/>
      <c r="C2" s="123"/>
      <c r="D2" s="120"/>
      <c r="E2" s="121"/>
      <c r="F2" s="120"/>
      <c r="G2" s="120"/>
      <c r="H2" s="120"/>
      <c r="I2" s="120"/>
    </row>
    <row r="3" spans="1:9" ht="12.75" customHeight="1" x14ac:dyDescent="0.15">
      <c r="B3" s="322" t="str">
        <f>"Open Financial Disclosure at: "&amp;Reference!B3</f>
        <v>Open Financial Disclosure at: [fill in date]</v>
      </c>
      <c r="C3" s="322"/>
      <c r="D3" s="322"/>
      <c r="E3" s="322"/>
      <c r="F3" s="322"/>
      <c r="G3" s="322"/>
      <c r="H3" s="322"/>
      <c r="I3" s="120"/>
    </row>
    <row r="4" spans="1:9" ht="12.75" customHeight="1" x14ac:dyDescent="0.15">
      <c r="A4" s="122"/>
      <c r="B4" s="122"/>
      <c r="C4" s="123"/>
      <c r="D4" s="120"/>
      <c r="E4" s="121"/>
      <c r="F4" s="120"/>
      <c r="G4" s="120"/>
      <c r="H4" s="120"/>
      <c r="I4" s="120"/>
    </row>
    <row r="5" spans="1:9" ht="12.75" customHeight="1" x14ac:dyDescent="0.15">
      <c r="B5" s="323"/>
      <c r="C5" s="323"/>
      <c r="D5" s="323"/>
      <c r="E5" s="323"/>
      <c r="F5" s="323"/>
      <c r="G5" s="323"/>
      <c r="H5" s="323"/>
      <c r="I5" s="120"/>
    </row>
    <row r="6" spans="1:9" ht="12.75" customHeight="1" x14ac:dyDescent="0.15">
      <c r="A6" s="126"/>
      <c r="B6" s="126"/>
      <c r="C6" s="127"/>
      <c r="D6" s="128"/>
      <c r="E6" s="129"/>
      <c r="F6" s="128"/>
      <c r="G6" s="128"/>
      <c r="H6" s="128"/>
      <c r="I6" s="128"/>
    </row>
    <row r="7" spans="1:9" s="81" customFormat="1" ht="13.25" customHeight="1" x14ac:dyDescent="0.15">
      <c r="A7" s="130" t="s">
        <v>29</v>
      </c>
      <c r="B7" s="131" t="s">
        <v>13</v>
      </c>
      <c r="C7" s="132"/>
      <c r="D7" s="246" t="s">
        <v>120</v>
      </c>
      <c r="E7" s="247"/>
      <c r="F7" s="133" t="s">
        <v>1</v>
      </c>
      <c r="G7" s="134" t="str">
        <f>Reference!B1</f>
        <v>A</v>
      </c>
      <c r="H7" s="134" t="str">
        <f>Reference!B2</f>
        <v>B</v>
      </c>
      <c r="I7" s="125"/>
    </row>
    <row r="8" spans="1:9" s="81" customFormat="1" ht="13.25" customHeight="1" x14ac:dyDescent="0.15">
      <c r="A8" s="135"/>
      <c r="B8" s="136"/>
      <c r="C8" s="137"/>
      <c r="D8" s="138"/>
      <c r="E8" s="139"/>
      <c r="F8" s="140"/>
      <c r="G8" s="141"/>
      <c r="H8" s="141"/>
      <c r="I8" s="125"/>
    </row>
    <row r="9" spans="1:9" ht="13.25" customHeight="1" x14ac:dyDescent="0.15">
      <c r="A9" s="135">
        <v>2.1</v>
      </c>
      <c r="B9" s="274" t="s">
        <v>143</v>
      </c>
      <c r="C9" s="275"/>
      <c r="D9" s="143"/>
      <c r="E9" s="144"/>
      <c r="F9" s="145"/>
      <c r="G9" s="146"/>
      <c r="H9" s="146"/>
      <c r="I9" s="120"/>
    </row>
    <row r="10" spans="1:9" ht="13.25" customHeight="1" x14ac:dyDescent="0.15">
      <c r="A10" s="135"/>
      <c r="B10" s="136" t="s">
        <v>149</v>
      </c>
      <c r="C10" s="142"/>
      <c r="D10" s="143"/>
      <c r="E10" s="144"/>
      <c r="F10" s="145"/>
      <c r="G10" s="146"/>
      <c r="H10" s="146"/>
      <c r="I10" s="120"/>
    </row>
    <row r="11" spans="1:9" ht="13.25" customHeight="1" x14ac:dyDescent="0.15">
      <c r="A11" s="147" t="s">
        <v>11</v>
      </c>
      <c r="B11" s="148" t="s">
        <v>7</v>
      </c>
      <c r="C11" s="149"/>
      <c r="D11" s="143"/>
      <c r="E11" s="144"/>
      <c r="F11" s="150">
        <v>250000</v>
      </c>
      <c r="G11" s="151"/>
      <c r="H11" s="151"/>
      <c r="I11" s="120"/>
    </row>
    <row r="12" spans="1:9" ht="13.25" customHeight="1" x14ac:dyDescent="0.15">
      <c r="A12" s="147"/>
      <c r="B12" s="136" t="s">
        <v>8</v>
      </c>
      <c r="C12" s="152"/>
      <c r="D12" s="143"/>
      <c r="E12" s="144"/>
      <c r="F12" s="153"/>
      <c r="G12" s="154"/>
      <c r="H12" s="154"/>
      <c r="I12" s="120"/>
    </row>
    <row r="13" spans="1:9" ht="13.25" customHeight="1" x14ac:dyDescent="0.15">
      <c r="A13" s="147" t="s">
        <v>12</v>
      </c>
      <c r="B13" s="148" t="s">
        <v>10</v>
      </c>
      <c r="C13" s="149"/>
      <c r="D13" s="143"/>
      <c r="E13" s="144"/>
      <c r="F13" s="153"/>
      <c r="G13" s="154"/>
      <c r="H13" s="154"/>
      <c r="I13" s="120"/>
    </row>
    <row r="14" spans="1:9" ht="13.25" customHeight="1" x14ac:dyDescent="0.15">
      <c r="A14" s="147"/>
      <c r="B14" s="155" t="s">
        <v>142</v>
      </c>
      <c r="C14" s="149"/>
      <c r="D14" s="143"/>
      <c r="E14" s="144"/>
      <c r="F14" s="153"/>
      <c r="G14" s="154"/>
      <c r="H14" s="154"/>
      <c r="I14" s="120"/>
    </row>
    <row r="15" spans="1:9" ht="13.25" customHeight="1" x14ac:dyDescent="0.15">
      <c r="A15" s="147" t="s">
        <v>58</v>
      </c>
      <c r="B15" s="148" t="s">
        <v>71</v>
      </c>
      <c r="C15" s="149"/>
      <c r="D15" s="143"/>
      <c r="E15" s="144"/>
      <c r="F15" s="153"/>
      <c r="G15" s="154"/>
      <c r="H15" s="154"/>
      <c r="I15" s="120"/>
    </row>
    <row r="16" spans="1:9" ht="13.25" customHeight="1" x14ac:dyDescent="0.15">
      <c r="A16" s="147" t="s">
        <v>89</v>
      </c>
      <c r="B16" s="156" t="s">
        <v>148</v>
      </c>
      <c r="C16" s="149"/>
      <c r="D16" s="143"/>
      <c r="E16" s="144"/>
      <c r="F16" s="153"/>
      <c r="G16" s="154"/>
      <c r="H16" s="154"/>
      <c r="I16" s="120"/>
    </row>
    <row r="17" spans="1:18" s="159" customFormat="1" ht="13.25" customHeight="1" x14ac:dyDescent="0.15">
      <c r="A17" s="147"/>
      <c r="B17" s="148" t="s">
        <v>9</v>
      </c>
      <c r="C17" s="149">
        <f>SUM(C13:C16)</f>
        <v>0</v>
      </c>
      <c r="D17" s="143"/>
      <c r="E17" s="144"/>
      <c r="F17" s="157"/>
      <c r="G17" s="157"/>
      <c r="H17" s="157"/>
      <c r="I17" s="158"/>
      <c r="J17" s="324" t="str">
        <f>Reference!$B$1</f>
        <v>A</v>
      </c>
      <c r="K17" s="324"/>
      <c r="L17" s="324" t="str">
        <f>Reference!$B$2</f>
        <v>B</v>
      </c>
      <c r="M17" s="324"/>
      <c r="N17" s="324" t="str">
        <f>Reference!$B$1</f>
        <v>A</v>
      </c>
      <c r="O17" s="324"/>
      <c r="P17" s="324" t="str">
        <f>Reference!$B$2</f>
        <v>B</v>
      </c>
      <c r="Q17" s="324"/>
    </row>
    <row r="18" spans="1:18" ht="13.25" customHeight="1" thickBot="1" x14ac:dyDescent="0.2">
      <c r="A18" s="147"/>
      <c r="B18" s="136" t="s">
        <v>103</v>
      </c>
      <c r="C18" s="152">
        <f>C11-C17</f>
        <v>0</v>
      </c>
      <c r="D18" s="143"/>
      <c r="E18" s="144"/>
      <c r="F18" s="160">
        <f>SUM(F11-F14-F15-F16)</f>
        <v>250000</v>
      </c>
      <c r="G18" s="160">
        <f>SUM(G10-G14-G15-G16)</f>
        <v>0</v>
      </c>
      <c r="H18" s="160">
        <f>SUM(H10-H14-H15-H16)</f>
        <v>0</v>
      </c>
      <c r="I18" s="120"/>
      <c r="J18" s="239" t="s">
        <v>154</v>
      </c>
      <c r="K18" s="240" t="s">
        <v>155</v>
      </c>
      <c r="L18" s="240" t="s">
        <v>154</v>
      </c>
      <c r="M18" s="240" t="s">
        <v>155</v>
      </c>
      <c r="N18" s="239" t="s">
        <v>154</v>
      </c>
      <c r="O18" s="240" t="s">
        <v>155</v>
      </c>
      <c r="P18" s="240" t="s">
        <v>154</v>
      </c>
      <c r="Q18" s="240" t="s">
        <v>155</v>
      </c>
    </row>
    <row r="19" spans="1:18" ht="13.25" customHeight="1" thickBot="1" x14ac:dyDescent="0.2">
      <c r="A19" s="130" t="s">
        <v>39</v>
      </c>
      <c r="B19" s="161"/>
      <c r="C19" s="162" t="s">
        <v>119</v>
      </c>
      <c r="D19" s="163"/>
      <c r="E19" s="164"/>
      <c r="F19" s="165">
        <f>F18</f>
        <v>250000</v>
      </c>
      <c r="G19" s="165">
        <f>G18</f>
        <v>0</v>
      </c>
      <c r="H19" s="165">
        <f>H18</f>
        <v>0</v>
      </c>
      <c r="I19" s="166">
        <f>SUM(F19:H19)</f>
        <v>250000</v>
      </c>
      <c r="J19" s="89">
        <f>IF(N19&gt;0,N19,IF(O19&gt;0,O19/I19,IF(P19&gt;0,ABS(P19-1), IF(Q19&gt;0, ABS((Q19/I19)-1), 0))))</f>
        <v>0.5</v>
      </c>
      <c r="K19" s="90">
        <f>IF(O19&gt;0,O19,IF(N19&gt;0,(I19*N19),IF(Q19&gt;0,(I19-Q19), IF(P19&gt;0, (ABS(P19-1)*I19), 0))))</f>
        <v>125000</v>
      </c>
      <c r="L19" s="89">
        <f>IF(P19&gt;0,P19,IF(Q19&gt;0,Q19/I19,IF(N19&gt;0,ABS(N19-1), IF(O19&gt;0, ABS((O19/I19)-1), 0))))</f>
        <v>0.5</v>
      </c>
      <c r="M19" s="91">
        <f>IF(Q19&gt;0,Q19,IF(N19&gt;0,ABS(N19-1)*I19,IF(O19&gt;0,I19-O19, IF(P19&gt;0, P19*I19, 0))))</f>
        <v>125000</v>
      </c>
      <c r="N19" s="83">
        <v>0.5</v>
      </c>
      <c r="O19" s="84"/>
      <c r="P19" s="85"/>
      <c r="Q19" s="86"/>
      <c r="R19" s="82" t="str">
        <f>IF(NOT(COUNTA(N19:Q19)),"",IF(1&lt;(COUNTA(N19:Q19)),"too many",IF((J19+L19=1),IF((K19+M19=I19),"OK","NOT OK"),"NOT OK")))</f>
        <v>OK</v>
      </c>
    </row>
    <row r="20" spans="1:18" ht="13.25" customHeight="1" x14ac:dyDescent="0.15">
      <c r="A20" s="147"/>
      <c r="B20" s="167"/>
      <c r="C20" s="168"/>
      <c r="D20" s="143"/>
      <c r="E20" s="139"/>
      <c r="F20" s="145"/>
      <c r="G20" s="146"/>
      <c r="H20" s="146"/>
      <c r="I20" s="169"/>
    </row>
    <row r="21" spans="1:18" ht="13.25" customHeight="1" x14ac:dyDescent="0.15">
      <c r="A21" s="135">
        <v>2.2000000000000002</v>
      </c>
      <c r="B21" s="274" t="s">
        <v>90</v>
      </c>
      <c r="C21" s="275"/>
      <c r="D21" s="138"/>
      <c r="E21" s="139"/>
      <c r="F21" s="145"/>
      <c r="G21" s="146"/>
      <c r="H21" s="146"/>
      <c r="I21" s="120"/>
    </row>
    <row r="22" spans="1:18" ht="13.25" customHeight="1" x14ac:dyDescent="0.15">
      <c r="A22" s="147" t="s">
        <v>14</v>
      </c>
      <c r="B22" s="170" t="s">
        <v>91</v>
      </c>
      <c r="C22" s="149"/>
      <c r="D22" s="143"/>
      <c r="E22" s="144"/>
      <c r="F22" s="145">
        <v>150000</v>
      </c>
      <c r="G22" s="146"/>
      <c r="H22" s="146"/>
      <c r="I22" s="120"/>
    </row>
    <row r="23" spans="1:18" ht="13.25" customHeight="1" x14ac:dyDescent="0.15">
      <c r="A23" s="147"/>
      <c r="B23" s="171" t="s">
        <v>8</v>
      </c>
      <c r="C23" s="152"/>
      <c r="D23" s="143"/>
      <c r="E23" s="144"/>
      <c r="F23" s="145"/>
      <c r="G23" s="146"/>
      <c r="H23" s="146"/>
      <c r="I23" s="120"/>
    </row>
    <row r="24" spans="1:18" ht="13.25" customHeight="1" x14ac:dyDescent="0.15">
      <c r="A24" s="147" t="s">
        <v>15</v>
      </c>
      <c r="B24" s="170" t="s">
        <v>10</v>
      </c>
      <c r="C24" s="149"/>
      <c r="D24" s="143"/>
      <c r="E24" s="144"/>
      <c r="F24" s="145"/>
      <c r="G24" s="146"/>
      <c r="H24" s="146"/>
      <c r="I24" s="120"/>
    </row>
    <row r="25" spans="1:18" ht="13.25" customHeight="1" x14ac:dyDescent="0.15">
      <c r="A25" s="147" t="s">
        <v>59</v>
      </c>
      <c r="B25" s="172" t="s">
        <v>71</v>
      </c>
      <c r="C25" s="149"/>
      <c r="D25" s="143"/>
      <c r="E25" s="144"/>
      <c r="F25" s="145"/>
      <c r="G25" s="146"/>
      <c r="H25" s="146"/>
      <c r="I25" s="120"/>
    </row>
    <row r="26" spans="1:18" ht="13.25" customHeight="1" x14ac:dyDescent="0.15">
      <c r="A26" s="147"/>
      <c r="B26" s="172" t="s">
        <v>106</v>
      </c>
      <c r="C26" s="149"/>
      <c r="D26" s="143"/>
      <c r="E26" s="144"/>
      <c r="F26" s="145"/>
      <c r="G26" s="146"/>
      <c r="H26" s="146"/>
      <c r="I26" s="120"/>
    </row>
    <row r="27" spans="1:18" ht="13.25" customHeight="1" x14ac:dyDescent="0.15">
      <c r="A27" s="147"/>
      <c r="B27" s="170" t="s">
        <v>9</v>
      </c>
      <c r="C27" s="149">
        <f>SUM(C24:C26)</f>
        <v>0</v>
      </c>
      <c r="D27" s="143"/>
      <c r="E27" s="144"/>
      <c r="F27" s="145"/>
      <c r="G27" s="145"/>
      <c r="H27" s="145"/>
      <c r="I27" s="120"/>
      <c r="N27" s="324" t="str">
        <f>Reference!$B$1</f>
        <v>A</v>
      </c>
      <c r="O27" s="324"/>
      <c r="P27" s="324" t="str">
        <f>Reference!$B$2</f>
        <v>B</v>
      </c>
      <c r="Q27" s="324"/>
    </row>
    <row r="28" spans="1:18" ht="13.25" customHeight="1" thickBot="1" x14ac:dyDescent="0.2">
      <c r="A28" s="147"/>
      <c r="B28" s="171" t="s">
        <v>103</v>
      </c>
      <c r="C28" s="152">
        <f>C22-C27</f>
        <v>0</v>
      </c>
      <c r="D28" s="143"/>
      <c r="E28" s="144"/>
      <c r="F28" s="160">
        <f>SUM(F22-F24-F25-F26)</f>
        <v>150000</v>
      </c>
      <c r="G28" s="160">
        <f>SUM(G20-G24-G25-G26)</f>
        <v>0</v>
      </c>
      <c r="H28" s="160">
        <f>SUM(H20-H24-H25-H26)</f>
        <v>0</v>
      </c>
      <c r="I28" s="120"/>
      <c r="N28" s="239" t="s">
        <v>154</v>
      </c>
      <c r="O28" s="240" t="s">
        <v>155</v>
      </c>
      <c r="P28" s="240" t="s">
        <v>154</v>
      </c>
      <c r="Q28" s="240" t="s">
        <v>155</v>
      </c>
    </row>
    <row r="29" spans="1:18" ht="13.25" customHeight="1" thickBot="1" x14ac:dyDescent="0.2">
      <c r="A29" s="130" t="s">
        <v>41</v>
      </c>
      <c r="B29" s="161"/>
      <c r="C29" s="162" t="s">
        <v>104</v>
      </c>
      <c r="D29" s="173"/>
      <c r="E29" s="174"/>
      <c r="F29" s="165">
        <f>F28</f>
        <v>150000</v>
      </c>
      <c r="G29" s="165">
        <f>G28</f>
        <v>0</v>
      </c>
      <c r="H29" s="165">
        <f>H28</f>
        <v>0</v>
      </c>
      <c r="I29" s="166">
        <f>SUM(F29:H29)</f>
        <v>150000</v>
      </c>
      <c r="J29" s="89">
        <f>IF(N29&gt;0,N29,IF(O29&gt;0,O29/I29,IF(P29&gt;0,ABS(P29-1), IF(Q29&gt;0, ABS((Q29/I29)-1), 0))))</f>
        <v>0.4</v>
      </c>
      <c r="K29" s="90">
        <f>IF(O29&gt;0,O29,IF(N29&gt;0,(I29*N29),IF(Q29&gt;0,(I29-Q29), IF(P29&gt;0, (ABS(P29-1)*I29), 0))))</f>
        <v>60000</v>
      </c>
      <c r="L29" s="89">
        <f>IF(P29&gt;0,P29,IF(Q29&gt;0,Q29/I29,IF(N29&gt;0,ABS(N29-1), IF(O29&gt;0, ABS((O29/I29)-1), 0))))</f>
        <v>0.6</v>
      </c>
      <c r="M29" s="91">
        <f>IF(Q29&gt;0,Q29,IF(N29&gt;0,ABS(N29-1)*I29,IF(O29&gt;0,I29-O29, IF(P29&gt;0, P29*I29, 0))))</f>
        <v>90000</v>
      </c>
      <c r="N29" s="83">
        <v>0.4</v>
      </c>
      <c r="O29" s="84"/>
      <c r="P29" s="85"/>
      <c r="Q29" s="86"/>
      <c r="R29" s="82" t="str">
        <f>IF(NOT(COUNTA(N29:Q29)),"",IF(1&lt;(COUNTA(N29:Q29)),"too many",IF((J29+L29=1),IF((K29+M29=I29),"OK","NOT OK"),"NOT OK")))</f>
        <v>OK</v>
      </c>
    </row>
    <row r="30" spans="1:18" ht="13.25" customHeight="1" x14ac:dyDescent="0.15">
      <c r="A30" s="147"/>
      <c r="B30" s="297"/>
      <c r="C30" s="298"/>
      <c r="D30" s="143"/>
      <c r="E30" s="144"/>
      <c r="F30" s="145"/>
      <c r="G30" s="146"/>
      <c r="H30" s="146"/>
      <c r="I30" s="120"/>
      <c r="N30" s="324" t="str">
        <f>Reference!$B$1</f>
        <v>A</v>
      </c>
      <c r="O30" s="324"/>
      <c r="P30" s="324" t="str">
        <f>Reference!$B$2</f>
        <v>B</v>
      </c>
      <c r="Q30" s="324"/>
    </row>
    <row r="31" spans="1:18" ht="13.25" customHeight="1" thickBot="1" x14ac:dyDescent="0.2">
      <c r="A31" s="135">
        <v>2.2999999999999998</v>
      </c>
      <c r="B31" s="274" t="s">
        <v>26</v>
      </c>
      <c r="C31" s="275"/>
      <c r="D31" s="138"/>
      <c r="E31" s="139"/>
      <c r="F31" s="145"/>
      <c r="G31" s="146"/>
      <c r="H31" s="146"/>
      <c r="I31" s="120"/>
      <c r="N31" s="239" t="s">
        <v>154</v>
      </c>
      <c r="O31" s="240" t="s">
        <v>155</v>
      </c>
      <c r="P31" s="240" t="s">
        <v>154</v>
      </c>
      <c r="Q31" s="240" t="s">
        <v>155</v>
      </c>
    </row>
    <row r="32" spans="1:18" ht="13.25" customHeight="1" thickBot="1" x14ac:dyDescent="0.2">
      <c r="A32" s="147" t="s">
        <v>16</v>
      </c>
      <c r="B32" s="278"/>
      <c r="C32" s="277"/>
      <c r="D32" s="176"/>
      <c r="E32" s="144"/>
      <c r="F32" s="145">
        <v>10000</v>
      </c>
      <c r="G32" s="146"/>
      <c r="H32" s="146"/>
      <c r="I32" s="177">
        <f t="shared" ref="I32:I38" si="0">SUM(F32:H32)</f>
        <v>10000</v>
      </c>
      <c r="J32" s="89">
        <f t="shared" ref="J32:J37" si="1">IF(N32&gt;0,N32,IF(O32&gt;0,O32/I32,IF(P32&gt;0,ABS(P32-1), IF(Q32&gt;0, ABS((Q32/I32)-1), 0))))</f>
        <v>0.53</v>
      </c>
      <c r="K32" s="90">
        <f t="shared" ref="K32:K37" si="2">IF(O32&gt;0,O32,IF(N32&gt;0,(I32*N32),IF(Q32&gt;0,(I32-Q32), IF(P32&gt;0, (ABS(P32-1)*I32), 0))))</f>
        <v>5300</v>
      </c>
      <c r="L32" s="89">
        <f t="shared" ref="L32:L37" si="3">IF(P32&gt;0,P32,IF(Q32&gt;0,Q32/I32,IF(N32&gt;0,ABS(N32-1), IF(O32&gt;0, ABS((O32/I32)-1), 0))))</f>
        <v>0.47</v>
      </c>
      <c r="M32" s="91">
        <f t="shared" ref="M32:M37" si="4">IF(Q32&gt;0,Q32,IF(N32&gt;0,ABS(N32-1)*I32,IF(O32&gt;0,I32-O32, IF(P32&gt;0, P32*I32, 0))))</f>
        <v>4700</v>
      </c>
      <c r="N32" s="83">
        <v>0.53</v>
      </c>
      <c r="O32" s="84"/>
      <c r="P32" s="85"/>
      <c r="Q32" s="86"/>
      <c r="R32" s="82" t="str">
        <f t="shared" ref="R32:R37" si="5">IF(NOT(COUNTA(N32:Q32)),"",IF(1&lt;(COUNTA(N32:Q32)),"too many",IF((J32+L32=1),IF((K32+M32=I32),"OK","NOT OK"),"NOT OK")))</f>
        <v>OK</v>
      </c>
    </row>
    <row r="33" spans="1:18" ht="13.25" customHeight="1" thickBot="1" x14ac:dyDescent="0.2">
      <c r="A33" s="147" t="s">
        <v>67</v>
      </c>
      <c r="B33" s="301"/>
      <c r="C33" s="302"/>
      <c r="D33" s="143"/>
      <c r="E33" s="144"/>
      <c r="F33" s="145"/>
      <c r="G33" s="146">
        <v>5000</v>
      </c>
      <c r="H33" s="146"/>
      <c r="I33" s="177">
        <f t="shared" si="0"/>
        <v>5000</v>
      </c>
      <c r="J33" s="89">
        <f t="shared" si="1"/>
        <v>0.78</v>
      </c>
      <c r="K33" s="90">
        <f t="shared" si="2"/>
        <v>3900</v>
      </c>
      <c r="L33" s="89">
        <f t="shared" si="3"/>
        <v>0.21999999999999997</v>
      </c>
      <c r="M33" s="91">
        <f t="shared" si="4"/>
        <v>1099.9999999999998</v>
      </c>
      <c r="N33" s="83">
        <v>0.78</v>
      </c>
      <c r="O33" s="84"/>
      <c r="P33" s="85"/>
      <c r="Q33" s="86"/>
      <c r="R33" s="82" t="str">
        <f t="shared" si="5"/>
        <v>OK</v>
      </c>
    </row>
    <row r="34" spans="1:18" ht="13.25" customHeight="1" thickBot="1" x14ac:dyDescent="0.2">
      <c r="A34" s="147" t="s">
        <v>87</v>
      </c>
      <c r="B34" s="303"/>
      <c r="C34" s="304"/>
      <c r="D34" s="178"/>
      <c r="E34" s="179"/>
      <c r="F34" s="180"/>
      <c r="G34" s="181"/>
      <c r="H34" s="181">
        <v>3000</v>
      </c>
      <c r="I34" s="177">
        <f t="shared" si="0"/>
        <v>3000</v>
      </c>
      <c r="J34" s="89">
        <f t="shared" si="1"/>
        <v>0.31</v>
      </c>
      <c r="K34" s="90">
        <f t="shared" si="2"/>
        <v>930</v>
      </c>
      <c r="L34" s="89">
        <f t="shared" si="3"/>
        <v>0.69</v>
      </c>
      <c r="M34" s="91">
        <f t="shared" si="4"/>
        <v>2070</v>
      </c>
      <c r="N34" s="83">
        <v>0.31</v>
      </c>
      <c r="O34" s="84"/>
      <c r="P34" s="85"/>
      <c r="Q34" s="86"/>
      <c r="R34" s="82" t="str">
        <f t="shared" si="5"/>
        <v>OK</v>
      </c>
    </row>
    <row r="35" spans="1:18" ht="13.25" customHeight="1" thickBot="1" x14ac:dyDescent="0.2">
      <c r="A35" s="147" t="s">
        <v>68</v>
      </c>
      <c r="B35" s="301"/>
      <c r="C35" s="302"/>
      <c r="D35" s="143"/>
      <c r="E35" s="144"/>
      <c r="F35" s="145"/>
      <c r="G35" s="146"/>
      <c r="H35" s="146">
        <v>10</v>
      </c>
      <c r="I35" s="177">
        <f t="shared" si="0"/>
        <v>10</v>
      </c>
      <c r="J35" s="89">
        <f t="shared" si="1"/>
        <v>0.1</v>
      </c>
      <c r="K35" s="90">
        <f t="shared" si="2"/>
        <v>1</v>
      </c>
      <c r="L35" s="89">
        <f t="shared" si="3"/>
        <v>0.9</v>
      </c>
      <c r="M35" s="91">
        <f t="shared" si="4"/>
        <v>9</v>
      </c>
      <c r="N35" s="83">
        <v>0.1</v>
      </c>
      <c r="O35" s="84"/>
      <c r="P35" s="85"/>
      <c r="Q35" s="86"/>
      <c r="R35" s="82" t="str">
        <f t="shared" si="5"/>
        <v>OK</v>
      </c>
    </row>
    <row r="36" spans="1:18" ht="13.25" customHeight="1" thickBot="1" x14ac:dyDescent="0.2">
      <c r="A36" s="147" t="s">
        <v>107</v>
      </c>
      <c r="B36" s="301"/>
      <c r="C36" s="302"/>
      <c r="D36" s="143"/>
      <c r="E36" s="144"/>
      <c r="F36" s="145"/>
      <c r="G36" s="146"/>
      <c r="H36" s="146">
        <v>10</v>
      </c>
      <c r="I36" s="177">
        <f t="shared" si="0"/>
        <v>10</v>
      </c>
      <c r="J36" s="89">
        <f t="shared" si="1"/>
        <v>0.1</v>
      </c>
      <c r="K36" s="90">
        <f t="shared" si="2"/>
        <v>1</v>
      </c>
      <c r="L36" s="89">
        <f t="shared" si="3"/>
        <v>0.9</v>
      </c>
      <c r="M36" s="91">
        <f t="shared" si="4"/>
        <v>9</v>
      </c>
      <c r="N36" s="83">
        <v>0.1</v>
      </c>
      <c r="O36" s="84"/>
      <c r="P36" s="85"/>
      <c r="Q36" s="86"/>
      <c r="R36" s="82" t="str">
        <f t="shared" si="5"/>
        <v>OK</v>
      </c>
    </row>
    <row r="37" spans="1:18" ht="13.25" customHeight="1" thickBot="1" x14ac:dyDescent="0.2">
      <c r="A37" s="147" t="s">
        <v>146</v>
      </c>
      <c r="B37" s="182"/>
      <c r="C37" s="183"/>
      <c r="D37" s="143"/>
      <c r="E37" s="144"/>
      <c r="F37" s="145"/>
      <c r="G37" s="146"/>
      <c r="H37" s="146">
        <v>10</v>
      </c>
      <c r="I37" s="177">
        <f t="shared" si="0"/>
        <v>10</v>
      </c>
      <c r="J37" s="89">
        <f t="shared" si="1"/>
        <v>0.1</v>
      </c>
      <c r="K37" s="90">
        <f t="shared" si="2"/>
        <v>1</v>
      </c>
      <c r="L37" s="89">
        <f t="shared" si="3"/>
        <v>0.9</v>
      </c>
      <c r="M37" s="91">
        <f t="shared" si="4"/>
        <v>9</v>
      </c>
      <c r="N37" s="83">
        <v>0.1</v>
      </c>
      <c r="O37" s="84"/>
      <c r="P37" s="85"/>
      <c r="Q37" s="86"/>
      <c r="R37" s="82" t="str">
        <f t="shared" si="5"/>
        <v>OK</v>
      </c>
    </row>
    <row r="38" spans="1:18" ht="13.25" customHeight="1" thickBot="1" x14ac:dyDescent="0.2">
      <c r="A38" s="130" t="s">
        <v>102</v>
      </c>
      <c r="B38" s="184"/>
      <c r="C38" s="185" t="s">
        <v>104</v>
      </c>
      <c r="D38" s="173"/>
      <c r="E38" s="174"/>
      <c r="F38" s="165">
        <f>SUM(F32:F36)</f>
        <v>10000</v>
      </c>
      <c r="G38" s="165">
        <f>SUM(G31:G37)</f>
        <v>5000</v>
      </c>
      <c r="H38" s="165">
        <f>SUM(H32:H37)</f>
        <v>3030</v>
      </c>
      <c r="I38" s="166">
        <f t="shared" si="0"/>
        <v>18030</v>
      </c>
      <c r="J38" s="93">
        <f>SUM(K38)/(M38+K38)</f>
        <v>0.56200776483638382</v>
      </c>
      <c r="K38" s="116">
        <f>SUM(K32:K37)</f>
        <v>10133</v>
      </c>
      <c r="L38" s="94">
        <f>SUM(M38/(M38+K38))</f>
        <v>0.43799223516361618</v>
      </c>
      <c r="M38" s="117">
        <f>SUM(M32:M37)</f>
        <v>7897</v>
      </c>
      <c r="N38" s="241">
        <f>SUM(M38,K38)</f>
        <v>18030</v>
      </c>
      <c r="O38" s="225" t="s">
        <v>156</v>
      </c>
      <c r="P38" s="159"/>
      <c r="Q38" s="159"/>
      <c r="R38" s="159" t="str">
        <f>IF(N38=I38,"OK","ERROR")</f>
        <v>OK</v>
      </c>
    </row>
    <row r="39" spans="1:18" ht="13.25" customHeight="1" x14ac:dyDescent="0.15">
      <c r="A39" s="147"/>
      <c r="B39" s="297"/>
      <c r="C39" s="298"/>
      <c r="D39" s="143"/>
      <c r="E39" s="144"/>
      <c r="F39" s="145"/>
      <c r="G39" s="146"/>
      <c r="H39" s="146"/>
      <c r="I39" s="120"/>
      <c r="N39" s="324" t="str">
        <f>Reference!$B$1</f>
        <v>A</v>
      </c>
      <c r="O39" s="324"/>
      <c r="P39" s="324" t="str">
        <f>Reference!$B$2</f>
        <v>B</v>
      </c>
      <c r="Q39" s="324"/>
    </row>
    <row r="40" spans="1:18" ht="13.25" customHeight="1" thickBot="1" x14ac:dyDescent="0.2">
      <c r="A40" s="135">
        <v>2.4</v>
      </c>
      <c r="B40" s="274" t="s">
        <v>27</v>
      </c>
      <c r="C40" s="275"/>
      <c r="D40" s="138"/>
      <c r="E40" s="144"/>
      <c r="F40" s="145"/>
      <c r="G40" s="146"/>
      <c r="H40" s="146"/>
      <c r="I40" s="120"/>
      <c r="N40" s="239" t="s">
        <v>154</v>
      </c>
      <c r="O40" s="240" t="s">
        <v>155</v>
      </c>
      <c r="P40" s="240" t="s">
        <v>154</v>
      </c>
      <c r="Q40" s="240" t="s">
        <v>155</v>
      </c>
    </row>
    <row r="41" spans="1:18" ht="13.25" customHeight="1" thickBot="1" x14ac:dyDescent="0.2">
      <c r="A41" s="147" t="s">
        <v>17</v>
      </c>
      <c r="B41" s="278"/>
      <c r="C41" s="277"/>
      <c r="D41" s="143"/>
      <c r="E41" s="144"/>
      <c r="F41" s="153">
        <v>500</v>
      </c>
      <c r="G41" s="154"/>
      <c r="H41" s="154"/>
      <c r="I41" s="177">
        <f>SUM(F41:H41)</f>
        <v>500</v>
      </c>
      <c r="J41" s="89">
        <f>IF(N41&gt;0,N41,IF(O41&gt;0,O41/I41,IF(P41&gt;0,ABS(P41-1), IF(Q41&gt;0, ABS((Q41/I41)-1), 0))))</f>
        <v>0.5</v>
      </c>
      <c r="K41" s="90">
        <f>IF(O41&gt;0,O41,IF(N41&gt;0,(I41*N41),IF(Q41&gt;0,(I41-Q41), IF(P41&gt;0, (ABS(P41-1)*I41), 0))))</f>
        <v>250</v>
      </c>
      <c r="L41" s="89">
        <f>IF(P41&gt;0,P41,IF(Q41&gt;0,Q41/I41,IF(N41&gt;0,ABS(N41-1), IF(O41&gt;0, ABS((O41/I41)-1), 0))))</f>
        <v>0.5</v>
      </c>
      <c r="M41" s="91">
        <f>IF(Q41&gt;0,Q41,IF(N41&gt;0,ABS(N41-1)*I41,IF(O41&gt;0,I41-O41, IF(P41&gt;0, P41*I41, 0))))</f>
        <v>250</v>
      </c>
      <c r="N41" s="83">
        <v>0.5</v>
      </c>
      <c r="O41" s="84"/>
      <c r="P41" s="85"/>
      <c r="Q41" s="86"/>
      <c r="R41" s="82" t="str">
        <f>IF(NOT(COUNTA(N41:Q41)),"",IF(1&lt;(COUNTA(N41:Q41)),"too many",IF((J41+L41=1),IF((K41+M41=I41),"OK","NOT OK"),"NOT OK")))</f>
        <v>OK</v>
      </c>
    </row>
    <row r="42" spans="1:18" ht="13.25" customHeight="1" thickBot="1" x14ac:dyDescent="0.2">
      <c r="A42" s="147" t="s">
        <v>144</v>
      </c>
      <c r="B42" s="278"/>
      <c r="C42" s="277"/>
      <c r="D42" s="143"/>
      <c r="E42" s="144"/>
      <c r="F42" s="153"/>
      <c r="G42" s="154">
        <v>400</v>
      </c>
      <c r="H42" s="154"/>
      <c r="I42" s="177">
        <f>SUM(F42:H42)</f>
        <v>400</v>
      </c>
      <c r="J42" s="89">
        <f>IF(N42&gt;0,N42,IF(O42&gt;0,O42/I42,IF(P42&gt;0,ABS(P42-1), IF(Q42&gt;0, ABS((Q42/I42)-1), 0))))</f>
        <v>0.5</v>
      </c>
      <c r="K42" s="90">
        <f>IF(O42&gt;0,O42,IF(N42&gt;0,(I42*N42),IF(Q42&gt;0,(I42-Q42), IF(P42&gt;0, (ABS(P42-1)*I42), 0))))</f>
        <v>200</v>
      </c>
      <c r="L42" s="89">
        <f>IF(P42&gt;0,P42,IF(Q42&gt;0,Q42/I42,IF(N42&gt;0,ABS(N42-1), IF(O42&gt;0, ABS((O42/I42)-1), 0))))</f>
        <v>0.5</v>
      </c>
      <c r="M42" s="91">
        <f>IF(Q42&gt;0,Q42,IF(N42&gt;0,ABS(N42-1)*I42,IF(O42&gt;0,I42-O42, IF(P42&gt;0, P42*I42, 0))))</f>
        <v>200</v>
      </c>
      <c r="N42" s="83">
        <v>0.5</v>
      </c>
      <c r="O42" s="84"/>
      <c r="P42" s="85"/>
      <c r="Q42" s="86"/>
      <c r="R42" s="82" t="str">
        <f>IF(NOT(COUNTA(N42:Q42)),"",IF(1&lt;(COUNTA(N42:Q42)),"too many",IF((J42+L42=1),IF((K42+M42=I42),"OK","NOT OK"),"NOT OK")))</f>
        <v>OK</v>
      </c>
    </row>
    <row r="43" spans="1:18" s="159" customFormat="1" ht="13.25" customHeight="1" thickBot="1" x14ac:dyDescent="0.2">
      <c r="A43" s="147"/>
      <c r="B43" s="278"/>
      <c r="C43" s="277"/>
      <c r="D43" s="143"/>
      <c r="E43" s="144"/>
      <c r="F43" s="153"/>
      <c r="G43" s="154"/>
      <c r="H43" s="154">
        <v>300</v>
      </c>
      <c r="I43" s="177">
        <f>SUM(F43:H43)</f>
        <v>300</v>
      </c>
      <c r="J43" s="89">
        <f>IF(N43&gt;0,N43,IF(O43&gt;0,O43/I43,IF(P43&gt;0,ABS(P43-1), IF(Q43&gt;0, ABS((Q43/I43)-1), 0))))</f>
        <v>0.5</v>
      </c>
      <c r="K43" s="90">
        <f>IF(O43&gt;0,O43,IF(N43&gt;0,(I43*N43),IF(Q43&gt;0,(I43-Q43), IF(P43&gt;0, (ABS(P43-1)*I43), 0))))</f>
        <v>150</v>
      </c>
      <c r="L43" s="89">
        <f>IF(P43&gt;0,P43,IF(Q43&gt;0,Q43/I43,IF(N43&gt;0,ABS(N43-1), IF(O43&gt;0, ABS((O43/I43)-1), 0))))</f>
        <v>0.5</v>
      </c>
      <c r="M43" s="91">
        <f>IF(Q43&gt;0,Q43,IF(N43&gt;0,ABS(N43-1)*I43,IF(O43&gt;0,I43-O43, IF(P43&gt;0, P43*I43, 0))))</f>
        <v>150</v>
      </c>
      <c r="N43" s="83">
        <v>0.5</v>
      </c>
      <c r="O43" s="84"/>
      <c r="P43" s="85"/>
      <c r="Q43" s="86"/>
      <c r="R43" s="82" t="str">
        <f>IF(NOT(COUNTA(N43:Q43)),"",IF(1&lt;(COUNTA(N43:Q43)),"too many",IF((J43+L43=1),IF((K43+M43=I43),"OK","NOT OK"),"NOT OK")))</f>
        <v>OK</v>
      </c>
    </row>
    <row r="44" spans="1:18" s="159" customFormat="1" ht="13.25" customHeight="1" thickBot="1" x14ac:dyDescent="0.2">
      <c r="A44" s="147" t="s">
        <v>145</v>
      </c>
      <c r="B44" s="155"/>
      <c r="C44" s="175"/>
      <c r="D44" s="143"/>
      <c r="E44" s="144"/>
      <c r="F44" s="153"/>
      <c r="G44" s="154"/>
      <c r="H44" s="154"/>
      <c r="I44" s="177">
        <f>SUM(F44:H44)</f>
        <v>0</v>
      </c>
      <c r="J44" s="89">
        <f>IF(N44&gt;0,N44,IF(O44&gt;0,O44/I44,IF(P44&gt;0,ABS(P44-1), IF(Q44&gt;0, ABS((Q44/I44)-1), 0))))</f>
        <v>0</v>
      </c>
      <c r="K44" s="90">
        <f>IF(O44&gt;0,O44,IF(N44&gt;0,(I44*N44),IF(Q44&gt;0,(I44-Q44), IF(P44&gt;0, (ABS(P44-1)*I44), 0))))</f>
        <v>0</v>
      </c>
      <c r="L44" s="89">
        <f>IF(P44&gt;0,P44,IF(Q44&gt;0,Q44/I44,IF(N44&gt;0,ABS(N44-1), IF(O44&gt;0, ABS((O44/I44)-1), 0))))</f>
        <v>0</v>
      </c>
      <c r="M44" s="91">
        <f>IF(Q44&gt;0,Q44,IF(N44&gt;0,ABS(N44-1)*I44,IF(O44&gt;0,I44-O44, IF(P44&gt;0, P44*I44, 0))))</f>
        <v>0</v>
      </c>
      <c r="N44" s="83"/>
      <c r="O44" s="84"/>
      <c r="P44" s="85"/>
      <c r="Q44" s="86"/>
      <c r="R44" s="82" t="str">
        <f>IF(NOT(COUNTA(N44:Q44)),"",IF(1&lt;(COUNTA(N44:Q44)),"too many",IF((J44+L44=1),IF((K44+M44=I44),"OK","NOT OK"),"NOT OK")))</f>
        <v/>
      </c>
    </row>
    <row r="45" spans="1:18" s="159" customFormat="1" ht="13.25" customHeight="1" thickBot="1" x14ac:dyDescent="0.2">
      <c r="A45" s="130" t="s">
        <v>101</v>
      </c>
      <c r="B45" s="161"/>
      <c r="C45" s="162" t="s">
        <v>104</v>
      </c>
      <c r="D45" s="173"/>
      <c r="E45" s="174"/>
      <c r="F45" s="165">
        <f>SUM(F41:F43)</f>
        <v>500</v>
      </c>
      <c r="G45" s="186">
        <f>SUM(G41:G44)</f>
        <v>400</v>
      </c>
      <c r="H45" s="186">
        <f>SUM(H41:H43)</f>
        <v>300</v>
      </c>
      <c r="I45" s="187">
        <f>SUM(F45:H45)</f>
        <v>1200</v>
      </c>
      <c r="J45" s="93">
        <f>SUM(K45)/(M45+K45)</f>
        <v>0.5</v>
      </c>
      <c r="K45" s="116">
        <f>SUM(K41:K44)</f>
        <v>600</v>
      </c>
      <c r="L45" s="94">
        <f>SUM(M45/(M45+K45))</f>
        <v>0.5</v>
      </c>
      <c r="M45" s="117">
        <f>SUM(M41:M44)</f>
        <v>600</v>
      </c>
      <c r="N45" s="241">
        <f>SUM(M45,K45)</f>
        <v>1200</v>
      </c>
      <c r="O45" s="225" t="s">
        <v>156</v>
      </c>
      <c r="R45" s="159" t="str">
        <f>IF(N45=I45,"OK","ERROR")</f>
        <v>OK</v>
      </c>
    </row>
    <row r="46" spans="1:18" s="159" customFormat="1" ht="13.25" customHeight="1" x14ac:dyDescent="0.15">
      <c r="A46" s="147"/>
      <c r="B46" s="299"/>
      <c r="C46" s="300"/>
      <c r="D46" s="143"/>
      <c r="E46" s="144"/>
      <c r="F46" s="153"/>
      <c r="G46" s="154"/>
      <c r="H46" s="154"/>
      <c r="I46" s="158"/>
      <c r="N46" s="324" t="str">
        <f>Reference!$B$1</f>
        <v>A</v>
      </c>
      <c r="O46" s="324"/>
      <c r="P46" s="324" t="str">
        <f>Reference!$B$2</f>
        <v>B</v>
      </c>
      <c r="Q46" s="324"/>
    </row>
    <row r="47" spans="1:18" s="159" customFormat="1" ht="13.25" customHeight="1" thickBot="1" x14ac:dyDescent="0.2">
      <c r="A47" s="135">
        <v>2.5</v>
      </c>
      <c r="B47" s="274" t="s">
        <v>28</v>
      </c>
      <c r="C47" s="275"/>
      <c r="D47" s="138"/>
      <c r="E47" s="139"/>
      <c r="F47" s="145"/>
      <c r="G47" s="146"/>
      <c r="H47" s="146"/>
      <c r="I47" s="177">
        <f>SUM(F47:H47)</f>
        <v>0</v>
      </c>
      <c r="N47" s="239" t="s">
        <v>154</v>
      </c>
      <c r="O47" s="240" t="s">
        <v>155</v>
      </c>
      <c r="P47" s="240" t="s">
        <v>154</v>
      </c>
      <c r="Q47" s="240" t="s">
        <v>155</v>
      </c>
      <c r="R47" s="82"/>
    </row>
    <row r="48" spans="1:18" s="159" customFormat="1" ht="13.25" customHeight="1" thickBot="1" x14ac:dyDescent="0.2">
      <c r="A48" s="147" t="s">
        <v>18</v>
      </c>
      <c r="B48" s="276"/>
      <c r="C48" s="277"/>
      <c r="D48" s="143"/>
      <c r="E48" s="144"/>
      <c r="F48" s="153">
        <v>10</v>
      </c>
      <c r="G48" s="154"/>
      <c r="H48" s="154"/>
      <c r="I48" s="177">
        <f>SUM(F48:H48)</f>
        <v>10</v>
      </c>
      <c r="J48" s="89">
        <f>IF(N48&gt;0,N48,IF(O48&gt;0,O48/I48,IF(P48&gt;0,ABS(P48-1), IF(Q48&gt;0, ABS((Q48/I48)-1), 0))))</f>
        <v>0.2</v>
      </c>
      <c r="K48" s="90">
        <f>IF(O48&gt;0,O48,IF(N48&gt;0,(I48*N48),IF(Q48&gt;0,(I48-Q48), IF(P48&gt;0, (ABS(P48-1)*I48), 0))))</f>
        <v>2</v>
      </c>
      <c r="L48" s="89">
        <f>IF(P48&gt;0,P48,IF(Q48&gt;0,Q48/I48,IF(N48&gt;0,ABS(N48-1), IF(O48&gt;0, ABS((O48/I48)-1), 0))))</f>
        <v>0.8</v>
      </c>
      <c r="M48" s="91">
        <f>IF(Q48&gt;0,Q48,IF(N48&gt;0,ABS(N48-1)*I48,IF(O48&gt;0,I48-O48, IF(P48&gt;0, P48*I48, 0))))</f>
        <v>8</v>
      </c>
      <c r="N48" s="83">
        <v>0.2</v>
      </c>
      <c r="O48" s="84"/>
      <c r="P48" s="85"/>
      <c r="Q48" s="86"/>
      <c r="R48" s="82" t="str">
        <f>IF(NOT(COUNTA(N48:Q48)),"",IF(1&lt;(COUNTA(N48:Q48)),"too many",IF((J48+L48=1),IF((K48+M48=I48),"OK","NOT OK"),"NOT OK")))</f>
        <v>OK</v>
      </c>
    </row>
    <row r="49" spans="1:18" ht="13.25" customHeight="1" thickBot="1" x14ac:dyDescent="0.2">
      <c r="A49" s="147" t="s">
        <v>130</v>
      </c>
      <c r="B49" s="276"/>
      <c r="C49" s="277"/>
      <c r="D49" s="143"/>
      <c r="E49" s="144"/>
      <c r="F49" s="153"/>
      <c r="G49" s="154">
        <v>20</v>
      </c>
      <c r="H49" s="154"/>
      <c r="I49" s="177">
        <f>SUM(F49:H49)</f>
        <v>20</v>
      </c>
      <c r="J49" s="89">
        <f>IF(N49&gt;0,N49,IF(O49&gt;0,O49/I49,IF(P49&gt;0,ABS(P49-1), IF(Q49&gt;0, ABS((Q49/I49)-1), 0))))</f>
        <v>0.6</v>
      </c>
      <c r="K49" s="90">
        <f>IF(O49&gt;0,O49,IF(N49&gt;0,(I49*N49),IF(Q49&gt;0,(I49-Q49), IF(P49&gt;0, (ABS(P49-1)*I49), 0))))</f>
        <v>12</v>
      </c>
      <c r="L49" s="89">
        <f>IF(P49&gt;0,P49,IF(Q49&gt;0,Q49/I49,IF(N49&gt;0,ABS(N49-1), IF(O49&gt;0, ABS((O49/I49)-1), 0))))</f>
        <v>0.4</v>
      </c>
      <c r="M49" s="91">
        <f>IF(Q49&gt;0,Q49,IF(N49&gt;0,ABS(N49-1)*I49,IF(O49&gt;0,I49-O49, IF(P49&gt;0, P49*I49, 0))))</f>
        <v>8</v>
      </c>
      <c r="N49" s="83">
        <v>0.6</v>
      </c>
      <c r="O49" s="84"/>
      <c r="P49" s="85"/>
      <c r="Q49" s="86"/>
      <c r="R49" s="82" t="str">
        <f>IF(NOT(COUNTA(N49:Q49)),"",IF(1&lt;(COUNTA(N49:Q49)),"too many",IF((J49+L49=1),IF((K49+M49=I49),"OK","NOT OK"),"NOT OK")))</f>
        <v>OK</v>
      </c>
    </row>
    <row r="50" spans="1:18" s="159" customFormat="1" ht="13.25" customHeight="1" thickBot="1" x14ac:dyDescent="0.2">
      <c r="A50" s="147" t="s">
        <v>131</v>
      </c>
      <c r="B50" s="272"/>
      <c r="C50" s="273"/>
      <c r="D50" s="143"/>
      <c r="E50" s="144"/>
      <c r="F50" s="153"/>
      <c r="G50" s="154"/>
      <c r="H50" s="154">
        <v>30</v>
      </c>
      <c r="I50" s="177">
        <f>SUM(F50:H50)</f>
        <v>30</v>
      </c>
      <c r="J50" s="89">
        <f>IF(N50&gt;0,N50,IF(O50&gt;0,O50/I50,IF(P50&gt;0,ABS(P50-1), IF(Q50&gt;0, ABS((Q50/I50)-1), 0))))</f>
        <v>0.4</v>
      </c>
      <c r="K50" s="90">
        <f>IF(O50&gt;0,O50,IF(N50&gt;0,(I50*N50),IF(Q50&gt;0,(I50-Q50), IF(P50&gt;0, (ABS(P50-1)*I50), 0))))</f>
        <v>12</v>
      </c>
      <c r="L50" s="89">
        <f>IF(P50&gt;0,P50,IF(Q50&gt;0,Q50/I50,IF(N50&gt;0,ABS(N50-1), IF(O50&gt;0, ABS((O50/I50)-1), 0))))</f>
        <v>0.6</v>
      </c>
      <c r="M50" s="91">
        <f>IF(Q50&gt;0,Q50,IF(N50&gt;0,ABS(N50-1)*I50,IF(O50&gt;0,I50-O50, IF(P50&gt;0, P50*I50, 0))))</f>
        <v>18</v>
      </c>
      <c r="N50" s="83">
        <v>0.4</v>
      </c>
      <c r="O50" s="84"/>
      <c r="P50" s="85"/>
      <c r="Q50" s="86"/>
      <c r="R50" s="82" t="str">
        <f>IF(NOT(COUNTA(N50:Q50)),"",IF(1&lt;(COUNTA(N50:Q50)),"too many",IF((J50+L50=1),IF((K50+M50=I50),"OK","NOT OK"),"NOT OK")))</f>
        <v>OK</v>
      </c>
    </row>
    <row r="51" spans="1:18" s="159" customFormat="1" ht="13.25" customHeight="1" thickBot="1" x14ac:dyDescent="0.2">
      <c r="A51" s="130" t="s">
        <v>100</v>
      </c>
      <c r="B51" s="161"/>
      <c r="C51" s="162" t="s">
        <v>104</v>
      </c>
      <c r="D51" s="173"/>
      <c r="E51" s="174"/>
      <c r="F51" s="165">
        <f>SUM(F48:F50)</f>
        <v>10</v>
      </c>
      <c r="G51" s="186">
        <f>SUM(G48:G50)</f>
        <v>20</v>
      </c>
      <c r="H51" s="186">
        <f>SUM(H48:H50)</f>
        <v>30</v>
      </c>
      <c r="I51" s="187">
        <f>SUM(F51:H51)</f>
        <v>60</v>
      </c>
      <c r="J51" s="93">
        <f>SUM(K51)/(M51+K51)</f>
        <v>0.43333333333333335</v>
      </c>
      <c r="K51" s="116">
        <f>SUM(K47:K50)</f>
        <v>26</v>
      </c>
      <c r="L51" s="94">
        <f>SUM(M51/(M51+K51))</f>
        <v>0.56666666666666665</v>
      </c>
      <c r="M51" s="117">
        <f>SUM(M47:M50)</f>
        <v>34</v>
      </c>
      <c r="N51" s="241">
        <f>SUM(M51,K51)</f>
        <v>60</v>
      </c>
      <c r="O51" s="225" t="s">
        <v>156</v>
      </c>
      <c r="R51" s="159" t="str">
        <f>IF(N51=I51,"OK","ERROR")</f>
        <v>OK</v>
      </c>
    </row>
    <row r="52" spans="1:18" s="159" customFormat="1" ht="13.25" customHeight="1" x14ac:dyDescent="0.15">
      <c r="A52" s="188"/>
      <c r="B52" s="286"/>
      <c r="C52" s="287"/>
      <c r="D52" s="189"/>
      <c r="E52" s="190"/>
      <c r="F52" s="191"/>
      <c r="G52" s="192"/>
      <c r="H52" s="192"/>
      <c r="I52" s="193"/>
      <c r="N52" s="324" t="str">
        <f>Reference!$B$1</f>
        <v>A</v>
      </c>
      <c r="O52" s="324"/>
      <c r="P52" s="324" t="str">
        <f>Reference!$B$2</f>
        <v>B</v>
      </c>
      <c r="Q52" s="324"/>
      <c r="R52" s="82"/>
    </row>
    <row r="53" spans="1:18" s="159" customFormat="1" ht="13.25" customHeight="1" thickBot="1" x14ac:dyDescent="0.2">
      <c r="A53" s="135">
        <v>2.6</v>
      </c>
      <c r="B53" s="281" t="s">
        <v>117</v>
      </c>
      <c r="C53" s="282"/>
      <c r="D53" s="194"/>
      <c r="E53" s="195"/>
      <c r="F53" s="145"/>
      <c r="G53" s="146"/>
      <c r="H53" s="146"/>
      <c r="I53" s="120"/>
      <c r="N53" s="239" t="s">
        <v>154</v>
      </c>
      <c r="O53" s="240" t="s">
        <v>155</v>
      </c>
      <c r="P53" s="240" t="s">
        <v>154</v>
      </c>
      <c r="Q53" s="240" t="s">
        <v>155</v>
      </c>
      <c r="R53" s="82"/>
    </row>
    <row r="54" spans="1:18" s="159" customFormat="1" ht="13.25" customHeight="1" thickBot="1" x14ac:dyDescent="0.2">
      <c r="A54" s="147"/>
      <c r="B54" s="290"/>
      <c r="C54" s="291"/>
      <c r="D54" s="122"/>
      <c r="E54" s="179"/>
      <c r="F54" s="145">
        <v>500</v>
      </c>
      <c r="G54" s="146"/>
      <c r="H54" s="146"/>
      <c r="I54" s="177">
        <f>SUM(F54:H54)</f>
        <v>500</v>
      </c>
      <c r="J54" s="89">
        <f>IF(N54&gt;0,N54,IF(O54&gt;0,O54/I54,IF(P54&gt;0,ABS(P54-1), IF(Q54&gt;0, ABS((Q54/I54)-1), 0))))</f>
        <v>0.54</v>
      </c>
      <c r="K54" s="90">
        <f>IF(O54&gt;0,O54,IF(N54&gt;0,(I54*N54),IF(Q54&gt;0,(I54-Q54), IF(P54&gt;0, (ABS(P54-1)*I54), 0))))</f>
        <v>270</v>
      </c>
      <c r="L54" s="89">
        <f>IF(P54&gt;0,P54,IF(Q54&gt;0,Q54/I54,IF(N54&gt;0,ABS(N54-1), IF(O54&gt;0, ABS((O54/I54)-1), 0))))</f>
        <v>0.45999999999999996</v>
      </c>
      <c r="M54" s="91">
        <f>IF(Q54&gt;0,Q54,IF(N54&gt;0,ABS(N54-1)*I54,IF(O54&gt;0,I54-O54, IF(P54&gt;0, P54*I54, 0))))</f>
        <v>229.99999999999997</v>
      </c>
      <c r="N54" s="83">
        <v>0.54</v>
      </c>
      <c r="O54" s="84"/>
      <c r="P54" s="85"/>
      <c r="Q54" s="86"/>
      <c r="R54" s="82" t="str">
        <f>IF(NOT(COUNTA(N54:Q54)),"",IF(1&lt;(COUNTA(N54:Q54)),"too many",IF((J54+L54=1),IF((K54+M54=I54),"OK","NOT OK"),"NOT OK")))</f>
        <v>OK</v>
      </c>
    </row>
    <row r="55" spans="1:18" ht="13.25" customHeight="1" thickBot="1" x14ac:dyDescent="0.2">
      <c r="A55" s="147"/>
      <c r="B55" s="290"/>
      <c r="C55" s="291"/>
      <c r="D55" s="122"/>
      <c r="E55" s="179"/>
      <c r="F55" s="145"/>
      <c r="G55" s="146">
        <v>600</v>
      </c>
      <c r="H55" s="146"/>
      <c r="I55" s="242">
        <f>SUM(F55:H55)</f>
        <v>600</v>
      </c>
      <c r="J55" s="89">
        <f>IF(N55&gt;0,N55,IF(O55&gt;0,O55/I55,IF(P55&gt;0,ABS(P55-1), IF(Q55&gt;0, ABS((Q55/I55)-1), 0))))</f>
        <v>0.53</v>
      </c>
      <c r="K55" s="90">
        <f>IF(O55&gt;0,O55,IF(N55&gt;0,(I55*N55),IF(Q55&gt;0,(I55-Q55), IF(P55&gt;0, (ABS(P55-1)*I55), 0))))</f>
        <v>318</v>
      </c>
      <c r="L55" s="89">
        <f>IF(P55&gt;0,P55,IF(Q55&gt;0,Q55/I55,IF(N55&gt;0,ABS(N55-1), IF(O55&gt;0, ABS((O55/I55)-1), 0))))</f>
        <v>0.47</v>
      </c>
      <c r="M55" s="91">
        <f>IF(Q55&gt;0,Q55,IF(N55&gt;0,ABS(N55-1)*I55,IF(O55&gt;0,I55-O55, IF(P55&gt;0, P55*I55, 0))))</f>
        <v>282</v>
      </c>
      <c r="N55" s="83">
        <v>0.53</v>
      </c>
      <c r="O55" s="84"/>
      <c r="P55" s="85"/>
      <c r="Q55" s="86"/>
      <c r="R55" s="82" t="str">
        <f>IF(NOT(COUNTA(N55:Q55)),"",IF(1&lt;(COUNTA(N55:Q55)),"too many",IF((J55+L55=1),IF((K55+M55=I55),"OK","NOT OK"),"NOT OK")))</f>
        <v>OK</v>
      </c>
    </row>
    <row r="56" spans="1:18" ht="13.25" customHeight="1" thickBot="1" x14ac:dyDescent="0.2">
      <c r="A56" s="197"/>
      <c r="B56" s="288"/>
      <c r="C56" s="289"/>
      <c r="D56" s="198"/>
      <c r="E56" s="199"/>
      <c r="F56" s="200"/>
      <c r="G56" s="201"/>
      <c r="H56" s="201">
        <v>700</v>
      </c>
      <c r="I56" s="177">
        <f>SUM(F56:H56)</f>
        <v>700</v>
      </c>
      <c r="J56" s="89">
        <f>IF(N56&gt;0,N56,IF(O56&gt;0,O56/I56,IF(P56&gt;0,ABS(P56-1), IF(Q56&gt;0, ABS((Q56/I56)-1), 0))))</f>
        <v>0.25</v>
      </c>
      <c r="K56" s="90">
        <f>IF(O56&gt;0,O56,IF(N56&gt;0,(I56*N56),IF(Q56&gt;0,(I56-Q56), IF(P56&gt;0, (ABS(P56-1)*I56), 0))))</f>
        <v>175</v>
      </c>
      <c r="L56" s="89">
        <f>IF(P56&gt;0,P56,IF(Q56&gt;0,Q56/I56,IF(N56&gt;0,ABS(N56-1), IF(O56&gt;0, ABS((O56/I56)-1), 0))))</f>
        <v>0.75</v>
      </c>
      <c r="M56" s="91">
        <f>IF(Q56&gt;0,Q56,IF(N56&gt;0,ABS(N56-1)*I56,IF(O56&gt;0,I56-O56, IF(P56&gt;0, P56*I56, 0))))</f>
        <v>525</v>
      </c>
      <c r="N56" s="83">
        <v>0.25</v>
      </c>
      <c r="O56" s="84"/>
      <c r="P56" s="85"/>
      <c r="Q56" s="86"/>
      <c r="R56" s="82" t="str">
        <f>IF(NOT(COUNTA(N56:Q56)),"",IF(1&lt;(COUNTA(N56:Q56)),"too many",IF((J56+L56=1),IF((K56+M56=I56),"OK","NOT OK"),"NOT OK")))</f>
        <v>OK</v>
      </c>
    </row>
    <row r="57" spans="1:18" ht="13.25" customHeight="1" thickBot="1" x14ac:dyDescent="0.2">
      <c r="A57" s="202" t="s">
        <v>99</v>
      </c>
      <c r="B57" s="184"/>
      <c r="C57" s="185" t="s">
        <v>104</v>
      </c>
      <c r="D57" s="203"/>
      <c r="E57" s="204"/>
      <c r="F57" s="205">
        <f>SUM(F54:F56)</f>
        <v>500</v>
      </c>
      <c r="G57" s="206">
        <f>SUM(G54:G56)</f>
        <v>600</v>
      </c>
      <c r="H57" s="206">
        <f>SUM(H54:H56)</f>
        <v>700</v>
      </c>
      <c r="I57" s="166">
        <f>SUM(F57:H57)</f>
        <v>1800</v>
      </c>
      <c r="J57" s="95">
        <f>SUM(K57)/(M57+K57)</f>
        <v>0.42388888888888887</v>
      </c>
      <c r="K57" s="116">
        <f>SUM(K54:K56)</f>
        <v>763</v>
      </c>
      <c r="L57" s="94">
        <f>SUM(M57/(M57+K57))</f>
        <v>0.57611111111111113</v>
      </c>
      <c r="M57" s="117">
        <f>SUM(M54:M56)</f>
        <v>1037</v>
      </c>
      <c r="N57" s="241">
        <f>SUM(M57,K57)</f>
        <v>1800</v>
      </c>
      <c r="O57" s="225" t="s">
        <v>156</v>
      </c>
      <c r="P57" s="159"/>
      <c r="Q57" s="159"/>
      <c r="R57" s="159" t="str">
        <f>IF(N57=I57,"OK","ERROR")</f>
        <v>OK</v>
      </c>
    </row>
    <row r="58" spans="1:18" ht="13.25" customHeight="1" x14ac:dyDescent="0.15">
      <c r="A58" s="147"/>
      <c r="B58" s="283"/>
      <c r="C58" s="284"/>
      <c r="D58" s="194"/>
      <c r="E58" s="195"/>
      <c r="F58" s="145"/>
      <c r="G58" s="146"/>
      <c r="H58" s="146"/>
      <c r="I58" s="120"/>
      <c r="N58" s="324" t="str">
        <f>Reference!$B$1</f>
        <v>A</v>
      </c>
      <c r="O58" s="324"/>
      <c r="P58" s="324" t="str">
        <f>Reference!$B$2</f>
        <v>B</v>
      </c>
      <c r="Q58" s="324"/>
    </row>
    <row r="59" spans="1:18" ht="13.25" customHeight="1" thickBot="1" x14ac:dyDescent="0.2">
      <c r="A59" s="135">
        <v>2.7</v>
      </c>
      <c r="B59" s="274" t="s">
        <v>30</v>
      </c>
      <c r="C59" s="275"/>
      <c r="D59" s="138"/>
      <c r="E59" s="144"/>
      <c r="F59" s="145"/>
      <c r="G59" s="146"/>
      <c r="H59" s="146"/>
      <c r="I59" s="120"/>
      <c r="N59" s="239" t="s">
        <v>154</v>
      </c>
      <c r="O59" s="240" t="s">
        <v>155</v>
      </c>
      <c r="P59" s="240" t="s">
        <v>154</v>
      </c>
      <c r="Q59" s="240" t="s">
        <v>155</v>
      </c>
    </row>
    <row r="60" spans="1:18" ht="13.25" customHeight="1" thickBot="1" x14ac:dyDescent="0.2">
      <c r="A60" s="147" t="s">
        <v>19</v>
      </c>
      <c r="B60" s="276"/>
      <c r="C60" s="277"/>
      <c r="D60" s="143"/>
      <c r="E60" s="144"/>
      <c r="F60" s="153">
        <v>10000</v>
      </c>
      <c r="G60" s="154"/>
      <c r="H60" s="154"/>
      <c r="I60" s="177">
        <f>SUM(F60:H60)</f>
        <v>10000</v>
      </c>
      <c r="J60" s="89">
        <f>IF(N60&gt;0,N60,IF(O60&gt;0,O60/I60,IF(P60&gt;0,ABS(P60-1), IF(Q60&gt;0, ABS((Q60/I60)-1), 0))))</f>
        <v>0.89</v>
      </c>
      <c r="K60" s="90">
        <f>IF(O60&gt;0,O60,IF(N60&gt;0,(I60*N60),IF(Q60&gt;0,(I60-Q60), IF(P60&gt;0, (ABS(P60-1)*I60), 0))))</f>
        <v>8900</v>
      </c>
      <c r="L60" s="89">
        <f>IF(P60&gt;0,P60,IF(Q60&gt;0,Q60/I60,IF(N60&gt;0,ABS(N60-1), IF(O60&gt;0, ABS((O60/I60)-1), 0))))</f>
        <v>0.11</v>
      </c>
      <c r="M60" s="91">
        <f>IF(Q60&gt;0,Q60,IF(N60&gt;0,ABS(N60-1)*I60,IF(O60&gt;0,I60-O60, IF(P60&gt;0, P60*I60, 0))))</f>
        <v>1100</v>
      </c>
      <c r="N60" s="83"/>
      <c r="O60" s="84"/>
      <c r="P60" s="85">
        <v>0.11</v>
      </c>
      <c r="Q60" s="86"/>
      <c r="R60" s="82" t="str">
        <f>IF(NOT(COUNTA(N60:Q60)),"",IF(1&lt;(COUNTA(N60:Q60)),"too many",IF((J60+L60=1),IF((K60+M60=I60),"OK","NOT OK"),"NOT OK")))</f>
        <v>OK</v>
      </c>
    </row>
    <row r="61" spans="1:18" ht="13.25" customHeight="1" thickBot="1" x14ac:dyDescent="0.2">
      <c r="A61" s="147" t="s">
        <v>128</v>
      </c>
      <c r="B61" s="276"/>
      <c r="C61" s="277"/>
      <c r="D61" s="143"/>
      <c r="E61" s="144"/>
      <c r="F61" s="153"/>
      <c r="G61" s="154">
        <v>10000</v>
      </c>
      <c r="H61" s="154"/>
      <c r="I61" s="177">
        <f>SUM(F61:H61)</f>
        <v>10000</v>
      </c>
      <c r="J61" s="89">
        <f>IF(N61&gt;0,N61,IF(O61&gt;0,O61/I61,IF(P61&gt;0,ABS(P61-1), IF(Q61&gt;0, ABS((Q61/I61)-1), 0))))</f>
        <v>0.3</v>
      </c>
      <c r="K61" s="90">
        <f>IF(O61&gt;0,O61,IF(N61&gt;0,(I61*N61),IF(Q61&gt;0,(I61-Q61), IF(P61&gt;0, (ABS(P61-1)*I61), 0))))</f>
        <v>3000</v>
      </c>
      <c r="L61" s="89">
        <f>IF(P61&gt;0,P61,IF(Q61&gt;0,Q61/I61,IF(N61&gt;0,ABS(N61-1), IF(O61&gt;0, ABS((O61/I61)-1), 0))))</f>
        <v>0.7</v>
      </c>
      <c r="M61" s="91">
        <f>IF(Q61&gt;0,Q61,IF(N61&gt;0,ABS(N61-1)*I61,IF(O61&gt;0,I61-O61, IF(P61&gt;0, P61*I61, 0))))</f>
        <v>7000</v>
      </c>
      <c r="N61" s="83"/>
      <c r="O61" s="84">
        <v>3000</v>
      </c>
      <c r="P61" s="85"/>
      <c r="Q61" s="86"/>
      <c r="R61" s="82" t="str">
        <f>IF(NOT(COUNTA(N61:Q61)),"",IF(1&lt;(COUNTA(N61:Q61)),"too many",IF((J61+L61=1),IF((K61+M61=I61),"OK","NOT OK"),"NOT OK")))</f>
        <v>OK</v>
      </c>
    </row>
    <row r="62" spans="1:18" s="159" customFormat="1" ht="13.25" customHeight="1" thickBot="1" x14ac:dyDescent="0.2">
      <c r="A62" s="147" t="s">
        <v>129</v>
      </c>
      <c r="B62" s="272"/>
      <c r="C62" s="273"/>
      <c r="D62" s="143"/>
      <c r="E62" s="144"/>
      <c r="F62" s="153"/>
      <c r="G62" s="154"/>
      <c r="H62" s="154">
        <v>1000</v>
      </c>
      <c r="I62" s="177">
        <f>SUM(F62:H62)</f>
        <v>1000</v>
      </c>
      <c r="J62" s="89">
        <f>IF(N62&gt;0,N62,IF(O62&gt;0,O62/I62,IF(P62&gt;0,ABS(P62-1), IF(Q62&gt;0, ABS((Q62/I62)-1), 0))))</f>
        <v>0.5</v>
      </c>
      <c r="K62" s="90">
        <f>IF(O62&gt;0,O62,IF(N62&gt;0,(I62*N62),IF(Q62&gt;0,(I62-Q62), IF(P62&gt;0, (ABS(P62-1)*I62), 0))))</f>
        <v>500</v>
      </c>
      <c r="L62" s="89">
        <f>IF(P62&gt;0,P62,IF(Q62&gt;0,Q62/I62,IF(N62&gt;0,ABS(N62-1), IF(O62&gt;0, ABS((O62/I62)-1), 0))))</f>
        <v>0.5</v>
      </c>
      <c r="M62" s="91">
        <f>IF(Q62&gt;0,Q62,IF(N62&gt;0,ABS(N62-1)*I62,IF(O62&gt;0,I62-O62, IF(P62&gt;0, P62*I62, 0))))</f>
        <v>500</v>
      </c>
      <c r="N62" s="83"/>
      <c r="O62" s="84"/>
      <c r="P62" s="85"/>
      <c r="Q62" s="86">
        <v>500</v>
      </c>
      <c r="R62" s="82" t="str">
        <f>IF(NOT(COUNTA(N62:Q62)),"",IF(1&lt;(COUNTA(N62:Q62)),"too many",IF((J62+L62=1),IF((K62+M62=I62),"OK","NOT OK"),"NOT OK")))</f>
        <v>OK</v>
      </c>
    </row>
    <row r="63" spans="1:18" s="159" customFormat="1" ht="13.25" customHeight="1" thickBot="1" x14ac:dyDescent="0.2">
      <c r="A63" s="130" t="s">
        <v>98</v>
      </c>
      <c r="B63" s="161"/>
      <c r="C63" s="162" t="s">
        <v>104</v>
      </c>
      <c r="D63" s="173"/>
      <c r="E63" s="174"/>
      <c r="F63" s="165">
        <f>SUM(F60:F62)</f>
        <v>10000</v>
      </c>
      <c r="G63" s="186">
        <f>SUM(G60:G62)</f>
        <v>10000</v>
      </c>
      <c r="H63" s="186">
        <f>SUM(H60:H62)</f>
        <v>1000</v>
      </c>
      <c r="I63" s="187">
        <f>SUM(F63:H63)</f>
        <v>21000</v>
      </c>
      <c r="J63" s="93">
        <f>SUM(K63)/(M63+K63)</f>
        <v>0.59047619047619049</v>
      </c>
      <c r="K63" s="116">
        <f>SUM(K60:K62)</f>
        <v>12400</v>
      </c>
      <c r="L63" s="94">
        <f>SUM(M63/(M63+K63))</f>
        <v>0.40952380952380951</v>
      </c>
      <c r="M63" s="117">
        <f>SUM(M60:M62)</f>
        <v>8600</v>
      </c>
      <c r="N63" s="241">
        <f>SUM(M63,K63)</f>
        <v>21000</v>
      </c>
      <c r="O63" s="225" t="s">
        <v>156</v>
      </c>
      <c r="R63" s="159" t="str">
        <f>IF(N63=I63,"OK","ERROR")</f>
        <v>OK</v>
      </c>
    </row>
    <row r="64" spans="1:18" s="159" customFormat="1" ht="13.25" customHeight="1" x14ac:dyDescent="0.15">
      <c r="A64" s="147"/>
      <c r="B64" s="292"/>
      <c r="C64" s="293"/>
      <c r="D64" s="143"/>
      <c r="E64" s="144"/>
      <c r="F64" s="153"/>
      <c r="G64" s="154"/>
      <c r="H64" s="154"/>
      <c r="I64" s="158"/>
      <c r="N64" s="324" t="str">
        <f>Reference!$B$1</f>
        <v>A</v>
      </c>
      <c r="O64" s="324"/>
      <c r="P64" s="324" t="str">
        <f>Reference!$B$2</f>
        <v>B</v>
      </c>
      <c r="Q64" s="324"/>
    </row>
    <row r="65" spans="1:18" s="159" customFormat="1" ht="13.25" customHeight="1" thickBot="1" x14ac:dyDescent="0.2">
      <c r="A65" s="135">
        <v>2.8</v>
      </c>
      <c r="B65" s="274" t="s">
        <v>31</v>
      </c>
      <c r="C65" s="275"/>
      <c r="D65" s="138"/>
      <c r="E65" s="144"/>
      <c r="F65" s="145"/>
      <c r="G65" s="146"/>
      <c r="H65" s="146"/>
      <c r="I65" s="120"/>
      <c r="N65" s="239" t="s">
        <v>154</v>
      </c>
      <c r="O65" s="240" t="s">
        <v>155</v>
      </c>
      <c r="P65" s="240" t="s">
        <v>154</v>
      </c>
      <c r="Q65" s="240" t="s">
        <v>155</v>
      </c>
    </row>
    <row r="66" spans="1:18" s="159" customFormat="1" ht="13.25" customHeight="1" thickBot="1" x14ac:dyDescent="0.2">
      <c r="A66" s="147" t="s">
        <v>20</v>
      </c>
      <c r="B66" s="278"/>
      <c r="C66" s="277"/>
      <c r="D66" s="143"/>
      <c r="E66" s="144"/>
      <c r="F66" s="153">
        <v>40</v>
      </c>
      <c r="G66" s="154"/>
      <c r="H66" s="154"/>
      <c r="I66" s="177">
        <f>SUM(F66:H66)</f>
        <v>40</v>
      </c>
      <c r="J66" s="89">
        <f>IF(N66&gt;0,N66,IF(O66&gt;0,O66/I66,IF(P66&gt;0,ABS(P66-1), IF(Q66&gt;0, ABS((Q66/I66)-1), 0))))</f>
        <v>0.1</v>
      </c>
      <c r="K66" s="90">
        <f>IF(O66&gt;0,O66,IF(N66&gt;0,(I66*N66),IF(Q66&gt;0,(I66-Q66), IF(P66&gt;0, (ABS(P66-1)*I66), 0))))</f>
        <v>4</v>
      </c>
      <c r="L66" s="89">
        <f>IF(P66&gt;0,P66,IF(Q66&gt;0,Q66/I66,IF(N66&gt;0,ABS(N66-1), IF(O66&gt;0, ABS((O66/I66)-1), 0))))</f>
        <v>0.9</v>
      </c>
      <c r="M66" s="91">
        <f>IF(Q66&gt;0,Q66,IF(N66&gt;0,ABS(N66-1)*I66,IF(O66&gt;0,I66-O66, IF(P66&gt;0, P66*I66, 0))))</f>
        <v>36</v>
      </c>
      <c r="N66" s="83">
        <v>0.1</v>
      </c>
      <c r="O66" s="84"/>
      <c r="P66" s="85"/>
      <c r="Q66" s="86"/>
      <c r="R66" s="82" t="str">
        <f>IF(NOT(COUNTA(N66:Q66)),"",IF(1&lt;(COUNTA(N66:Q66)),"too many",IF((J66+L66=1),IF((K66+M66=I66),"OK","NOT OK"),"NOT OK")))</f>
        <v>OK</v>
      </c>
    </row>
    <row r="67" spans="1:18" ht="13.25" customHeight="1" thickBot="1" x14ac:dyDescent="0.2">
      <c r="A67" s="147" t="s">
        <v>69</v>
      </c>
      <c r="B67" s="278"/>
      <c r="C67" s="277"/>
      <c r="D67" s="143"/>
      <c r="E67" s="144"/>
      <c r="F67" s="153"/>
      <c r="G67" s="154">
        <v>40</v>
      </c>
      <c r="H67" s="154"/>
      <c r="I67" s="177">
        <f>SUM(F67:H67)</f>
        <v>40</v>
      </c>
      <c r="J67" s="89">
        <f>IF(N67&gt;0,N67,IF(O67&gt;0,O67/I67,IF(P67&gt;0,ABS(P67-1), IF(Q67&gt;0, ABS((Q67/I67)-1), 0))))</f>
        <v>0.1</v>
      </c>
      <c r="K67" s="90">
        <f>IF(O67&gt;0,O67,IF(N67&gt;0,(I67*N67),IF(Q67&gt;0,(I67-Q67), IF(P67&gt;0, (ABS(P67-1)*I67), 0))))</f>
        <v>4</v>
      </c>
      <c r="L67" s="89">
        <f>IF(P67&gt;0,P67,IF(Q67&gt;0,Q67/I67,IF(N67&gt;0,ABS(N67-1), IF(O67&gt;0, ABS((O67/I67)-1), 0))))</f>
        <v>0.9</v>
      </c>
      <c r="M67" s="91">
        <f>IF(Q67&gt;0,Q67,IF(N67&gt;0,ABS(N67-1)*I67,IF(O67&gt;0,I67-O67, IF(P67&gt;0, P67*I67, 0))))</f>
        <v>36</v>
      </c>
      <c r="N67" s="83">
        <v>0.1</v>
      </c>
      <c r="O67" s="84"/>
      <c r="P67" s="85"/>
      <c r="Q67" s="86"/>
      <c r="R67" s="82" t="str">
        <f>IF(NOT(COUNTA(N67:Q67)),"",IF(1&lt;(COUNTA(N67:Q67)),"too many",IF((J67+L67=1),IF((K67+M67=I67),"OK","NOT OK"),"NOT OK")))</f>
        <v>OK</v>
      </c>
    </row>
    <row r="68" spans="1:18" s="159" customFormat="1" ht="13.25" customHeight="1" thickBot="1" x14ac:dyDescent="0.2">
      <c r="A68" s="147" t="s">
        <v>70</v>
      </c>
      <c r="B68" s="276"/>
      <c r="C68" s="277"/>
      <c r="D68" s="143"/>
      <c r="E68" s="144"/>
      <c r="F68" s="153"/>
      <c r="G68" s="154"/>
      <c r="H68" s="154">
        <v>100</v>
      </c>
      <c r="I68" s="177">
        <f>SUM(F68:H68)</f>
        <v>100</v>
      </c>
      <c r="J68" s="89">
        <f>IF(N68&gt;0,N68,IF(O68&gt;0,O68/I68,IF(P68&gt;0,ABS(P68-1), IF(Q68&gt;0, ABS((Q68/I68)-1), 0))))</f>
        <v>0.1</v>
      </c>
      <c r="K68" s="90">
        <f>IF(O68&gt;0,O68,IF(N68&gt;0,(I68*N68),IF(Q68&gt;0,(I68-Q68), IF(P68&gt;0, (ABS(P68-1)*I68), 0))))</f>
        <v>10</v>
      </c>
      <c r="L68" s="89">
        <f>IF(P68&gt;0,P68,IF(Q68&gt;0,Q68/I68,IF(N68&gt;0,ABS(N68-1), IF(O68&gt;0, ABS((O68/I68)-1), 0))))</f>
        <v>0.9</v>
      </c>
      <c r="M68" s="91">
        <f>IF(Q68&gt;0,Q68,IF(N68&gt;0,ABS(N68-1)*I68,IF(O68&gt;0,I68-O68, IF(P68&gt;0, P68*I68, 0))))</f>
        <v>90</v>
      </c>
      <c r="N68" s="83">
        <v>0.1</v>
      </c>
      <c r="O68" s="84"/>
      <c r="P68" s="85"/>
      <c r="Q68" s="86"/>
      <c r="R68" s="82" t="str">
        <f>IF(NOT(COUNTA(N68:Q68)),"",IF(1&lt;(COUNTA(N68:Q68)),"too many",IF((J68+L68=1),IF((K68+M68=I68),"OK","NOT OK"),"NOT OK")))</f>
        <v>OK</v>
      </c>
    </row>
    <row r="69" spans="1:18" s="159" customFormat="1" ht="13.25" customHeight="1" thickBot="1" x14ac:dyDescent="0.2">
      <c r="A69" s="147" t="s">
        <v>124</v>
      </c>
      <c r="B69" s="272"/>
      <c r="C69" s="273"/>
      <c r="D69" s="143"/>
      <c r="E69" s="144"/>
      <c r="F69" s="150"/>
      <c r="G69" s="154"/>
      <c r="H69" s="154"/>
      <c r="I69" s="177">
        <f>SUM(F69:H69)</f>
        <v>0</v>
      </c>
      <c r="J69" s="89">
        <f>IF(N69&gt;0,N69,IF(O69&gt;0,O69/I69,IF(P69&gt;0,ABS(P69-1), IF(Q69&gt;0, ABS((Q69/I69)-1), 0))))</f>
        <v>0.5</v>
      </c>
      <c r="K69" s="90">
        <f>IF(O69&gt;0,O69,IF(N69&gt;0,(I69*N69),IF(Q69&gt;0,(I69-Q69), IF(P69&gt;0, (ABS(P69-1)*I69), 0))))</f>
        <v>0</v>
      </c>
      <c r="L69" s="89">
        <f>IF(P69&gt;0,P69,IF(Q69&gt;0,Q69/I69,IF(N69&gt;0,ABS(N69-1), IF(O69&gt;0, ABS((O69/I69)-1), 0))))</f>
        <v>0.5</v>
      </c>
      <c r="M69" s="91">
        <f>IF(Q69&gt;0,Q69,IF(N69&gt;0,ABS(N69-1)*I69,IF(O69&gt;0,I69-O69, IF(P69&gt;0, P69*I69, 0))))</f>
        <v>0</v>
      </c>
      <c r="N69" s="83">
        <v>0.5</v>
      </c>
      <c r="O69" s="84"/>
      <c r="P69" s="85"/>
      <c r="Q69" s="86"/>
      <c r="R69" s="82" t="str">
        <f>IF(NOT(COUNTA(N69:Q69)),"",IF(1&lt;(COUNTA(N69:Q69)),"too many",IF((J69+L69=1),IF((K69+M69=I69),"OK","NOT OK"),"NOT OK")))</f>
        <v>OK</v>
      </c>
    </row>
    <row r="70" spans="1:18" s="159" customFormat="1" ht="13.25" customHeight="1" thickBot="1" x14ac:dyDescent="0.2">
      <c r="A70" s="130" t="s">
        <v>97</v>
      </c>
      <c r="B70" s="161"/>
      <c r="C70" s="162" t="s">
        <v>104</v>
      </c>
      <c r="D70" s="173"/>
      <c r="E70" s="174"/>
      <c r="F70" s="165">
        <f>SUM(F66:F68)</f>
        <v>40</v>
      </c>
      <c r="G70" s="186">
        <f>SUM(G66:G68)</f>
        <v>40</v>
      </c>
      <c r="H70" s="186">
        <f>SUM(H66:H68)</f>
        <v>100</v>
      </c>
      <c r="I70" s="187">
        <f>SUM(F70:H70)</f>
        <v>180</v>
      </c>
      <c r="J70" s="93">
        <f>SUM(K70)/(M70+K70)</f>
        <v>0.1</v>
      </c>
      <c r="K70" s="116">
        <f>SUM(K66:K69)</f>
        <v>18</v>
      </c>
      <c r="L70" s="94">
        <f>SUM(M70/(M70+K70))</f>
        <v>0.9</v>
      </c>
      <c r="M70" s="117">
        <f>SUM(M66:M69)</f>
        <v>162</v>
      </c>
      <c r="N70" s="241">
        <f>SUM(M70,K70)</f>
        <v>180</v>
      </c>
      <c r="O70" s="225" t="s">
        <v>156</v>
      </c>
      <c r="R70" s="159" t="str">
        <f>IF(N70=I70,"OK","ERROR")</f>
        <v>OK</v>
      </c>
    </row>
    <row r="71" spans="1:18" s="159" customFormat="1" ht="13.25" customHeight="1" x14ac:dyDescent="0.15">
      <c r="A71" s="147"/>
      <c r="B71" s="172"/>
      <c r="C71" s="207"/>
      <c r="D71" s="143"/>
      <c r="E71" s="144"/>
      <c r="F71" s="153"/>
      <c r="G71" s="154"/>
      <c r="H71" s="154"/>
      <c r="I71" s="158"/>
      <c r="N71" s="324" t="str">
        <f>Reference!$B$1</f>
        <v>A</v>
      </c>
      <c r="O71" s="324"/>
      <c r="P71" s="324" t="str">
        <f>Reference!$B$2</f>
        <v>B</v>
      </c>
      <c r="Q71" s="324"/>
    </row>
    <row r="72" spans="1:18" s="159" customFormat="1" ht="13.25" customHeight="1" thickBot="1" x14ac:dyDescent="0.2">
      <c r="A72" s="135">
        <v>2.9</v>
      </c>
      <c r="B72" s="274" t="s">
        <v>65</v>
      </c>
      <c r="C72" s="275"/>
      <c r="D72" s="138"/>
      <c r="E72" s="144"/>
      <c r="F72" s="145"/>
      <c r="G72" s="146"/>
      <c r="H72" s="146"/>
      <c r="I72" s="120"/>
      <c r="N72" s="239" t="s">
        <v>154</v>
      </c>
      <c r="O72" s="240" t="s">
        <v>155</v>
      </c>
      <c r="P72" s="240" t="s">
        <v>154</v>
      </c>
      <c r="Q72" s="240" t="s">
        <v>155</v>
      </c>
    </row>
    <row r="73" spans="1:18" s="159" customFormat="1" ht="13.25" customHeight="1" thickBot="1" x14ac:dyDescent="0.2">
      <c r="A73" s="147" t="s">
        <v>21</v>
      </c>
      <c r="B73" s="278"/>
      <c r="C73" s="277"/>
      <c r="D73" s="143"/>
      <c r="E73" s="144"/>
      <c r="F73" s="153">
        <v>53</v>
      </c>
      <c r="G73" s="154"/>
      <c r="H73" s="154"/>
      <c r="I73" s="177">
        <f>SUM(F73:H73)</f>
        <v>53</v>
      </c>
      <c r="J73" s="89">
        <f>IF(N73&gt;0,N73,IF(O73&gt;0,O73/I73,IF(P73&gt;0,ABS(P73-1), IF(Q73&gt;0, ABS((Q73/I73)-1), 0))))</f>
        <v>0.1</v>
      </c>
      <c r="K73" s="90">
        <f>IF(O73&gt;0,O73,IF(N73&gt;0,(I73*N73),IF(Q73&gt;0,(I73-Q73), IF(P73&gt;0, (ABS(P73-1)*I73), 0))))</f>
        <v>5.3000000000000007</v>
      </c>
      <c r="L73" s="89">
        <f>IF(P73&gt;0,P73,IF(Q73&gt;0,Q73/I73,IF(N73&gt;0,ABS(N73-1), IF(O73&gt;0, ABS((O73/I73)-1), 0))))</f>
        <v>0.9</v>
      </c>
      <c r="M73" s="91">
        <f>IF(Q73&gt;0,Q73,IF(N73&gt;0,ABS(N73-1)*I73,IF(O73&gt;0,I73-O73, IF(P73&gt;0, P73*I73, 0))))</f>
        <v>47.7</v>
      </c>
      <c r="N73" s="83">
        <v>0.1</v>
      </c>
      <c r="O73" s="84"/>
      <c r="P73" s="85"/>
      <c r="Q73" s="86"/>
      <c r="R73" s="82" t="str">
        <f>IF(NOT(COUNTA(N73:Q73)),"",IF(1&lt;(COUNTA(N73:Q73)),"too many",IF((J73+L73=1),IF((K73+M73=I73),"OK","NOT OK"),"NOT OK")))</f>
        <v>OK</v>
      </c>
    </row>
    <row r="74" spans="1:18" ht="13.25" customHeight="1" thickBot="1" x14ac:dyDescent="0.2">
      <c r="A74" s="147" t="s">
        <v>125</v>
      </c>
      <c r="B74" s="278"/>
      <c r="C74" s="277"/>
      <c r="D74" s="143"/>
      <c r="E74" s="144"/>
      <c r="F74" s="153"/>
      <c r="G74" s="154">
        <v>10456</v>
      </c>
      <c r="H74" s="154"/>
      <c r="I74" s="177">
        <f>SUM(F74:H74)</f>
        <v>10456</v>
      </c>
      <c r="J74" s="89">
        <f>IF(N74&gt;0,N74,IF(O74&gt;0,O74/I74,IF(P74&gt;0,ABS(P74-1), IF(Q74&gt;0, ABS((Q74/I74)-1), 0))))</f>
        <v>0.4</v>
      </c>
      <c r="K74" s="90">
        <f>IF(O74&gt;0,O74,IF(N74&gt;0,(I74*N74),IF(Q74&gt;0,(I74-Q74), IF(P74&gt;0, (ABS(P74-1)*I74), 0))))</f>
        <v>4182.4000000000005</v>
      </c>
      <c r="L74" s="89">
        <f>IF(P74&gt;0,P74,IF(Q74&gt;0,Q74/I74,IF(N74&gt;0,ABS(N74-1), IF(O74&gt;0, ABS((O74/I74)-1), 0))))</f>
        <v>0.6</v>
      </c>
      <c r="M74" s="91">
        <f>IF(Q74&gt;0,Q74,IF(N74&gt;0,ABS(N74-1)*I74,IF(O74&gt;0,I74-O74, IF(P74&gt;0, P74*I74, 0))))</f>
        <v>6273.5999999999995</v>
      </c>
      <c r="N74" s="83">
        <v>0.4</v>
      </c>
      <c r="O74" s="84"/>
      <c r="P74" s="85"/>
      <c r="Q74" s="86"/>
      <c r="R74" s="82" t="str">
        <f>IF(NOT(COUNTA(N74:Q74)),"",IF(1&lt;(COUNTA(N74:Q74)),"too many",IF((J74+L74=1),IF((K74+M74=I74),"OK","NOT OK"),"NOT OK")))</f>
        <v>OK</v>
      </c>
    </row>
    <row r="75" spans="1:18" s="159" customFormat="1" ht="13.25" customHeight="1" thickBot="1" x14ac:dyDescent="0.2">
      <c r="A75" s="147" t="s">
        <v>126</v>
      </c>
      <c r="B75" s="276"/>
      <c r="C75" s="277"/>
      <c r="D75" s="143"/>
      <c r="E75" s="144"/>
      <c r="F75" s="153"/>
      <c r="G75" s="154"/>
      <c r="H75" s="154">
        <v>332</v>
      </c>
      <c r="I75" s="177">
        <f>SUM(F75:H75)</f>
        <v>332</v>
      </c>
      <c r="J75" s="89">
        <f>IF(N75&gt;0,N75,IF(O75&gt;0,O75/I75,IF(P75&gt;0,ABS(P75-1), IF(Q75&gt;0, ABS((Q75/I75)-1), 0))))</f>
        <v>0.5</v>
      </c>
      <c r="K75" s="90">
        <f>IF(O75&gt;0,O75,IF(N75&gt;0,(I75*N75),IF(Q75&gt;0,(I75-Q75), IF(P75&gt;0, (ABS(P75-1)*I75), 0))))</f>
        <v>166</v>
      </c>
      <c r="L75" s="89">
        <f>IF(P75&gt;0,P75,IF(Q75&gt;0,Q75/I75,IF(N75&gt;0,ABS(N75-1), IF(O75&gt;0, ABS((O75/I75)-1), 0))))</f>
        <v>0.5</v>
      </c>
      <c r="M75" s="91">
        <f>IF(Q75&gt;0,Q75,IF(N75&gt;0,ABS(N75-1)*I75,IF(O75&gt;0,I75-O75, IF(P75&gt;0, P75*I75, 0))))</f>
        <v>166</v>
      </c>
      <c r="N75" s="83">
        <v>0.5</v>
      </c>
      <c r="O75" s="84"/>
      <c r="P75" s="85"/>
      <c r="Q75" s="86"/>
      <c r="R75" s="82" t="str">
        <f>IF(NOT(COUNTA(N75:Q75)),"",IF(1&lt;(COUNTA(N75:Q75)),"too many",IF((J75+L75=1),IF((K75+M75=I75),"OK","NOT OK"),"NOT OK")))</f>
        <v>OK</v>
      </c>
    </row>
    <row r="76" spans="1:18" s="159" customFormat="1" ht="13.25" customHeight="1" thickBot="1" x14ac:dyDescent="0.2">
      <c r="A76" s="147" t="s">
        <v>127</v>
      </c>
      <c r="B76" s="272"/>
      <c r="C76" s="273"/>
      <c r="D76" s="143"/>
      <c r="E76" s="144"/>
      <c r="F76" s="153"/>
      <c r="G76" s="154">
        <v>10</v>
      </c>
      <c r="H76" s="154"/>
      <c r="I76" s="177">
        <f>SUM(F76:H76)</f>
        <v>10</v>
      </c>
      <c r="J76" s="89">
        <f>IF(N76&gt;0,N76,IF(O76&gt;0,O76/I76,IF(P76&gt;0,ABS(P76-1), IF(Q76&gt;0, ABS((Q76/I76)-1), 0))))</f>
        <v>0.1</v>
      </c>
      <c r="K76" s="90">
        <f>IF(O76&gt;0,O76,IF(N76&gt;0,(I76*N76),IF(Q76&gt;0,(I76-Q76), IF(P76&gt;0, (ABS(P76-1)*I76), 0))))</f>
        <v>1</v>
      </c>
      <c r="L76" s="89">
        <f>IF(P76&gt;0,P76,IF(Q76&gt;0,Q76/I76,IF(N76&gt;0,ABS(N76-1), IF(O76&gt;0, ABS((O76/I76)-1), 0))))</f>
        <v>0.9</v>
      </c>
      <c r="M76" s="91">
        <f>IF(Q76&gt;0,Q76,IF(N76&gt;0,ABS(N76-1)*I76,IF(O76&gt;0,I76-O76, IF(P76&gt;0, P76*I76, 0))))</f>
        <v>9</v>
      </c>
      <c r="N76" s="83">
        <v>0.1</v>
      </c>
      <c r="O76" s="84"/>
      <c r="P76" s="85"/>
      <c r="Q76" s="86"/>
      <c r="R76" s="82" t="str">
        <f>IF(NOT(COUNTA(N76:Q76)),"",IF(1&lt;(COUNTA(N76:Q76)),"too many",IF((J76+L76=1),IF((K76+M76=I76),"OK","NOT OK"),"NOT OK")))</f>
        <v>OK</v>
      </c>
    </row>
    <row r="77" spans="1:18" s="159" customFormat="1" ht="13.25" customHeight="1" thickBot="1" x14ac:dyDescent="0.2">
      <c r="A77" s="130" t="s">
        <v>96</v>
      </c>
      <c r="B77" s="161"/>
      <c r="C77" s="162" t="s">
        <v>104</v>
      </c>
      <c r="D77" s="173"/>
      <c r="E77" s="174"/>
      <c r="F77" s="165">
        <f>SUM(F73:F76)</f>
        <v>53</v>
      </c>
      <c r="G77" s="186">
        <f>SUM(G73:G76)</f>
        <v>10466</v>
      </c>
      <c r="H77" s="186">
        <f>SUM(H73:H76)</f>
        <v>332</v>
      </c>
      <c r="I77" s="187">
        <f>SUM(F77:H77)</f>
        <v>10851</v>
      </c>
      <c r="J77" s="93">
        <f>SUM(K77)/(M77+K77)</f>
        <v>0.40131785088931904</v>
      </c>
      <c r="K77" s="116">
        <f>SUM(K73:K76)</f>
        <v>4354.7000000000007</v>
      </c>
      <c r="L77" s="94">
        <f>SUM(M77/(M77+K77))</f>
        <v>0.59868214911068096</v>
      </c>
      <c r="M77" s="117">
        <f>SUM(M73:M76)</f>
        <v>6496.2999999999993</v>
      </c>
      <c r="N77" s="241">
        <f>SUM(M77,K77)</f>
        <v>10851</v>
      </c>
      <c r="O77" s="225" t="s">
        <v>156</v>
      </c>
      <c r="R77" s="159" t="str">
        <f>IF(N77=I77,"OK","ERROR")</f>
        <v>OK</v>
      </c>
    </row>
    <row r="78" spans="1:18" s="159" customFormat="1" ht="13.25" customHeight="1" x14ac:dyDescent="0.15">
      <c r="A78" s="147"/>
      <c r="B78" s="299"/>
      <c r="C78" s="300"/>
      <c r="D78" s="143"/>
      <c r="E78" s="144"/>
      <c r="F78" s="153"/>
      <c r="G78" s="154"/>
      <c r="H78" s="154"/>
      <c r="I78" s="158"/>
      <c r="N78" s="324" t="str">
        <f>Reference!$B$1</f>
        <v>A</v>
      </c>
      <c r="O78" s="324"/>
      <c r="P78" s="324" t="str">
        <f>Reference!$B$2</f>
        <v>B</v>
      </c>
      <c r="Q78" s="324"/>
    </row>
    <row r="79" spans="1:18" s="159" customFormat="1" ht="13.25" customHeight="1" thickBot="1" x14ac:dyDescent="0.2">
      <c r="A79" s="208">
        <v>2.1</v>
      </c>
      <c r="B79" s="274" t="s">
        <v>32</v>
      </c>
      <c r="C79" s="275"/>
      <c r="D79" s="138"/>
      <c r="E79" s="144"/>
      <c r="F79" s="145"/>
      <c r="G79" s="146"/>
      <c r="H79" s="146"/>
      <c r="I79" s="120"/>
      <c r="N79" s="239" t="s">
        <v>154</v>
      </c>
      <c r="O79" s="240" t="s">
        <v>155</v>
      </c>
      <c r="P79" s="240" t="s">
        <v>154</v>
      </c>
      <c r="Q79" s="240" t="s">
        <v>155</v>
      </c>
    </row>
    <row r="80" spans="1:18" s="159" customFormat="1" ht="13.25" customHeight="1" thickBot="1" x14ac:dyDescent="0.2">
      <c r="A80" s="147" t="s">
        <v>22</v>
      </c>
      <c r="B80" s="276"/>
      <c r="C80" s="277"/>
      <c r="D80" s="143"/>
      <c r="E80" s="144"/>
      <c r="F80" s="153">
        <v>5000</v>
      </c>
      <c r="G80" s="154"/>
      <c r="H80" s="154"/>
      <c r="I80" s="177">
        <f>SUM(F80:H80)</f>
        <v>5000</v>
      </c>
      <c r="J80" s="89">
        <f>IF(N80&gt;0,N80,IF(O80&gt;0,O80/I80,IF(P80&gt;0,ABS(P80-1), IF(Q80&gt;0, ABS((Q80/I80)-1), 0))))</f>
        <v>0.4</v>
      </c>
      <c r="K80" s="90">
        <f>IF(O80&gt;0,O80,IF(N80&gt;0,(I80*N80),IF(Q80&gt;0,(I80-Q80), IF(P80&gt;0, (ABS(P80-1)*I80), 0))))</f>
        <v>2000</v>
      </c>
      <c r="L80" s="89">
        <f>IF(P80&gt;0,P80,IF(Q80&gt;0,Q80/I80,IF(N80&gt;0,ABS(N80-1), IF(O80&gt;0, ABS((O80/I80)-1), 0))))</f>
        <v>0.6</v>
      </c>
      <c r="M80" s="91">
        <f>IF(Q80&gt;0,Q80,IF(N80&gt;0,ABS(N80-1)*I80,IF(O80&gt;0,I80-O80, IF(P80&gt;0, P80*I80, 0))))</f>
        <v>3000</v>
      </c>
      <c r="N80" s="83">
        <v>0.4</v>
      </c>
      <c r="O80" s="84"/>
      <c r="P80" s="85"/>
      <c r="Q80" s="86"/>
      <c r="R80" s="82" t="str">
        <f>IF(NOT(COUNTA(N80:Q80)),"",IF(1&lt;(COUNTA(N80:Q80)),"too many",IF((J80+L80=1),IF((K80+M80=I80),"OK","NOT OK"),"NOT OK")))</f>
        <v>OK</v>
      </c>
    </row>
    <row r="81" spans="1:18" ht="13.25" customHeight="1" thickBot="1" x14ac:dyDescent="0.2">
      <c r="A81" s="147" t="s">
        <v>132</v>
      </c>
      <c r="B81" s="276"/>
      <c r="C81" s="277"/>
      <c r="D81" s="143"/>
      <c r="E81" s="144"/>
      <c r="F81" s="153"/>
      <c r="G81" s="154">
        <v>400</v>
      </c>
      <c r="H81" s="154"/>
      <c r="I81" s="177">
        <f>SUM(F81:H81)</f>
        <v>400</v>
      </c>
      <c r="J81" s="89">
        <f>IF(N81&gt;0,N81,IF(O81&gt;0,O81/I81,IF(P81&gt;0,ABS(P81-1), IF(Q81&gt;0, ABS((Q81/I81)-1), 0))))</f>
        <v>0.45</v>
      </c>
      <c r="K81" s="90">
        <f>IF(O81&gt;0,O81,IF(N81&gt;0,(I81*N81),IF(Q81&gt;0,(I81-Q81), IF(P81&gt;0, (ABS(P81-1)*I81), 0))))</f>
        <v>180</v>
      </c>
      <c r="L81" s="89">
        <f>IF(P81&gt;0,P81,IF(Q81&gt;0,Q81/I81,IF(N81&gt;0,ABS(N81-1), IF(O81&gt;0, ABS((O81/I81)-1), 0))))</f>
        <v>0.55000000000000004</v>
      </c>
      <c r="M81" s="91">
        <f>IF(Q81&gt;0,Q81,IF(N81&gt;0,ABS(N81-1)*I81,IF(O81&gt;0,I81-O81, IF(P81&gt;0, P81*I81, 0))))</f>
        <v>220.00000000000003</v>
      </c>
      <c r="N81" s="83">
        <v>0.45</v>
      </c>
      <c r="O81" s="84"/>
      <c r="P81" s="85"/>
      <c r="Q81" s="86"/>
      <c r="R81" s="82" t="str">
        <f>IF(NOT(COUNTA(N81:Q81)),"",IF(1&lt;(COUNTA(N81:Q81)),"too many",IF((J81+L81=1),IF((K81+M81=I81),"OK","NOT OK"),"NOT OK")))</f>
        <v>OK</v>
      </c>
    </row>
    <row r="82" spans="1:18" s="159" customFormat="1" ht="13.25" customHeight="1" thickBot="1" x14ac:dyDescent="0.2">
      <c r="A82" s="147" t="s">
        <v>133</v>
      </c>
      <c r="B82" s="272"/>
      <c r="C82" s="273"/>
      <c r="D82" s="143"/>
      <c r="E82" s="144"/>
      <c r="F82" s="153"/>
      <c r="G82" s="154"/>
      <c r="H82" s="154">
        <v>2000</v>
      </c>
      <c r="I82" s="177">
        <f>SUM(F82:H82)</f>
        <v>2000</v>
      </c>
      <c r="J82" s="89">
        <f>IF(N82&gt;0,N82,IF(O82&gt;0,O82/I82,IF(P82&gt;0,ABS(P82-1), IF(Q82&gt;0, ABS((Q82/I82)-1), 0))))</f>
        <v>0.32999999999999996</v>
      </c>
      <c r="K82" s="90">
        <f>IF(O82&gt;0,O82,IF(N82&gt;0,(I82*N82),IF(Q82&gt;0,(I82-Q82), IF(P82&gt;0, (ABS(P82-1)*I82), 0))))</f>
        <v>659.99999999999989</v>
      </c>
      <c r="L82" s="89">
        <f>IF(P82&gt;0,P82,IF(Q82&gt;0,Q82/I82,IF(N82&gt;0,ABS(N82-1), IF(O82&gt;0, ABS((O82/I82)-1), 0))))</f>
        <v>0.67</v>
      </c>
      <c r="M82" s="91">
        <f>IF(Q82&gt;0,Q82,IF(N82&gt;0,ABS(N82-1)*I82,IF(O82&gt;0,I82-O82, IF(P82&gt;0, P82*I82, 0))))</f>
        <v>1340</v>
      </c>
      <c r="N82" s="83"/>
      <c r="O82" s="84"/>
      <c r="P82" s="85">
        <v>0.67</v>
      </c>
      <c r="Q82" s="86"/>
      <c r="R82" s="82" t="str">
        <f>IF(NOT(COUNTA(N82:Q82)),"",IF(1&lt;(COUNTA(N82:Q82)),"too many",IF((J82+L82=1),IF((K82+M82=I82),"OK","NOT OK"),"NOT OK")))</f>
        <v>OK</v>
      </c>
    </row>
    <row r="83" spans="1:18" s="159" customFormat="1" ht="13.25" customHeight="1" thickBot="1" x14ac:dyDescent="0.2">
      <c r="A83" s="130" t="s">
        <v>95</v>
      </c>
      <c r="B83" s="161"/>
      <c r="C83" s="162" t="s">
        <v>104</v>
      </c>
      <c r="D83" s="173"/>
      <c r="E83" s="174"/>
      <c r="F83" s="165">
        <f>SUM(F80:F82)</f>
        <v>5000</v>
      </c>
      <c r="G83" s="186">
        <f>SUM(G80:G82)</f>
        <v>400</v>
      </c>
      <c r="H83" s="186">
        <f>SUM(H80:H82)</f>
        <v>2000</v>
      </c>
      <c r="I83" s="187">
        <f>SUM(F83:H83)</f>
        <v>7400</v>
      </c>
      <c r="J83" s="93">
        <f>SUM(K83)/(M83+K83)</f>
        <v>0.38378378378378381</v>
      </c>
      <c r="K83" s="116">
        <f>SUM(K80:K82)</f>
        <v>2840</v>
      </c>
      <c r="L83" s="94">
        <f>SUM(M83/(M83+K83))</f>
        <v>0.61621621621621625</v>
      </c>
      <c r="M83" s="117">
        <f>SUM(M80:M82)</f>
        <v>4560</v>
      </c>
      <c r="N83" s="241">
        <f>SUM(M83,K83)</f>
        <v>7400</v>
      </c>
      <c r="O83" s="225" t="s">
        <v>156</v>
      </c>
      <c r="R83" s="159" t="str">
        <f>IF(N83=I83,"OK","ERROR")</f>
        <v>OK</v>
      </c>
    </row>
    <row r="84" spans="1:18" s="159" customFormat="1" ht="13.25" customHeight="1" x14ac:dyDescent="0.15">
      <c r="A84" s="147"/>
      <c r="B84" s="299"/>
      <c r="C84" s="300"/>
      <c r="D84" s="143"/>
      <c r="E84" s="144"/>
      <c r="F84" s="153"/>
      <c r="G84" s="154"/>
      <c r="H84" s="154"/>
      <c r="I84" s="120"/>
      <c r="N84" s="324" t="str">
        <f>Reference!$B$1</f>
        <v>A</v>
      </c>
      <c r="O84" s="324"/>
      <c r="P84" s="324" t="str">
        <f>Reference!$B$2</f>
        <v>B</v>
      </c>
      <c r="Q84" s="324"/>
    </row>
    <row r="85" spans="1:18" s="159" customFormat="1" ht="13.25" customHeight="1" thickBot="1" x14ac:dyDescent="0.2">
      <c r="A85" s="135">
        <v>2.11</v>
      </c>
      <c r="B85" s="274" t="s">
        <v>33</v>
      </c>
      <c r="C85" s="275"/>
      <c r="D85" s="138"/>
      <c r="E85" s="144"/>
      <c r="F85" s="145"/>
      <c r="G85" s="146"/>
      <c r="H85" s="146"/>
      <c r="I85" s="120"/>
      <c r="N85" s="239" t="s">
        <v>154</v>
      </c>
      <c r="O85" s="240" t="s">
        <v>155</v>
      </c>
      <c r="P85" s="240" t="s">
        <v>154</v>
      </c>
      <c r="Q85" s="240" t="s">
        <v>155</v>
      </c>
    </row>
    <row r="86" spans="1:18" s="159" customFormat="1" ht="13.25" customHeight="1" thickBot="1" x14ac:dyDescent="0.2">
      <c r="A86" s="147" t="s">
        <v>23</v>
      </c>
      <c r="B86" s="276"/>
      <c r="C86" s="277"/>
      <c r="D86" s="143"/>
      <c r="E86" s="144"/>
      <c r="F86" s="153">
        <v>3500</v>
      </c>
      <c r="G86" s="154"/>
      <c r="H86" s="154"/>
      <c r="I86" s="177">
        <f>SUM(F86:H86)</f>
        <v>3500</v>
      </c>
      <c r="J86" s="89">
        <f>IF(N86&gt;0,N86,IF(O86&gt;0,O86/I86,IF(P86&gt;0,ABS(P86-1), IF(Q86&gt;0, ABS((Q86/I86)-1), 0))))</f>
        <v>0.5</v>
      </c>
      <c r="K86" s="90">
        <f>IF(O86&gt;0,O86,IF(N86&gt;0,(I86*N86),IF(Q86&gt;0,(I86-Q86), IF(P86&gt;0, (ABS(P86-1)*I86), 0))))</f>
        <v>1750</v>
      </c>
      <c r="L86" s="89">
        <f>IF(P86&gt;0,P86,IF(Q86&gt;0,Q86/I86,IF(N86&gt;0,ABS(N86-1), IF(O86&gt;0, ABS((O86/I86)-1), 0))))</f>
        <v>0.5</v>
      </c>
      <c r="M86" s="91">
        <f>IF(Q86&gt;0,Q86,IF(N86&gt;0,ABS(N86-1)*I86,IF(O86&gt;0,I86-O86, IF(P86&gt;0, P86*I86, 0))))</f>
        <v>1750</v>
      </c>
      <c r="N86" s="83">
        <v>0.5</v>
      </c>
      <c r="O86" s="84"/>
      <c r="P86" s="85"/>
      <c r="Q86" s="86"/>
      <c r="R86" s="82" t="str">
        <f>IF(NOT(COUNTA(N86:Q86)),"",IF(1&lt;(COUNTA(N86:Q86)),"too many",IF((J86+L86=1),IF((K86+M86=I86),"OK","NOT OK"),"NOT OK")))</f>
        <v>OK</v>
      </c>
    </row>
    <row r="87" spans="1:18" ht="13.25" customHeight="1" thickBot="1" x14ac:dyDescent="0.2">
      <c r="A87" s="147" t="s">
        <v>134</v>
      </c>
      <c r="B87" s="276"/>
      <c r="C87" s="277"/>
      <c r="D87" s="143"/>
      <c r="E87" s="144"/>
      <c r="F87" s="153">
        <v>4000</v>
      </c>
      <c r="G87" s="154"/>
      <c r="H87" s="154"/>
      <c r="I87" s="177">
        <f>SUM(F87:H87)</f>
        <v>4000</v>
      </c>
      <c r="J87" s="89">
        <f>IF(N87&gt;0,N87,IF(O87&gt;0,O87/I87,IF(P87&gt;0,ABS(P87-1), IF(Q87&gt;0, ABS((Q87/I87)-1), 0))))</f>
        <v>0.34</v>
      </c>
      <c r="K87" s="90">
        <f>IF(O87&gt;0,O87,IF(N87&gt;0,(I87*N87),IF(Q87&gt;0,(I87-Q87), IF(P87&gt;0, (ABS(P87-1)*I87), 0))))</f>
        <v>1360</v>
      </c>
      <c r="L87" s="89">
        <f>IF(P87&gt;0,P87,IF(Q87&gt;0,Q87/I87,IF(N87&gt;0,ABS(N87-1), IF(O87&gt;0, ABS((O87/I87)-1), 0))))</f>
        <v>0.65999999999999992</v>
      </c>
      <c r="M87" s="91">
        <f>IF(Q87&gt;0,Q87,IF(N87&gt;0,ABS(N87-1)*I87,IF(O87&gt;0,I87-O87, IF(P87&gt;0, P87*I87, 0))))</f>
        <v>2639.9999999999995</v>
      </c>
      <c r="N87" s="83">
        <v>0.34</v>
      </c>
      <c r="O87" s="84"/>
      <c r="P87" s="85"/>
      <c r="Q87" s="86"/>
      <c r="R87" s="82" t="str">
        <f>IF(NOT(COUNTA(N87:Q87)),"",IF(1&lt;(COUNTA(N87:Q87)),"too many",IF((J87+L87=1),IF((K87+M87=I87),"OK","NOT OK"),"NOT OK")))</f>
        <v>OK</v>
      </c>
    </row>
    <row r="88" spans="1:18" s="159" customFormat="1" ht="13.25" customHeight="1" thickBot="1" x14ac:dyDescent="0.2">
      <c r="A88" s="135">
        <v>2.12</v>
      </c>
      <c r="B88" s="281" t="s">
        <v>112</v>
      </c>
      <c r="C88" s="282"/>
      <c r="D88" s="122"/>
      <c r="E88" s="179"/>
      <c r="F88" s="209"/>
      <c r="G88" s="210"/>
      <c r="H88" s="210"/>
      <c r="I88" s="211"/>
      <c r="N88" s="239" t="s">
        <v>154</v>
      </c>
      <c r="O88" s="240" t="s">
        <v>155</v>
      </c>
      <c r="P88" s="240" t="s">
        <v>154</v>
      </c>
      <c r="Q88" s="240" t="s">
        <v>155</v>
      </c>
    </row>
    <row r="89" spans="1:18" s="159" customFormat="1" ht="13.25" customHeight="1" thickBot="1" x14ac:dyDescent="0.2">
      <c r="A89" s="147"/>
      <c r="B89" s="272"/>
      <c r="C89" s="273"/>
      <c r="D89" s="143"/>
      <c r="E89" s="144"/>
      <c r="F89" s="153">
        <v>200</v>
      </c>
      <c r="G89" s="154"/>
      <c r="H89" s="154"/>
      <c r="I89" s="177">
        <f>SUM(F89:H89)</f>
        <v>200</v>
      </c>
      <c r="J89" s="89">
        <f>IF(N89&gt;0,N89,IF(O89&gt;0,O89/I89,IF(P89&gt;0,ABS(P89-1), IF(Q89&gt;0, ABS((Q89/I89)-1), 0))))</f>
        <v>0.5</v>
      </c>
      <c r="K89" s="90">
        <f>IF(O89&gt;0,O89,IF(N89&gt;0,(I89*N89),IF(Q89&gt;0,(I89-Q89), IF(P89&gt;0, (ABS(P89-1)*I89), 0))))</f>
        <v>100</v>
      </c>
      <c r="L89" s="89">
        <f>IF(P89&gt;0,P89,IF(Q89&gt;0,Q89/I89,IF(N89&gt;0,ABS(N89-1), IF(O89&gt;0, ABS((O89/I89)-1), 0))))</f>
        <v>0.5</v>
      </c>
      <c r="M89" s="91">
        <f>IF(Q89&gt;0,Q89,IF(N89&gt;0,ABS(N89-1)*I89,IF(O89&gt;0,I89-O89, IF(P89&gt;0, P89*I89, 0))))</f>
        <v>100</v>
      </c>
      <c r="N89" s="83">
        <v>0.5</v>
      </c>
      <c r="O89" s="84"/>
      <c r="P89" s="85"/>
      <c r="Q89" s="86"/>
      <c r="R89" s="82" t="str">
        <f>IF(NOT(COUNTA(N89:Q89)),"",IF(1&lt;(COUNTA(N89:Q89)),"too many",IF((J89+L89=1),IF((K89+M89=I89),"OK","NOT OK"),"NOT OK")))</f>
        <v>OK</v>
      </c>
    </row>
    <row r="90" spans="1:18" s="212" customFormat="1" ht="13.25" customHeight="1" thickBot="1" x14ac:dyDescent="0.2">
      <c r="A90" s="130" t="s">
        <v>46</v>
      </c>
      <c r="B90" s="161"/>
      <c r="C90" s="162" t="s">
        <v>104</v>
      </c>
      <c r="D90" s="173"/>
      <c r="E90" s="174"/>
      <c r="F90" s="165">
        <f>SUM(F86:F89)</f>
        <v>7700</v>
      </c>
      <c r="G90" s="186">
        <f>SUM(G86:G89)</f>
        <v>0</v>
      </c>
      <c r="H90" s="186">
        <f>SUM(H86:H89)</f>
        <v>0</v>
      </c>
      <c r="I90" s="187">
        <f>SUM(F90:H90)</f>
        <v>7700</v>
      </c>
      <c r="J90" s="93">
        <f>SUM(K90)/(M90+K90)</f>
        <v>0.41688311688311686</v>
      </c>
      <c r="K90" s="116">
        <f>SUM(K86:K89)</f>
        <v>3210</v>
      </c>
      <c r="L90" s="94">
        <f>SUM(M90/(M90+K90))</f>
        <v>0.58311688311688314</v>
      </c>
      <c r="M90" s="117">
        <f>SUM(M86:M89)</f>
        <v>4490</v>
      </c>
      <c r="N90" s="241">
        <f>SUM(M90,K90)</f>
        <v>7700</v>
      </c>
      <c r="O90" s="225" t="s">
        <v>156</v>
      </c>
      <c r="P90" s="159"/>
      <c r="Q90" s="159"/>
      <c r="R90" s="159" t="str">
        <f>IF(N90=I90,"OK","ERROR")</f>
        <v>OK</v>
      </c>
    </row>
    <row r="91" spans="1:18" s="159" customFormat="1" ht="13.25" customHeight="1" x14ac:dyDescent="0.15">
      <c r="A91" s="147"/>
      <c r="B91" s="319"/>
      <c r="C91" s="320"/>
      <c r="D91" s="122"/>
      <c r="E91" s="179"/>
      <c r="F91" s="213"/>
      <c r="G91" s="214"/>
      <c r="H91" s="214"/>
      <c r="I91" s="120"/>
      <c r="N91" s="324" t="str">
        <f>Reference!$B$1</f>
        <v>A</v>
      </c>
      <c r="O91" s="324"/>
      <c r="P91" s="324" t="str">
        <f>Reference!$B$2</f>
        <v>B</v>
      </c>
      <c r="Q91" s="324"/>
    </row>
    <row r="92" spans="1:18" s="159" customFormat="1" ht="13.25" customHeight="1" thickBot="1" x14ac:dyDescent="0.2">
      <c r="A92" s="135">
        <v>2.13</v>
      </c>
      <c r="B92" s="274" t="s">
        <v>34</v>
      </c>
      <c r="C92" s="275"/>
      <c r="D92" s="138"/>
      <c r="E92" s="144"/>
      <c r="F92" s="145"/>
      <c r="G92" s="146"/>
      <c r="H92" s="146"/>
      <c r="I92" s="120"/>
      <c r="N92" s="239" t="s">
        <v>154</v>
      </c>
      <c r="O92" s="240" t="s">
        <v>155</v>
      </c>
      <c r="P92" s="240" t="s">
        <v>154</v>
      </c>
      <c r="Q92" s="240" t="s">
        <v>155</v>
      </c>
    </row>
    <row r="93" spans="1:18" s="212" customFormat="1" ht="13.25" customHeight="1" thickBot="1" x14ac:dyDescent="0.2">
      <c r="A93" s="147" t="s">
        <v>24</v>
      </c>
      <c r="B93" s="317"/>
      <c r="C93" s="318"/>
      <c r="D93" s="176"/>
      <c r="E93" s="144"/>
      <c r="F93" s="153"/>
      <c r="G93" s="154">
        <v>5000</v>
      </c>
      <c r="H93" s="154"/>
      <c r="I93" s="177">
        <f t="shared" ref="I93:I99" si="6">SUM(F93:H93)</f>
        <v>5000</v>
      </c>
      <c r="J93" s="89">
        <f t="shared" ref="J93:J98" si="7">IF(N93&gt;0,N93,IF(O93&gt;0,O93/I93,IF(P93&gt;0,ABS(P93-1), IF(Q93&gt;0, ABS((Q93/I93)-1), 0))))</f>
        <v>0.45999999999999996</v>
      </c>
      <c r="K93" s="90">
        <f t="shared" ref="K93:K98" si="8">IF(O93&gt;0,O93,IF(N93&gt;0,(I93*N93),IF(Q93&gt;0,(I93-Q93), IF(P93&gt;0, (ABS(P93-1)*I93), 0))))</f>
        <v>2300</v>
      </c>
      <c r="L93" s="89">
        <f t="shared" ref="L93:L98" si="9">IF(P93&gt;0,P93,IF(Q93&gt;0,Q93/I93,IF(N93&gt;0,ABS(N93-1), IF(O93&gt;0, ABS((O93/I93)-1), 0))))</f>
        <v>0.54</v>
      </c>
      <c r="M93" s="91">
        <f t="shared" ref="M93:M98" si="10">IF(Q93&gt;0,Q93,IF(N93&gt;0,ABS(N93-1)*I93,IF(O93&gt;0,I93-O93, IF(P93&gt;0, P93*I93, 0))))</f>
        <v>2700</v>
      </c>
      <c r="N93" s="83"/>
      <c r="O93" s="84"/>
      <c r="P93" s="85">
        <v>0.54</v>
      </c>
      <c r="Q93" s="86"/>
      <c r="R93" s="82" t="str">
        <f t="shared" ref="R93:R98" si="11">IF(NOT(COUNTA(N93:Q93)),"",IF(1&lt;(COUNTA(N93:Q93)),"too many",IF((J93+L93=1),IF((K93+M93=I93),"OK","NOT OK"),"NOT OK")))</f>
        <v>OK</v>
      </c>
    </row>
    <row r="94" spans="1:18" ht="13.25" customHeight="1" thickBot="1" x14ac:dyDescent="0.2">
      <c r="A94" s="147" t="s">
        <v>135</v>
      </c>
      <c r="B94" s="317"/>
      <c r="C94" s="318"/>
      <c r="D94" s="143"/>
      <c r="E94" s="144"/>
      <c r="F94" s="153"/>
      <c r="G94" s="153">
        <v>105000</v>
      </c>
      <c r="H94" s="154"/>
      <c r="I94" s="177">
        <f t="shared" si="6"/>
        <v>105000</v>
      </c>
      <c r="J94" s="89">
        <f t="shared" si="7"/>
        <v>0.5</v>
      </c>
      <c r="K94" s="90">
        <f t="shared" si="8"/>
        <v>52500</v>
      </c>
      <c r="L94" s="89">
        <f t="shared" si="9"/>
        <v>0.5</v>
      </c>
      <c r="M94" s="91">
        <f t="shared" si="10"/>
        <v>52500</v>
      </c>
      <c r="N94" s="83">
        <v>0.5</v>
      </c>
      <c r="O94" s="84"/>
      <c r="P94" s="85"/>
      <c r="Q94" s="86"/>
      <c r="R94" s="82" t="str">
        <f t="shared" si="11"/>
        <v>OK</v>
      </c>
    </row>
    <row r="95" spans="1:18" s="159" customFormat="1" ht="13.25" customHeight="1" thickBot="1" x14ac:dyDescent="0.2">
      <c r="A95" s="147" t="s">
        <v>136</v>
      </c>
      <c r="B95" s="317"/>
      <c r="C95" s="318"/>
      <c r="D95" s="143"/>
      <c r="E95" s="144"/>
      <c r="F95" s="153"/>
      <c r="G95" s="154"/>
      <c r="H95" s="154">
        <v>50000</v>
      </c>
      <c r="I95" s="177">
        <f t="shared" si="6"/>
        <v>50000</v>
      </c>
      <c r="J95" s="89">
        <f t="shared" si="7"/>
        <v>0.5</v>
      </c>
      <c r="K95" s="90">
        <f t="shared" si="8"/>
        <v>25000</v>
      </c>
      <c r="L95" s="89">
        <f t="shared" si="9"/>
        <v>0.5</v>
      </c>
      <c r="M95" s="91">
        <f t="shared" si="10"/>
        <v>25000</v>
      </c>
      <c r="N95" s="83">
        <v>0.5</v>
      </c>
      <c r="O95" s="84"/>
      <c r="P95" s="85"/>
      <c r="Q95" s="86"/>
      <c r="R95" s="82" t="str">
        <f t="shared" si="11"/>
        <v>OK</v>
      </c>
    </row>
    <row r="96" spans="1:18" s="159" customFormat="1" ht="13.25" customHeight="1" thickBot="1" x14ac:dyDescent="0.2">
      <c r="A96" s="147" t="s">
        <v>137</v>
      </c>
      <c r="B96" s="321"/>
      <c r="C96" s="318"/>
      <c r="D96" s="143"/>
      <c r="E96" s="144"/>
      <c r="F96" s="153"/>
      <c r="G96" s="154"/>
      <c r="H96" s="154"/>
      <c r="I96" s="177">
        <f t="shared" si="6"/>
        <v>0</v>
      </c>
      <c r="J96" s="89">
        <f t="shared" si="7"/>
        <v>0</v>
      </c>
      <c r="K96" s="90">
        <f t="shared" si="8"/>
        <v>0</v>
      </c>
      <c r="L96" s="89">
        <f t="shared" si="9"/>
        <v>0</v>
      </c>
      <c r="M96" s="91">
        <f t="shared" si="10"/>
        <v>0</v>
      </c>
      <c r="N96" s="83"/>
      <c r="O96" s="84"/>
      <c r="P96" s="85"/>
      <c r="Q96" s="86"/>
      <c r="R96" s="82" t="str">
        <f t="shared" si="11"/>
        <v/>
      </c>
    </row>
    <row r="97" spans="1:18" s="159" customFormat="1" ht="13.25" customHeight="1" thickBot="1" x14ac:dyDescent="0.2">
      <c r="A97" s="147" t="s">
        <v>138</v>
      </c>
      <c r="B97" s="321"/>
      <c r="C97" s="318"/>
      <c r="D97" s="143"/>
      <c r="E97" s="144"/>
      <c r="F97" s="153"/>
      <c r="G97" s="154"/>
      <c r="H97" s="154"/>
      <c r="I97" s="177">
        <f t="shared" si="6"/>
        <v>0</v>
      </c>
      <c r="J97" s="89">
        <f t="shared" si="7"/>
        <v>0</v>
      </c>
      <c r="K97" s="90">
        <f t="shared" si="8"/>
        <v>0</v>
      </c>
      <c r="L97" s="89">
        <f t="shared" si="9"/>
        <v>0</v>
      </c>
      <c r="M97" s="91">
        <f t="shared" si="10"/>
        <v>0</v>
      </c>
      <c r="N97" s="83"/>
      <c r="O97" s="84"/>
      <c r="P97" s="85"/>
      <c r="Q97" s="86"/>
      <c r="R97" s="82" t="str">
        <f t="shared" si="11"/>
        <v/>
      </c>
    </row>
    <row r="98" spans="1:18" s="159" customFormat="1" ht="13.25" customHeight="1" thickBot="1" x14ac:dyDescent="0.2">
      <c r="A98" s="147" t="s">
        <v>139</v>
      </c>
      <c r="B98" s="315"/>
      <c r="C98" s="316"/>
      <c r="D98" s="143"/>
      <c r="E98" s="144"/>
      <c r="F98" s="153"/>
      <c r="G98" s="154"/>
      <c r="H98" s="154"/>
      <c r="I98" s="177">
        <f t="shared" si="6"/>
        <v>0</v>
      </c>
      <c r="J98" s="87">
        <f t="shared" si="7"/>
        <v>0</v>
      </c>
      <c r="K98" s="88">
        <f t="shared" si="8"/>
        <v>0</v>
      </c>
      <c r="L98" s="87">
        <f t="shared" si="9"/>
        <v>0</v>
      </c>
      <c r="M98" s="92">
        <f t="shared" si="10"/>
        <v>0</v>
      </c>
      <c r="N98" s="83"/>
      <c r="O98" s="84"/>
      <c r="P98" s="85"/>
      <c r="Q98" s="86"/>
      <c r="R98" s="82" t="str">
        <f t="shared" si="11"/>
        <v/>
      </c>
    </row>
    <row r="99" spans="1:18" s="159" customFormat="1" ht="13.25" customHeight="1" thickBot="1" x14ac:dyDescent="0.2">
      <c r="A99" s="130" t="s">
        <v>47</v>
      </c>
      <c r="B99" s="161"/>
      <c r="C99" s="162" t="s">
        <v>104</v>
      </c>
      <c r="D99" s="173"/>
      <c r="E99" s="174"/>
      <c r="F99" s="165"/>
      <c r="G99" s="186">
        <f>SUM(G93:G98)</f>
        <v>110000</v>
      </c>
      <c r="H99" s="186">
        <f>SUM(H93:H98)</f>
        <v>50000</v>
      </c>
      <c r="I99" s="215">
        <f t="shared" si="6"/>
        <v>160000</v>
      </c>
      <c r="J99" s="93">
        <f>SUM(K99)/(M99+K99)</f>
        <v>0.49875000000000003</v>
      </c>
      <c r="K99" s="116">
        <f>SUM(K93:K98)</f>
        <v>79800</v>
      </c>
      <c r="L99" s="94">
        <f>SUM(M99/(M99+K99))</f>
        <v>0.50124999999999997</v>
      </c>
      <c r="M99" s="117">
        <f>SUM(M93:M98)</f>
        <v>80200</v>
      </c>
      <c r="N99" s="241">
        <f>SUM(M99,K99)</f>
        <v>160000</v>
      </c>
      <c r="O99" s="225" t="s">
        <v>156</v>
      </c>
      <c r="R99" s="159" t="str">
        <f>IF(N99=I99,"OK","ERROR")</f>
        <v>OK</v>
      </c>
    </row>
    <row r="100" spans="1:18" s="159" customFormat="1" ht="13.25" customHeight="1" x14ac:dyDescent="0.15">
      <c r="A100" s="135"/>
      <c r="B100" s="283"/>
      <c r="C100" s="284"/>
      <c r="D100" s="194"/>
      <c r="E100" s="195"/>
      <c r="F100" s="150"/>
      <c r="G100" s="151"/>
      <c r="H100" s="216"/>
      <c r="I100" s="120"/>
      <c r="N100" s="324" t="str">
        <f>Reference!$B$1</f>
        <v>A</v>
      </c>
      <c r="O100" s="324"/>
      <c r="P100" s="324" t="str">
        <f>Reference!$B$2</f>
        <v>B</v>
      </c>
      <c r="Q100" s="324"/>
    </row>
    <row r="101" spans="1:18" s="159" customFormat="1" ht="13.25" customHeight="1" thickBot="1" x14ac:dyDescent="0.2">
      <c r="A101" s="135">
        <v>2.14</v>
      </c>
      <c r="B101" s="281" t="s">
        <v>111</v>
      </c>
      <c r="C101" s="282"/>
      <c r="D101" s="122"/>
      <c r="E101" s="195"/>
      <c r="F101" s="150"/>
      <c r="G101" s="151"/>
      <c r="H101" s="180"/>
      <c r="N101" s="239" t="s">
        <v>154</v>
      </c>
      <c r="O101" s="240" t="s">
        <v>155</v>
      </c>
      <c r="P101" s="240" t="s">
        <v>154</v>
      </c>
      <c r="Q101" s="240" t="s">
        <v>155</v>
      </c>
    </row>
    <row r="102" spans="1:18" s="81" customFormat="1" ht="13.25" customHeight="1" thickBot="1" x14ac:dyDescent="0.2">
      <c r="A102" s="147" t="s">
        <v>25</v>
      </c>
      <c r="B102" s="279"/>
      <c r="C102" s="280"/>
      <c r="D102" s="122"/>
      <c r="E102" s="179"/>
      <c r="F102" s="153">
        <v>10</v>
      </c>
      <c r="G102" s="154"/>
      <c r="H102" s="180"/>
      <c r="I102" s="196">
        <f>SUM(F102:H102)</f>
        <v>10</v>
      </c>
      <c r="J102" s="89">
        <f>IF(N102&gt;0,N102,IF(O102&gt;0,O102/I102,IF(P102&gt;0,ABS(P102-1), IF(Q102&gt;0, ABS((Q102/I102)-1), 0))))</f>
        <v>0.1</v>
      </c>
      <c r="K102" s="90">
        <f>IF(O102&gt;0,O102,IF(N102&gt;0,(I102*N102),IF(Q102&gt;0,(I102-Q102), IF(P102&gt;0, (ABS(P102-1)*I102), 0))))</f>
        <v>1</v>
      </c>
      <c r="L102" s="89">
        <f>IF(P102&gt;0,P102,IF(Q102&gt;0,Q102/I102,IF(N102&gt;0,ABS(N102-1), IF(O102&gt;0, ABS((O102/I102)-1), 0))))</f>
        <v>0.9</v>
      </c>
      <c r="M102" s="91">
        <f>IF(Q102&gt;0,Q102,IF(N102&gt;0,ABS(N102-1)*I102,IF(O102&gt;0,I102-O102, IF(P102&gt;0, P102*I102, 0))))</f>
        <v>9</v>
      </c>
      <c r="N102" s="83">
        <v>0.1</v>
      </c>
      <c r="O102" s="84"/>
      <c r="P102" s="85"/>
      <c r="Q102" s="86"/>
      <c r="R102" s="82" t="str">
        <f>IF(NOT(COUNTA(N102:Q102)),"",IF(1&lt;(COUNTA(N102:Q102)),"too many",IF((J102+L102=1),IF((K102+M102=I102),"OK","NOT OK"),"NOT OK")))</f>
        <v>OK</v>
      </c>
    </row>
    <row r="103" spans="1:18" s="81" customFormat="1" ht="13.25" customHeight="1" thickBot="1" x14ac:dyDescent="0.2">
      <c r="A103" s="147" t="s">
        <v>140</v>
      </c>
      <c r="B103" s="279"/>
      <c r="C103" s="280"/>
      <c r="D103" s="122"/>
      <c r="E103" s="179"/>
      <c r="F103" s="153"/>
      <c r="G103" s="154">
        <v>10</v>
      </c>
      <c r="H103" s="180"/>
      <c r="I103" s="196">
        <f>SUM(F103:H103)</f>
        <v>10</v>
      </c>
      <c r="J103" s="89">
        <f>IF(N103&gt;0,N103,IF(O103&gt;0,O103/I103,IF(P103&gt;0,ABS(P103-1), IF(Q103&gt;0, ABS((Q103/I103)-1), 0))))</f>
        <v>0.1</v>
      </c>
      <c r="K103" s="90">
        <f>IF(O103&gt;0,O103,IF(N103&gt;0,(I103*N103),IF(Q103&gt;0,(I103-Q103), IF(P103&gt;0, (ABS(P103-1)*I103), 0))))</f>
        <v>1</v>
      </c>
      <c r="L103" s="89">
        <f>IF(P103&gt;0,P103,IF(Q103&gt;0,Q103/I103,IF(N103&gt;0,ABS(N103-1), IF(O103&gt;0, ABS((O103/I103)-1), 0))))</f>
        <v>0.9</v>
      </c>
      <c r="M103" s="91">
        <f>IF(Q103&gt;0,Q103,IF(N103&gt;0,ABS(N103-1)*I103,IF(O103&gt;0,I103-O103, IF(P103&gt;0, P103*I103, 0))))</f>
        <v>9</v>
      </c>
      <c r="N103" s="83">
        <v>0.1</v>
      </c>
      <c r="O103" s="84"/>
      <c r="P103" s="85"/>
      <c r="Q103" s="86"/>
      <c r="R103" s="82" t="str">
        <f>IF(NOT(COUNTA(N103:Q103)),"",IF(1&lt;(COUNTA(N103:Q103)),"too many",IF((J103+L103=1),IF((K103+M103=I103),"OK","NOT OK"),"NOT OK")))</f>
        <v>OK</v>
      </c>
    </row>
    <row r="104" spans="1:18" s="159" customFormat="1" ht="13.25" customHeight="1" thickBot="1" x14ac:dyDescent="0.2">
      <c r="A104" s="147" t="s">
        <v>141</v>
      </c>
      <c r="B104" s="294"/>
      <c r="C104" s="295"/>
      <c r="D104" s="122"/>
      <c r="E104" s="179"/>
      <c r="F104" s="153"/>
      <c r="G104" s="154"/>
      <c r="H104" s="217">
        <v>10</v>
      </c>
      <c r="I104" s="196">
        <f>SUM(F104:H104)</f>
        <v>10</v>
      </c>
      <c r="J104" s="89">
        <f>IF(N104&gt;0,N104,IF(O104&gt;0,O104/I104,IF(P104&gt;0,ABS(P104-1), IF(Q104&gt;0, ABS((Q104/I104)-1), 0))))</f>
        <v>0.1</v>
      </c>
      <c r="K104" s="90">
        <f>IF(O104&gt;0,O104,IF(N104&gt;0,(I104*N104),IF(Q104&gt;0,(I104-Q104), IF(P104&gt;0, (ABS(P104-1)*I104), 0))))</f>
        <v>1</v>
      </c>
      <c r="L104" s="89">
        <f>IF(P104&gt;0,P104,IF(Q104&gt;0,Q104/I104,IF(N104&gt;0,ABS(N104-1), IF(O104&gt;0, ABS((O104/I104)-1), 0))))</f>
        <v>0.9</v>
      </c>
      <c r="M104" s="91">
        <f>IF(Q104&gt;0,Q104,IF(N104&gt;0,ABS(N104-1)*I104,IF(O104&gt;0,I104-O104, IF(P104&gt;0, P104*I104, 0))))</f>
        <v>9</v>
      </c>
      <c r="N104" s="83">
        <v>0.1</v>
      </c>
      <c r="O104" s="84"/>
      <c r="P104" s="85"/>
      <c r="Q104" s="86"/>
      <c r="R104" s="82" t="str">
        <f>IF(NOT(COUNTA(N104:Q104)),"",IF(1&lt;(COUNTA(N104:Q104)),"too many",IF((J104+L104=1),IF((K104+M104=I104),"OK","NOT OK"),"NOT OK")))</f>
        <v>OK</v>
      </c>
    </row>
    <row r="105" spans="1:18" s="159" customFormat="1" ht="13.25" customHeight="1" thickBot="1" x14ac:dyDescent="0.2">
      <c r="A105" s="130" t="s">
        <v>48</v>
      </c>
      <c r="B105" s="161"/>
      <c r="C105" s="162" t="s">
        <v>104</v>
      </c>
      <c r="D105" s="218"/>
      <c r="E105" s="219"/>
      <c r="F105" s="165">
        <f>SUM(F102:F104)</f>
        <v>10</v>
      </c>
      <c r="G105" s="186">
        <f>SUM(G102:G104)</f>
        <v>10</v>
      </c>
      <c r="H105" s="186">
        <f>SUM(H102:H104)</f>
        <v>10</v>
      </c>
      <c r="I105" s="187">
        <f>SUM(F105:H105)</f>
        <v>30</v>
      </c>
      <c r="J105" s="93">
        <f>SUM(K105)/(M105+K105)</f>
        <v>0.1</v>
      </c>
      <c r="K105" s="116">
        <f>SUM(K101:K104)</f>
        <v>3</v>
      </c>
      <c r="L105" s="94">
        <f>SUM(M105/(M105+K105))</f>
        <v>0.9</v>
      </c>
      <c r="M105" s="117">
        <f>SUM(M101:M104)</f>
        <v>27</v>
      </c>
      <c r="N105" s="241">
        <f>SUM(M105,K105)</f>
        <v>30</v>
      </c>
      <c r="O105" s="225" t="s">
        <v>156</v>
      </c>
      <c r="R105" s="159" t="str">
        <f>IF(N105=I105,"OK","ERROR")</f>
        <v>OK</v>
      </c>
    </row>
    <row r="106" spans="1:18" s="159" customFormat="1" x14ac:dyDescent="0.15">
      <c r="A106" s="122"/>
      <c r="B106" s="122"/>
      <c r="C106" s="220"/>
      <c r="D106" s="158"/>
      <c r="E106" s="221"/>
      <c r="F106" s="221"/>
      <c r="G106" s="221"/>
      <c r="H106" s="169"/>
    </row>
    <row r="107" spans="1:18" s="159" customFormat="1" x14ac:dyDescent="0.15">
      <c r="A107" s="122"/>
      <c r="B107" s="122"/>
      <c r="C107" s="220"/>
      <c r="D107" s="158"/>
      <c r="E107" s="221"/>
      <c r="F107" s="221"/>
      <c r="G107" s="221"/>
      <c r="H107" s="169"/>
    </row>
    <row r="108" spans="1:18" s="159" customFormat="1" x14ac:dyDescent="0.15">
      <c r="A108" s="194" t="s">
        <v>118</v>
      </c>
      <c r="B108" s="194"/>
      <c r="C108" s="222"/>
      <c r="D108" s="158"/>
      <c r="E108" s="221"/>
      <c r="F108" s="221"/>
      <c r="G108" s="221"/>
      <c r="H108" s="223"/>
    </row>
    <row r="109" spans="1:18" s="159" customFormat="1" x14ac:dyDescent="0.15">
      <c r="A109" s="122"/>
      <c r="B109" s="243"/>
      <c r="C109" s="243"/>
      <c r="D109" s="243"/>
      <c r="E109" s="243"/>
      <c r="F109" s="243"/>
      <c r="G109" s="243"/>
      <c r="H109" s="243"/>
      <c r="I109" s="243"/>
    </row>
    <row r="110" spans="1:18" s="159" customFormat="1" x14ac:dyDescent="0.15">
      <c r="A110" s="122"/>
      <c r="B110" s="243"/>
      <c r="C110" s="243"/>
      <c r="D110" s="243"/>
      <c r="E110" s="243"/>
      <c r="F110" s="243"/>
      <c r="G110" s="243"/>
      <c r="H110" s="243"/>
      <c r="I110" s="243"/>
    </row>
    <row r="111" spans="1:18" s="159" customFormat="1" x14ac:dyDescent="0.15">
      <c r="A111" s="122"/>
      <c r="B111" s="243"/>
      <c r="C111" s="244"/>
      <c r="D111" s="244"/>
      <c r="E111" s="244"/>
      <c r="F111" s="244"/>
      <c r="G111" s="244"/>
      <c r="H111" s="244"/>
      <c r="I111" s="244"/>
    </row>
    <row r="112" spans="1:18" s="159" customFormat="1" x14ac:dyDescent="0.15">
      <c r="A112" s="224"/>
      <c r="B112" s="243"/>
      <c r="C112" s="244"/>
      <c r="D112" s="244"/>
      <c r="E112" s="244"/>
      <c r="F112" s="244"/>
      <c r="G112" s="244"/>
      <c r="H112" s="244"/>
      <c r="I112" s="244"/>
    </row>
    <row r="113" spans="1:12" s="159" customFormat="1" x14ac:dyDescent="0.15">
      <c r="A113" s="224"/>
      <c r="B113" s="243"/>
      <c r="C113" s="245"/>
      <c r="D113" s="245"/>
      <c r="E113" s="245"/>
      <c r="F113" s="245"/>
      <c r="G113" s="245"/>
      <c r="H113" s="245"/>
      <c r="I113" s="245"/>
    </row>
    <row r="114" spans="1:12" s="159" customFormat="1" x14ac:dyDescent="0.15">
      <c r="A114" s="224"/>
      <c r="B114" s="243"/>
      <c r="C114" s="244"/>
      <c r="D114" s="244"/>
      <c r="E114" s="244"/>
      <c r="F114" s="244"/>
      <c r="G114" s="244"/>
      <c r="H114" s="244"/>
      <c r="I114" s="244"/>
    </row>
    <row r="115" spans="1:12" s="159" customFormat="1" x14ac:dyDescent="0.15">
      <c r="A115" s="224"/>
      <c r="B115" s="243"/>
      <c r="C115" s="244"/>
      <c r="D115" s="244"/>
      <c r="E115" s="244"/>
      <c r="F115" s="244"/>
      <c r="G115" s="244"/>
      <c r="H115" s="244"/>
      <c r="I115" s="244"/>
    </row>
    <row r="116" spans="1:12" s="159" customFormat="1" x14ac:dyDescent="0.15">
      <c r="A116" s="224"/>
      <c r="B116" s="243"/>
      <c r="C116" s="244"/>
      <c r="D116" s="244"/>
      <c r="E116" s="244"/>
      <c r="F116" s="244"/>
      <c r="G116" s="244"/>
      <c r="H116" s="244"/>
      <c r="I116" s="244"/>
    </row>
    <row r="117" spans="1:12" s="159" customFormat="1" x14ac:dyDescent="0.15">
      <c r="A117" s="224"/>
      <c r="B117" s="243"/>
      <c r="C117" s="244"/>
      <c r="D117" s="244"/>
      <c r="E117" s="244"/>
      <c r="F117" s="244"/>
      <c r="G117" s="244"/>
      <c r="H117" s="244"/>
      <c r="I117" s="244"/>
    </row>
    <row r="118" spans="1:12" s="159" customFormat="1" x14ac:dyDescent="0.15">
      <c r="A118" s="224"/>
      <c r="B118" s="285"/>
      <c r="C118" s="285"/>
      <c r="D118" s="285"/>
      <c r="E118" s="285"/>
      <c r="F118" s="285"/>
      <c r="G118" s="285"/>
      <c r="H118" s="285"/>
      <c r="I118" s="285"/>
    </row>
    <row r="119" spans="1:12" s="159" customFormat="1" x14ac:dyDescent="0.15">
      <c r="A119" s="224"/>
      <c r="B119" s="243"/>
      <c r="C119" s="243"/>
      <c r="D119" s="243"/>
      <c r="E119" s="243"/>
      <c r="F119" s="243"/>
      <c r="G119" s="243"/>
      <c r="H119" s="243"/>
      <c r="I119" s="243"/>
    </row>
    <row r="120" spans="1:12" s="159" customFormat="1" x14ac:dyDescent="0.15">
      <c r="A120" s="224"/>
      <c r="B120" s="243"/>
      <c r="C120" s="243"/>
      <c r="D120" s="243"/>
      <c r="E120" s="243"/>
      <c r="F120" s="243"/>
      <c r="G120" s="243"/>
      <c r="H120" s="243"/>
      <c r="I120" s="243"/>
    </row>
    <row r="121" spans="1:12" s="159" customFormat="1" x14ac:dyDescent="0.15">
      <c r="A121" s="224"/>
      <c r="B121" s="243"/>
      <c r="C121" s="243"/>
      <c r="D121" s="243"/>
      <c r="E121" s="243"/>
      <c r="F121" s="243"/>
      <c r="G121" s="243"/>
      <c r="H121" s="243"/>
      <c r="I121" s="243"/>
    </row>
    <row r="122" spans="1:12" s="159" customFormat="1" x14ac:dyDescent="0.15">
      <c r="A122" s="122"/>
      <c r="B122" s="296"/>
      <c r="C122" s="296"/>
      <c r="D122" s="296"/>
      <c r="E122" s="296"/>
      <c r="F122" s="296"/>
      <c r="G122" s="296"/>
      <c r="H122" s="296"/>
      <c r="I122" s="296"/>
      <c r="L122" s="225"/>
    </row>
    <row r="123" spans="1:12" s="159" customFormat="1" x14ac:dyDescent="0.15">
      <c r="A123" s="122"/>
      <c r="B123" s="296"/>
      <c r="C123" s="296"/>
      <c r="D123" s="296"/>
      <c r="E123" s="296"/>
      <c r="F123" s="296"/>
      <c r="G123" s="296"/>
      <c r="H123" s="296"/>
      <c r="I123" s="296"/>
    </row>
    <row r="124" spans="1:12" s="159" customFormat="1" x14ac:dyDescent="0.15">
      <c r="A124" s="122"/>
      <c r="B124" s="296"/>
      <c r="C124" s="296"/>
      <c r="D124" s="296"/>
      <c r="E124" s="296"/>
      <c r="F124" s="296"/>
      <c r="G124" s="296"/>
      <c r="H124" s="296"/>
      <c r="I124" s="296"/>
    </row>
    <row r="125" spans="1:12" s="159" customFormat="1" x14ac:dyDescent="0.15">
      <c r="A125" s="122"/>
      <c r="B125" s="296"/>
      <c r="C125" s="296"/>
      <c r="D125" s="296"/>
      <c r="E125" s="296"/>
      <c r="F125" s="296"/>
      <c r="G125" s="296"/>
      <c r="H125" s="296"/>
      <c r="I125" s="296"/>
    </row>
    <row r="126" spans="1:12" s="159" customFormat="1" x14ac:dyDescent="0.15">
      <c r="A126" s="122"/>
      <c r="B126" s="122"/>
      <c r="C126" s="220" t="s">
        <v>116</v>
      </c>
      <c r="D126" s="158"/>
      <c r="E126" s="221"/>
      <c r="F126" s="221"/>
      <c r="G126" s="221"/>
      <c r="H126" s="169"/>
    </row>
    <row r="127" spans="1:12" s="159" customFormat="1" x14ac:dyDescent="0.15">
      <c r="A127" s="226" t="s">
        <v>115</v>
      </c>
      <c r="B127" s="226"/>
      <c r="C127" s="227" t="s">
        <v>114</v>
      </c>
      <c r="D127" s="228"/>
      <c r="E127" s="228"/>
      <c r="F127" s="228"/>
      <c r="G127" s="228"/>
      <c r="H127" s="228"/>
      <c r="I127" s="228"/>
    </row>
    <row r="128" spans="1:12" s="159" customFormat="1" ht="14" thickBot="1" x14ac:dyDescent="0.2">
      <c r="A128" s="194"/>
      <c r="B128" s="194"/>
      <c r="C128" s="227"/>
      <c r="D128" s="228"/>
      <c r="E128" s="129"/>
      <c r="F128" s="228"/>
      <c r="G128" s="228"/>
      <c r="H128" s="228"/>
      <c r="I128" s="228"/>
    </row>
    <row r="129" spans="1:14" s="159" customFormat="1" x14ac:dyDescent="0.15">
      <c r="A129" s="194"/>
      <c r="B129" s="309" t="s">
        <v>36</v>
      </c>
      <c r="C129" s="310"/>
      <c r="D129" s="263" t="s">
        <v>37</v>
      </c>
      <c r="E129" s="264"/>
      <c r="F129" s="267" t="s">
        <v>38</v>
      </c>
      <c r="G129" s="264"/>
      <c r="H129" s="309" t="s">
        <v>36</v>
      </c>
      <c r="I129" s="310"/>
      <c r="J129" s="99" t="str">
        <f>"% "&amp;Reference!B1</f>
        <v>% A</v>
      </c>
      <c r="K129" s="100" t="str">
        <f>"£ "&amp;Reference!B1</f>
        <v>£ A</v>
      </c>
      <c r="L129" s="100" t="str">
        <f>"% "&amp;Reference!B2</f>
        <v>% B</v>
      </c>
      <c r="M129" s="101" t="str">
        <f>"£ "&amp;Reference!B2</f>
        <v>£ B</v>
      </c>
    </row>
    <row r="130" spans="1:14" s="159" customFormat="1" x14ac:dyDescent="0.15">
      <c r="A130" s="122"/>
      <c r="B130" s="307" t="s">
        <v>35</v>
      </c>
      <c r="C130" s="308"/>
      <c r="D130" s="265" t="s">
        <v>39</v>
      </c>
      <c r="E130" s="266"/>
      <c r="F130" s="268">
        <f>I19</f>
        <v>250000</v>
      </c>
      <c r="G130" s="269"/>
      <c r="H130" s="307" t="s">
        <v>35</v>
      </c>
      <c r="I130" s="308"/>
      <c r="J130" s="102">
        <f>J19</f>
        <v>0.5</v>
      </c>
      <c r="K130" s="103">
        <f>K19</f>
        <v>125000</v>
      </c>
      <c r="L130" s="104">
        <f>L19</f>
        <v>0.5</v>
      </c>
      <c r="M130" s="105">
        <f>M19</f>
        <v>125000</v>
      </c>
      <c r="N130" s="230"/>
    </row>
    <row r="131" spans="1:14" s="81" customFormat="1" x14ac:dyDescent="0.15">
      <c r="A131" s="122"/>
      <c r="B131" s="305" t="s">
        <v>40</v>
      </c>
      <c r="C131" s="306"/>
      <c r="D131" s="270" t="s">
        <v>41</v>
      </c>
      <c r="E131" s="271"/>
      <c r="F131" s="261">
        <f>I29</f>
        <v>150000</v>
      </c>
      <c r="G131" s="262"/>
      <c r="H131" s="305" t="s">
        <v>40</v>
      </c>
      <c r="I131" s="306"/>
      <c r="J131" s="106">
        <f>J29</f>
        <v>0.4</v>
      </c>
      <c r="K131" s="97">
        <f>K29</f>
        <v>60000</v>
      </c>
      <c r="L131" s="96">
        <f>L29</f>
        <v>0.6</v>
      </c>
      <c r="M131" s="107">
        <f>M29</f>
        <v>90000</v>
      </c>
      <c r="N131" s="230"/>
    </row>
    <row r="132" spans="1:14" s="159" customFormat="1" x14ac:dyDescent="0.15">
      <c r="A132" s="194"/>
      <c r="B132" s="305" t="s">
        <v>42</v>
      </c>
      <c r="C132" s="306"/>
      <c r="D132" s="270" t="s">
        <v>49</v>
      </c>
      <c r="E132" s="271"/>
      <c r="F132" s="261">
        <f>I38+I45+I51+I57+I63+I70</f>
        <v>42270</v>
      </c>
      <c r="G132" s="262"/>
      <c r="H132" s="305" t="s">
        <v>42</v>
      </c>
      <c r="I132" s="306"/>
      <c r="J132" s="106">
        <f>SUM(K132/(K132+M132))</f>
        <v>0.56635911994322219</v>
      </c>
      <c r="K132" s="98">
        <f>SUM(K38,K45,K51,K57,K63,K70)</f>
        <v>23940</v>
      </c>
      <c r="L132" s="96">
        <f>SUM(M132/(M132+K132))</f>
        <v>0.43364088005677787</v>
      </c>
      <c r="M132" s="108">
        <f>SUM(M38,M45,M51,M57,M63,M70)</f>
        <v>18330</v>
      </c>
      <c r="N132" s="230"/>
    </row>
    <row r="133" spans="1:14" s="159" customFormat="1" x14ac:dyDescent="0.15">
      <c r="A133" s="194"/>
      <c r="B133" s="305" t="s">
        <v>43</v>
      </c>
      <c r="C133" s="306"/>
      <c r="D133" s="270" t="s">
        <v>45</v>
      </c>
      <c r="E133" s="271"/>
      <c r="F133" s="261">
        <f>-I77+-I83</f>
        <v>-18251</v>
      </c>
      <c r="G133" s="262"/>
      <c r="H133" s="305" t="s">
        <v>43</v>
      </c>
      <c r="I133" s="306"/>
      <c r="J133" s="106">
        <f>SUM(K133/(K133+M133))</f>
        <v>0.39420853651854698</v>
      </c>
      <c r="K133" s="98">
        <f>SUM(K83,K77)*-1</f>
        <v>-7194.7000000000007</v>
      </c>
      <c r="L133" s="96">
        <f>SUM(M133/(M133+K133))</f>
        <v>0.60579146348145307</v>
      </c>
      <c r="M133" s="108">
        <f>SUM(M83,M77)*-1</f>
        <v>-11056.3</v>
      </c>
      <c r="N133" s="230"/>
    </row>
    <row r="134" spans="1:14" s="81" customFormat="1" x14ac:dyDescent="0.15">
      <c r="A134" s="194"/>
      <c r="B134" s="305" t="s">
        <v>72</v>
      </c>
      <c r="C134" s="306"/>
      <c r="D134" s="270" t="s">
        <v>46</v>
      </c>
      <c r="E134" s="271"/>
      <c r="F134" s="261">
        <f>I90</f>
        <v>7700</v>
      </c>
      <c r="G134" s="262"/>
      <c r="H134" s="305" t="s">
        <v>72</v>
      </c>
      <c r="I134" s="306"/>
      <c r="J134" s="106">
        <f>J90</f>
        <v>0.41688311688311686</v>
      </c>
      <c r="K134" s="97">
        <f>K90</f>
        <v>3210</v>
      </c>
      <c r="L134" s="96">
        <f>L90</f>
        <v>0.58311688311688314</v>
      </c>
      <c r="M134" s="107">
        <f>M90</f>
        <v>4490</v>
      </c>
      <c r="N134" s="230"/>
    </row>
    <row r="135" spans="1:14" s="81" customFormat="1" x14ac:dyDescent="0.15">
      <c r="A135" s="194"/>
      <c r="B135" s="313" t="s">
        <v>44</v>
      </c>
      <c r="C135" s="314"/>
      <c r="D135" s="257" t="s">
        <v>48</v>
      </c>
      <c r="E135" s="258"/>
      <c r="F135" s="251">
        <f>I105</f>
        <v>30</v>
      </c>
      <c r="G135" s="252"/>
      <c r="H135" s="313" t="s">
        <v>44</v>
      </c>
      <c r="I135" s="314"/>
      <c r="J135" s="106">
        <f>J105</f>
        <v>0.1</v>
      </c>
      <c r="K135" s="97">
        <f>K105</f>
        <v>3</v>
      </c>
      <c r="L135" s="96">
        <f>L105</f>
        <v>0.9</v>
      </c>
      <c r="M135" s="97">
        <f>M105</f>
        <v>27</v>
      </c>
      <c r="N135" s="231" t="s">
        <v>119</v>
      </c>
    </row>
    <row r="136" spans="1:14" s="81" customFormat="1" x14ac:dyDescent="0.15">
      <c r="A136" s="194"/>
      <c r="B136" s="309" t="s">
        <v>60</v>
      </c>
      <c r="C136" s="310"/>
      <c r="D136" s="259"/>
      <c r="E136" s="260"/>
      <c r="F136" s="253">
        <f>SUM(F130:G135)</f>
        <v>431749</v>
      </c>
      <c r="G136" s="254"/>
      <c r="H136" s="309" t="s">
        <v>60</v>
      </c>
      <c r="I136" s="310"/>
      <c r="J136" s="113">
        <f>SUM(K136/(K136+M136))</f>
        <v>0.47471632823700805</v>
      </c>
      <c r="K136" s="114">
        <f>SUM(K130:K135)</f>
        <v>204958.3</v>
      </c>
      <c r="L136" s="115">
        <f>SUM(M136/(M136+K136))</f>
        <v>0.52528367176299195</v>
      </c>
      <c r="M136" s="114">
        <f>SUM(M130:M135)</f>
        <v>226790.7</v>
      </c>
      <c r="N136" s="232">
        <f>SUM(K136,M136)</f>
        <v>431749</v>
      </c>
    </row>
    <row r="137" spans="1:14" s="81" customFormat="1" x14ac:dyDescent="0.15">
      <c r="A137" s="122"/>
      <c r="B137" s="311" t="s">
        <v>61</v>
      </c>
      <c r="C137" s="312"/>
      <c r="D137" s="255" t="s">
        <v>47</v>
      </c>
      <c r="E137" s="256"/>
      <c r="F137" s="249">
        <f>I99</f>
        <v>160000</v>
      </c>
      <c r="G137" s="250"/>
      <c r="H137" s="311" t="s">
        <v>61</v>
      </c>
      <c r="I137" s="312"/>
      <c r="J137" s="109">
        <f>J99</f>
        <v>0.49875000000000003</v>
      </c>
      <c r="K137" s="110">
        <f>K99</f>
        <v>79800</v>
      </c>
      <c r="L137" s="111">
        <f>L99</f>
        <v>0.50124999999999997</v>
      </c>
      <c r="M137" s="112">
        <f>M99</f>
        <v>80200</v>
      </c>
      <c r="N137" s="230"/>
    </row>
    <row r="138" spans="1:14" s="81" customFormat="1" x14ac:dyDescent="0.15">
      <c r="A138" s="122"/>
      <c r="B138" s="122"/>
      <c r="C138" s="119"/>
      <c r="D138" s="159"/>
      <c r="E138" s="233"/>
      <c r="F138" s="159"/>
      <c r="G138" s="159"/>
      <c r="H138" s="221"/>
      <c r="I138" s="120"/>
    </row>
    <row r="139" spans="1:14" s="159" customFormat="1" x14ac:dyDescent="0.15">
      <c r="A139" s="122"/>
      <c r="B139" s="122"/>
      <c r="C139" s="119"/>
      <c r="E139" s="233"/>
      <c r="H139" s="221"/>
      <c r="I139" s="120"/>
    </row>
    <row r="140" spans="1:14" s="159" customFormat="1" x14ac:dyDescent="0.15">
      <c r="A140" s="122"/>
      <c r="B140" s="122"/>
      <c r="C140" s="123"/>
      <c r="D140" s="248"/>
      <c r="E140" s="248"/>
      <c r="F140" s="221"/>
      <c r="G140" s="221"/>
      <c r="H140" s="221"/>
      <c r="I140" s="120"/>
    </row>
    <row r="141" spans="1:14" s="159" customFormat="1" x14ac:dyDescent="0.15">
      <c r="A141" s="122"/>
      <c r="B141" s="122"/>
      <c r="C141" s="123"/>
      <c r="D141" s="158"/>
      <c r="E141" s="234"/>
      <c r="F141" s="221"/>
      <c r="G141" s="221"/>
      <c r="H141" s="221"/>
      <c r="I141" s="120"/>
    </row>
    <row r="142" spans="1:14" s="159" customFormat="1" x14ac:dyDescent="0.15">
      <c r="A142" s="122"/>
      <c r="B142" s="122"/>
      <c r="C142" s="123"/>
      <c r="D142" s="158"/>
      <c r="E142" s="234"/>
      <c r="F142" s="221"/>
      <c r="G142" s="221"/>
      <c r="H142" s="221"/>
      <c r="I142" s="120"/>
    </row>
    <row r="143" spans="1:14" s="159" customFormat="1" x14ac:dyDescent="0.15">
      <c r="A143" s="194"/>
      <c r="B143" s="194"/>
      <c r="C143" s="235"/>
      <c r="D143" s="118"/>
      <c r="E143" s="129"/>
      <c r="F143" s="229"/>
      <c r="G143" s="229"/>
      <c r="H143" s="229"/>
      <c r="I143" s="120"/>
    </row>
    <row r="144" spans="1:14" s="159" customFormat="1" x14ac:dyDescent="0.15">
      <c r="A144" s="194"/>
      <c r="B144" s="194"/>
      <c r="C144" s="235"/>
      <c r="D144" s="118"/>
      <c r="E144" s="129"/>
      <c r="F144" s="229"/>
      <c r="G144" s="229"/>
      <c r="H144" s="229"/>
      <c r="I144" s="120"/>
    </row>
    <row r="145" spans="1:9" s="81" customFormat="1" x14ac:dyDescent="0.15">
      <c r="A145" s="194"/>
      <c r="B145" s="194"/>
      <c r="C145" s="236"/>
      <c r="D145" s="125"/>
      <c r="E145" s="129"/>
      <c r="F145" s="125"/>
      <c r="G145" s="237"/>
      <c r="H145" s="237"/>
      <c r="I145" s="120"/>
    </row>
    <row r="146" spans="1:9" s="81" customFormat="1" x14ac:dyDescent="0.15">
      <c r="A146" s="122"/>
      <c r="B146" s="122"/>
      <c r="C146" s="123"/>
      <c r="D146" s="158"/>
      <c r="E146" s="234"/>
      <c r="F146" s="221"/>
      <c r="G146" s="221"/>
      <c r="H146" s="221"/>
      <c r="I146" s="120"/>
    </row>
    <row r="147" spans="1:9" s="81" customFormat="1" x14ac:dyDescent="0.15">
      <c r="A147" s="122"/>
      <c r="B147" s="122"/>
      <c r="C147" s="123"/>
      <c r="D147" s="158"/>
      <c r="E147" s="234"/>
      <c r="F147" s="221"/>
      <c r="G147" s="221"/>
      <c r="H147" s="221"/>
      <c r="I147" s="120"/>
    </row>
    <row r="148" spans="1:9" s="159" customFormat="1" x14ac:dyDescent="0.15">
      <c r="A148" s="122"/>
      <c r="B148" s="122"/>
      <c r="C148" s="123"/>
      <c r="D148" s="158"/>
      <c r="E148" s="234"/>
      <c r="F148" s="221"/>
      <c r="G148" s="221"/>
      <c r="H148" s="221"/>
      <c r="I148" s="120"/>
    </row>
    <row r="149" spans="1:9" s="159" customFormat="1" x14ac:dyDescent="0.15">
      <c r="A149" s="122"/>
      <c r="B149" s="122"/>
      <c r="C149" s="123"/>
      <c r="D149" s="158"/>
      <c r="E149" s="234"/>
      <c r="F149" s="221"/>
      <c r="G149" s="221"/>
      <c r="H149" s="221"/>
      <c r="I149" s="120"/>
    </row>
    <row r="150" spans="1:9" s="159" customFormat="1" x14ac:dyDescent="0.15">
      <c r="A150" s="122"/>
      <c r="B150" s="122"/>
      <c r="C150" s="123"/>
      <c r="D150" s="158"/>
      <c r="E150" s="234"/>
      <c r="F150" s="221"/>
      <c r="G150" s="221"/>
      <c r="H150" s="221"/>
    </row>
    <row r="151" spans="1:9" s="159" customFormat="1" x14ac:dyDescent="0.15">
      <c r="A151" s="122"/>
      <c r="B151" s="122"/>
      <c r="C151" s="123"/>
      <c r="D151" s="158"/>
      <c r="E151" s="234"/>
      <c r="F151" s="221"/>
      <c r="G151" s="221"/>
      <c r="H151" s="221"/>
    </row>
    <row r="152" spans="1:9" s="159" customFormat="1" x14ac:dyDescent="0.15">
      <c r="A152" s="122"/>
      <c r="B152" s="122"/>
      <c r="C152" s="123"/>
      <c r="D152" s="120"/>
      <c r="E152" s="121"/>
      <c r="F152" s="120"/>
      <c r="G152" s="120"/>
      <c r="H152" s="120"/>
      <c r="I152" s="82"/>
    </row>
    <row r="153" spans="1:9" s="159" customFormat="1" x14ac:dyDescent="0.15">
      <c r="A153" s="124"/>
      <c r="B153" s="124"/>
      <c r="C153" s="119"/>
      <c r="D153" s="82"/>
      <c r="E153" s="238"/>
      <c r="F153" s="82"/>
      <c r="G153" s="82"/>
      <c r="H153" s="82"/>
      <c r="I153" s="82"/>
    </row>
  </sheetData>
  <sheetProtection formatCells="0" formatColumns="0" formatRows="0" insertColumns="0" insertRows="0" insertHyperlinks="0" deleteColumns="0" deleteRows="0" selectLockedCells="1" sort="0" autoFilter="0" pivotTables="0"/>
  <mergeCells count="149">
    <mergeCell ref="H136:I136"/>
    <mergeCell ref="H137:I137"/>
    <mergeCell ref="H129:I129"/>
    <mergeCell ref="H130:I130"/>
    <mergeCell ref="H131:I131"/>
    <mergeCell ref="H132:I132"/>
    <mergeCell ref="H133:I133"/>
    <mergeCell ref="H134:I134"/>
    <mergeCell ref="H135:I135"/>
    <mergeCell ref="N91:O91"/>
    <mergeCell ref="P91:Q91"/>
    <mergeCell ref="N100:O100"/>
    <mergeCell ref="P100:Q100"/>
    <mergeCell ref="N71:O71"/>
    <mergeCell ref="P71:Q71"/>
    <mergeCell ref="N78:O78"/>
    <mergeCell ref="P78:Q78"/>
    <mergeCell ref="N84:O84"/>
    <mergeCell ref="P84:Q84"/>
    <mergeCell ref="N52:O52"/>
    <mergeCell ref="P52:Q52"/>
    <mergeCell ref="N58:O58"/>
    <mergeCell ref="P58:Q58"/>
    <mergeCell ref="N64:O64"/>
    <mergeCell ref="P64:Q64"/>
    <mergeCell ref="N30:O30"/>
    <mergeCell ref="P30:Q30"/>
    <mergeCell ref="N39:O39"/>
    <mergeCell ref="P39:Q39"/>
    <mergeCell ref="N46:O46"/>
    <mergeCell ref="P46:Q46"/>
    <mergeCell ref="P17:Q17"/>
    <mergeCell ref="N17:O17"/>
    <mergeCell ref="L17:M17"/>
    <mergeCell ref="J17:K17"/>
    <mergeCell ref="N27:O27"/>
    <mergeCell ref="P27:Q27"/>
    <mergeCell ref="B66:C66"/>
    <mergeCell ref="B80:C80"/>
    <mergeCell ref="B72:C72"/>
    <mergeCell ref="B3:H3"/>
    <mergeCell ref="B5:H5"/>
    <mergeCell ref="B79:C79"/>
    <mergeCell ref="B78:C78"/>
    <mergeCell ref="B76:C76"/>
    <mergeCell ref="B75:C75"/>
    <mergeCell ref="B74:C74"/>
    <mergeCell ref="B73:C73"/>
    <mergeCell ref="B87:C87"/>
    <mergeCell ref="B86:C86"/>
    <mergeCell ref="B85:C85"/>
    <mergeCell ref="B84:C84"/>
    <mergeCell ref="B82:C82"/>
    <mergeCell ref="B81:C81"/>
    <mergeCell ref="B98:C98"/>
    <mergeCell ref="B93:C93"/>
    <mergeCell ref="B92:C92"/>
    <mergeCell ref="B91:C91"/>
    <mergeCell ref="B89:C89"/>
    <mergeCell ref="B88:C88"/>
    <mergeCell ref="B94:C94"/>
    <mergeCell ref="B95:C95"/>
    <mergeCell ref="B96:C96"/>
    <mergeCell ref="B97:C97"/>
    <mergeCell ref="B137:C137"/>
    <mergeCell ref="B136:C136"/>
    <mergeCell ref="B135:C135"/>
    <mergeCell ref="B134:C134"/>
    <mergeCell ref="B133:C133"/>
    <mergeCell ref="B132:C132"/>
    <mergeCell ref="B131:C131"/>
    <mergeCell ref="B130:C130"/>
    <mergeCell ref="B129:C129"/>
    <mergeCell ref="B33:C33"/>
    <mergeCell ref="B32:C32"/>
    <mergeCell ref="B62:C62"/>
    <mergeCell ref="B61:C61"/>
    <mergeCell ref="B60:C60"/>
    <mergeCell ref="B59:C59"/>
    <mergeCell ref="B58:C58"/>
    <mergeCell ref="B49:C49"/>
    <mergeCell ref="B48:C48"/>
    <mergeCell ref="B47:C47"/>
    <mergeCell ref="B43:C43"/>
    <mergeCell ref="B42:C42"/>
    <mergeCell ref="B41:C41"/>
    <mergeCell ref="B9:C9"/>
    <mergeCell ref="B21:C21"/>
    <mergeCell ref="B31:C31"/>
    <mergeCell ref="B30:C30"/>
    <mergeCell ref="B39:C39"/>
    <mergeCell ref="B46:C46"/>
    <mergeCell ref="B40:C40"/>
    <mergeCell ref="B36:C36"/>
    <mergeCell ref="B35:C35"/>
    <mergeCell ref="B34:C34"/>
    <mergeCell ref="B125:I125"/>
    <mergeCell ref="B124:I124"/>
    <mergeCell ref="B123:I123"/>
    <mergeCell ref="B122:I122"/>
    <mergeCell ref="B121:I121"/>
    <mergeCell ref="B120:I120"/>
    <mergeCell ref="B110:I110"/>
    <mergeCell ref="B118:I118"/>
    <mergeCell ref="B119:I119"/>
    <mergeCell ref="B52:C52"/>
    <mergeCell ref="B56:C56"/>
    <mergeCell ref="B55:C55"/>
    <mergeCell ref="B54:C54"/>
    <mergeCell ref="B53:C53"/>
    <mergeCell ref="B64:C64"/>
    <mergeCell ref="B104:C104"/>
    <mergeCell ref="B50:C50"/>
    <mergeCell ref="B65:C65"/>
    <mergeCell ref="B69:C69"/>
    <mergeCell ref="B68:C68"/>
    <mergeCell ref="B67:C67"/>
    <mergeCell ref="B109:I109"/>
    <mergeCell ref="B103:C103"/>
    <mergeCell ref="B102:C102"/>
    <mergeCell ref="B101:C101"/>
    <mergeCell ref="B100:C100"/>
    <mergeCell ref="D130:E130"/>
    <mergeCell ref="F129:G129"/>
    <mergeCell ref="F130:G130"/>
    <mergeCell ref="D131:E131"/>
    <mergeCell ref="D134:E134"/>
    <mergeCell ref="D133:E133"/>
    <mergeCell ref="F131:G131"/>
    <mergeCell ref="F132:G132"/>
    <mergeCell ref="F133:G133"/>
    <mergeCell ref="D132:E132"/>
    <mergeCell ref="D7:E7"/>
    <mergeCell ref="D140:E140"/>
    <mergeCell ref="F137:G137"/>
    <mergeCell ref="F135:G135"/>
    <mergeCell ref="F136:G136"/>
    <mergeCell ref="D137:E137"/>
    <mergeCell ref="D135:E135"/>
    <mergeCell ref="D136:E136"/>
    <mergeCell ref="F134:G134"/>
    <mergeCell ref="D129:E129"/>
    <mergeCell ref="B111:I111"/>
    <mergeCell ref="B112:I112"/>
    <mergeCell ref="B114:I114"/>
    <mergeCell ref="B115:I115"/>
    <mergeCell ref="B116:I116"/>
    <mergeCell ref="B117:I117"/>
    <mergeCell ref="B113:I113"/>
  </mergeCells>
  <phoneticPr fontId="0" type="noConversion"/>
  <pageMargins left="0.43" right="0.24" top="0.75" bottom="0.75" header="0.31" footer="0.31"/>
  <pageSetup paperSize="9" orientation="portrait"/>
  <headerFooter>
    <oddFooter>&amp;R&amp;KADADADAbingdonFamilyMediation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6.6640625" bestFit="1" customWidth="1"/>
  </cols>
  <sheetData>
    <row r="1" spans="1:2" x14ac:dyDescent="0.15">
      <c r="A1" t="s">
        <v>150</v>
      </c>
      <c r="B1" t="s">
        <v>39</v>
      </c>
    </row>
    <row r="2" spans="1:2" x14ac:dyDescent="0.15">
      <c r="A2" t="s">
        <v>151</v>
      </c>
      <c r="B2" t="s">
        <v>41</v>
      </c>
    </row>
    <row r="3" spans="1:2" x14ac:dyDescent="0.15">
      <c r="A3" t="s">
        <v>152</v>
      </c>
      <c r="B3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view="pageLayout" workbookViewId="0">
      <selection activeCell="A4" sqref="A4"/>
    </sheetView>
  </sheetViews>
  <sheetFormatPr baseColWidth="10" defaultColWidth="8.83203125" defaultRowHeight="13" x14ac:dyDescent="0.15"/>
  <cols>
    <col min="1" max="1" width="7.5" style="6" customWidth="1"/>
    <col min="4" max="4" width="16.1640625" customWidth="1"/>
    <col min="5" max="5" width="8.83203125" customWidth="1"/>
    <col min="6" max="6" width="7.6640625" style="11" customWidth="1"/>
    <col min="7" max="7" width="6.6640625" style="2" customWidth="1"/>
    <col min="8" max="8" width="8" customWidth="1"/>
  </cols>
  <sheetData>
    <row r="1" spans="1:8" x14ac:dyDescent="0.15">
      <c r="A1" s="7" t="s">
        <v>105</v>
      </c>
    </row>
    <row r="2" spans="1:8" ht="69.75" customHeight="1" x14ac:dyDescent="0.15"/>
    <row r="3" spans="1:8" x14ac:dyDescent="0.15">
      <c r="A3" s="325" t="str">
        <f>Assets!B3</f>
        <v>Open Financial Disclosure at: [fill in date]</v>
      </c>
      <c r="B3" s="325"/>
      <c r="C3" s="325"/>
      <c r="D3" s="325"/>
      <c r="E3" s="325"/>
      <c r="F3" s="325"/>
      <c r="G3" s="325"/>
      <c r="H3" s="19"/>
    </row>
    <row r="5" spans="1:8" x14ac:dyDescent="0.15">
      <c r="A5" s="328">
        <f>Assets!B5</f>
        <v>0</v>
      </c>
      <c r="B5" s="328"/>
      <c r="C5" s="328"/>
      <c r="D5" s="328"/>
      <c r="E5" s="328"/>
      <c r="F5" s="328"/>
      <c r="G5" s="328"/>
      <c r="H5" s="19"/>
    </row>
    <row r="7" spans="1:8" x14ac:dyDescent="0.15">
      <c r="A7" s="331" t="s">
        <v>3</v>
      </c>
      <c r="B7" s="332"/>
      <c r="C7" s="332"/>
      <c r="D7" s="332"/>
      <c r="E7" s="38"/>
      <c r="F7" s="39" t="str">
        <f>Reference!B1</f>
        <v>A</v>
      </c>
      <c r="G7" s="39" t="str">
        <f>Reference!B2</f>
        <v>B</v>
      </c>
    </row>
    <row r="8" spans="1:8" x14ac:dyDescent="0.15">
      <c r="A8" s="56">
        <v>2.15</v>
      </c>
      <c r="B8" s="329" t="s">
        <v>73</v>
      </c>
      <c r="C8" s="330"/>
      <c r="D8" s="330"/>
      <c r="E8" s="18"/>
      <c r="F8" s="22"/>
      <c r="G8" s="59"/>
    </row>
    <row r="9" spans="1:8" x14ac:dyDescent="0.15">
      <c r="A9" s="34" t="s">
        <v>62</v>
      </c>
      <c r="B9" s="335" t="s">
        <v>93</v>
      </c>
      <c r="C9" s="327"/>
      <c r="D9" s="327"/>
      <c r="E9" s="63">
        <v>794</v>
      </c>
      <c r="F9" s="23"/>
      <c r="G9" s="21"/>
    </row>
    <row r="10" spans="1:8" x14ac:dyDescent="0.15">
      <c r="A10" s="34"/>
      <c r="B10" s="333" t="s">
        <v>113</v>
      </c>
      <c r="C10" s="334"/>
      <c r="D10" s="334"/>
      <c r="E10" s="63">
        <v>16.100000000000001</v>
      </c>
      <c r="F10" s="23"/>
      <c r="G10" s="21"/>
    </row>
    <row r="11" spans="1:8" x14ac:dyDescent="0.15">
      <c r="A11" s="34"/>
      <c r="B11" s="333" t="s">
        <v>94</v>
      </c>
      <c r="C11" s="334"/>
      <c r="D11" s="334"/>
      <c r="E11" s="63">
        <f>E9-E10</f>
        <v>777.9</v>
      </c>
      <c r="F11" s="23">
        <f>E11</f>
        <v>777.9</v>
      </c>
      <c r="G11" s="21"/>
    </row>
    <row r="12" spans="1:8" x14ac:dyDescent="0.15">
      <c r="A12" s="34"/>
      <c r="B12" s="326"/>
      <c r="C12" s="327"/>
      <c r="D12" s="327"/>
      <c r="E12" s="63"/>
      <c r="F12" s="23"/>
      <c r="G12" s="21"/>
    </row>
    <row r="13" spans="1:8" x14ac:dyDescent="0.15">
      <c r="A13" s="34" t="s">
        <v>62</v>
      </c>
      <c r="B13" s="335" t="s">
        <v>93</v>
      </c>
      <c r="C13" s="327"/>
      <c r="D13" s="327"/>
      <c r="E13" s="63">
        <v>3805</v>
      </c>
      <c r="F13" s="23"/>
      <c r="G13" s="21"/>
    </row>
    <row r="14" spans="1:8" x14ac:dyDescent="0.15">
      <c r="A14" s="34"/>
      <c r="B14" s="333" t="s">
        <v>113</v>
      </c>
      <c r="C14" s="334"/>
      <c r="D14" s="334"/>
      <c r="E14" s="63">
        <v>1138</v>
      </c>
      <c r="F14" s="23"/>
      <c r="G14" s="21"/>
    </row>
    <row r="15" spans="1:8" x14ac:dyDescent="0.15">
      <c r="A15" s="34"/>
      <c r="B15" s="333" t="s">
        <v>94</v>
      </c>
      <c r="C15" s="334"/>
      <c r="D15" s="334"/>
      <c r="E15" s="63">
        <f>E13-E14</f>
        <v>2667</v>
      </c>
      <c r="F15" s="23"/>
      <c r="G15" s="21">
        <f>E15</f>
        <v>2667</v>
      </c>
    </row>
    <row r="16" spans="1:8" x14ac:dyDescent="0.15">
      <c r="A16" s="34"/>
      <c r="B16" s="326"/>
      <c r="C16" s="327"/>
      <c r="D16" s="327"/>
      <c r="E16" s="63"/>
      <c r="F16" s="23"/>
      <c r="G16" s="21"/>
    </row>
    <row r="17" spans="1:7" x14ac:dyDescent="0.15">
      <c r="A17" s="33">
        <v>2.16</v>
      </c>
      <c r="B17" s="336" t="s">
        <v>74</v>
      </c>
      <c r="C17" s="337"/>
      <c r="D17" s="337"/>
      <c r="E17" s="63"/>
      <c r="F17" s="23"/>
      <c r="G17" s="21"/>
    </row>
    <row r="18" spans="1:7" x14ac:dyDescent="0.15">
      <c r="A18" s="34" t="s">
        <v>63</v>
      </c>
      <c r="B18" s="335" t="s">
        <v>122</v>
      </c>
      <c r="C18" s="327"/>
      <c r="D18" s="327"/>
      <c r="E18" s="63"/>
      <c r="F18" s="23"/>
      <c r="G18" s="21"/>
    </row>
    <row r="19" spans="1:7" x14ac:dyDescent="0.15">
      <c r="A19" s="34"/>
      <c r="B19" s="335" t="s">
        <v>123</v>
      </c>
      <c r="C19" s="327"/>
      <c r="D19" s="327"/>
      <c r="E19" s="63"/>
      <c r="F19" s="23"/>
      <c r="G19" s="21"/>
    </row>
    <row r="20" spans="1:7" x14ac:dyDescent="0.15">
      <c r="A20" s="34"/>
      <c r="B20" s="335" t="s">
        <v>94</v>
      </c>
      <c r="C20" s="327"/>
      <c r="D20" s="327"/>
      <c r="E20" s="63">
        <f>E18-E19</f>
        <v>0</v>
      </c>
      <c r="F20" s="23"/>
      <c r="G20" s="21"/>
    </row>
    <row r="21" spans="1:7" x14ac:dyDescent="0.15">
      <c r="A21" s="34"/>
      <c r="B21" s="326"/>
      <c r="C21" s="327"/>
      <c r="D21" s="327"/>
      <c r="E21" s="63"/>
      <c r="F21" s="23"/>
      <c r="G21" s="21"/>
    </row>
    <row r="22" spans="1:7" x14ac:dyDescent="0.15">
      <c r="A22" s="33">
        <v>2.17</v>
      </c>
      <c r="B22" s="336" t="s">
        <v>121</v>
      </c>
      <c r="C22" s="337"/>
      <c r="D22" s="337"/>
      <c r="E22" s="63"/>
      <c r="F22" s="23"/>
      <c r="G22" s="21"/>
    </row>
    <row r="23" spans="1:7" x14ac:dyDescent="0.15">
      <c r="A23" s="34" t="s">
        <v>64</v>
      </c>
      <c r="B23" s="326"/>
      <c r="C23" s="327"/>
      <c r="D23" s="327"/>
      <c r="E23" s="63"/>
      <c r="F23" s="23"/>
      <c r="G23" s="21"/>
    </row>
    <row r="24" spans="1:7" x14ac:dyDescent="0.15">
      <c r="A24" s="34"/>
      <c r="B24" s="326"/>
      <c r="C24" s="327"/>
      <c r="D24" s="327"/>
      <c r="E24" s="63"/>
      <c r="F24" s="23"/>
      <c r="G24" s="21"/>
    </row>
    <row r="25" spans="1:7" x14ac:dyDescent="0.15">
      <c r="A25" s="33">
        <v>2.1800000000000002</v>
      </c>
      <c r="B25" s="336" t="s">
        <v>75</v>
      </c>
      <c r="C25" s="337"/>
      <c r="D25" s="337"/>
      <c r="E25" s="63"/>
      <c r="F25" s="23"/>
      <c r="G25" s="21"/>
    </row>
    <row r="26" spans="1:7" x14ac:dyDescent="0.15">
      <c r="A26" s="34" t="s">
        <v>50</v>
      </c>
      <c r="B26" s="338" t="s">
        <v>76</v>
      </c>
      <c r="C26" s="339"/>
      <c r="D26" s="339"/>
      <c r="E26" s="63"/>
      <c r="F26" s="23"/>
      <c r="G26" s="21"/>
    </row>
    <row r="27" spans="1:7" x14ac:dyDescent="0.15">
      <c r="A27" s="34" t="s">
        <v>51</v>
      </c>
      <c r="B27" s="338" t="s">
        <v>77</v>
      </c>
      <c r="C27" s="339"/>
      <c r="D27" s="339"/>
      <c r="E27" s="63"/>
      <c r="F27" s="23"/>
      <c r="G27" s="21"/>
    </row>
    <row r="28" spans="1:7" x14ac:dyDescent="0.15">
      <c r="A28" s="34" t="s">
        <v>52</v>
      </c>
      <c r="B28" s="338" t="s">
        <v>78</v>
      </c>
      <c r="C28" s="339"/>
      <c r="D28" s="339"/>
      <c r="E28" s="63"/>
      <c r="F28" s="23"/>
      <c r="G28" s="21"/>
    </row>
    <row r="29" spans="1:7" x14ac:dyDescent="0.15">
      <c r="A29" s="34" t="s">
        <v>53</v>
      </c>
      <c r="B29" s="338" t="s">
        <v>79</v>
      </c>
      <c r="C29" s="339"/>
      <c r="D29" s="339"/>
      <c r="E29" s="63"/>
      <c r="F29" s="23"/>
      <c r="G29" s="21"/>
    </row>
    <row r="30" spans="1:7" x14ac:dyDescent="0.15">
      <c r="A30" s="34"/>
      <c r="B30" s="346"/>
      <c r="C30" s="339"/>
      <c r="D30" s="339"/>
      <c r="E30" s="63"/>
      <c r="F30" s="23"/>
      <c r="G30" s="60"/>
    </row>
    <row r="31" spans="1:7" x14ac:dyDescent="0.15">
      <c r="A31" s="33">
        <v>2.19</v>
      </c>
      <c r="B31" s="336" t="s">
        <v>108</v>
      </c>
      <c r="C31" s="337"/>
      <c r="D31" s="337"/>
      <c r="E31" s="63"/>
      <c r="F31" s="21"/>
      <c r="G31" s="60"/>
    </row>
    <row r="32" spans="1:7" x14ac:dyDescent="0.15">
      <c r="A32" s="33"/>
      <c r="B32" s="333" t="s">
        <v>109</v>
      </c>
      <c r="C32" s="334"/>
      <c r="D32" s="334"/>
      <c r="E32" s="63"/>
      <c r="F32" s="21"/>
      <c r="G32" s="60"/>
    </row>
    <row r="33" spans="1:7" x14ac:dyDescent="0.15">
      <c r="A33" s="54"/>
      <c r="B33" s="342"/>
      <c r="C33" s="343"/>
      <c r="D33" s="343"/>
      <c r="E33" s="64"/>
      <c r="F33" s="24"/>
      <c r="G33" s="61"/>
    </row>
    <row r="34" spans="1:7" x14ac:dyDescent="0.15">
      <c r="B34" s="11"/>
      <c r="C34" s="11"/>
      <c r="D34" s="344" t="s">
        <v>57</v>
      </c>
      <c r="E34" s="344"/>
      <c r="F34" s="36">
        <f>SUM(F8:F33)</f>
        <v>777.9</v>
      </c>
      <c r="G34" s="36">
        <f>SUM(G8:G33)</f>
        <v>2667</v>
      </c>
    </row>
    <row r="35" spans="1:7" x14ac:dyDescent="0.15">
      <c r="A35" s="8"/>
      <c r="B35" s="20"/>
      <c r="C35" s="20"/>
      <c r="D35" s="20"/>
      <c r="E35" s="9"/>
      <c r="F35" s="75"/>
      <c r="G35" s="76"/>
    </row>
    <row r="36" spans="1:7" x14ac:dyDescent="0.15">
      <c r="A36" s="8"/>
      <c r="B36" s="77"/>
      <c r="C36" s="77"/>
      <c r="D36" s="12"/>
      <c r="E36" s="10"/>
      <c r="F36" s="4"/>
      <c r="G36" s="10"/>
    </row>
    <row r="37" spans="1:7" x14ac:dyDescent="0.15">
      <c r="A37" s="8"/>
      <c r="B37" s="334"/>
      <c r="C37" s="334"/>
      <c r="D37" s="334"/>
      <c r="E37" s="334"/>
      <c r="F37" s="334"/>
      <c r="G37" s="334"/>
    </row>
    <row r="38" spans="1:7" x14ac:dyDescent="0.15">
      <c r="A38" s="74" t="s">
        <v>62</v>
      </c>
      <c r="B38" s="340"/>
      <c r="C38" s="345"/>
      <c r="D38" s="345"/>
      <c r="E38" s="345"/>
      <c r="F38" s="345"/>
      <c r="G38" s="345"/>
    </row>
    <row r="39" spans="1:7" x14ac:dyDescent="0.15">
      <c r="A39" s="8"/>
      <c r="B39" s="340"/>
      <c r="C39" s="340"/>
      <c r="D39" s="340"/>
      <c r="E39" s="340"/>
      <c r="F39" s="340"/>
      <c r="G39" s="340"/>
    </row>
    <row r="40" spans="1:7" x14ac:dyDescent="0.15">
      <c r="A40" s="8"/>
      <c r="B40" s="341"/>
      <c r="C40" s="341"/>
      <c r="D40" s="341"/>
      <c r="E40" s="341"/>
      <c r="F40" s="341"/>
      <c r="G40" s="341"/>
    </row>
    <row r="41" spans="1:7" x14ac:dyDescent="0.15">
      <c r="A41" s="9"/>
      <c r="B41" s="341"/>
      <c r="C41" s="341"/>
      <c r="D41" s="341"/>
      <c r="E41" s="341"/>
      <c r="F41" s="341"/>
      <c r="G41" s="341"/>
    </row>
    <row r="42" spans="1:7" x14ac:dyDescent="0.15">
      <c r="A42" s="9"/>
      <c r="B42" s="341"/>
      <c r="C42" s="341"/>
      <c r="D42" s="341"/>
      <c r="E42" s="341"/>
      <c r="F42" s="341"/>
      <c r="G42" s="341"/>
    </row>
    <row r="43" spans="1:7" x14ac:dyDescent="0.15">
      <c r="A43" s="9"/>
      <c r="B43" s="9"/>
      <c r="C43" s="9"/>
      <c r="D43" s="9"/>
      <c r="E43" s="9"/>
      <c r="F43" s="9"/>
      <c r="G43" s="9"/>
    </row>
    <row r="44" spans="1:7" x14ac:dyDescent="0.15">
      <c r="A44" s="9"/>
      <c r="B44" s="9"/>
      <c r="C44" s="9"/>
      <c r="D44" s="9"/>
      <c r="E44" s="9"/>
      <c r="F44" s="9"/>
      <c r="G44" s="9"/>
    </row>
    <row r="45" spans="1:7" x14ac:dyDescent="0.15">
      <c r="A45" s="9"/>
      <c r="B45" s="9"/>
      <c r="C45" s="9"/>
      <c r="D45" s="9"/>
      <c r="E45" s="9"/>
      <c r="F45" s="9"/>
      <c r="G45" s="9"/>
    </row>
    <row r="46" spans="1:7" x14ac:dyDescent="0.15">
      <c r="A46"/>
      <c r="F46"/>
      <c r="G46"/>
    </row>
    <row r="47" spans="1:7" x14ac:dyDescent="0.15">
      <c r="A47"/>
      <c r="F47"/>
      <c r="G47"/>
    </row>
    <row r="48" spans="1:7" x14ac:dyDescent="0.15">
      <c r="A48"/>
      <c r="F48"/>
      <c r="G48"/>
    </row>
    <row r="49" spans="1:7" x14ac:dyDescent="0.15">
      <c r="A49"/>
      <c r="F49"/>
      <c r="G49"/>
    </row>
    <row r="50" spans="1:7" x14ac:dyDescent="0.15">
      <c r="A50"/>
      <c r="F50"/>
      <c r="G50"/>
    </row>
    <row r="51" spans="1:7" x14ac:dyDescent="0.15">
      <c r="A51"/>
      <c r="F51"/>
      <c r="G51"/>
    </row>
    <row r="52" spans="1:7" x14ac:dyDescent="0.15">
      <c r="A52"/>
      <c r="F52"/>
      <c r="G52"/>
    </row>
    <row r="53" spans="1:7" x14ac:dyDescent="0.15">
      <c r="A53"/>
      <c r="F53"/>
      <c r="G53"/>
    </row>
    <row r="54" spans="1:7" x14ac:dyDescent="0.15">
      <c r="A54"/>
      <c r="F54"/>
      <c r="G54"/>
    </row>
    <row r="55" spans="1:7" x14ac:dyDescent="0.15">
      <c r="A55"/>
      <c r="F55"/>
      <c r="G55"/>
    </row>
    <row r="56" spans="1:7" x14ac:dyDescent="0.15">
      <c r="A56"/>
      <c r="F56"/>
      <c r="G56"/>
    </row>
    <row r="110" spans="2:9" x14ac:dyDescent="0.15">
      <c r="B110" s="71"/>
      <c r="C110" s="71"/>
      <c r="D110" s="71"/>
      <c r="E110" s="71"/>
      <c r="F110" s="72"/>
      <c r="G110" s="73"/>
      <c r="H110" s="71"/>
      <c r="I110" s="71"/>
    </row>
    <row r="111" spans="2:9" x14ac:dyDescent="0.15">
      <c r="B111" s="71"/>
      <c r="C111" s="71"/>
      <c r="D111" s="71"/>
      <c r="E111" s="71"/>
      <c r="F111" s="72"/>
      <c r="G111" s="73"/>
      <c r="H111" s="71"/>
      <c r="I111" s="71"/>
    </row>
    <row r="112" spans="2:9" x14ac:dyDescent="0.15">
      <c r="B112" s="71"/>
      <c r="C112" s="71"/>
      <c r="D112" s="71"/>
      <c r="E112" s="71"/>
      <c r="F112" s="72"/>
      <c r="G112" s="73"/>
      <c r="H112" s="71"/>
      <c r="I112" s="71"/>
    </row>
    <row r="113" spans="2:9" x14ac:dyDescent="0.15">
      <c r="B113" s="71"/>
      <c r="C113" s="71"/>
      <c r="D113" s="71"/>
      <c r="E113" s="71"/>
      <c r="F113" s="72"/>
      <c r="G113" s="73"/>
      <c r="H113" s="71"/>
      <c r="I113" s="71"/>
    </row>
    <row r="114" spans="2:9" x14ac:dyDescent="0.15">
      <c r="B114" s="71"/>
      <c r="C114" s="71"/>
      <c r="D114" s="71"/>
      <c r="E114" s="71"/>
      <c r="F114" s="72"/>
      <c r="G114" s="73"/>
      <c r="H114" s="71"/>
      <c r="I114" s="71"/>
    </row>
    <row r="115" spans="2:9" x14ac:dyDescent="0.15">
      <c r="B115" s="71"/>
      <c r="C115" s="71"/>
      <c r="D115" s="71"/>
      <c r="E115" s="71"/>
      <c r="F115" s="72"/>
      <c r="G115" s="73"/>
      <c r="H115" s="71"/>
      <c r="I115" s="71"/>
    </row>
    <row r="116" spans="2:9" x14ac:dyDescent="0.15">
      <c r="B116" s="71"/>
      <c r="C116" s="71"/>
      <c r="D116" s="71"/>
      <c r="E116" s="71"/>
      <c r="F116" s="72"/>
      <c r="G116" s="73"/>
      <c r="H116" s="71"/>
      <c r="I116" s="71"/>
    </row>
    <row r="117" spans="2:9" x14ac:dyDescent="0.15">
      <c r="B117" s="71"/>
      <c r="C117" s="71"/>
      <c r="D117" s="71"/>
      <c r="E117" s="71"/>
      <c r="F117" s="72"/>
      <c r="G117" s="73"/>
      <c r="H117" s="71"/>
      <c r="I117" s="71"/>
    </row>
    <row r="118" spans="2:9" x14ac:dyDescent="0.15">
      <c r="B118" s="71"/>
      <c r="C118" s="71"/>
      <c r="D118" s="71"/>
      <c r="E118" s="71"/>
      <c r="F118" s="72"/>
      <c r="G118" s="73"/>
      <c r="H118" s="71"/>
      <c r="I118" s="71"/>
    </row>
    <row r="119" spans="2:9" x14ac:dyDescent="0.15">
      <c r="B119" s="71"/>
      <c r="C119" s="71"/>
      <c r="D119" s="71"/>
      <c r="E119" s="71"/>
      <c r="F119" s="72"/>
      <c r="G119" s="73"/>
      <c r="H119" s="71"/>
      <c r="I119" s="71"/>
    </row>
  </sheetData>
  <mergeCells count="36">
    <mergeCell ref="B40:G40"/>
    <mergeCell ref="B26:D26"/>
    <mergeCell ref="B41:G41"/>
    <mergeCell ref="B42:G42"/>
    <mergeCell ref="B33:D33"/>
    <mergeCell ref="B11:D11"/>
    <mergeCell ref="D34:E34"/>
    <mergeCell ref="B37:G37"/>
    <mergeCell ref="B38:G38"/>
    <mergeCell ref="B30:D30"/>
    <mergeCell ref="B23:D23"/>
    <mergeCell ref="B25:D25"/>
    <mergeCell ref="B24:D24"/>
    <mergeCell ref="B20:D20"/>
    <mergeCell ref="B28:D28"/>
    <mergeCell ref="B39:G39"/>
    <mergeCell ref="B29:D29"/>
    <mergeCell ref="B31:D31"/>
    <mergeCell ref="B32:D32"/>
    <mergeCell ref="B27:D27"/>
    <mergeCell ref="B10:D10"/>
    <mergeCell ref="B12:D12"/>
    <mergeCell ref="B13:D13"/>
    <mergeCell ref="B22:D22"/>
    <mergeCell ref="B18:D18"/>
    <mergeCell ref="B19:D19"/>
    <mergeCell ref="A3:G3"/>
    <mergeCell ref="B16:D16"/>
    <mergeCell ref="B21:D21"/>
    <mergeCell ref="A5:G5"/>
    <mergeCell ref="B8:D8"/>
    <mergeCell ref="A7:D7"/>
    <mergeCell ref="B14:D14"/>
    <mergeCell ref="B15:D15"/>
    <mergeCell ref="B9:D9"/>
    <mergeCell ref="B17:D17"/>
  </mergeCells>
  <phoneticPr fontId="0" type="noConversion"/>
  <pageMargins left="0.7" right="0.7" top="0.75" bottom="0.75" header="0.5" footer="0.5"/>
  <pageSetup paperSize="9" orientation="portrait"/>
  <headerFooter>
    <oddFooter>&amp;R&amp;K00-027Turner/AbingdonFamilyMediation_x000D_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C38" sqref="C38"/>
    </sheetView>
  </sheetViews>
  <sheetFormatPr baseColWidth="10" defaultColWidth="8.83203125" defaultRowHeight="13" x14ac:dyDescent="0.15"/>
  <cols>
    <col min="3" max="3" width="44.6640625" customWidth="1"/>
    <col min="4" max="4" width="10.6640625" customWidth="1"/>
    <col min="6" max="6" width="7.6640625" customWidth="1"/>
    <col min="7" max="7" width="6.6640625" customWidth="1"/>
    <col min="8" max="8" width="8" customWidth="1"/>
  </cols>
  <sheetData>
    <row r="1" spans="1:6" x14ac:dyDescent="0.15">
      <c r="A1" s="13" t="s">
        <v>2</v>
      </c>
      <c r="B1" s="14"/>
      <c r="C1" s="14"/>
      <c r="D1" s="14"/>
      <c r="E1" s="14"/>
    </row>
    <row r="2" spans="1:6" x14ac:dyDescent="0.15">
      <c r="A2" s="14"/>
      <c r="B2" s="348" t="str">
        <f>Assets!B3</f>
        <v>Open Financial Disclosure at: [fill in date]</v>
      </c>
      <c r="C2" s="348"/>
      <c r="D2" s="348"/>
      <c r="E2" s="14"/>
    </row>
    <row r="3" spans="1:6" x14ac:dyDescent="0.15">
      <c r="A3" s="14"/>
      <c r="B3" s="14"/>
      <c r="C3" s="14"/>
      <c r="D3" s="14"/>
      <c r="E3" s="14"/>
    </row>
    <row r="4" spans="1:6" x14ac:dyDescent="0.15">
      <c r="A4" s="14"/>
      <c r="B4" s="347">
        <f>Assets!B5</f>
        <v>0</v>
      </c>
      <c r="C4" s="347"/>
      <c r="D4" s="347"/>
      <c r="E4" s="16"/>
      <c r="F4" s="1"/>
    </row>
    <row r="5" spans="1:6" x14ac:dyDescent="0.15">
      <c r="A5" s="14"/>
      <c r="B5" s="14"/>
      <c r="C5" s="14"/>
      <c r="D5" s="14"/>
      <c r="E5" s="14"/>
    </row>
    <row r="6" spans="1:6" x14ac:dyDescent="0.15">
      <c r="B6" s="14"/>
      <c r="C6" s="15" t="s">
        <v>5</v>
      </c>
      <c r="D6" s="14"/>
      <c r="E6" s="14"/>
    </row>
    <row r="7" spans="1:6" x14ac:dyDescent="0.15">
      <c r="B7" s="14"/>
      <c r="C7" s="15"/>
      <c r="D7" s="14"/>
      <c r="E7" s="14"/>
    </row>
    <row r="8" spans="1:6" s="3" customFormat="1" x14ac:dyDescent="0.15">
      <c r="A8" s="14"/>
      <c r="B8" s="57" t="s">
        <v>110</v>
      </c>
      <c r="C8" s="58" t="s">
        <v>4</v>
      </c>
      <c r="D8" s="57" t="s">
        <v>6</v>
      </c>
      <c r="E8" s="15"/>
    </row>
    <row r="9" spans="1:6" x14ac:dyDescent="0.15">
      <c r="A9" s="15"/>
      <c r="B9" s="40"/>
      <c r="C9" s="41"/>
      <c r="D9" s="80"/>
      <c r="E9" s="14"/>
    </row>
    <row r="10" spans="1:6" x14ac:dyDescent="0.15">
      <c r="A10" s="14"/>
      <c r="B10" s="40"/>
      <c r="C10" s="41"/>
      <c r="D10" s="80"/>
      <c r="E10" s="14"/>
    </row>
    <row r="11" spans="1:6" x14ac:dyDescent="0.15">
      <c r="A11" s="14"/>
      <c r="B11" s="40"/>
      <c r="C11" s="41"/>
      <c r="D11" s="40"/>
      <c r="E11" s="14"/>
    </row>
    <row r="12" spans="1:6" x14ac:dyDescent="0.15">
      <c r="A12" s="14"/>
      <c r="B12" s="45"/>
      <c r="C12" s="46"/>
      <c r="D12" s="45"/>
      <c r="E12" s="14"/>
    </row>
    <row r="13" spans="1:6" x14ac:dyDescent="0.15">
      <c r="A13" s="14"/>
      <c r="B13" s="40"/>
      <c r="C13" s="41"/>
      <c r="D13" s="40"/>
      <c r="E13" s="14"/>
    </row>
    <row r="14" spans="1:6" x14ac:dyDescent="0.15">
      <c r="A14" s="14"/>
      <c r="B14" s="43"/>
      <c r="C14" s="44"/>
      <c r="D14" s="43"/>
      <c r="E14" s="14"/>
    </row>
    <row r="15" spans="1:6" x14ac:dyDescent="0.15">
      <c r="A15" s="14"/>
      <c r="B15" s="45"/>
      <c r="C15" s="47"/>
      <c r="D15" s="80"/>
      <c r="E15" s="14"/>
    </row>
    <row r="16" spans="1:6" x14ac:dyDescent="0.15">
      <c r="A16" s="14"/>
      <c r="B16" s="40"/>
      <c r="C16" s="42"/>
      <c r="D16" s="80"/>
      <c r="E16" s="14"/>
    </row>
    <row r="17" spans="1:5" x14ac:dyDescent="0.15">
      <c r="A17" s="14"/>
      <c r="B17" s="40"/>
      <c r="C17" s="78"/>
      <c r="D17" s="80"/>
      <c r="E17" s="14"/>
    </row>
    <row r="18" spans="1:5" x14ac:dyDescent="0.15">
      <c r="A18" s="14"/>
      <c r="B18" s="40"/>
      <c r="C18" s="42"/>
      <c r="D18" s="80"/>
      <c r="E18" s="14"/>
    </row>
    <row r="19" spans="1:5" x14ac:dyDescent="0.15">
      <c r="A19" s="14"/>
      <c r="B19" s="40"/>
      <c r="C19" s="42"/>
      <c r="D19" s="80"/>
      <c r="E19" s="14"/>
    </row>
    <row r="20" spans="1:5" x14ac:dyDescent="0.15">
      <c r="A20" s="14"/>
      <c r="B20" s="79"/>
      <c r="C20" s="26"/>
      <c r="D20" s="80"/>
      <c r="E20" s="14"/>
    </row>
    <row r="21" spans="1:5" x14ac:dyDescent="0.15">
      <c r="A21" s="14"/>
      <c r="B21" s="45"/>
      <c r="C21" s="47"/>
      <c r="D21" s="80"/>
      <c r="E21" s="14"/>
    </row>
    <row r="22" spans="1:5" x14ac:dyDescent="0.15">
      <c r="A22" s="14"/>
      <c r="B22" s="40"/>
      <c r="C22" s="42"/>
      <c r="D22" s="80"/>
      <c r="E22" s="14"/>
    </row>
    <row r="23" spans="1:5" x14ac:dyDescent="0.15">
      <c r="A23" s="14"/>
      <c r="B23" s="43"/>
      <c r="C23" s="48"/>
      <c r="D23" s="80"/>
      <c r="E23" s="14"/>
    </row>
    <row r="24" spans="1:5" x14ac:dyDescent="0.15">
      <c r="A24" s="14"/>
      <c r="B24" s="43"/>
      <c r="C24" s="44"/>
      <c r="D24" s="70"/>
      <c r="E24" s="14"/>
    </row>
    <row r="25" spans="1:5" x14ac:dyDescent="0.15">
      <c r="A25" s="14"/>
      <c r="B25" s="45"/>
      <c r="C25" s="49"/>
      <c r="D25" s="80"/>
      <c r="E25" s="14"/>
    </row>
    <row r="26" spans="1:5" x14ac:dyDescent="0.15">
      <c r="A26" s="14"/>
      <c r="B26" s="40"/>
      <c r="C26" s="41"/>
      <c r="D26" s="80"/>
      <c r="E26" s="14"/>
    </row>
    <row r="27" spans="1:5" x14ac:dyDescent="0.15">
      <c r="A27" s="14"/>
      <c r="B27" s="43"/>
      <c r="C27" s="44"/>
      <c r="D27" s="80"/>
      <c r="E27" s="14"/>
    </row>
    <row r="28" spans="1:5" x14ac:dyDescent="0.15">
      <c r="A28" s="14"/>
      <c r="B28" s="45"/>
      <c r="C28" s="49"/>
      <c r="D28" s="45"/>
      <c r="E28" s="14"/>
    </row>
    <row r="29" spans="1:5" x14ac:dyDescent="0.15">
      <c r="A29" s="14"/>
      <c r="B29" s="40"/>
      <c r="C29" s="41"/>
      <c r="D29" s="40"/>
      <c r="E29" s="14"/>
    </row>
    <row r="30" spans="1:5" x14ac:dyDescent="0.15">
      <c r="A30" s="14"/>
      <c r="B30" s="43"/>
      <c r="C30" s="44"/>
      <c r="D30" s="43"/>
      <c r="E30" s="14"/>
    </row>
    <row r="31" spans="1:5" x14ac:dyDescent="0.15">
      <c r="A31" s="14"/>
      <c r="B31" s="45"/>
      <c r="C31" s="49"/>
      <c r="D31" s="80"/>
      <c r="E31" s="14"/>
    </row>
    <row r="32" spans="1:5" x14ac:dyDescent="0.15">
      <c r="A32" s="14"/>
      <c r="B32" s="40"/>
      <c r="C32" s="41"/>
      <c r="D32" s="80"/>
      <c r="E32" s="14"/>
    </row>
    <row r="33" spans="1:5" x14ac:dyDescent="0.15">
      <c r="A33" s="14"/>
      <c r="B33" s="43"/>
      <c r="C33" s="44"/>
      <c r="D33" s="43"/>
      <c r="E33" s="14"/>
    </row>
    <row r="34" spans="1:5" x14ac:dyDescent="0.15">
      <c r="A34" s="14"/>
      <c r="B34" s="45"/>
      <c r="C34" s="49"/>
      <c r="D34" s="80"/>
      <c r="E34" s="14"/>
    </row>
    <row r="35" spans="1:5" x14ac:dyDescent="0.15">
      <c r="A35" s="14"/>
      <c r="B35" s="40"/>
      <c r="C35" s="41"/>
      <c r="D35" s="40"/>
      <c r="E35" s="14"/>
    </row>
    <row r="36" spans="1:5" x14ac:dyDescent="0.15">
      <c r="A36" s="14"/>
      <c r="B36" s="43"/>
      <c r="C36" s="44"/>
      <c r="D36" s="43"/>
      <c r="E36" s="14"/>
    </row>
    <row r="37" spans="1:5" x14ac:dyDescent="0.15">
      <c r="A37" s="14"/>
      <c r="B37" s="45"/>
      <c r="C37" s="49"/>
      <c r="D37" s="45"/>
      <c r="E37" s="14"/>
    </row>
    <row r="38" spans="1:5" x14ac:dyDescent="0.15">
      <c r="A38" s="14"/>
      <c r="B38" s="40"/>
      <c r="C38" s="41"/>
      <c r="D38" s="40"/>
      <c r="E38" s="14"/>
    </row>
    <row r="39" spans="1:5" x14ac:dyDescent="0.15">
      <c r="A39" s="14"/>
      <c r="B39" s="43"/>
      <c r="C39" s="44"/>
      <c r="D39" s="43"/>
      <c r="E39" s="14"/>
    </row>
    <row r="40" spans="1:5" x14ac:dyDescent="0.15">
      <c r="A40" s="14"/>
      <c r="B40" s="45"/>
      <c r="C40" s="49"/>
      <c r="D40" s="45"/>
      <c r="E40" s="14"/>
    </row>
    <row r="41" spans="1:5" x14ac:dyDescent="0.15">
      <c r="A41" s="14"/>
      <c r="B41" s="40"/>
      <c r="C41" s="41"/>
      <c r="D41" s="40"/>
      <c r="E41" s="14"/>
    </row>
    <row r="42" spans="1:5" x14ac:dyDescent="0.15">
      <c r="A42" s="14"/>
      <c r="B42" s="43"/>
      <c r="C42" s="44"/>
      <c r="D42" s="43"/>
      <c r="E42" s="14"/>
    </row>
    <row r="43" spans="1:5" x14ac:dyDescent="0.15">
      <c r="A43" s="14"/>
      <c r="B43" s="40"/>
      <c r="C43" s="41"/>
      <c r="D43" s="40"/>
      <c r="E43" s="14"/>
    </row>
    <row r="44" spans="1:5" x14ac:dyDescent="0.15">
      <c r="A44" s="14"/>
      <c r="B44" s="40"/>
      <c r="C44" s="41"/>
      <c r="D44" s="40"/>
      <c r="E44" s="14"/>
    </row>
    <row r="45" spans="1:5" x14ac:dyDescent="0.15">
      <c r="A45" s="14"/>
      <c r="B45" s="43"/>
      <c r="C45" s="44"/>
      <c r="D45" s="43"/>
      <c r="E45" s="14"/>
    </row>
    <row r="46" spans="1:5" x14ac:dyDescent="0.15">
      <c r="A46" s="14"/>
      <c r="B46" s="14"/>
      <c r="C46" s="17"/>
      <c r="D46" s="14"/>
      <c r="E46" s="14"/>
    </row>
    <row r="47" spans="1:5" x14ac:dyDescent="0.15">
      <c r="A47" s="14"/>
      <c r="B47" s="14"/>
      <c r="C47" s="14"/>
      <c r="D47" s="14"/>
      <c r="E47" s="14"/>
    </row>
    <row r="48" spans="1:5" x14ac:dyDescent="0.15">
      <c r="A48" s="14"/>
      <c r="B48" s="14"/>
      <c r="C48" s="14"/>
      <c r="D48" s="14"/>
      <c r="E48" s="14"/>
    </row>
    <row r="49" spans="1:5" x14ac:dyDescent="0.15">
      <c r="A49" s="14"/>
      <c r="B49" s="14"/>
      <c r="C49" s="14"/>
      <c r="D49" s="14"/>
      <c r="E49" s="14"/>
    </row>
    <row r="50" spans="1:5" x14ac:dyDescent="0.15">
      <c r="A50" s="14"/>
      <c r="B50" s="14"/>
      <c r="C50" s="14"/>
      <c r="D50" s="14"/>
      <c r="E50" s="14"/>
    </row>
    <row r="51" spans="1:5" x14ac:dyDescent="0.15">
      <c r="A51" s="14"/>
      <c r="B51" s="14"/>
      <c r="C51" s="14"/>
      <c r="D51" s="14"/>
      <c r="E51" s="14"/>
    </row>
    <row r="52" spans="1:5" x14ac:dyDescent="0.15">
      <c r="A52" s="14"/>
      <c r="B52" s="14"/>
      <c r="C52" s="14"/>
      <c r="D52" s="14"/>
      <c r="E52" s="14"/>
    </row>
    <row r="53" spans="1:5" x14ac:dyDescent="0.15">
      <c r="A53" s="14"/>
      <c r="B53" s="14"/>
      <c r="C53" s="14"/>
      <c r="D53" s="14"/>
      <c r="E53" s="14"/>
    </row>
    <row r="54" spans="1:5" x14ac:dyDescent="0.15">
      <c r="A54" s="14"/>
      <c r="B54" s="14"/>
      <c r="C54" s="14"/>
      <c r="D54" s="14"/>
      <c r="E54" s="14"/>
    </row>
    <row r="55" spans="1:5" x14ac:dyDescent="0.15">
      <c r="A55" s="14"/>
      <c r="B55" s="14"/>
      <c r="C55" s="14"/>
      <c r="D55" s="14"/>
      <c r="E55" s="14"/>
    </row>
    <row r="56" spans="1:5" x14ac:dyDescent="0.15">
      <c r="A56" s="14"/>
      <c r="B56" s="14"/>
      <c r="C56" s="14"/>
      <c r="D56" s="14"/>
      <c r="E56" s="14"/>
    </row>
    <row r="57" spans="1:5" x14ac:dyDescent="0.15">
      <c r="A57" s="14"/>
      <c r="B57" s="14"/>
      <c r="C57" s="14"/>
      <c r="D57" s="14"/>
      <c r="E57" s="14"/>
    </row>
    <row r="58" spans="1:5" x14ac:dyDescent="0.15">
      <c r="A58" s="14"/>
      <c r="E58" s="14"/>
    </row>
    <row r="59" spans="1:5" x14ac:dyDescent="0.15">
      <c r="E59" s="14"/>
    </row>
    <row r="60" spans="1:5" x14ac:dyDescent="0.15">
      <c r="E60" s="14"/>
    </row>
    <row r="61" spans="1:5" x14ac:dyDescent="0.15">
      <c r="E61" s="14"/>
    </row>
    <row r="62" spans="1:5" x14ac:dyDescent="0.15">
      <c r="E62" s="14"/>
    </row>
    <row r="63" spans="1:5" x14ac:dyDescent="0.15">
      <c r="E63" s="14"/>
    </row>
    <row r="64" spans="1:5" x14ac:dyDescent="0.15">
      <c r="E64" s="14"/>
    </row>
    <row r="65" spans="5:5" x14ac:dyDescent="0.15">
      <c r="E65" s="14"/>
    </row>
    <row r="66" spans="5:5" x14ac:dyDescent="0.15">
      <c r="E66" s="14"/>
    </row>
    <row r="67" spans="5:5" x14ac:dyDescent="0.15">
      <c r="E67" s="14"/>
    </row>
    <row r="68" spans="5:5" x14ac:dyDescent="0.15">
      <c r="E68" s="14"/>
    </row>
    <row r="69" spans="5:5" x14ac:dyDescent="0.15">
      <c r="E69" s="14"/>
    </row>
    <row r="70" spans="5:5" x14ac:dyDescent="0.15">
      <c r="E70" s="14"/>
    </row>
    <row r="71" spans="5:5" ht="11" customHeight="1" x14ac:dyDescent="0.15">
      <c r="E71" s="14"/>
    </row>
    <row r="72" spans="5:5" ht="11" customHeight="1" x14ac:dyDescent="0.15">
      <c r="E72" s="14"/>
    </row>
    <row r="73" spans="5:5" ht="11" customHeight="1" x14ac:dyDescent="0.15">
      <c r="E73" s="14"/>
    </row>
    <row r="74" spans="5:5" ht="11" customHeight="1" x14ac:dyDescent="0.15">
      <c r="E74" s="14"/>
    </row>
    <row r="75" spans="5:5" ht="11" customHeight="1" x14ac:dyDescent="0.15">
      <c r="E75" s="14"/>
    </row>
    <row r="76" spans="5:5" ht="11" customHeight="1" x14ac:dyDescent="0.15">
      <c r="E76" s="14"/>
    </row>
    <row r="77" spans="5:5" ht="11" customHeight="1" x14ac:dyDescent="0.15">
      <c r="E77" s="14"/>
    </row>
    <row r="78" spans="5:5" ht="11" customHeight="1" x14ac:dyDescent="0.15">
      <c r="E78" s="14"/>
    </row>
    <row r="79" spans="5:5" ht="11" customHeight="1" x14ac:dyDescent="0.15">
      <c r="E79" s="14"/>
    </row>
    <row r="80" spans="5:5" ht="11" customHeight="1" x14ac:dyDescent="0.15">
      <c r="E80" s="14"/>
    </row>
    <row r="90" spans="2:4" x14ac:dyDescent="0.15">
      <c r="B90" s="71"/>
      <c r="C90" s="71"/>
      <c r="D90" s="71"/>
    </row>
    <row r="91" spans="2:4" x14ac:dyDescent="0.15">
      <c r="B91" s="71"/>
      <c r="C91" s="71"/>
      <c r="D91" s="71"/>
    </row>
    <row r="92" spans="2:4" x14ac:dyDescent="0.15">
      <c r="B92" s="71"/>
      <c r="C92" s="71"/>
      <c r="D92" s="71"/>
    </row>
    <row r="93" spans="2:4" x14ac:dyDescent="0.15">
      <c r="B93" s="71"/>
      <c r="C93" s="71"/>
      <c r="D93" s="71"/>
    </row>
    <row r="94" spans="2:4" x14ac:dyDescent="0.15">
      <c r="B94" s="71"/>
      <c r="C94" s="71"/>
      <c r="D94" s="71"/>
    </row>
    <row r="95" spans="2:4" x14ac:dyDescent="0.15">
      <c r="B95" s="71"/>
      <c r="C95" s="71"/>
      <c r="D95" s="71"/>
    </row>
    <row r="96" spans="2:4" x14ac:dyDescent="0.15">
      <c r="B96" s="71"/>
      <c r="C96" s="71"/>
      <c r="D96" s="71"/>
    </row>
    <row r="97" spans="2:4" x14ac:dyDescent="0.15">
      <c r="B97" s="71"/>
      <c r="C97" s="71"/>
      <c r="D97" s="71"/>
    </row>
    <row r="98" spans="2:4" x14ac:dyDescent="0.15">
      <c r="B98" s="71"/>
      <c r="C98" s="71"/>
      <c r="D98" s="71"/>
    </row>
    <row r="99" spans="2:4" x14ac:dyDescent="0.15">
      <c r="B99" s="71"/>
      <c r="C99" s="71"/>
      <c r="D99" s="71"/>
    </row>
    <row r="113" spans="5:9" x14ac:dyDescent="0.15">
      <c r="E113" s="71"/>
      <c r="F113" s="71"/>
      <c r="G113" s="71"/>
      <c r="H113" s="71"/>
      <c r="I113" s="71"/>
    </row>
    <row r="114" spans="5:9" x14ac:dyDescent="0.15">
      <c r="E114" s="71"/>
      <c r="F114" s="71"/>
      <c r="G114" s="71"/>
      <c r="H114" s="71"/>
      <c r="I114" s="71"/>
    </row>
    <row r="115" spans="5:9" x14ac:dyDescent="0.15">
      <c r="E115" s="71"/>
      <c r="F115" s="71"/>
      <c r="G115" s="71"/>
      <c r="H115" s="71"/>
      <c r="I115" s="71"/>
    </row>
    <row r="116" spans="5:9" x14ac:dyDescent="0.15">
      <c r="E116" s="71"/>
      <c r="F116" s="71"/>
      <c r="G116" s="71"/>
      <c r="H116" s="71"/>
      <c r="I116" s="71"/>
    </row>
    <row r="117" spans="5:9" x14ac:dyDescent="0.15">
      <c r="E117" s="71"/>
      <c r="F117" s="71"/>
      <c r="G117" s="71"/>
      <c r="H117" s="71"/>
      <c r="I117" s="71"/>
    </row>
    <row r="118" spans="5:9" x14ac:dyDescent="0.15">
      <c r="E118" s="71"/>
      <c r="F118" s="71"/>
      <c r="G118" s="71"/>
      <c r="H118" s="71"/>
      <c r="I118" s="71"/>
    </row>
    <row r="119" spans="5:9" x14ac:dyDescent="0.15">
      <c r="E119" s="71"/>
      <c r="F119" s="71"/>
      <c r="G119" s="71"/>
      <c r="H119" s="71"/>
      <c r="I119" s="71"/>
    </row>
    <row r="120" spans="5:9" x14ac:dyDescent="0.15">
      <c r="E120" s="71"/>
      <c r="F120" s="71"/>
      <c r="G120" s="71"/>
      <c r="H120" s="71"/>
      <c r="I120" s="71"/>
    </row>
    <row r="121" spans="5:9" x14ac:dyDescent="0.15">
      <c r="E121" s="71"/>
      <c r="F121" s="71"/>
      <c r="G121" s="71"/>
      <c r="H121" s="71"/>
      <c r="I121" s="71"/>
    </row>
    <row r="122" spans="5:9" x14ac:dyDescent="0.15">
      <c r="E122" s="71"/>
      <c r="F122" s="71"/>
      <c r="G122" s="71"/>
      <c r="H122" s="71"/>
      <c r="I122" s="71"/>
    </row>
  </sheetData>
  <mergeCells count="2">
    <mergeCell ref="B4:D4"/>
    <mergeCell ref="B2:D2"/>
  </mergeCells>
  <phoneticPr fontId="0" type="noConversion"/>
  <pageMargins left="0.74803149606299213" right="0.74803149606299213" top="0.59055118110236227" bottom="0.59055118110236227" header="0.51181102362204722" footer="0.5118110236220472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9"/>
  <sheetViews>
    <sheetView showZeros="0" workbookViewId="0">
      <selection activeCell="A3" sqref="A3:H3"/>
    </sheetView>
  </sheetViews>
  <sheetFormatPr baseColWidth="10" defaultColWidth="8.83203125" defaultRowHeight="13" x14ac:dyDescent="0.15"/>
  <cols>
    <col min="1" max="1" width="6.5" customWidth="1"/>
    <col min="3" max="3" width="7.83203125" customWidth="1"/>
    <col min="4" max="4" width="19.33203125" customWidth="1"/>
    <col min="5" max="5" width="8.6640625" customWidth="1"/>
    <col min="6" max="6" width="7.6640625" customWidth="1"/>
    <col min="7" max="7" width="6.6640625" customWidth="1"/>
    <col min="8" max="8" width="8" customWidth="1"/>
  </cols>
  <sheetData>
    <row r="2" spans="1:8" x14ac:dyDescent="0.15">
      <c r="A2" s="5"/>
    </row>
    <row r="3" spans="1:8" x14ac:dyDescent="0.15">
      <c r="A3" s="328">
        <f>Assets!A6</f>
        <v>0</v>
      </c>
      <c r="B3" s="349"/>
      <c r="C3" s="349"/>
      <c r="D3" s="349"/>
      <c r="E3" s="349"/>
      <c r="F3" s="349"/>
      <c r="G3" s="349"/>
      <c r="H3" s="349"/>
    </row>
    <row r="4" spans="1:8" x14ac:dyDescent="0.15">
      <c r="A4" s="6"/>
      <c r="F4" s="11"/>
      <c r="G4" s="2"/>
    </row>
    <row r="5" spans="1:8" x14ac:dyDescent="0.15">
      <c r="A5" s="328">
        <f>Assets!B5</f>
        <v>0</v>
      </c>
      <c r="B5" s="328"/>
      <c r="C5" s="328"/>
      <c r="D5" s="328"/>
      <c r="E5" s="328"/>
      <c r="F5" s="328"/>
      <c r="G5" s="328"/>
      <c r="H5" s="19"/>
    </row>
    <row r="6" spans="1:8" x14ac:dyDescent="0.15">
      <c r="A6" s="6"/>
      <c r="F6" s="11"/>
      <c r="G6" s="2"/>
    </row>
    <row r="7" spans="1:8" x14ac:dyDescent="0.15">
      <c r="A7" s="350" t="s">
        <v>3</v>
      </c>
      <c r="B7" s="332"/>
      <c r="C7" s="332"/>
      <c r="D7" s="332"/>
      <c r="E7" s="66"/>
      <c r="F7" s="62" t="str">
        <f>Reference!B1</f>
        <v>A</v>
      </c>
      <c r="G7" s="37" t="str">
        <f>Reference!B2</f>
        <v>B</v>
      </c>
    </row>
    <row r="8" spans="1:8" x14ac:dyDescent="0.15">
      <c r="A8" s="56"/>
      <c r="B8" s="329"/>
      <c r="C8" s="330"/>
      <c r="D8" s="330"/>
      <c r="E8" s="21"/>
      <c r="F8" s="21">
        <f>Incomes!F8</f>
        <v>0</v>
      </c>
      <c r="G8" s="21">
        <f>Incomes!G8</f>
        <v>0</v>
      </c>
    </row>
    <row r="9" spans="1:8" x14ac:dyDescent="0.15">
      <c r="A9" s="34"/>
      <c r="B9" s="335"/>
      <c r="C9" s="327"/>
      <c r="D9" s="327"/>
      <c r="E9" s="21"/>
      <c r="F9" s="21">
        <f>Incomes!F9</f>
        <v>0</v>
      </c>
      <c r="G9" s="21">
        <f>Incomes!G9</f>
        <v>0</v>
      </c>
    </row>
    <row r="10" spans="1:8" x14ac:dyDescent="0.15">
      <c r="A10" s="34"/>
      <c r="B10" s="335"/>
      <c r="C10" s="327"/>
      <c r="D10" s="327"/>
      <c r="E10" s="21"/>
      <c r="F10" s="21">
        <f>Incomes!F10</f>
        <v>0</v>
      </c>
      <c r="G10" s="21">
        <f>Incomes!G10</f>
        <v>0</v>
      </c>
    </row>
    <row r="11" spans="1:8" x14ac:dyDescent="0.15">
      <c r="A11" s="34"/>
      <c r="B11" s="335"/>
      <c r="C11" s="327"/>
      <c r="D11" s="327"/>
      <c r="E11" s="21"/>
      <c r="F11" s="21"/>
      <c r="G11" s="21">
        <f>Incomes!G11</f>
        <v>0</v>
      </c>
    </row>
    <row r="12" spans="1:8" x14ac:dyDescent="0.15">
      <c r="A12" s="34"/>
      <c r="B12" s="335"/>
      <c r="C12" s="327"/>
      <c r="D12" s="327"/>
      <c r="E12" s="21"/>
      <c r="F12" s="21">
        <f>Incomes!F12</f>
        <v>0</v>
      </c>
      <c r="G12" s="21">
        <f>Incomes!G12</f>
        <v>0</v>
      </c>
    </row>
    <row r="13" spans="1:8" x14ac:dyDescent="0.15">
      <c r="A13" s="34"/>
      <c r="B13" s="335"/>
      <c r="C13" s="327"/>
      <c r="D13" s="327"/>
      <c r="E13" s="21"/>
      <c r="F13" s="21">
        <f>Incomes!F13</f>
        <v>0</v>
      </c>
      <c r="G13" s="21">
        <f>Incomes!G13</f>
        <v>0</v>
      </c>
    </row>
    <row r="14" spans="1:8" x14ac:dyDescent="0.15">
      <c r="A14" s="34"/>
      <c r="B14" s="335"/>
      <c r="C14" s="327"/>
      <c r="D14" s="327"/>
      <c r="E14" s="21"/>
      <c r="F14" s="21">
        <f>Incomes!F14</f>
        <v>0</v>
      </c>
      <c r="G14" s="21">
        <f>Incomes!G14</f>
        <v>0</v>
      </c>
    </row>
    <row r="15" spans="1:8" x14ac:dyDescent="0.15">
      <c r="A15" s="34"/>
      <c r="B15" s="335"/>
      <c r="C15" s="327"/>
      <c r="D15" s="327"/>
      <c r="E15" s="21"/>
      <c r="F15" s="21">
        <f>Incomes!F15</f>
        <v>0</v>
      </c>
      <c r="G15" s="21"/>
    </row>
    <row r="16" spans="1:8" x14ac:dyDescent="0.15">
      <c r="A16" s="34"/>
      <c r="B16" s="335"/>
      <c r="C16" s="327"/>
      <c r="D16" s="327"/>
      <c r="E16" s="21"/>
      <c r="F16" s="21">
        <f>Incomes!F16</f>
        <v>0</v>
      </c>
      <c r="G16" s="21">
        <f>Incomes!G16</f>
        <v>0</v>
      </c>
    </row>
    <row r="17" spans="1:7" x14ac:dyDescent="0.15">
      <c r="A17" s="33"/>
      <c r="B17" s="336"/>
      <c r="C17" s="337"/>
      <c r="D17" s="337"/>
      <c r="E17" s="21"/>
      <c r="F17" s="21">
        <f>Incomes!F17</f>
        <v>0</v>
      </c>
      <c r="G17" s="21">
        <f>Incomes!G17</f>
        <v>0</v>
      </c>
    </row>
    <row r="18" spans="1:7" x14ac:dyDescent="0.15">
      <c r="A18" s="34"/>
      <c r="B18" s="335"/>
      <c r="C18" s="327"/>
      <c r="D18" s="327"/>
      <c r="E18" s="21"/>
      <c r="F18" s="21">
        <f>Incomes!F18</f>
        <v>0</v>
      </c>
      <c r="G18" s="21">
        <f>Incomes!G18</f>
        <v>0</v>
      </c>
    </row>
    <row r="19" spans="1:7" x14ac:dyDescent="0.15">
      <c r="A19" s="34"/>
      <c r="B19" s="335"/>
      <c r="C19" s="327"/>
      <c r="D19" s="327"/>
      <c r="E19" s="21"/>
      <c r="F19" s="21">
        <f>Incomes!F19</f>
        <v>0</v>
      </c>
      <c r="G19" s="21">
        <f>Incomes!G19</f>
        <v>0</v>
      </c>
    </row>
    <row r="20" spans="1:7" x14ac:dyDescent="0.15">
      <c r="A20" s="34"/>
      <c r="B20" s="335"/>
      <c r="C20" s="327"/>
      <c r="D20" s="327"/>
      <c r="E20" s="21"/>
      <c r="F20" s="21">
        <f>Incomes!F20</f>
        <v>0</v>
      </c>
      <c r="G20" s="21">
        <f>Incomes!G20</f>
        <v>0</v>
      </c>
    </row>
    <row r="21" spans="1:7" x14ac:dyDescent="0.15">
      <c r="A21" s="34"/>
      <c r="B21" s="335"/>
      <c r="C21" s="327"/>
      <c r="D21" s="327"/>
      <c r="E21" s="21"/>
      <c r="F21" s="21">
        <f>Incomes!F21</f>
        <v>0</v>
      </c>
      <c r="G21" s="21">
        <f>Incomes!G21</f>
        <v>0</v>
      </c>
    </row>
    <row r="22" spans="1:7" x14ac:dyDescent="0.15">
      <c r="A22" s="33"/>
      <c r="B22" s="336"/>
      <c r="C22" s="337"/>
      <c r="D22" s="337"/>
      <c r="E22" s="21"/>
      <c r="F22" s="21">
        <f>Incomes!F22</f>
        <v>0</v>
      </c>
      <c r="G22" s="21">
        <f>Incomes!G22</f>
        <v>0</v>
      </c>
    </row>
    <row r="23" spans="1:7" x14ac:dyDescent="0.15">
      <c r="A23" s="34"/>
      <c r="B23" s="335"/>
      <c r="C23" s="327"/>
      <c r="D23" s="327"/>
      <c r="E23" s="21"/>
      <c r="F23" s="21">
        <f>Incomes!F23</f>
        <v>0</v>
      </c>
      <c r="G23" s="21">
        <f>Incomes!G23</f>
        <v>0</v>
      </c>
    </row>
    <row r="24" spans="1:7" x14ac:dyDescent="0.15">
      <c r="A24" s="34"/>
      <c r="B24" s="335"/>
      <c r="C24" s="327"/>
      <c r="D24" s="327"/>
      <c r="E24" s="21"/>
      <c r="F24" s="21">
        <f>Incomes!F24</f>
        <v>0</v>
      </c>
      <c r="G24" s="21">
        <f>Incomes!G24</f>
        <v>0</v>
      </c>
    </row>
    <row r="25" spans="1:7" x14ac:dyDescent="0.15">
      <c r="A25" s="33"/>
      <c r="B25" s="336"/>
      <c r="C25" s="337"/>
      <c r="D25" s="337"/>
      <c r="E25" s="21"/>
      <c r="F25" s="21">
        <f>Incomes!F25</f>
        <v>0</v>
      </c>
      <c r="G25" s="21">
        <f>Incomes!G25</f>
        <v>0</v>
      </c>
    </row>
    <row r="26" spans="1:7" x14ac:dyDescent="0.15">
      <c r="A26" s="34"/>
      <c r="B26" s="335"/>
      <c r="C26" s="327"/>
      <c r="D26" s="327"/>
      <c r="E26" s="21"/>
      <c r="F26" s="21">
        <f>Incomes!F26</f>
        <v>0</v>
      </c>
      <c r="G26" s="21">
        <f>Incomes!G26</f>
        <v>0</v>
      </c>
    </row>
    <row r="27" spans="1:7" x14ac:dyDescent="0.15">
      <c r="A27" s="34"/>
      <c r="B27" s="335"/>
      <c r="C27" s="327"/>
      <c r="D27" s="327"/>
      <c r="E27" s="21"/>
      <c r="F27" s="21">
        <f>Incomes!F27</f>
        <v>0</v>
      </c>
      <c r="G27" s="21">
        <f>Incomes!G27</f>
        <v>0</v>
      </c>
    </row>
    <row r="28" spans="1:7" x14ac:dyDescent="0.15">
      <c r="A28" s="34"/>
      <c r="B28" s="335"/>
      <c r="C28" s="327"/>
      <c r="D28" s="327"/>
      <c r="E28" s="21"/>
      <c r="F28" s="21">
        <f>Incomes!F28</f>
        <v>0</v>
      </c>
      <c r="G28" s="21">
        <f>Incomes!G28</f>
        <v>0</v>
      </c>
    </row>
    <row r="29" spans="1:7" x14ac:dyDescent="0.15">
      <c r="A29" s="34"/>
      <c r="B29" s="335"/>
      <c r="C29" s="327"/>
      <c r="D29" s="327"/>
      <c r="E29" s="21"/>
      <c r="F29" s="21">
        <f>Incomes!F29</f>
        <v>0</v>
      </c>
      <c r="G29" s="21">
        <f>Incomes!G29</f>
        <v>0</v>
      </c>
    </row>
    <row r="30" spans="1:7" x14ac:dyDescent="0.15">
      <c r="A30" s="34"/>
      <c r="B30" s="335"/>
      <c r="C30" s="327"/>
      <c r="D30" s="327"/>
      <c r="E30" s="21"/>
      <c r="F30" s="21">
        <f>Incomes!F30</f>
        <v>0</v>
      </c>
      <c r="G30" s="21">
        <f>Incomes!G30</f>
        <v>0</v>
      </c>
    </row>
    <row r="31" spans="1:7" x14ac:dyDescent="0.15">
      <c r="A31" s="33"/>
      <c r="B31" s="336"/>
      <c r="C31" s="337"/>
      <c r="D31" s="337"/>
      <c r="E31" s="21"/>
      <c r="F31" s="21">
        <f>Incomes!F31</f>
        <v>0</v>
      </c>
      <c r="G31" s="21">
        <f>Incomes!G31</f>
        <v>0</v>
      </c>
    </row>
    <row r="32" spans="1:7" x14ac:dyDescent="0.15">
      <c r="A32" s="33"/>
      <c r="B32" s="335"/>
      <c r="C32" s="327"/>
      <c r="D32" s="327"/>
      <c r="E32" s="21"/>
      <c r="F32" s="21">
        <f>Incomes!F32</f>
        <v>0</v>
      </c>
      <c r="G32" s="21">
        <f>Incomes!G32</f>
        <v>0</v>
      </c>
    </row>
    <row r="33" spans="1:7" x14ac:dyDescent="0.15">
      <c r="A33" s="54"/>
      <c r="B33" s="354">
        <f>Incomes!B33</f>
        <v>0</v>
      </c>
      <c r="C33" s="355"/>
      <c r="D33" s="355"/>
      <c r="E33" s="65">
        <f>Incomes!E33</f>
        <v>0</v>
      </c>
      <c r="F33" s="21">
        <f>Incomes!F33</f>
        <v>0</v>
      </c>
      <c r="G33" s="21">
        <f>Incomes!G33</f>
        <v>0</v>
      </c>
    </row>
    <row r="34" spans="1:7" x14ac:dyDescent="0.15">
      <c r="A34" s="8"/>
      <c r="B34" s="20"/>
      <c r="C34" s="20"/>
      <c r="D34" s="351" t="s">
        <v>57</v>
      </c>
      <c r="E34" s="352"/>
      <c r="F34" s="36">
        <f>SUM(F8:F23)</f>
        <v>0</v>
      </c>
      <c r="G34" s="36">
        <f>SUM(G8:G23)</f>
        <v>0</v>
      </c>
    </row>
    <row r="35" spans="1:7" x14ac:dyDescent="0.15">
      <c r="A35" s="6"/>
      <c r="B35" s="326"/>
      <c r="C35" s="353"/>
      <c r="D35" s="349"/>
      <c r="E35" s="349"/>
      <c r="F35" s="349"/>
      <c r="G35" s="10"/>
    </row>
    <row r="36" spans="1:7" x14ac:dyDescent="0.15">
      <c r="A36" s="6"/>
      <c r="B36" s="326"/>
      <c r="C36" s="353"/>
      <c r="D36" s="349"/>
      <c r="E36" s="349"/>
      <c r="F36" s="349"/>
      <c r="G36" s="10"/>
    </row>
    <row r="37" spans="1:7" x14ac:dyDescent="0.15">
      <c r="A37" s="6"/>
      <c r="B37" s="358"/>
      <c r="C37" s="359"/>
      <c r="D37" s="349"/>
      <c r="E37" s="349"/>
      <c r="F37" s="349"/>
      <c r="G37" s="10"/>
    </row>
    <row r="38" spans="1:7" x14ac:dyDescent="0.15">
      <c r="A38" s="50" t="s">
        <v>66</v>
      </c>
      <c r="B38" s="68"/>
      <c r="C38" s="69"/>
      <c r="D38" s="51"/>
      <c r="E38" s="38"/>
      <c r="F38" s="39" t="str">
        <f>Reference!B1</f>
        <v>A</v>
      </c>
      <c r="G38" s="39" t="str">
        <f>Reference!B2</f>
        <v>B</v>
      </c>
    </row>
    <row r="39" spans="1:7" x14ac:dyDescent="0.15">
      <c r="A39" s="35" t="s">
        <v>54</v>
      </c>
      <c r="B39" s="360" t="s">
        <v>92</v>
      </c>
      <c r="C39" s="361"/>
      <c r="D39" s="361"/>
      <c r="E39" s="18"/>
      <c r="F39" s="30"/>
      <c r="G39" s="27"/>
    </row>
    <row r="40" spans="1:7" x14ac:dyDescent="0.15">
      <c r="A40" s="34"/>
      <c r="B40" s="335" t="s">
        <v>80</v>
      </c>
      <c r="C40" s="327"/>
      <c r="D40" s="327"/>
      <c r="E40" s="25"/>
      <c r="F40" s="31"/>
      <c r="G40" s="28"/>
    </row>
    <row r="41" spans="1:7" x14ac:dyDescent="0.15">
      <c r="A41" s="34"/>
      <c r="B41" s="335" t="s">
        <v>81</v>
      </c>
      <c r="C41" s="327"/>
      <c r="D41" s="327"/>
      <c r="E41" s="25"/>
      <c r="F41" s="67"/>
      <c r="G41" s="28"/>
    </row>
    <row r="42" spans="1:7" x14ac:dyDescent="0.15">
      <c r="A42" s="34"/>
      <c r="B42" s="338" t="s">
        <v>82</v>
      </c>
      <c r="C42" s="362"/>
      <c r="D42" s="339"/>
      <c r="E42" s="25"/>
      <c r="F42" s="31"/>
      <c r="G42" s="28"/>
    </row>
    <row r="43" spans="1:7" x14ac:dyDescent="0.15">
      <c r="A43" s="34"/>
      <c r="B43" s="338" t="s">
        <v>83</v>
      </c>
      <c r="C43" s="362"/>
      <c r="D43" s="339"/>
      <c r="E43" s="25"/>
      <c r="F43" s="31"/>
      <c r="G43" s="28"/>
    </row>
    <row r="44" spans="1:7" x14ac:dyDescent="0.15">
      <c r="A44" s="34"/>
      <c r="B44" s="338" t="s">
        <v>84</v>
      </c>
      <c r="C44" s="362"/>
      <c r="D44" s="339"/>
      <c r="E44" s="25"/>
      <c r="F44" s="31"/>
      <c r="G44" s="28"/>
    </row>
    <row r="45" spans="1:7" x14ac:dyDescent="0.15">
      <c r="A45" s="34"/>
      <c r="B45" s="338" t="s">
        <v>85</v>
      </c>
      <c r="C45" s="339"/>
      <c r="D45" s="339"/>
      <c r="E45" s="25"/>
      <c r="F45" s="31"/>
      <c r="G45" s="28"/>
    </row>
    <row r="46" spans="1:7" x14ac:dyDescent="0.15">
      <c r="A46" s="55" t="s">
        <v>55</v>
      </c>
      <c r="B46" s="363" t="s">
        <v>86</v>
      </c>
      <c r="C46" s="364"/>
      <c r="D46" s="364"/>
      <c r="E46" s="26"/>
      <c r="F46" s="32"/>
      <c r="G46" s="29"/>
    </row>
    <row r="47" spans="1:7" x14ac:dyDescent="0.15">
      <c r="A47" s="6"/>
      <c r="D47" s="356" t="s">
        <v>56</v>
      </c>
      <c r="E47" s="357"/>
      <c r="F47" s="52">
        <f>SUM(F39:F46)</f>
        <v>0</v>
      </c>
      <c r="G47" s="52">
        <f>SUM(G39:G46)</f>
        <v>0</v>
      </c>
    </row>
    <row r="48" spans="1:7" x14ac:dyDescent="0.15">
      <c r="A48" s="6"/>
      <c r="F48" s="11"/>
      <c r="G48" s="2"/>
    </row>
    <row r="49" spans="1:7" x14ac:dyDescent="0.15">
      <c r="A49" s="6"/>
      <c r="F49" s="11"/>
      <c r="G49" s="2"/>
    </row>
    <row r="50" spans="1:7" x14ac:dyDescent="0.15">
      <c r="A50" s="6"/>
      <c r="F50" s="11"/>
      <c r="G50" s="2"/>
    </row>
    <row r="51" spans="1:7" x14ac:dyDescent="0.15">
      <c r="A51" s="6"/>
      <c r="D51" s="356" t="s">
        <v>88</v>
      </c>
      <c r="E51" s="357"/>
      <c r="F51" s="53">
        <f>F34-F47</f>
        <v>0</v>
      </c>
      <c r="G51" s="53">
        <f>G34-G47</f>
        <v>0</v>
      </c>
    </row>
    <row r="110" spans="2:9" x14ac:dyDescent="0.15">
      <c r="B110" s="71"/>
      <c r="C110" s="71"/>
      <c r="D110" s="71"/>
      <c r="E110" s="71"/>
      <c r="F110" s="71"/>
      <c r="G110" s="71"/>
      <c r="H110" s="71"/>
      <c r="I110" s="71"/>
    </row>
    <row r="111" spans="2:9" x14ac:dyDescent="0.15">
      <c r="B111" s="71"/>
      <c r="C111" s="71"/>
      <c r="D111" s="71"/>
      <c r="E111" s="71"/>
      <c r="F111" s="71"/>
      <c r="G111" s="71"/>
      <c r="H111" s="71"/>
      <c r="I111" s="71"/>
    </row>
    <row r="112" spans="2:9" x14ac:dyDescent="0.15">
      <c r="B112" s="71"/>
      <c r="C112" s="71"/>
      <c r="D112" s="71"/>
      <c r="E112" s="71"/>
      <c r="F112" s="71"/>
      <c r="G112" s="71"/>
      <c r="H112" s="71"/>
      <c r="I112" s="71"/>
    </row>
    <row r="113" spans="2:9" x14ac:dyDescent="0.15">
      <c r="B113" s="71"/>
      <c r="C113" s="71"/>
      <c r="D113" s="71"/>
      <c r="E113" s="71"/>
      <c r="F113" s="71"/>
      <c r="G113" s="71"/>
      <c r="H113" s="71"/>
      <c r="I113" s="71"/>
    </row>
    <row r="114" spans="2:9" x14ac:dyDescent="0.15">
      <c r="B114" s="71"/>
      <c r="C114" s="71"/>
      <c r="D114" s="71"/>
      <c r="E114" s="71"/>
      <c r="F114" s="71"/>
      <c r="G114" s="71"/>
      <c r="H114" s="71"/>
      <c r="I114" s="71"/>
    </row>
    <row r="115" spans="2:9" x14ac:dyDescent="0.15">
      <c r="B115" s="71"/>
      <c r="C115" s="71"/>
      <c r="D115" s="71"/>
      <c r="E115" s="71"/>
      <c r="F115" s="71"/>
      <c r="G115" s="71"/>
      <c r="H115" s="71"/>
      <c r="I115" s="71"/>
    </row>
    <row r="116" spans="2:9" x14ac:dyDescent="0.15">
      <c r="B116" s="71"/>
      <c r="C116" s="71"/>
      <c r="D116" s="71"/>
      <c r="E116" s="71"/>
      <c r="F116" s="71"/>
      <c r="G116" s="71"/>
      <c r="H116" s="71"/>
      <c r="I116" s="71"/>
    </row>
    <row r="117" spans="2:9" x14ac:dyDescent="0.15">
      <c r="B117" s="71"/>
      <c r="C117" s="71"/>
      <c r="D117" s="71"/>
      <c r="E117" s="71"/>
      <c r="F117" s="71"/>
      <c r="G117" s="71"/>
      <c r="H117" s="71"/>
      <c r="I117" s="71"/>
    </row>
    <row r="118" spans="2:9" x14ac:dyDescent="0.15">
      <c r="B118" s="71" t="s">
        <v>147</v>
      </c>
      <c r="C118" s="71"/>
      <c r="D118" s="71"/>
      <c r="E118" s="71"/>
      <c r="F118" s="71"/>
      <c r="G118" s="71"/>
      <c r="H118" s="71"/>
      <c r="I118" s="71"/>
    </row>
    <row r="119" spans="2:9" x14ac:dyDescent="0.15">
      <c r="B119" s="71"/>
      <c r="C119" s="71"/>
      <c r="D119" s="71"/>
      <c r="E119" s="71"/>
      <c r="F119" s="71"/>
      <c r="G119" s="71"/>
      <c r="H119" s="71"/>
      <c r="I119" s="71"/>
    </row>
  </sheetData>
  <mergeCells count="43">
    <mergeCell ref="A5:G5"/>
    <mergeCell ref="B26:D26"/>
    <mergeCell ref="B27:D27"/>
    <mergeCell ref="B28:D28"/>
    <mergeCell ref="B29:D29"/>
    <mergeCell ref="B30:D30"/>
    <mergeCell ref="B20:D20"/>
    <mergeCell ref="B21:D21"/>
    <mergeCell ref="B22:D22"/>
    <mergeCell ref="B23:D23"/>
    <mergeCell ref="B25:D25"/>
    <mergeCell ref="B14:D14"/>
    <mergeCell ref="B15:D15"/>
    <mergeCell ref="B16:D16"/>
    <mergeCell ref="B17:D17"/>
    <mergeCell ref="B18:D18"/>
    <mergeCell ref="B19:D19"/>
    <mergeCell ref="B10:D10"/>
    <mergeCell ref="B11:D11"/>
    <mergeCell ref="B12:D12"/>
    <mergeCell ref="D51:E51"/>
    <mergeCell ref="B43:D43"/>
    <mergeCell ref="B44:D44"/>
    <mergeCell ref="B45:D45"/>
    <mergeCell ref="B46:D46"/>
    <mergeCell ref="B13:D13"/>
    <mergeCell ref="B24:D24"/>
    <mergeCell ref="D47:E47"/>
    <mergeCell ref="B37:F37"/>
    <mergeCell ref="B39:D39"/>
    <mergeCell ref="B40:D40"/>
    <mergeCell ref="B41:D41"/>
    <mergeCell ref="B42:D42"/>
    <mergeCell ref="A3:H3"/>
    <mergeCell ref="A7:D7"/>
    <mergeCell ref="D34:E34"/>
    <mergeCell ref="B35:F35"/>
    <mergeCell ref="B36:F36"/>
    <mergeCell ref="B33:D33"/>
    <mergeCell ref="B31:D31"/>
    <mergeCell ref="B32:D32"/>
    <mergeCell ref="B8:D8"/>
    <mergeCell ref="B9:D9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Assets</vt:lpstr>
      <vt:lpstr>Reference</vt:lpstr>
      <vt:lpstr>Incomes</vt:lpstr>
      <vt:lpstr>Docs</vt:lpstr>
      <vt:lpstr>Expenditure</vt:lpstr>
    </vt:vector>
  </TitlesOfParts>
  <Company>oxford family mediation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Microsoft Office User</cp:lastModifiedBy>
  <cp:lastPrinted>2017-06-29T12:05:38Z</cp:lastPrinted>
  <dcterms:created xsi:type="dcterms:W3CDTF">2005-11-09T16:48:56Z</dcterms:created>
  <dcterms:modified xsi:type="dcterms:W3CDTF">2017-09-10T09:38:41Z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772646192</vt:i4>
  </property>
  <property fmtid="{D5CDD505-2E9C-101B-9397-08002B2CF9AE}" pid="3" name="_EmailSubject">
    <vt:lpwstr>OSFI</vt:lpwstr>
  </property>
  <property fmtid="{D5CDD505-2E9C-101B-9397-08002B2CF9AE}" pid="4" name="_AuthorEmail">
    <vt:lpwstr>mediator.ofm@btconnect.com</vt:lpwstr>
  </property>
  <property fmtid="{D5CDD505-2E9C-101B-9397-08002B2CF9AE}" pid="5" name="_AuthorEmailDisplayName">
    <vt:lpwstr>mediator</vt:lpwstr>
  </property>
  <property fmtid="{D5CDD505-2E9C-101B-9397-08002B2CF9AE}" pid="6" name="_ReviewingToolsShownOnce">
    <vt:lpwstr/>
  </property>
</Properties>
</file>