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80"/>
  </bookViews>
  <sheets>
    <sheet name="资源汇总表" sheetId="1" r:id="rId1"/>
    <sheet name="独家冠名" sheetId="2" r:id="rId2"/>
    <sheet name="联合赞助" sheetId="5" r:id="rId3"/>
    <sheet name="首席特约" sheetId="3" r:id="rId4"/>
    <sheet name="行业赞助" sheetId="6" r:id="rId5"/>
  </sheets>
  <calcPr calcId="152511" refMode="R1C1"/>
</workbook>
</file>

<file path=xl/calcChain.xml><?xml version="1.0" encoding="utf-8"?>
<calcChain xmlns="http://schemas.openxmlformats.org/spreadsheetml/2006/main">
  <c r="J31" i="2" l="1"/>
  <c r="J30" i="2"/>
  <c r="J29" i="2"/>
  <c r="J28" i="2"/>
  <c r="J11" i="1" l="1"/>
  <c r="J17" i="3" l="1"/>
  <c r="J17" i="5"/>
  <c r="J21" i="2"/>
  <c r="K14" i="1" l="1"/>
  <c r="K8" i="1"/>
  <c r="K7" i="1"/>
  <c r="J11" i="6"/>
  <c r="J12" i="6"/>
  <c r="J13" i="6"/>
  <c r="J10" i="6"/>
  <c r="J11" i="3"/>
  <c r="J12" i="3"/>
  <c r="J13" i="3"/>
  <c r="J14" i="3"/>
  <c r="J10" i="3"/>
  <c r="J16" i="6" l="1"/>
  <c r="K16" i="6" s="1"/>
  <c r="J19" i="3"/>
  <c r="J19" i="5"/>
  <c r="J11" i="5"/>
  <c r="J12" i="5"/>
  <c r="J13" i="5"/>
  <c r="J14" i="5"/>
  <c r="J10" i="5"/>
  <c r="K10" i="6"/>
  <c r="J10" i="1" s="1"/>
  <c r="J20" i="6"/>
  <c r="K10" i="3"/>
  <c r="I10" i="1" s="1"/>
  <c r="J25" i="3"/>
  <c r="J25" i="5"/>
  <c r="J26" i="5"/>
  <c r="J22" i="2"/>
  <c r="J11" i="2"/>
  <c r="J12" i="2"/>
  <c r="J13" i="2"/>
  <c r="J14" i="2"/>
  <c r="J15" i="2"/>
  <c r="J16" i="2"/>
  <c r="J17" i="2"/>
  <c r="J18" i="2"/>
  <c r="K22" i="6"/>
  <c r="C4" i="6" s="1"/>
  <c r="K27" i="3"/>
  <c r="K28" i="5"/>
  <c r="K33" i="2"/>
  <c r="K20" i="6" l="1"/>
  <c r="K21" i="6" s="1"/>
  <c r="K25" i="5"/>
  <c r="H12" i="1" s="1"/>
  <c r="K17" i="3"/>
  <c r="K17" i="5"/>
  <c r="H11" i="1" s="1"/>
  <c r="K25" i="3"/>
  <c r="I12" i="1" s="1"/>
  <c r="K10" i="5"/>
  <c r="H10" i="1" s="1"/>
  <c r="K10" i="2"/>
  <c r="G10" i="1" s="1"/>
  <c r="K21" i="2"/>
  <c r="G11" i="1" s="1"/>
  <c r="C4" i="2"/>
  <c r="C4" i="3"/>
  <c r="C4" i="5"/>
  <c r="J12" i="1" l="1"/>
  <c r="K23" i="6"/>
  <c r="K10" i="1"/>
  <c r="K26" i="3"/>
  <c r="I9" i="1" s="1"/>
  <c r="I13" i="1" s="1"/>
  <c r="I11" i="1"/>
  <c r="K11" i="1" s="1"/>
  <c r="K27" i="5"/>
  <c r="K29" i="5" s="1"/>
  <c r="J9" i="1" l="1"/>
  <c r="J13" i="1" s="1"/>
  <c r="C3" i="6"/>
  <c r="C3" i="3"/>
  <c r="K28" i="3"/>
  <c r="C3" i="5"/>
  <c r="H9" i="1"/>
  <c r="H13" i="1" l="1"/>
  <c r="G12" i="1"/>
  <c r="K12" i="1" s="1"/>
  <c r="K28" i="2"/>
  <c r="K32" i="2"/>
  <c r="K34" i="2" s="1"/>
  <c r="G9" i="1" l="1"/>
  <c r="K9" i="1" s="1"/>
  <c r="K13" i="1" s="1"/>
  <c r="C3" i="2"/>
  <c r="G13" i="1" l="1"/>
</calcChain>
</file>

<file path=xl/sharedStrings.xml><?xml version="1.0" encoding="utf-8"?>
<sst xmlns="http://schemas.openxmlformats.org/spreadsheetml/2006/main" count="501" uniqueCount="217">
  <si>
    <t>席位数量</t>
    <phoneticPr fontId="5" type="noConversion"/>
  </si>
  <si>
    <t>资源总价值/席</t>
    <phoneticPr fontId="5" type="noConversion"/>
  </si>
  <si>
    <t>内容权益价值/席</t>
    <phoneticPr fontId="5" type="noConversion"/>
  </si>
  <si>
    <t>页面权益价值/席</t>
    <phoneticPr fontId="5" type="noConversion"/>
  </si>
  <si>
    <t>视频内权益价值/席</t>
    <phoneticPr fontId="5" type="noConversion"/>
  </si>
  <si>
    <t>【说明】</t>
    <phoneticPr fontId="4" type="noConversion"/>
  </si>
  <si>
    <t>1、流量承诺：双平台全端按上述权益回报承诺保底CPM，溢出赠送，不够协商补足；节目专辑包含节目正片以及5分钟以上节目片花卡段。</t>
    <phoneticPr fontId="4" type="noConversion"/>
  </si>
  <si>
    <t>3、口播不超过18个字，具体内容由广告主与爱奇艺协商而定。</t>
    <phoneticPr fontId="4" type="noConversion"/>
  </si>
  <si>
    <t>7、各页面焦点图资源，最晚需要在节目同步更新结束后一周以内执行完毕；焦点图具体点位由综艺内容营销中心统一调配。</t>
    <phoneticPr fontId="4" type="noConversion"/>
  </si>
  <si>
    <t>8、本资源包仅包含爱奇艺纯网资源；若涉及节目反向输出电视台的情况，电视端的权益需要客户单独与电视台洽谈，请广告主务必知晓。</t>
    <phoneticPr fontId="4" type="noConversion"/>
  </si>
  <si>
    <t>内容权益</t>
    <phoneticPr fontId="4" type="noConversion"/>
  </si>
  <si>
    <t>回报类型</t>
    <phoneticPr fontId="4" type="noConversion"/>
  </si>
  <si>
    <t>回报位置</t>
    <phoneticPr fontId="4" type="noConversion"/>
  </si>
  <si>
    <t>回报明细</t>
    <phoneticPr fontId="4" type="noConversion"/>
  </si>
  <si>
    <t>刊例单价</t>
    <phoneticPr fontId="4" type="noConversion"/>
  </si>
  <si>
    <t>单位</t>
    <phoneticPr fontId="4" type="noConversion"/>
  </si>
  <si>
    <t>投放量</t>
    <phoneticPr fontId="4" type="noConversion"/>
  </si>
  <si>
    <t>刊例总价</t>
    <phoneticPr fontId="4" type="noConversion"/>
  </si>
  <si>
    <t>累计价值</t>
    <phoneticPr fontId="4" type="noConversion"/>
  </si>
  <si>
    <t>页面权益</t>
    <phoneticPr fontId="4" type="noConversion"/>
  </si>
  <si>
    <t>PC端冠名推广</t>
    <phoneticPr fontId="4" type="noConversion"/>
  </si>
  <si>
    <t xml:space="preserve">爱奇艺网页端
专题推广  </t>
    <phoneticPr fontId="4" type="noConversion"/>
  </si>
  <si>
    <t>视频内权益</t>
    <phoneticPr fontId="4" type="noConversion"/>
  </si>
  <si>
    <t>回报类型</t>
    <phoneticPr fontId="4" type="noConversion"/>
  </si>
  <si>
    <t>回报位置</t>
    <phoneticPr fontId="4" type="noConversion"/>
  </si>
  <si>
    <t>回报明细</t>
    <phoneticPr fontId="4" type="noConversion"/>
  </si>
  <si>
    <t>刊例单价</t>
    <phoneticPr fontId="4" type="noConversion"/>
  </si>
  <si>
    <t>单位</t>
    <phoneticPr fontId="4" type="noConversion"/>
  </si>
  <si>
    <t>投放量</t>
    <phoneticPr fontId="4" type="noConversion"/>
  </si>
  <si>
    <t>刊例总价</t>
    <phoneticPr fontId="4" type="noConversion"/>
  </si>
  <si>
    <t>累计价值</t>
    <phoneticPr fontId="4" type="noConversion"/>
  </si>
  <si>
    <t>视频广告</t>
    <phoneticPr fontId="4" type="noConversion"/>
  </si>
  <si>
    <t>资源总价值：</t>
    <phoneticPr fontId="3" type="noConversion"/>
  </si>
  <si>
    <t>内容权益</t>
    <phoneticPr fontId="4" type="noConversion"/>
  </si>
  <si>
    <t>资源总价值：</t>
    <phoneticPr fontId="3" type="noConversion"/>
  </si>
  <si>
    <t>资源净总价：</t>
    <phoneticPr fontId="4" type="noConversion"/>
  </si>
  <si>
    <t>2、以上视频内回报，均不含PPS网页端，不包含移动端H5。</t>
    <phoneticPr fontId="4" type="noConversion"/>
  </si>
  <si>
    <t>【独家冠名】客户数量：1名（内容植入部分行业排他）</t>
    <phoneticPr fontId="5" type="noConversion"/>
  </si>
  <si>
    <t>爱奇艺综艺频道首页</t>
  </si>
  <si>
    <t>第一通栏广告（独享）</t>
  </si>
  <si>
    <t>视频广告</t>
  </si>
  <si>
    <t>元/天/帧</t>
  </si>
  <si>
    <t>月</t>
    <phoneticPr fontId="4" type="noConversion"/>
  </si>
  <si>
    <t>【独家冠名】总价值：</t>
    <phoneticPr fontId="5" type="noConversion"/>
  </si>
  <si>
    <t>【行业赞助】总价值：</t>
    <phoneticPr fontId="5" type="noConversion"/>
  </si>
  <si>
    <t>备注</t>
  </si>
  <si>
    <t>备注</t>
    <phoneticPr fontId="3" type="noConversion"/>
  </si>
  <si>
    <t>备注</t>
    <phoneticPr fontId="3" type="noConversion"/>
  </si>
  <si>
    <t>播出档期</t>
    <phoneticPr fontId="5" type="noConversion"/>
  </si>
  <si>
    <t>节目专辑流量</t>
    <phoneticPr fontId="5" type="noConversion"/>
  </si>
  <si>
    <t>片头</t>
  </si>
  <si>
    <t>冠名标版</t>
  </si>
  <si>
    <t>角标</t>
  </si>
  <si>
    <t>片尾鸣谢</t>
  </si>
  <si>
    <t>期*次</t>
    <phoneticPr fontId="3" type="noConversion"/>
  </si>
  <si>
    <t>时长及频次</t>
    <phoneticPr fontId="3" type="noConversion"/>
  </si>
  <si>
    <t>品牌授权</t>
  </si>
  <si>
    <t>次</t>
    <phoneticPr fontId="3" type="noConversion"/>
  </si>
  <si>
    <t>次</t>
    <phoneticPr fontId="3" type="noConversion"/>
  </si>
  <si>
    <t>植入权益</t>
  </si>
  <si>
    <t>包装权益</t>
    <phoneticPr fontId="4" type="noConversion"/>
  </si>
  <si>
    <t>特色权益</t>
    <phoneticPr fontId="3" type="noConversion"/>
  </si>
  <si>
    <t>节目权益</t>
  </si>
  <si>
    <t>——</t>
    <phoneticPr fontId="3" type="noConversion"/>
  </si>
  <si>
    <t>包装权益</t>
  </si>
  <si>
    <t>次</t>
    <phoneticPr fontId="4" type="noConversion"/>
  </si>
  <si>
    <t>次</t>
    <phoneticPr fontId="4" type="noConversion"/>
  </si>
  <si>
    <t>节目权益</t>
    <phoneticPr fontId="4" type="noConversion"/>
  </si>
  <si>
    <t>次</t>
    <phoneticPr fontId="3" type="noConversion"/>
  </si>
  <si>
    <t>4个月</t>
    <phoneticPr fontId="5" type="noConversion"/>
  </si>
  <si>
    <t>【联合赞助】总价值：</t>
  </si>
  <si>
    <t>【联合赞助】客户数量：1名（内容植入部分行业排他）</t>
  </si>
  <si>
    <t>PC端联合赞助推广</t>
  </si>
  <si>
    <t>【首席特约】总价值：</t>
  </si>
  <si>
    <t>项目总计</t>
    <phoneticPr fontId="5" type="noConversion"/>
  </si>
  <si>
    <t>4、15秒前贴选择权：独冠客户&gt;联赞客户&gt;首席特约客户&gt;行赞客户&gt;唯一指定客户，首席特约、行赞客户与唯一指定客户15秒前贴不包含正一、倒一位序；</t>
    <phoneticPr fontId="4" type="noConversion"/>
  </si>
  <si>
    <t>5、关于前贴片轮播比例：为了确保各身份合作权益，联赞客户轮播比例不可大于等于独冠客户，首席特约客户轮播比例不可大于等于联赞客户，以此类推。</t>
    <phoneticPr fontId="4" type="noConversion"/>
  </si>
  <si>
    <t>6、关于定投节目专辑的技术角标贴片产品，若独冠客户主动放弃此资源的购买权，则默认为此资源可以另行单独售卖给其他品牌客户</t>
    <phoneticPr fontId="5" type="noConversion"/>
  </si>
  <si>
    <t>11、鉴于客户产品特性不同，内容植入权益不可进行横向比较，客户产品是否适合进行内容植入，最终由爱奇艺综艺内容营销中心确定。</t>
    <phoneticPr fontId="4" type="noConversion"/>
  </si>
  <si>
    <t>12、爱奇艺赠送资源可以按照刊例价更换等值其他赠送资源，付费资源可以按照净价更换等值其他付费资源，具体由广告主与爱奇艺协商而定。</t>
    <phoneticPr fontId="4" type="noConversion"/>
  </si>
  <si>
    <t>资源包净总价/席</t>
    <phoneticPr fontId="5" type="noConversion"/>
  </si>
  <si>
    <t>第一客户专区 （独享）</t>
    <phoneticPr fontId="3" type="noConversion"/>
  </si>
  <si>
    <t>右侧种子视频位（轮播/轮播数待定）</t>
    <phoneticPr fontId="3" type="noConversion"/>
  </si>
  <si>
    <t>内链资源</t>
    <phoneticPr fontId="3" type="noConversion"/>
  </si>
  <si>
    <t>仅摆放无链接</t>
    <phoneticPr fontId="3" type="noConversion"/>
  </si>
  <si>
    <t>商广外链</t>
    <phoneticPr fontId="3" type="noConversion"/>
  </si>
  <si>
    <t>右侧种子视频位（轮播/轮播数待定）</t>
    <phoneticPr fontId="3" type="noConversion"/>
  </si>
  <si>
    <t>通栏广告一个（轮播/轮播数待定）</t>
    <phoneticPr fontId="4" type="noConversion"/>
  </si>
  <si>
    <t>客户专区一个 （轮播/轮播数待定）</t>
    <phoneticPr fontId="3" type="noConversion"/>
  </si>
  <si>
    <t xml:space="preserve">爱奇艺网页端专题推广  </t>
    <phoneticPr fontId="4" type="noConversion"/>
  </si>
  <si>
    <t>【行业赞助】净总价：</t>
    <phoneticPr fontId="5" type="noConversion"/>
  </si>
  <si>
    <t>【首席特约】净总价：</t>
    <phoneticPr fontId="3" type="noConversion"/>
  </si>
  <si>
    <t>【联合赞助】净总价：</t>
    <phoneticPr fontId="4" type="noConversion"/>
  </si>
  <si>
    <t>【独家冠名】净总价：</t>
    <phoneticPr fontId="3" type="noConversion"/>
  </si>
  <si>
    <t>PC端首席特约推广</t>
    <phoneticPr fontId="3" type="noConversion"/>
  </si>
  <si>
    <t>项目合作时间</t>
    <phoneticPr fontId="5" type="noConversion"/>
  </si>
  <si>
    <t>项目合作总折扣</t>
    <phoneticPr fontId="5" type="noConversion"/>
  </si>
  <si>
    <t>A:独家冠名</t>
    <phoneticPr fontId="5" type="noConversion"/>
  </si>
  <si>
    <t>B:联合赞助</t>
    <phoneticPr fontId="3" type="noConversion"/>
  </si>
  <si>
    <t>C:首席特约</t>
    <phoneticPr fontId="5" type="noConversion"/>
  </si>
  <si>
    <t>D:行业赞助</t>
    <phoneticPr fontId="5" type="noConversion"/>
  </si>
  <si>
    <t>客户身份
（权益排序）</t>
    <phoneticPr fontId="5" type="noConversion"/>
  </si>
  <si>
    <t>节目期数</t>
  </si>
  <si>
    <t>节目定位</t>
    <phoneticPr fontId="5" type="noConversion"/>
  </si>
  <si>
    <t>爱奇艺各频道页</t>
  </si>
  <si>
    <t>【首席特约】客户数量：1名（内容植入部分行业排他）</t>
    <phoneticPr fontId="3" type="noConversion"/>
  </si>
  <si>
    <t>焦点图客户LOGO体现（身份客户分享，12小时/天）</t>
  </si>
  <si>
    <t>10、本节目的市场推广配置以及联合LOGO使用范围均需按照爱奇艺市场部关于本节目的推广规范执行（具体细则参看规范），请客户知晓（仅限独冠客户和联合赞助客户）</t>
  </si>
  <si>
    <t>9、资源包黄色底纹部分均为内链推广资源，素材使用节目给出的主视觉（素材默认含独冠与节目的联合LOGO）且投放量不可随意增加与更改；页面资源标有“轮播”字样的，轮播数以爱奇艺官方刊例为准。</t>
    <phoneticPr fontId="3" type="noConversion"/>
  </si>
  <si>
    <t>通栏广告客户客户元素体现（身份客户分享，轮播）根据实际情况安排</t>
    <phoneticPr fontId="3" type="noConversion"/>
  </si>
  <si>
    <t>头图客户LOGO体现（身份客户分享/无链接）</t>
    <phoneticPr fontId="4" type="noConversion"/>
  </si>
  <si>
    <t xml:space="preserve">爱奇艺网页端专题推广  </t>
    <phoneticPr fontId="4" type="noConversion"/>
  </si>
  <si>
    <t>通栏广告一个（轮播/轮播数待定）</t>
    <phoneticPr fontId="4" type="noConversion"/>
  </si>
  <si>
    <t>商广外链</t>
    <phoneticPr fontId="3" type="noConversion"/>
  </si>
  <si>
    <t>月</t>
    <phoneticPr fontId="4" type="noConversion"/>
  </si>
  <si>
    <t>客户专区一个 （轮播/轮播数待定）</t>
  </si>
  <si>
    <t>内容位/内链资源</t>
    <phoneticPr fontId="3" type="noConversion"/>
  </si>
  <si>
    <t>【独家冠名】合作时间：四个月</t>
    <phoneticPr fontId="3" type="noConversion"/>
  </si>
  <si>
    <t>【联合赞助】合作时间：四个月</t>
    <phoneticPr fontId="4" type="noConversion"/>
  </si>
  <si>
    <t>【首席特约】合作时间：四个月</t>
    <phoneticPr fontId="3" type="noConversion"/>
  </si>
  <si>
    <t>【行业赞助】合作时间：四个月</t>
    <phoneticPr fontId="3" type="noConversion"/>
  </si>
  <si>
    <t>3、口播不超过18个字，具体内容由广告主与爱奇艺协商而定。</t>
    <phoneticPr fontId="4" type="noConversion"/>
  </si>
  <si>
    <t>6、关于定投节目专辑的技术角标贴片产品，若独冠客户主动放弃此资源的购买权，则默认为此资源可以另行单独售卖给其他品牌客户</t>
    <phoneticPr fontId="4" type="noConversion"/>
  </si>
  <si>
    <t>10、本节目的市场推广配置以及联合LOGO使用范围均需按照爱奇艺市场部关于本节目的推广规范执行（具体细则参看规范），请客户知晓（仅限独冠客户和联合赞助客户）</t>
    <phoneticPr fontId="4" type="noConversion"/>
  </si>
  <si>
    <t>11、鉴于客户产品特性不同，内容植入权益不可进行横向比较，客户产品是否适合进行内容植入，最终由爱奇艺综艺内容营销中心确定。</t>
    <phoneticPr fontId="4" type="noConversion"/>
  </si>
  <si>
    <t>7、各页面焦点图资源，最晚需要在节目同步更新结束后一周以内执行完毕；焦点图具体点位由综艺内容营销中心统一调配。</t>
    <phoneticPr fontId="4" type="noConversion"/>
  </si>
  <si>
    <t>9、资源包黄色底纹部分均为内链推广资源，素材使用节目给出的主视觉（素材默认含独冠与节目的联合LOGO）且投放量不可随意增加与更改；页面资源标有“轮播”字样的，轮播数以爱奇艺官方刊例为准。</t>
    <phoneticPr fontId="4" type="noConversion"/>
  </si>
  <si>
    <t>综艺营销总监：</t>
    <phoneticPr fontId="4" type="noConversion"/>
  </si>
  <si>
    <t>董轩羽</t>
    <phoneticPr fontId="4" type="noConversion"/>
  </si>
  <si>
    <t>综艺内容总监：</t>
    <phoneticPr fontId="4" type="noConversion"/>
  </si>
  <si>
    <t>综艺运营总监：</t>
    <phoneticPr fontId="4" type="noConversion"/>
  </si>
  <si>
    <t>综艺商务经理：</t>
    <phoneticPr fontId="4" type="noConversion"/>
  </si>
  <si>
    <t>综艺资源运营：</t>
    <phoneticPr fontId="4" type="noConversion"/>
  </si>
  <si>
    <t>杨承青</t>
    <phoneticPr fontId="4" type="noConversion"/>
  </si>
  <si>
    <t>郑澜</t>
    <phoneticPr fontId="4" type="noConversion"/>
  </si>
  <si>
    <t>商广外链（TV端无链接）</t>
  </si>
  <si>
    <t>资源总折扣：</t>
    <phoneticPr fontId="4" type="noConversion"/>
  </si>
  <si>
    <t>资源总折扣：</t>
    <phoneticPr fontId="4" type="noConversion"/>
  </si>
  <si>
    <t>15秒正一贴片（四个月周期，100%流量，双平台：PC端+移动端+TV端）</t>
    <phoneticPr fontId="4" type="noConversion"/>
  </si>
  <si>
    <t>角标（四个月周期，100%流量，仅限爱奇艺：PC端+移动端）</t>
    <phoneticPr fontId="4" type="noConversion"/>
  </si>
  <si>
    <t>播放页底纹 （四个月周期，100%流量，仅限爱奇艺PC端）</t>
    <phoneticPr fontId="4" type="noConversion"/>
  </si>
  <si>
    <t>商广外链</t>
    <phoneticPr fontId="4" type="noConversion"/>
  </si>
  <si>
    <t>商广外链</t>
    <phoneticPr fontId="4" type="noConversion"/>
  </si>
  <si>
    <t>核心资源配置</t>
    <phoneticPr fontId="5" type="noConversion"/>
  </si>
  <si>
    <t>——</t>
    <phoneticPr fontId="5" type="noConversion"/>
  </si>
  <si>
    <t>正一100%</t>
    <phoneticPr fontId="5" type="noConversion"/>
  </si>
  <si>
    <t>倒一100%</t>
    <phoneticPr fontId="5" type="noConversion"/>
  </si>
  <si>
    <t>不指定贴位30%</t>
    <phoneticPr fontId="5" type="noConversion"/>
  </si>
  <si>
    <t>《爱in思谈》专题页</t>
  </si>
  <si>
    <t>定投《爱in思谈》
节目专辑</t>
  </si>
  <si>
    <t>5秒冠名标版，包含口播"《爱in思谈》由**独家冠名播出"
（四个月周期，100%流量，双平台：PC端+移动端）</t>
  </si>
  <si>
    <t>定投《爱in思谈》节目专辑</t>
  </si>
  <si>
    <t>节目现场/舞美</t>
  </si>
  <si>
    <t>口播提示条</t>
    <rPh sb="0" eb="1">
      <t>kou bo</t>
    </rPh>
    <rPh sb="2" eb="3">
      <t>ti shi</t>
    </rPh>
    <phoneticPr fontId="2" type="noConversion"/>
  </si>
  <si>
    <t>情景植入</t>
    <rPh sb="0" eb="1">
      <t>qing jing</t>
    </rPh>
    <phoneticPr fontId="2" type="noConversion"/>
  </si>
  <si>
    <t>深度植入</t>
    <rPh sb="0" eb="1">
      <t>shen du</t>
    </rPh>
    <phoneticPr fontId="2" type="noConversion"/>
  </si>
  <si>
    <t>背景板、灯箱等舞美体现联合LOGO，具体根据现场设置而定</t>
  </si>
  <si>
    <t xml:space="preserve">片头内容+2秒联合LOGO落版  </t>
  </si>
  <si>
    <t>产品空镜或品牌画面或无声TVC+字幕条+OS：本节目由***品牌独家冠名播出”（具体内容待商讨）</t>
  </si>
  <si>
    <t>客户品牌的LOGO(5秒）＋联合LOGO（5秒）循环翻转（独冠尊享）</t>
    <rPh sb="0" eb="1">
      <t>ke hu</t>
    </rPh>
    <rPh sb="2" eb="3">
      <t>pin pai</t>
    </rPh>
    <rPh sb="4" eb="5">
      <t>de</t>
    </rPh>
    <rPh sb="11" eb="12">
      <t>miao</t>
    </rPh>
    <rPh sb="22" eb="23">
      <t>miao</t>
    </rPh>
    <rPh sb="29" eb="30">
      <t>du jia</t>
    </rPh>
    <rPh sb="31" eb="32">
      <t>zun</t>
    </rPh>
    <phoneticPr fontId="2" type="noConversion"/>
  </si>
  <si>
    <t>主持人口播/OS+品牌信息提示条：“本节目由***品牌独家冠名播出”（具体内容待商讨）</t>
    <rPh sb="0" eb="1">
      <t>pei he</t>
    </rPh>
    <rPh sb="4" eb="5">
      <t>chu xian</t>
    </rPh>
    <phoneticPr fontId="2" type="noConversion"/>
  </si>
  <si>
    <t>品牌LOGO或品牌5秒无声TVC</t>
    <rPh sb="6" eb="7">
      <t>huo</t>
    </rPh>
    <rPh sb="7" eb="8">
      <t>pin pai</t>
    </rPh>
    <phoneticPr fontId="2" type="noConversion"/>
  </si>
  <si>
    <t>包含但不仅限于产品露出/产品使用／产品日常摆放等</t>
    <rPh sb="17" eb="18">
      <t>chan pin</t>
    </rPh>
    <rPh sb="19" eb="20">
      <t>ri chang</t>
    </rPh>
    <rPh sb="21" eb="22">
      <t>bai fang</t>
    </rPh>
    <phoneticPr fontId="2" type="noConversion"/>
  </si>
  <si>
    <t>时长为客户权益时长，含且不限于品牌理念，产品信息
形式含且不限于主题植入，环节植入，话题植入</t>
    <rPh sb="10" eb="11">
      <t>han</t>
    </rPh>
    <rPh sb="11" eb="12">
      <t>qie</t>
    </rPh>
    <rPh sb="12" eb="13">
      <t>bu xian yu</t>
    </rPh>
    <rPh sb="15" eb="16">
      <t>pin pai</t>
    </rPh>
    <rPh sb="17" eb="18">
      <t>li nian</t>
    </rPh>
    <rPh sb="20" eb="21">
      <t>chan pin</t>
    </rPh>
    <rPh sb="22" eb="23">
      <t>xin xi</t>
    </rPh>
    <rPh sb="25" eb="26">
      <t>xing shi</t>
    </rPh>
    <rPh sb="27" eb="28">
      <t>han</t>
    </rPh>
    <rPh sb="28" eb="29">
      <t>qie</t>
    </rPh>
    <rPh sb="29" eb="30">
      <t>bu xian yu</t>
    </rPh>
    <rPh sb="32" eb="33">
      <t>zhu ti</t>
    </rPh>
    <rPh sb="34" eb="35">
      <t>zhi ru</t>
    </rPh>
    <rPh sb="37" eb="38">
      <t>huan jie</t>
    </rPh>
    <rPh sb="39" eb="40">
      <t>zhi ru</t>
    </rPh>
    <rPh sb="42" eb="43">
      <t>hua ti</t>
    </rPh>
    <rPh sb="44" eb="45">
      <t>zhi ru</t>
    </rPh>
    <phoneticPr fontId="2" type="noConversion"/>
  </si>
  <si>
    <t>60秒/期，12期</t>
  </si>
  <si>
    <t>15秒/次，1次/期，共12期</t>
  </si>
  <si>
    <t>3秒/次，1次／期，12期</t>
    <rPh sb="12" eb="13">
      <t>qi</t>
    </rPh>
    <phoneticPr fontId="2" type="noConversion"/>
  </si>
  <si>
    <t>10秒/次，10次／期，12期</t>
    <rPh sb="14" eb="15">
      <t>qi</t>
    </rPh>
    <phoneticPr fontId="2" type="noConversion"/>
  </si>
  <si>
    <t>3秒/次，2次／期，12期</t>
  </si>
  <si>
    <t>3秒/次，1次／期，12期</t>
    <rPh sb="6" eb="7">
      <t>ci</t>
    </rPh>
    <rPh sb="8" eb="9">
      <t>qi</t>
    </rPh>
    <phoneticPr fontId="2" type="noConversion"/>
  </si>
  <si>
    <t>5秒／次，1次／期，8期</t>
    <rPh sb="6" eb="7">
      <t>ci</t>
    </rPh>
    <rPh sb="8" eb="9">
      <t>qi</t>
    </rPh>
    <rPh sb="11" eb="12">
      <t>qi</t>
    </rPh>
    <phoneticPr fontId="2" type="noConversion"/>
  </si>
  <si>
    <t>授权客户以2016年独家冠名的身份进行宣传推广，推广行为需符合爱奇艺市场部相关执行规范</t>
  </si>
  <si>
    <t>联赞标版</t>
    <rPh sb="0" eb="1">
      <t>lian he</t>
    </rPh>
    <rPh sb="1" eb="2">
      <t>zan</t>
    </rPh>
    <phoneticPr fontId="2" type="noConversion"/>
  </si>
  <si>
    <r>
      <t>产品空镜或品牌画面或无声TVC+字幕条+OS：</t>
    </r>
    <r>
      <rPr>
        <b/>
        <sz val="10"/>
        <color theme="1"/>
        <rFont val="微软雅黑"/>
        <family val="2"/>
        <charset val="134"/>
      </rPr>
      <t>本节目由***品牌联合赞助播出”（具体内容待商讨）</t>
    </r>
    <rPh sb="32" eb="33">
      <t>lian he</t>
    </rPh>
    <rPh sb="34" eb="35">
      <t>zan zhu</t>
    </rPh>
    <phoneticPr fontId="2" type="noConversion"/>
  </si>
  <si>
    <t>品牌信息提示条+OS</t>
    <rPh sb="0" eb="1">
      <t>pei he</t>
    </rPh>
    <rPh sb="4" eb="5">
      <t>chu xian</t>
    </rPh>
    <phoneticPr fontId="2" type="noConversion"/>
  </si>
  <si>
    <t xml:space="preserve">品牌LOGO    </t>
  </si>
  <si>
    <t>3秒/次，1次/期，12期</t>
    <rPh sb="12" eb="13">
      <t>qi</t>
    </rPh>
    <phoneticPr fontId="2" type="noConversion"/>
  </si>
  <si>
    <t xml:space="preserve"> 3秒/次，1次／期，12期</t>
    <rPh sb="7" eb="8">
      <t>ci</t>
    </rPh>
    <rPh sb="9" eb="10">
      <t>qi</t>
    </rPh>
    <rPh sb="13" eb="14">
      <t>qi</t>
    </rPh>
    <phoneticPr fontId="2" type="noConversion"/>
  </si>
  <si>
    <t>3秒/次，1次／期，10期</t>
    <rPh sb="6" eb="7">
      <t>ci</t>
    </rPh>
    <rPh sb="8" eb="9">
      <t>qi</t>
    </rPh>
    <phoneticPr fontId="2" type="noConversion"/>
  </si>
  <si>
    <t>5秒／次，1次／期，6期</t>
    <rPh sb="6" eb="7">
      <t>ci</t>
    </rPh>
    <rPh sb="8" eb="9">
      <t>qi</t>
    </rPh>
    <rPh sb="11" eb="12">
      <t>qi</t>
    </rPh>
    <phoneticPr fontId="2" type="noConversion"/>
  </si>
  <si>
    <t>特约标版</t>
    <rPh sb="0" eb="1">
      <t>te yue</t>
    </rPh>
    <phoneticPr fontId="2" type="noConversion"/>
  </si>
  <si>
    <r>
      <t>产品空镜或品牌画面或无声TVC+字幕条+OS：</t>
    </r>
    <r>
      <rPr>
        <b/>
        <sz val="10"/>
        <color theme="1"/>
        <rFont val="微软雅黑"/>
        <family val="2"/>
        <charset val="134"/>
      </rPr>
      <t>本节目由***品牌首席特约播出”（具体内容待商讨）</t>
    </r>
    <rPh sb="32" eb="33">
      <t>shou xi te yue</t>
    </rPh>
    <phoneticPr fontId="2" type="noConversion"/>
  </si>
  <si>
    <t>3秒/次，1次／期，12期</t>
    <rPh sb="6" eb="7">
      <t>ci</t>
    </rPh>
    <rPh sb="8" eb="9">
      <t>qi</t>
    </rPh>
    <rPh sb="12" eb="13">
      <t>qi</t>
    </rPh>
    <phoneticPr fontId="2" type="noConversion"/>
  </si>
  <si>
    <t>3秒/次，1次／期， 12期</t>
    <rPh sb="6" eb="7">
      <t>ci</t>
    </rPh>
    <rPh sb="8" eb="9">
      <t>qi</t>
    </rPh>
    <rPh sb="13" eb="14">
      <t>qi</t>
    </rPh>
    <phoneticPr fontId="2" type="noConversion"/>
  </si>
  <si>
    <t>3秒/次，1次/期，8期</t>
    <rPh sb="0" eb="12">
      <t>qi</t>
    </rPh>
    <phoneticPr fontId="2" type="noConversion"/>
  </si>
  <si>
    <t>5秒/次，1次/期，5期</t>
    <rPh sb="11" eb="12">
      <t>qi</t>
    </rPh>
    <phoneticPr fontId="2" type="noConversion"/>
  </si>
  <si>
    <t>品牌LOGO（同身份客户共享同屏）</t>
    <rPh sb="0" eb="1">
      <t>pin pau</t>
    </rPh>
    <phoneticPr fontId="2" type="noConversion"/>
  </si>
  <si>
    <t>3 秒/次，1次/期，12期</t>
    <rPh sb="13" eb="14">
      <t>qi</t>
    </rPh>
    <phoneticPr fontId="2" type="noConversion"/>
  </si>
  <si>
    <t>3秒/次，1次/期，6期</t>
    <rPh sb="11" eb="12">
      <t>qi</t>
    </rPh>
    <phoneticPr fontId="2" type="noConversion"/>
  </si>
  <si>
    <t>5秒/次，1次/期，3期</t>
    <rPh sb="11" eb="12">
      <t>qi</t>
    </rPh>
    <phoneticPr fontId="2" type="noConversion"/>
  </si>
  <si>
    <t>暂停广告（四个月周期，10%流量，双平台：PC端+移动端+TV端）</t>
    <phoneticPr fontId="4" type="noConversion"/>
  </si>
  <si>
    <t>1.2亿VV</t>
    <phoneticPr fontId="5" type="noConversion"/>
  </si>
  <si>
    <t>15秒前贴片（四个月周期，倒一100%流量，双平台：PC端+移动端+TV端）</t>
    <phoneticPr fontId="4" type="noConversion"/>
  </si>
  <si>
    <t>15秒前贴片（四个月周期，不指定贴位30%流量，双平台：PC端+移动端+TV端）</t>
    <phoneticPr fontId="3" type="noConversion"/>
  </si>
  <si>
    <t>商广外链（TV端无链接）</t>
    <phoneticPr fontId="3" type="noConversion"/>
  </si>
  <si>
    <t>成长类恋爱脱口秀</t>
    <phoneticPr fontId="5" type="noConversion"/>
  </si>
  <si>
    <t>【行业赞助】客户数量：3名（内容植入部分行业排他）</t>
    <phoneticPr fontId="5" type="noConversion"/>
  </si>
  <si>
    <t>正二60%</t>
    <phoneticPr fontId="5" type="noConversion"/>
  </si>
  <si>
    <t>15秒前贴片（四个月周期，正二60%流量，双平台：PC端+移动端+TV端）</t>
    <phoneticPr fontId="3" type="noConversion"/>
  </si>
  <si>
    <t>12期/周播/45分钟/期</t>
    <phoneticPr fontId="5" type="noConversion"/>
  </si>
  <si>
    <t>月</t>
  </si>
  <si>
    <t>月</t>
    <phoneticPr fontId="4" type="noConversion"/>
  </si>
  <si>
    <t>月</t>
    <phoneticPr fontId="4" type="noConversion"/>
  </si>
  <si>
    <t>肖成飞</t>
    <phoneticPr fontId="3" type="noConversion"/>
  </si>
  <si>
    <t>张茜</t>
    <phoneticPr fontId="3" type="noConversion"/>
  </si>
  <si>
    <t>月</t>
    <phoneticPr fontId="3" type="noConversion"/>
  </si>
  <si>
    <t>2017/1/18(暂定)</t>
    <phoneticPr fontId="5" type="noConversion"/>
  </si>
  <si>
    <t xml:space="preserve">   2017年爱奇艺大型自制综艺《爱in思谈》身份合作资源汇总表</t>
    <phoneticPr fontId="5" type="noConversion"/>
  </si>
  <si>
    <t>2017年爱奇艺大型自制综艺《爱in思谈》独家冠名合作资源包</t>
    <phoneticPr fontId="4" type="noConversion"/>
  </si>
  <si>
    <t>2017年爱奇艺大型自制综艺《爱in思谈》联合赞助合作资源包</t>
    <phoneticPr fontId="4" type="noConversion"/>
  </si>
  <si>
    <t>2017年爱奇艺大型自制综艺《爱in思谈》首席特约合作资源包</t>
    <phoneticPr fontId="3" type="noConversion"/>
  </si>
  <si>
    <t>2017年爱奇艺大型自制综艺《爱in思谈》行业赞助合作资源包</t>
    <phoneticPr fontId="3" type="noConversion"/>
  </si>
  <si>
    <t>版本日期：2016-11-30（资源包有效期至2016-12-31）</t>
    <phoneticPr fontId="5" type="noConversion"/>
  </si>
  <si>
    <t>【独家冠名】资源包有效期：2016年12月31日</t>
  </si>
  <si>
    <t>【联合赞助】资源包有效期：2016年12月31日</t>
  </si>
  <si>
    <t>【首席特约】资源包有效期：2016年12月31日</t>
  </si>
  <si>
    <t>【行业赞助】资源包有效期：2016年12月31日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</si>
</sst>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  <numFmt numFmtId="178" formatCode="#,##0_);[Red]\(#,##0\)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  <font>
      <b/>
      <sz val="22"/>
      <color theme="1" tint="0.34998626667073579"/>
      <name val="微软雅黑"/>
      <family val="2"/>
      <charset val="134"/>
    </font>
    <font>
      <b/>
      <sz val="9"/>
      <name val="微软雅黑"/>
      <family val="2"/>
      <charset val="134"/>
    </font>
    <font>
      <sz val="14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/>
      <bottom/>
      <diagonal/>
    </border>
    <border>
      <left style="thin">
        <color auto="1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</cellStyleXfs>
  <cellXfs count="203">
    <xf numFmtId="0" fontId="0" fillId="0" borderId="0" xfId="0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177" fontId="11" fillId="2" borderId="0" xfId="2" applyNumberFormat="1" applyFont="1" applyFill="1" applyBorder="1" applyAlignment="1"/>
    <xf numFmtId="0" fontId="0" fillId="0" borderId="0" xfId="0" applyBorder="1" applyAlignment="1">
      <alignment vertical="center"/>
    </xf>
    <xf numFmtId="0" fontId="2" fillId="2" borderId="0" xfId="0" applyFont="1" applyFill="1" applyBorder="1" applyAlignment="1"/>
    <xf numFmtId="0" fontId="14" fillId="2" borderId="5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1" fillId="6" borderId="2" xfId="3" applyFont="1" applyFill="1" applyBorder="1" applyAlignment="1">
      <alignment horizontal="center" vertical="center"/>
    </xf>
    <xf numFmtId="178" fontId="11" fillId="6" borderId="2" xfId="3" applyNumberFormat="1" applyFont="1" applyFill="1" applyBorder="1" applyAlignment="1">
      <alignment horizontal="center" vertical="center"/>
    </xf>
    <xf numFmtId="178" fontId="11" fillId="6" borderId="10" xfId="3" applyNumberFormat="1" applyFont="1" applyFill="1" applyBorder="1" applyAlignment="1">
      <alignment horizontal="center" vertical="center"/>
    </xf>
    <xf numFmtId="0" fontId="11" fillId="2" borderId="2" xfId="4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1" fillId="0" borderId="3" xfId="4" applyFont="1" applyFill="1" applyBorder="1" applyAlignment="1">
      <alignment horizontal="center" vertical="center" wrapText="1"/>
    </xf>
    <xf numFmtId="178" fontId="2" fillId="0" borderId="0" xfId="0" applyNumberFormat="1" applyFont="1" applyFill="1" applyAlignment="1">
      <alignment horizontal="center"/>
    </xf>
    <xf numFmtId="0" fontId="11" fillId="7" borderId="2" xfId="3" applyFont="1" applyFill="1" applyBorder="1" applyAlignment="1">
      <alignment horizontal="center" vertical="center" wrapText="1"/>
    </xf>
    <xf numFmtId="178" fontId="11" fillId="7" borderId="2" xfId="3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 wrapText="1"/>
    </xf>
    <xf numFmtId="0" fontId="2" fillId="0" borderId="0" xfId="0" applyFont="1" applyFill="1" applyAlignment="1"/>
    <xf numFmtId="178" fontId="11" fillId="2" borderId="2" xfId="3" applyNumberFormat="1" applyFont="1" applyFill="1" applyBorder="1" applyAlignment="1">
      <alignment horizontal="center" vertical="center"/>
    </xf>
    <xf numFmtId="178" fontId="11" fillId="2" borderId="16" xfId="3" applyNumberFormat="1" applyFont="1" applyFill="1" applyBorder="1" applyAlignment="1">
      <alignment horizontal="center" vertical="center"/>
    </xf>
    <xf numFmtId="0" fontId="11" fillId="0" borderId="26" xfId="3" applyFont="1" applyFill="1" applyBorder="1" applyAlignment="1">
      <alignment horizontal="center" vertical="center" wrapText="1"/>
    </xf>
    <xf numFmtId="178" fontId="11" fillId="2" borderId="26" xfId="3" applyNumberFormat="1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 wrapText="1"/>
    </xf>
    <xf numFmtId="178" fontId="11" fillId="0" borderId="26" xfId="3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 wrapText="1"/>
    </xf>
    <xf numFmtId="178" fontId="11" fillId="2" borderId="0" xfId="3" applyNumberFormat="1" applyFont="1" applyFill="1" applyBorder="1" applyAlignment="1">
      <alignment horizontal="center" vertical="center"/>
    </xf>
    <xf numFmtId="178" fontId="11" fillId="0" borderId="0" xfId="3" applyNumberFormat="1" applyFont="1" applyFill="1" applyBorder="1" applyAlignment="1">
      <alignment horizontal="center" vertical="center"/>
    </xf>
    <xf numFmtId="178" fontId="17" fillId="3" borderId="0" xfId="3" applyNumberFormat="1" applyFont="1" applyFill="1" applyBorder="1" applyAlignment="1">
      <alignment horizontal="center" vertical="center"/>
    </xf>
    <xf numFmtId="176" fontId="10" fillId="3" borderId="0" xfId="1" applyNumberFormat="1" applyFont="1" applyFill="1" applyBorder="1" applyAlignment="1">
      <alignment horizontal="center" vertical="center"/>
    </xf>
    <xf numFmtId="38" fontId="11" fillId="2" borderId="2" xfId="3" applyNumberFormat="1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 wrapText="1"/>
    </xf>
    <xf numFmtId="38" fontId="11" fillId="8" borderId="2" xfId="4" applyNumberFormat="1" applyFont="1" applyFill="1" applyBorder="1" applyAlignment="1">
      <alignment horizontal="center" vertical="center"/>
    </xf>
    <xf numFmtId="0" fontId="11" fillId="0" borderId="28" xfId="4" applyFont="1" applyFill="1" applyBorder="1" applyAlignment="1">
      <alignment horizontal="center" vertical="center" wrapText="1"/>
    </xf>
    <xf numFmtId="38" fontId="11" fillId="0" borderId="2" xfId="3" applyNumberFormat="1" applyFont="1" applyFill="1" applyBorder="1" applyAlignment="1">
      <alignment horizontal="center" vertical="center"/>
    </xf>
    <xf numFmtId="38" fontId="11" fillId="0" borderId="16" xfId="4" applyNumberFormat="1" applyFont="1" applyFill="1" applyBorder="1" applyAlignment="1">
      <alignment horizontal="center" vertical="center"/>
    </xf>
    <xf numFmtId="0" fontId="11" fillId="6" borderId="2" xfId="3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178" fontId="11" fillId="0" borderId="16" xfId="3" applyNumberFormat="1" applyFont="1" applyFill="1" applyBorder="1" applyAlignment="1">
      <alignment horizontal="center" vertical="center"/>
    </xf>
    <xf numFmtId="0" fontId="11" fillId="0" borderId="12" xfId="3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38" fontId="11" fillId="0" borderId="16" xfId="3" applyNumberFormat="1" applyFont="1" applyFill="1" applyBorder="1" applyAlignment="1">
      <alignment horizontal="center" vertical="center"/>
    </xf>
    <xf numFmtId="178" fontId="10" fillId="3" borderId="0" xfId="3" applyNumberFormat="1" applyFont="1" applyFill="1" applyBorder="1" applyAlignment="1">
      <alignment horizontal="center" vertical="center"/>
    </xf>
    <xf numFmtId="0" fontId="11" fillId="0" borderId="31" xfId="3" applyFont="1" applyFill="1" applyBorder="1" applyAlignment="1">
      <alignment horizontal="center" vertical="center" wrapText="1"/>
    </xf>
    <xf numFmtId="0" fontId="11" fillId="0" borderId="32" xfId="3" applyFont="1" applyFill="1" applyBorder="1" applyAlignment="1">
      <alignment horizontal="center" vertical="center" wrapText="1"/>
    </xf>
    <xf numFmtId="0" fontId="11" fillId="6" borderId="2" xfId="3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1" fillId="6" borderId="2" xfId="3" applyFont="1" applyFill="1" applyBorder="1" applyAlignment="1">
      <alignment horizontal="center" vertical="center"/>
    </xf>
    <xf numFmtId="0" fontId="11" fillId="0" borderId="12" xfId="3" applyFont="1" applyFill="1" applyBorder="1" applyAlignment="1">
      <alignment horizontal="center" vertical="center" wrapText="1"/>
    </xf>
    <xf numFmtId="0" fontId="11" fillId="6" borderId="2" xfId="3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176" fontId="6" fillId="3" borderId="38" xfId="1" applyNumberFormat="1" applyFont="1" applyFill="1" applyBorder="1" applyAlignment="1">
      <alignment horizontal="center" vertical="center"/>
    </xf>
    <xf numFmtId="9" fontId="6" fillId="3" borderId="38" xfId="2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wrapText="1"/>
    </xf>
    <xf numFmtId="178" fontId="17" fillId="3" borderId="0" xfId="3" applyNumberFormat="1" applyFont="1" applyFill="1" applyBorder="1" applyAlignment="1">
      <alignment horizontal="right" vertical="center"/>
    </xf>
    <xf numFmtId="0" fontId="11" fillId="2" borderId="31" xfId="4" applyFont="1" applyFill="1" applyBorder="1" applyAlignment="1">
      <alignment horizontal="center" vertical="center" wrapText="1"/>
    </xf>
    <xf numFmtId="0" fontId="11" fillId="2" borderId="12" xfId="4" applyFont="1" applyFill="1" applyBorder="1" applyAlignment="1">
      <alignment horizontal="center" vertical="center" wrapText="1"/>
    </xf>
    <xf numFmtId="0" fontId="11" fillId="0" borderId="46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 wrapText="1"/>
    </xf>
    <xf numFmtId="0" fontId="11" fillId="0" borderId="46" xfId="4" applyFont="1" applyFill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178" fontId="7" fillId="0" borderId="33" xfId="1" applyNumberFormat="1" applyFont="1" applyBorder="1" applyAlignment="1">
      <alignment horizontal="center" vertical="center"/>
    </xf>
    <xf numFmtId="178" fontId="9" fillId="0" borderId="33" xfId="1" applyNumberFormat="1" applyFont="1" applyBorder="1" applyAlignment="1">
      <alignment horizontal="center" vertical="center"/>
    </xf>
    <xf numFmtId="9" fontId="7" fillId="0" borderId="33" xfId="2" applyFont="1" applyBorder="1" applyAlignment="1">
      <alignment horizontal="center" vertical="center"/>
    </xf>
    <xf numFmtId="0" fontId="19" fillId="9" borderId="35" xfId="0" applyFont="1" applyFill="1" applyBorder="1" applyAlignment="1">
      <alignment horizontal="center" vertical="center"/>
    </xf>
    <xf numFmtId="0" fontId="18" fillId="9" borderId="3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18" fillId="9" borderId="3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21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>
      <alignment wrapText="1"/>
    </xf>
    <xf numFmtId="0" fontId="11" fillId="0" borderId="56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horizontal="right" wrapText="1"/>
    </xf>
    <xf numFmtId="0" fontId="11" fillId="0" borderId="23" xfId="0" applyFont="1" applyFill="1" applyBorder="1" applyAlignment="1">
      <alignment horizontal="right" wrapText="1"/>
    </xf>
    <xf numFmtId="0" fontId="24" fillId="2" borderId="0" xfId="0" applyFont="1" applyFill="1" applyAlignment="1"/>
    <xf numFmtId="0" fontId="11" fillId="0" borderId="57" xfId="0" applyFont="1" applyFill="1" applyBorder="1" applyAlignment="1">
      <alignment horizontal="center" wrapText="1"/>
    </xf>
    <xf numFmtId="0" fontId="11" fillId="0" borderId="58" xfId="0" applyFont="1" applyFill="1" applyBorder="1" applyAlignment="1">
      <alignment horizontal="center" wrapText="1"/>
    </xf>
    <xf numFmtId="0" fontId="11" fillId="0" borderId="59" xfId="0" applyFont="1" applyFill="1" applyBorder="1" applyAlignment="1">
      <alignment horizontal="center" wrapText="1"/>
    </xf>
    <xf numFmtId="9" fontId="25" fillId="3" borderId="0" xfId="2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178" fontId="8" fillId="9" borderId="33" xfId="1" applyNumberFormat="1" applyFont="1" applyFill="1" applyBorder="1" applyAlignment="1">
      <alignment horizontal="center" vertical="center"/>
    </xf>
    <xf numFmtId="176" fontId="6" fillId="9" borderId="38" xfId="1" applyNumberFormat="1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0" fontId="11" fillId="6" borderId="2" xfId="3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 wrapText="1"/>
    </xf>
    <xf numFmtId="178" fontId="11" fillId="2" borderId="60" xfId="3" applyNumberFormat="1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8" fillId="0" borderId="4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8" fillId="0" borderId="42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31" fontId="18" fillId="0" borderId="42" xfId="0" applyNumberFormat="1" applyFont="1" applyFill="1" applyBorder="1" applyAlignment="1">
      <alignment horizontal="center" vertical="center"/>
    </xf>
    <xf numFmtId="31" fontId="18" fillId="0" borderId="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11" fillId="2" borderId="11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11" fillId="2" borderId="23" xfId="3" applyFont="1" applyFill="1" applyBorder="1" applyAlignment="1">
      <alignment horizontal="center" vertical="center" wrapText="1"/>
    </xf>
    <xf numFmtId="0" fontId="11" fillId="2" borderId="30" xfId="3" applyFont="1" applyFill="1" applyBorder="1" applyAlignment="1">
      <alignment horizontal="center" vertical="center" wrapText="1"/>
    </xf>
    <xf numFmtId="0" fontId="11" fillId="0" borderId="16" xfId="3" applyFont="1" applyFill="1" applyBorder="1" applyAlignment="1">
      <alignment horizontal="center" vertical="center" wrapText="1"/>
    </xf>
    <xf numFmtId="0" fontId="11" fillId="0" borderId="18" xfId="3" applyFont="1" applyFill="1" applyBorder="1" applyAlignment="1">
      <alignment horizontal="center" vertical="center" wrapText="1"/>
    </xf>
    <xf numFmtId="0" fontId="11" fillId="0" borderId="25" xfId="3" applyFont="1" applyFill="1" applyBorder="1" applyAlignment="1">
      <alignment horizontal="center" vertical="center" wrapText="1"/>
    </xf>
    <xf numFmtId="178" fontId="11" fillId="2" borderId="17" xfId="3" applyNumberFormat="1" applyFont="1" applyFill="1" applyBorder="1" applyAlignment="1">
      <alignment horizontal="center" vertical="center"/>
    </xf>
    <xf numFmtId="178" fontId="11" fillId="2" borderId="27" xfId="3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1" fillId="6" borderId="9" xfId="3" applyFont="1" applyFill="1" applyBorder="1" applyAlignment="1">
      <alignment horizontal="center" vertical="center"/>
    </xf>
    <xf numFmtId="0" fontId="11" fillId="6" borderId="2" xfId="3" applyFont="1" applyFill="1" applyBorder="1" applyAlignment="1">
      <alignment horizontal="center" vertical="center"/>
    </xf>
    <xf numFmtId="178" fontId="11" fillId="0" borderId="2" xfId="3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178" fontId="11" fillId="0" borderId="16" xfId="3" applyNumberFormat="1" applyFont="1" applyFill="1" applyBorder="1" applyAlignment="1">
      <alignment horizontal="center" vertical="center"/>
    </xf>
    <xf numFmtId="178" fontId="11" fillId="0" borderId="18" xfId="3" applyNumberFormat="1" applyFont="1" applyFill="1" applyBorder="1" applyAlignment="1">
      <alignment horizontal="center" vertical="center"/>
    </xf>
    <xf numFmtId="178" fontId="11" fillId="0" borderId="21" xfId="3" applyNumberFormat="1" applyFont="1" applyFill="1" applyBorder="1" applyAlignment="1">
      <alignment horizontal="center" vertical="center"/>
    </xf>
    <xf numFmtId="178" fontId="11" fillId="0" borderId="13" xfId="3" applyNumberFormat="1" applyFont="1" applyFill="1" applyBorder="1" applyAlignment="1">
      <alignment horizontal="center" vertical="center"/>
    </xf>
    <xf numFmtId="178" fontId="11" fillId="0" borderId="17" xfId="3" applyNumberFormat="1" applyFont="1" applyFill="1" applyBorder="1" applyAlignment="1">
      <alignment horizontal="center" vertical="center"/>
    </xf>
    <xf numFmtId="178" fontId="11" fillId="0" borderId="22" xfId="3" applyNumberFormat="1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21" xfId="3" applyFont="1" applyFill="1" applyBorder="1" applyAlignment="1">
      <alignment horizontal="center" vertical="center" wrapText="1"/>
    </xf>
    <xf numFmtId="0" fontId="11" fillId="0" borderId="47" xfId="3" applyFont="1" applyFill="1" applyBorder="1" applyAlignment="1">
      <alignment horizontal="center" vertical="center" wrapText="1"/>
    </xf>
    <xf numFmtId="0" fontId="11" fillId="0" borderId="48" xfId="3" applyFont="1" applyFill="1" applyBorder="1" applyAlignment="1">
      <alignment horizontal="center" vertical="center" wrapText="1"/>
    </xf>
    <xf numFmtId="0" fontId="11" fillId="0" borderId="50" xfId="3" applyFont="1" applyFill="1" applyBorder="1" applyAlignment="1">
      <alignment horizontal="center" vertical="center" wrapText="1"/>
    </xf>
    <xf numFmtId="0" fontId="11" fillId="0" borderId="31" xfId="3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178" fontId="11" fillId="2" borderId="13" xfId="3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9" xfId="3" applyFont="1" applyFill="1" applyBorder="1" applyAlignment="1">
      <alignment horizontal="center" vertical="center" wrapText="1"/>
    </xf>
    <xf numFmtId="0" fontId="11" fillId="2" borderId="20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26" xfId="3" applyFont="1" applyFill="1" applyBorder="1" applyAlignment="1">
      <alignment horizontal="center" vertical="center" wrapText="1"/>
    </xf>
    <xf numFmtId="0" fontId="11" fillId="2" borderId="24" xfId="3" applyFont="1" applyFill="1" applyBorder="1" applyAlignment="1">
      <alignment horizontal="center" vertical="center" wrapText="1"/>
    </xf>
    <xf numFmtId="0" fontId="11" fillId="0" borderId="49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178" fontId="11" fillId="2" borderId="10" xfId="3" applyNumberFormat="1" applyFont="1" applyFill="1" applyBorder="1" applyAlignment="1">
      <alignment horizontal="center" vertical="center"/>
    </xf>
    <xf numFmtId="178" fontId="11" fillId="2" borderId="60" xfId="3" applyNumberFormat="1" applyFont="1" applyFill="1" applyBorder="1" applyAlignment="1">
      <alignment horizontal="center" vertical="center"/>
    </xf>
    <xf numFmtId="0" fontId="11" fillId="2" borderId="61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1" fillId="2" borderId="15" xfId="3" applyFont="1" applyFill="1" applyBorder="1" applyAlignment="1">
      <alignment horizontal="center" vertical="center" wrapText="1"/>
    </xf>
    <xf numFmtId="0" fontId="11" fillId="6" borderId="49" xfId="3" applyFont="1" applyFill="1" applyBorder="1" applyAlignment="1">
      <alignment horizontal="center" vertical="center"/>
    </xf>
    <xf numFmtId="0" fontId="11" fillId="6" borderId="16" xfId="3" applyFont="1" applyFill="1" applyBorder="1" applyAlignment="1">
      <alignment horizontal="center" vertical="center"/>
    </xf>
    <xf numFmtId="0" fontId="11" fillId="0" borderId="16" xfId="4" applyFont="1" applyFill="1" applyBorder="1" applyAlignment="1">
      <alignment horizontal="center" vertical="center" wrapText="1"/>
    </xf>
    <xf numFmtId="0" fontId="11" fillId="0" borderId="21" xfId="4" applyFont="1" applyFill="1" applyBorder="1" applyAlignment="1">
      <alignment horizontal="center" vertical="center" wrapText="1"/>
    </xf>
    <xf numFmtId="0" fontId="15" fillId="5" borderId="48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178" fontId="11" fillId="0" borderId="25" xfId="3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2" borderId="62" xfId="3" applyFont="1" applyFill="1" applyBorder="1" applyAlignment="1">
      <alignment horizontal="center" vertical="center" wrapText="1"/>
    </xf>
    <xf numFmtId="0" fontId="11" fillId="2" borderId="32" xfId="3" applyFont="1" applyFill="1" applyBorder="1" applyAlignment="1">
      <alignment horizontal="center" vertical="center" wrapText="1"/>
    </xf>
    <xf numFmtId="9" fontId="7" fillId="0" borderId="63" xfId="2" applyFont="1" applyBorder="1" applyAlignment="1">
      <alignment horizontal="center" vertical="center"/>
    </xf>
    <xf numFmtId="9" fontId="6" fillId="3" borderId="64" xfId="2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</cellXfs>
  <cellStyles count="5">
    <cellStyle name="百分比" xfId="2" builtinId="5"/>
    <cellStyle name="常规" xfId="0" builtinId="0"/>
    <cellStyle name="常规_资源总表" xfId="3"/>
    <cellStyle name="常规_资源总表 2" xfId="4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149351</xdr:colOff>
      <xdr:row>0</xdr:row>
      <xdr:rowOff>79164</xdr:rowOff>
    </xdr:from>
    <xdr:to>
      <xdr:col>1</xdr:col>
      <xdr:colOff>1238249</xdr:colOff>
      <xdr:row>1</xdr:row>
      <xdr:rowOff>389679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1" y="79164"/>
          <a:ext cx="1243679" cy="48196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81644</xdr:colOff>
      <xdr:row>5</xdr:row>
      <xdr:rowOff>81643</xdr:rowOff>
    </xdr:from>
    <xdr:to>
      <xdr:col>3</xdr:col>
      <xdr:colOff>2149928</xdr:colOff>
      <xdr:row>10</xdr:row>
      <xdr:rowOff>299357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23" y="1224643"/>
          <a:ext cx="4939391" cy="193221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</xdr:row>
      <xdr:rowOff>0</xdr:rowOff>
    </xdr:from>
    <xdr:ext cx="1246378" cy="51371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" y="1197429"/>
          <a:ext cx="1246378" cy="5137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24493</xdr:colOff>
      <xdr:row>0</xdr:row>
      <xdr:rowOff>0</xdr:rowOff>
    </xdr:from>
    <xdr:to>
      <xdr:col>1</xdr:col>
      <xdr:colOff>1426028</xdr:colOff>
      <xdr:row>2</xdr:row>
      <xdr:rowOff>34184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0"/>
          <a:ext cx="1553936" cy="578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1513114</xdr:colOff>
      <xdr:row>1</xdr:row>
      <xdr:rowOff>347148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707" y="0"/>
          <a:ext cx="1621972" cy="524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1505788</xdr:colOff>
      <xdr:row>1</xdr:row>
      <xdr:rowOff>347148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707" y="0"/>
          <a:ext cx="1621972" cy="5240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1505788</xdr:colOff>
      <xdr:row>1</xdr:row>
      <xdr:rowOff>347148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0"/>
          <a:ext cx="1619250" cy="528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1"/>
  <sheetViews>
    <sheetView showGridLines="0" tabSelected="1" zoomScale="70" zoomScaleNormal="70" workbookViewId="0">
      <selection activeCell="B20" sqref="B20:K20"/>
    </sheetView>
  </sheetViews>
  <sheetFormatPr defaultColWidth="9" defaultRowHeight="13.5" x14ac:dyDescent="0.15"/>
  <cols>
    <col min="1" max="1" width="2" style="4" customWidth="1"/>
    <col min="2" max="2" width="24.875" style="4" customWidth="1"/>
    <col min="3" max="3" width="12.875" style="4" customWidth="1"/>
    <col min="4" max="4" width="29.625" style="4" customWidth="1"/>
    <col min="5" max="5" width="3.5" style="4" customWidth="1"/>
    <col min="6" max="6" width="21.375" style="4" customWidth="1"/>
    <col min="7" max="8" width="19.875" style="4" customWidth="1"/>
    <col min="9" max="9" width="15.125" style="4" customWidth="1"/>
    <col min="10" max="10" width="18.75" style="4" customWidth="1"/>
    <col min="11" max="11" width="20.875" style="4" customWidth="1"/>
    <col min="12" max="16384" width="9" style="4"/>
  </cols>
  <sheetData>
    <row r="1" spans="1:11" ht="14.25" x14ac:dyDescent="0.15">
      <c r="A1" s="1"/>
      <c r="B1" s="1"/>
      <c r="C1" s="2"/>
      <c r="D1" s="1"/>
      <c r="E1" s="3"/>
      <c r="F1" s="1"/>
      <c r="G1" s="1"/>
      <c r="H1" s="1"/>
      <c r="I1" s="1"/>
      <c r="J1" s="1"/>
    </row>
    <row r="2" spans="1:11" ht="32.450000000000003" customHeight="1" thickBot="1" x14ac:dyDescent="0.2">
      <c r="A2" s="1"/>
      <c r="B2" s="116" t="s">
        <v>207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1:11" ht="14.25" thickTop="1" x14ac:dyDescent="0.15"/>
    <row r="4" spans="1:11" ht="16.5" x14ac:dyDescent="0.15">
      <c r="B4" s="110" t="s">
        <v>212</v>
      </c>
    </row>
    <row r="5" spans="1:11" ht="14.25" thickBot="1" x14ac:dyDescent="0.2"/>
    <row r="6" spans="1:11" ht="36" x14ac:dyDescent="0.15">
      <c r="B6" s="111"/>
      <c r="C6" s="112"/>
      <c r="D6" s="113"/>
      <c r="F6" s="85" t="s">
        <v>101</v>
      </c>
      <c r="G6" s="81" t="s">
        <v>97</v>
      </c>
      <c r="H6" s="81" t="s">
        <v>98</v>
      </c>
      <c r="I6" s="81" t="s">
        <v>99</v>
      </c>
      <c r="J6" s="81" t="s">
        <v>100</v>
      </c>
      <c r="K6" s="82" t="s">
        <v>74</v>
      </c>
    </row>
    <row r="7" spans="1:11" ht="25.15" customHeight="1" x14ac:dyDescent="0.15">
      <c r="B7" s="114"/>
      <c r="C7" s="6"/>
      <c r="D7" s="115"/>
      <c r="F7" s="64" t="s">
        <v>0</v>
      </c>
      <c r="G7" s="62">
        <v>1</v>
      </c>
      <c r="H7" s="62">
        <v>1</v>
      </c>
      <c r="I7" s="62">
        <v>1</v>
      </c>
      <c r="J7" s="62">
        <v>3</v>
      </c>
      <c r="K7" s="65">
        <f>SUM(G7:J7)</f>
        <v>6</v>
      </c>
    </row>
    <row r="8" spans="1:11" ht="25.15" customHeight="1" x14ac:dyDescent="0.15">
      <c r="B8" s="114"/>
      <c r="C8" s="6"/>
      <c r="D8" s="115"/>
      <c r="F8" s="64" t="s">
        <v>95</v>
      </c>
      <c r="G8" s="61" t="s">
        <v>69</v>
      </c>
      <c r="H8" s="61" t="s">
        <v>69</v>
      </c>
      <c r="I8" s="61" t="s">
        <v>69</v>
      </c>
      <c r="J8" s="61" t="s">
        <v>69</v>
      </c>
      <c r="K8" s="65" t="str">
        <f>J8</f>
        <v>4个月</v>
      </c>
    </row>
    <row r="9" spans="1:11" ht="25.15" customHeight="1" x14ac:dyDescent="0.15">
      <c r="B9" s="114"/>
      <c r="C9" s="6"/>
      <c r="D9" s="115"/>
      <c r="F9" s="64" t="s">
        <v>1</v>
      </c>
      <c r="G9" s="78">
        <f>独家冠名!K32</f>
        <v>70258000</v>
      </c>
      <c r="H9" s="78">
        <f>联合赞助!K27</f>
        <v>30016000</v>
      </c>
      <c r="I9" s="78">
        <f>首席特约!K26</f>
        <v>23926000</v>
      </c>
      <c r="J9" s="78">
        <f>行业赞助!K21</f>
        <v>13116000</v>
      </c>
      <c r="K9" s="66">
        <f>SUMPRODUCT($G$7:$J$7,G9:J9)</f>
        <v>163548000</v>
      </c>
    </row>
    <row r="10" spans="1:11" ht="25.15" customHeight="1" x14ac:dyDescent="0.15">
      <c r="B10" s="114"/>
      <c r="C10" s="6"/>
      <c r="D10" s="115"/>
      <c r="F10" s="64" t="s">
        <v>2</v>
      </c>
      <c r="G10" s="79">
        <f>独家冠名!K10</f>
        <v>44968000</v>
      </c>
      <c r="H10" s="79">
        <f>联合赞助!K10</f>
        <v>10656000</v>
      </c>
      <c r="I10" s="79">
        <f>首席特约!K10</f>
        <v>9376000</v>
      </c>
      <c r="J10" s="79">
        <f>行业赞助!K10</f>
        <v>5856000</v>
      </c>
      <c r="K10" s="66">
        <f t="shared" ref="K10:K14" si="0">SUMPRODUCT($G$7:$J$7,G10:J10)</f>
        <v>82568000</v>
      </c>
    </row>
    <row r="11" spans="1:11" ht="25.15" customHeight="1" thickBot="1" x14ac:dyDescent="0.2">
      <c r="B11" s="114"/>
      <c r="C11" s="6"/>
      <c r="D11" s="115"/>
      <c r="F11" s="64" t="s">
        <v>3</v>
      </c>
      <c r="G11" s="78">
        <f>独家冠名!K21</f>
        <v>16200000</v>
      </c>
      <c r="H11" s="78">
        <f>联合赞助!K17</f>
        <v>15100000</v>
      </c>
      <c r="I11" s="78">
        <f>首席特约!K17</f>
        <v>12050000</v>
      </c>
      <c r="J11" s="78">
        <f>行业赞助!K16</f>
        <v>6000000</v>
      </c>
      <c r="K11" s="66">
        <f t="shared" si="0"/>
        <v>61350000</v>
      </c>
    </row>
    <row r="12" spans="1:11" ht="25.15" customHeight="1" x14ac:dyDescent="0.15">
      <c r="B12" s="63" t="s">
        <v>103</v>
      </c>
      <c r="C12" s="121" t="s">
        <v>195</v>
      </c>
      <c r="D12" s="122"/>
      <c r="F12" s="64" t="s">
        <v>4</v>
      </c>
      <c r="G12" s="78">
        <f>独家冠名!K28</f>
        <v>9090000</v>
      </c>
      <c r="H12" s="78">
        <f>联合赞助!K25</f>
        <v>4260000</v>
      </c>
      <c r="I12" s="78">
        <f>首席特约!K25</f>
        <v>2500000</v>
      </c>
      <c r="J12" s="78">
        <f>行业赞助!K20</f>
        <v>1260000</v>
      </c>
      <c r="K12" s="66">
        <f t="shared" si="0"/>
        <v>19630000</v>
      </c>
    </row>
    <row r="13" spans="1:11" ht="25.15" customHeight="1" x14ac:dyDescent="0.15">
      <c r="B13" s="64" t="s">
        <v>102</v>
      </c>
      <c r="C13" s="125" t="s">
        <v>199</v>
      </c>
      <c r="D13" s="126"/>
      <c r="F13" s="64" t="s">
        <v>96</v>
      </c>
      <c r="G13" s="80">
        <f>G14/G9</f>
        <v>0.25619858236784421</v>
      </c>
      <c r="H13" s="80">
        <f>H14/H9</f>
        <v>0.39978678038379528</v>
      </c>
      <c r="I13" s="80">
        <f>I14/I9</f>
        <v>0.41795536236729919</v>
      </c>
      <c r="J13" s="80">
        <f>J14/J9</f>
        <v>0.45745654162854527</v>
      </c>
      <c r="K13" s="67">
        <f>K14/K9</f>
        <v>0.35463594785628683</v>
      </c>
    </row>
    <row r="14" spans="1:11" ht="25.15" customHeight="1" x14ac:dyDescent="0.15">
      <c r="B14" s="64" t="s">
        <v>48</v>
      </c>
      <c r="C14" s="127" t="s">
        <v>206</v>
      </c>
      <c r="D14" s="128"/>
      <c r="F14" s="101" t="s">
        <v>80</v>
      </c>
      <c r="G14" s="102">
        <v>18000000</v>
      </c>
      <c r="H14" s="102">
        <v>12000000</v>
      </c>
      <c r="I14" s="102">
        <v>10000000</v>
      </c>
      <c r="J14" s="102">
        <v>6000000</v>
      </c>
      <c r="K14" s="103">
        <f t="shared" si="0"/>
        <v>58000000</v>
      </c>
    </row>
    <row r="15" spans="1:11" ht="25.15" customHeight="1" thickBot="1" x14ac:dyDescent="0.2">
      <c r="B15" s="68" t="s">
        <v>49</v>
      </c>
      <c r="C15" s="119" t="s">
        <v>191</v>
      </c>
      <c r="D15" s="120"/>
      <c r="F15" s="68" t="s">
        <v>143</v>
      </c>
      <c r="G15" s="200" t="s">
        <v>145</v>
      </c>
      <c r="H15" s="200" t="s">
        <v>146</v>
      </c>
      <c r="I15" s="200" t="s">
        <v>197</v>
      </c>
      <c r="J15" s="200" t="s">
        <v>147</v>
      </c>
      <c r="K15" s="201" t="s">
        <v>144</v>
      </c>
    </row>
    <row r="17" spans="2:12" x14ac:dyDescent="0.15">
      <c r="J17" s="6"/>
    </row>
    <row r="18" spans="2:12" ht="16.5" x14ac:dyDescent="0.35">
      <c r="B18" s="124" t="s">
        <v>5</v>
      </c>
      <c r="C18" s="124"/>
      <c r="D18" s="124"/>
      <c r="E18" s="124"/>
      <c r="F18" s="124"/>
      <c r="G18" s="124"/>
      <c r="H18" s="124"/>
      <c r="I18" s="124"/>
      <c r="J18" s="5"/>
      <c r="K18" s="6"/>
    </row>
    <row r="19" spans="2:12" ht="15.6" customHeight="1" x14ac:dyDescent="0.3">
      <c r="B19" s="118" t="s">
        <v>6</v>
      </c>
      <c r="C19" s="118"/>
      <c r="D19" s="118"/>
      <c r="E19" s="118"/>
      <c r="F19" s="118"/>
      <c r="G19" s="118"/>
      <c r="H19" s="118"/>
      <c r="I19" s="118"/>
      <c r="J19" s="118"/>
      <c r="K19" s="118"/>
    </row>
    <row r="20" spans="2:12" ht="16.149999999999999" customHeight="1" x14ac:dyDescent="0.3">
      <c r="B20" s="129" t="s">
        <v>36</v>
      </c>
      <c r="C20" s="129"/>
      <c r="D20" s="129"/>
      <c r="E20" s="129"/>
      <c r="F20" s="129"/>
      <c r="G20" s="129"/>
      <c r="H20" s="129"/>
      <c r="I20" s="129"/>
      <c r="J20" s="129"/>
      <c r="K20" s="129"/>
      <c r="L20" s="6"/>
    </row>
    <row r="21" spans="2:12" ht="16.149999999999999" customHeight="1" x14ac:dyDescent="0.3">
      <c r="B21" s="130" t="s">
        <v>7</v>
      </c>
      <c r="C21" s="130"/>
      <c r="D21" s="130"/>
      <c r="E21" s="130"/>
      <c r="F21" s="130"/>
      <c r="G21" s="130"/>
      <c r="H21" s="130"/>
      <c r="I21" s="130"/>
      <c r="J21" s="130"/>
      <c r="K21" s="129"/>
      <c r="L21" s="6"/>
    </row>
    <row r="22" spans="2:12" ht="16.149999999999999" customHeight="1" x14ac:dyDescent="0.3">
      <c r="B22" s="130" t="s">
        <v>75</v>
      </c>
      <c r="C22" s="130"/>
      <c r="D22" s="130"/>
      <c r="E22" s="130"/>
      <c r="F22" s="130"/>
      <c r="G22" s="130"/>
      <c r="H22" s="130"/>
      <c r="I22" s="130"/>
      <c r="J22" s="130"/>
      <c r="K22" s="129"/>
      <c r="L22" s="6"/>
    </row>
    <row r="23" spans="2:12" ht="16.149999999999999" customHeight="1" x14ac:dyDescent="0.3">
      <c r="B23" s="130" t="s">
        <v>76</v>
      </c>
      <c r="C23" s="130"/>
      <c r="D23" s="130"/>
      <c r="E23" s="130"/>
      <c r="F23" s="130"/>
      <c r="G23" s="130"/>
      <c r="H23" s="130"/>
      <c r="I23" s="130"/>
      <c r="J23" s="130"/>
      <c r="K23" s="129"/>
      <c r="L23" s="6"/>
    </row>
    <row r="24" spans="2:12" ht="14.25" customHeight="1" x14ac:dyDescent="0.3">
      <c r="B24" s="118" t="s">
        <v>77</v>
      </c>
      <c r="C24" s="118"/>
      <c r="D24" s="118"/>
      <c r="E24" s="118"/>
      <c r="F24" s="118"/>
      <c r="G24" s="118"/>
      <c r="H24" s="118"/>
      <c r="I24" s="86"/>
      <c r="J24" s="7"/>
      <c r="L24" s="6"/>
    </row>
    <row r="25" spans="2:12" ht="16.149999999999999" customHeight="1" x14ac:dyDescent="0.3">
      <c r="B25" s="130" t="s">
        <v>8</v>
      </c>
      <c r="C25" s="130"/>
      <c r="D25" s="130"/>
      <c r="E25" s="130"/>
      <c r="F25" s="130"/>
      <c r="G25" s="130"/>
      <c r="H25" s="130"/>
      <c r="I25" s="130"/>
      <c r="J25" s="130"/>
      <c r="K25" s="129"/>
      <c r="L25" s="6"/>
    </row>
    <row r="26" spans="2:12" ht="15.6" customHeight="1" x14ac:dyDescent="0.3">
      <c r="B26" s="117" t="s">
        <v>9</v>
      </c>
      <c r="C26" s="117"/>
      <c r="D26" s="117"/>
      <c r="E26" s="117"/>
      <c r="F26" s="117"/>
      <c r="G26" s="117"/>
      <c r="H26" s="117"/>
      <c r="I26" s="117"/>
      <c r="J26" s="117"/>
      <c r="K26" s="118"/>
      <c r="L26" s="6"/>
    </row>
    <row r="27" spans="2:12" ht="16.149999999999999" customHeight="1" x14ac:dyDescent="0.3">
      <c r="B27" s="130" t="s">
        <v>108</v>
      </c>
      <c r="C27" s="130"/>
      <c r="D27" s="130"/>
      <c r="E27" s="130"/>
      <c r="F27" s="130"/>
      <c r="G27" s="130"/>
      <c r="H27" s="130"/>
      <c r="I27" s="130"/>
      <c r="J27" s="130"/>
      <c r="K27" s="129"/>
      <c r="L27" s="6"/>
    </row>
    <row r="28" spans="2:12" ht="16.149999999999999" customHeight="1" x14ac:dyDescent="0.3">
      <c r="B28" s="117" t="s">
        <v>107</v>
      </c>
      <c r="C28" s="117"/>
      <c r="D28" s="117"/>
      <c r="E28" s="117"/>
      <c r="F28" s="117"/>
      <c r="G28" s="117"/>
      <c r="H28" s="117"/>
      <c r="I28" s="117"/>
      <c r="J28" s="117"/>
      <c r="K28" s="118"/>
      <c r="L28" s="6"/>
    </row>
    <row r="29" spans="2:12" ht="15.6" customHeight="1" x14ac:dyDescent="0.3">
      <c r="B29" s="117" t="s">
        <v>78</v>
      </c>
      <c r="C29" s="117"/>
      <c r="D29" s="117"/>
      <c r="E29" s="117"/>
      <c r="F29" s="117"/>
      <c r="G29" s="117"/>
      <c r="H29" s="117"/>
      <c r="I29" s="117"/>
      <c r="J29" s="117"/>
      <c r="K29" s="118"/>
      <c r="L29" s="6"/>
    </row>
    <row r="30" spans="2:12" ht="16.899999999999999" customHeight="1" thickBot="1" x14ac:dyDescent="0.35">
      <c r="B30" s="123" t="s">
        <v>79</v>
      </c>
      <c r="C30" s="123"/>
      <c r="D30" s="123"/>
      <c r="E30" s="123"/>
      <c r="F30" s="123"/>
      <c r="G30" s="123"/>
      <c r="H30" s="123"/>
      <c r="I30" s="123"/>
      <c r="J30" s="123"/>
      <c r="K30" s="123"/>
    </row>
    <row r="31" spans="2:12" ht="14.25" thickTop="1" x14ac:dyDescent="0.15"/>
  </sheetData>
  <mergeCells count="18">
    <mergeCell ref="B30:K30"/>
    <mergeCell ref="B18:I18"/>
    <mergeCell ref="C13:D13"/>
    <mergeCell ref="C14:D14"/>
    <mergeCell ref="B19:K19"/>
    <mergeCell ref="B20:K20"/>
    <mergeCell ref="B21:K21"/>
    <mergeCell ref="B22:K22"/>
    <mergeCell ref="B24:H24"/>
    <mergeCell ref="B23:K23"/>
    <mergeCell ref="B25:K25"/>
    <mergeCell ref="B26:K26"/>
    <mergeCell ref="B27:K27"/>
    <mergeCell ref="B2:K2"/>
    <mergeCell ref="B28:K28"/>
    <mergeCell ref="B29:K29"/>
    <mergeCell ref="C15:D15"/>
    <mergeCell ref="C12:D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zoomScale="65" zoomScaleNormal="65" zoomScaleSheetLayoutView="50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D14" sqref="D14"/>
    </sheetView>
  </sheetViews>
  <sheetFormatPr defaultColWidth="9" defaultRowHeight="14.25" x14ac:dyDescent="0.15"/>
  <cols>
    <col min="1" max="1" width="5.25" style="1" customWidth="1"/>
    <col min="2" max="2" width="22.625" style="1" customWidth="1"/>
    <col min="3" max="3" width="14.75" style="1" customWidth="1"/>
    <col min="4" max="4" width="21.5" style="1" customWidth="1"/>
    <col min="5" max="5" width="70" style="1" customWidth="1"/>
    <col min="6" max="6" width="25.75" style="1" customWidth="1"/>
    <col min="7" max="7" width="15.375" style="2" customWidth="1"/>
    <col min="8" max="8" width="11.5" style="3" bestFit="1" customWidth="1"/>
    <col min="9" max="9" width="9.625" style="1" bestFit="1" customWidth="1"/>
    <col min="10" max="10" width="15.125" style="1" customWidth="1"/>
    <col min="11" max="11" width="14.625" style="1" customWidth="1"/>
    <col min="12" max="12" width="9" style="1"/>
    <col min="13" max="13" width="13.625" style="1" bestFit="1" customWidth="1"/>
    <col min="14" max="16384" width="9" style="1"/>
  </cols>
  <sheetData>
    <row r="1" spans="2:11" x14ac:dyDescent="0.15">
      <c r="C1" s="2"/>
      <c r="E1" s="3"/>
      <c r="F1" s="3"/>
      <c r="G1" s="1"/>
      <c r="H1" s="1"/>
    </row>
    <row r="2" spans="2:11" ht="28.5" customHeight="1" thickBot="1" x14ac:dyDescent="0.2">
      <c r="B2" s="116" t="s">
        <v>208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2:11" ht="18" thickTop="1" x14ac:dyDescent="0.15">
      <c r="B3" s="8" t="s">
        <v>43</v>
      </c>
      <c r="C3" s="55" t="str">
        <f>K32/10000&amp;"万元"</f>
        <v>7025.8万元</v>
      </c>
      <c r="D3" s="8"/>
      <c r="E3" s="8"/>
      <c r="F3" s="55"/>
      <c r="G3" s="8"/>
      <c r="H3" s="8"/>
      <c r="I3" s="8"/>
      <c r="J3" s="8"/>
      <c r="K3" s="8"/>
    </row>
    <row r="4" spans="2:11" ht="18" x14ac:dyDescent="0.15">
      <c r="B4" s="83" t="s">
        <v>93</v>
      </c>
      <c r="C4" s="83" t="str">
        <f>K33/10000&amp;"万元"</f>
        <v>1800万元</v>
      </c>
      <c r="D4" s="9"/>
      <c r="E4" s="9"/>
      <c r="F4" s="9"/>
      <c r="G4" s="9"/>
      <c r="H4" s="9"/>
      <c r="I4" s="9"/>
      <c r="J4" s="9"/>
      <c r="K4" s="9"/>
    </row>
    <row r="5" spans="2:11" ht="17.25" x14ac:dyDescent="0.15">
      <c r="B5" s="10" t="s">
        <v>117</v>
      </c>
      <c r="C5" s="10"/>
      <c r="D5" s="10"/>
      <c r="E5" s="10"/>
      <c r="F5" s="56"/>
      <c r="G5" s="10"/>
      <c r="H5" s="10"/>
      <c r="I5" s="10"/>
      <c r="J5" s="10"/>
      <c r="K5" s="10"/>
    </row>
    <row r="6" spans="2:11" ht="17.25" x14ac:dyDescent="0.15">
      <c r="B6" s="9" t="s">
        <v>37</v>
      </c>
      <c r="C6" s="9"/>
      <c r="D6" s="9"/>
      <c r="E6" s="9"/>
      <c r="F6" s="9"/>
      <c r="G6" s="9"/>
      <c r="H6" s="9"/>
      <c r="I6" s="9"/>
      <c r="J6" s="9"/>
      <c r="K6" s="9"/>
    </row>
    <row r="7" spans="2:11" s="22" customFormat="1" ht="17.25" x14ac:dyDescent="0.15">
      <c r="B7" s="202" t="s">
        <v>213</v>
      </c>
      <c r="C7" s="202"/>
      <c r="D7" s="202"/>
      <c r="E7" s="202"/>
      <c r="F7" s="202"/>
      <c r="G7" s="202"/>
      <c r="H7" s="202"/>
      <c r="I7" s="202"/>
      <c r="J7" s="202"/>
      <c r="K7" s="202"/>
    </row>
    <row r="8" spans="2:11" ht="22.5" customHeight="1" x14ac:dyDescent="0.15">
      <c r="B8" s="142" t="s">
        <v>10</v>
      </c>
      <c r="C8" s="143"/>
      <c r="D8" s="143"/>
      <c r="E8" s="143"/>
      <c r="F8" s="143"/>
      <c r="G8" s="143"/>
      <c r="H8" s="143"/>
      <c r="I8" s="143"/>
      <c r="J8" s="143"/>
      <c r="K8" s="144"/>
    </row>
    <row r="9" spans="2:11" s="3" customFormat="1" ht="22.5" customHeight="1" x14ac:dyDescent="0.15">
      <c r="B9" s="145" t="s">
        <v>11</v>
      </c>
      <c r="C9" s="146"/>
      <c r="D9" s="11" t="s">
        <v>12</v>
      </c>
      <c r="E9" s="11" t="s">
        <v>13</v>
      </c>
      <c r="F9" s="57" t="s">
        <v>55</v>
      </c>
      <c r="G9" s="12" t="s">
        <v>14</v>
      </c>
      <c r="H9" s="12" t="s">
        <v>15</v>
      </c>
      <c r="I9" s="12" t="s">
        <v>16</v>
      </c>
      <c r="J9" s="12" t="s">
        <v>17</v>
      </c>
      <c r="K9" s="13" t="s">
        <v>18</v>
      </c>
    </row>
    <row r="10" spans="2:11" s="16" customFormat="1" ht="16.5" x14ac:dyDescent="0.15">
      <c r="B10" s="163" t="s">
        <v>61</v>
      </c>
      <c r="C10" s="164"/>
      <c r="D10" s="71" t="s">
        <v>56</v>
      </c>
      <c r="E10" s="109" t="s">
        <v>171</v>
      </c>
      <c r="F10" s="15" t="s">
        <v>63</v>
      </c>
      <c r="G10" s="15" t="s">
        <v>63</v>
      </c>
      <c r="H10" s="15" t="s">
        <v>63</v>
      </c>
      <c r="I10" s="15" t="s">
        <v>63</v>
      </c>
      <c r="J10" s="43">
        <v>12000000</v>
      </c>
      <c r="K10" s="156">
        <f>SUM(J10:J18)</f>
        <v>44968000</v>
      </c>
    </row>
    <row r="11" spans="2:11" s="16" customFormat="1" ht="16.5" x14ac:dyDescent="0.15">
      <c r="B11" s="161" t="s">
        <v>67</v>
      </c>
      <c r="C11" s="159" t="s">
        <v>60</v>
      </c>
      <c r="D11" s="72" t="s">
        <v>152</v>
      </c>
      <c r="E11" s="109" t="s">
        <v>156</v>
      </c>
      <c r="F11" s="15" t="s">
        <v>164</v>
      </c>
      <c r="G11" s="60">
        <v>800000</v>
      </c>
      <c r="H11" s="60" t="s">
        <v>54</v>
      </c>
      <c r="I11" s="60">
        <v>12</v>
      </c>
      <c r="J11" s="60">
        <f t="shared" ref="J11:J18" si="0">I11*G11</f>
        <v>9600000</v>
      </c>
      <c r="K11" s="157"/>
    </row>
    <row r="12" spans="2:11" s="16" customFormat="1" ht="16.5" x14ac:dyDescent="0.15">
      <c r="B12" s="161"/>
      <c r="C12" s="159"/>
      <c r="D12" s="72" t="s">
        <v>50</v>
      </c>
      <c r="E12" s="109" t="s">
        <v>157</v>
      </c>
      <c r="F12" s="15" t="s">
        <v>165</v>
      </c>
      <c r="G12" s="60">
        <v>500000</v>
      </c>
      <c r="H12" s="60" t="s">
        <v>54</v>
      </c>
      <c r="I12" s="60">
        <v>12</v>
      </c>
      <c r="J12" s="60">
        <f t="shared" si="0"/>
        <v>6000000</v>
      </c>
      <c r="K12" s="157"/>
    </row>
    <row r="13" spans="2:11" s="16" customFormat="1" ht="33" x14ac:dyDescent="0.15">
      <c r="B13" s="161"/>
      <c r="C13" s="159"/>
      <c r="D13" s="73" t="s">
        <v>51</v>
      </c>
      <c r="E13" s="109" t="s">
        <v>158</v>
      </c>
      <c r="F13" s="15" t="s">
        <v>166</v>
      </c>
      <c r="G13" s="43">
        <v>120000</v>
      </c>
      <c r="H13" s="60" t="s">
        <v>54</v>
      </c>
      <c r="I13" s="43">
        <v>12</v>
      </c>
      <c r="J13" s="60">
        <f t="shared" si="0"/>
        <v>1440000</v>
      </c>
      <c r="K13" s="157"/>
    </row>
    <row r="14" spans="2:11" s="16" customFormat="1" ht="16.5" x14ac:dyDescent="0.15">
      <c r="B14" s="161"/>
      <c r="C14" s="159"/>
      <c r="D14" s="73" t="s">
        <v>52</v>
      </c>
      <c r="E14" s="109" t="s">
        <v>159</v>
      </c>
      <c r="F14" s="15" t="s">
        <v>167</v>
      </c>
      <c r="G14" s="43">
        <v>26600</v>
      </c>
      <c r="H14" s="60" t="s">
        <v>54</v>
      </c>
      <c r="I14" s="43">
        <v>120</v>
      </c>
      <c r="J14" s="60">
        <f t="shared" si="0"/>
        <v>3192000</v>
      </c>
      <c r="K14" s="157"/>
    </row>
    <row r="15" spans="2:11" s="16" customFormat="1" ht="16.5" x14ac:dyDescent="0.15">
      <c r="B15" s="161"/>
      <c r="C15" s="159"/>
      <c r="D15" s="73" t="s">
        <v>153</v>
      </c>
      <c r="E15" s="109" t="s">
        <v>160</v>
      </c>
      <c r="F15" s="15" t="s">
        <v>168</v>
      </c>
      <c r="G15" s="43">
        <v>120000</v>
      </c>
      <c r="H15" s="60" t="s">
        <v>54</v>
      </c>
      <c r="I15" s="43">
        <v>24</v>
      </c>
      <c r="J15" s="60">
        <f t="shared" si="0"/>
        <v>2880000</v>
      </c>
      <c r="K15" s="157"/>
    </row>
    <row r="16" spans="2:11" s="16" customFormat="1" ht="22.5" customHeight="1" x14ac:dyDescent="0.15">
      <c r="B16" s="161"/>
      <c r="C16" s="159"/>
      <c r="D16" s="73" t="s">
        <v>53</v>
      </c>
      <c r="E16" s="109" t="s">
        <v>161</v>
      </c>
      <c r="F16" s="15" t="s">
        <v>169</v>
      </c>
      <c r="G16" s="60">
        <v>48000</v>
      </c>
      <c r="H16" s="60" t="s">
        <v>54</v>
      </c>
      <c r="I16" s="60">
        <v>12</v>
      </c>
      <c r="J16" s="60">
        <f t="shared" si="0"/>
        <v>576000</v>
      </c>
      <c r="K16" s="157"/>
    </row>
    <row r="17" spans="2:14" s="16" customFormat="1" ht="22.5" customHeight="1" x14ac:dyDescent="0.15">
      <c r="B17" s="161"/>
      <c r="C17" s="137" t="s">
        <v>59</v>
      </c>
      <c r="D17" s="73" t="s">
        <v>154</v>
      </c>
      <c r="E17" s="15" t="s">
        <v>162</v>
      </c>
      <c r="F17" s="17" t="s">
        <v>169</v>
      </c>
      <c r="G17" s="43">
        <v>240000</v>
      </c>
      <c r="H17" s="60" t="s">
        <v>57</v>
      </c>
      <c r="I17" s="43">
        <v>12</v>
      </c>
      <c r="J17" s="60">
        <f t="shared" si="0"/>
        <v>2880000</v>
      </c>
      <c r="K17" s="157"/>
      <c r="M17" s="18"/>
    </row>
    <row r="18" spans="2:14" s="16" customFormat="1" ht="33" x14ac:dyDescent="0.15">
      <c r="B18" s="162"/>
      <c r="C18" s="160"/>
      <c r="D18" s="73" t="s">
        <v>155</v>
      </c>
      <c r="E18" s="109" t="s">
        <v>163</v>
      </c>
      <c r="F18" s="17" t="s">
        <v>170</v>
      </c>
      <c r="G18" s="43">
        <v>800000</v>
      </c>
      <c r="H18" s="60" t="s">
        <v>58</v>
      </c>
      <c r="I18" s="43">
        <v>8</v>
      </c>
      <c r="J18" s="60">
        <f t="shared" si="0"/>
        <v>6400000</v>
      </c>
      <c r="K18" s="158"/>
      <c r="M18" s="18"/>
    </row>
    <row r="19" spans="2:14" ht="22.5" customHeight="1" x14ac:dyDescent="0.15">
      <c r="B19" s="165" t="s">
        <v>19</v>
      </c>
      <c r="C19" s="166"/>
      <c r="D19" s="166"/>
      <c r="E19" s="166"/>
      <c r="F19" s="166"/>
      <c r="G19" s="166"/>
      <c r="H19" s="166"/>
      <c r="I19" s="166"/>
      <c r="J19" s="166"/>
      <c r="K19" s="167"/>
    </row>
    <row r="20" spans="2:14" s="3" customFormat="1" ht="22.5" customHeight="1" x14ac:dyDescent="0.15">
      <c r="B20" s="145" t="s">
        <v>11</v>
      </c>
      <c r="C20" s="146"/>
      <c r="D20" s="42" t="s">
        <v>12</v>
      </c>
      <c r="E20" s="42" t="s">
        <v>13</v>
      </c>
      <c r="F20" s="57" t="s">
        <v>46</v>
      </c>
      <c r="G20" s="12" t="s">
        <v>14</v>
      </c>
      <c r="H20" s="12" t="s">
        <v>15</v>
      </c>
      <c r="I20" s="12" t="s">
        <v>16</v>
      </c>
      <c r="J20" s="12" t="s">
        <v>17</v>
      </c>
      <c r="K20" s="13" t="s">
        <v>18</v>
      </c>
    </row>
    <row r="21" spans="2:14" s="16" customFormat="1" ht="22.5" customHeight="1" x14ac:dyDescent="0.15">
      <c r="B21" s="131" t="s">
        <v>20</v>
      </c>
      <c r="C21" s="175"/>
      <c r="D21" s="19" t="s">
        <v>38</v>
      </c>
      <c r="E21" s="19" t="s">
        <v>106</v>
      </c>
      <c r="F21" s="19" t="s">
        <v>116</v>
      </c>
      <c r="G21" s="20">
        <v>350000</v>
      </c>
      <c r="H21" s="19" t="s">
        <v>41</v>
      </c>
      <c r="I21" s="20">
        <v>12</v>
      </c>
      <c r="J21" s="20">
        <f t="shared" ref="J21" si="1">G21*I21</f>
        <v>4200000</v>
      </c>
      <c r="K21" s="168">
        <f>SUM(J21:J25)</f>
        <v>16200000</v>
      </c>
    </row>
    <row r="22" spans="2:14" s="22" customFormat="1" ht="22.5" customHeight="1" x14ac:dyDescent="0.15">
      <c r="B22" s="169" t="s">
        <v>21</v>
      </c>
      <c r="C22" s="170"/>
      <c r="D22" s="137" t="s">
        <v>148</v>
      </c>
      <c r="E22" s="87" t="s">
        <v>110</v>
      </c>
      <c r="F22" s="21" t="s">
        <v>84</v>
      </c>
      <c r="G22" s="147">
        <v>3000000</v>
      </c>
      <c r="H22" s="149" t="s">
        <v>42</v>
      </c>
      <c r="I22" s="150">
        <v>4</v>
      </c>
      <c r="J22" s="153">
        <f>G22*I22</f>
        <v>12000000</v>
      </c>
      <c r="K22" s="140"/>
    </row>
    <row r="23" spans="2:14" s="22" customFormat="1" ht="22.5" customHeight="1" x14ac:dyDescent="0.15">
      <c r="B23" s="171"/>
      <c r="C23" s="172"/>
      <c r="D23" s="138"/>
      <c r="E23" s="74" t="s">
        <v>82</v>
      </c>
      <c r="F23" s="74" t="s">
        <v>85</v>
      </c>
      <c r="G23" s="147"/>
      <c r="H23" s="149"/>
      <c r="I23" s="151"/>
      <c r="J23" s="154"/>
      <c r="K23" s="140"/>
    </row>
    <row r="24" spans="2:14" s="22" customFormat="1" ht="22.5" customHeight="1" x14ac:dyDescent="0.15">
      <c r="B24" s="171"/>
      <c r="C24" s="172"/>
      <c r="D24" s="138"/>
      <c r="E24" s="21" t="s">
        <v>39</v>
      </c>
      <c r="F24" s="74" t="s">
        <v>85</v>
      </c>
      <c r="G24" s="148"/>
      <c r="H24" s="149"/>
      <c r="I24" s="151"/>
      <c r="J24" s="154"/>
      <c r="K24" s="140"/>
    </row>
    <row r="25" spans="2:14" s="22" customFormat="1" ht="16.5" x14ac:dyDescent="0.15">
      <c r="B25" s="173"/>
      <c r="C25" s="174"/>
      <c r="D25" s="160"/>
      <c r="E25" s="21" t="s">
        <v>81</v>
      </c>
      <c r="F25" s="74" t="s">
        <v>85</v>
      </c>
      <c r="G25" s="148"/>
      <c r="H25" s="149"/>
      <c r="I25" s="152"/>
      <c r="J25" s="155"/>
      <c r="K25" s="140"/>
    </row>
    <row r="26" spans="2:14" ht="22.5" customHeight="1" x14ac:dyDescent="0.15">
      <c r="B26" s="142" t="s">
        <v>22</v>
      </c>
      <c r="C26" s="143"/>
      <c r="D26" s="143"/>
      <c r="E26" s="143"/>
      <c r="F26" s="143"/>
      <c r="G26" s="143"/>
      <c r="H26" s="143"/>
      <c r="I26" s="143"/>
      <c r="J26" s="143"/>
      <c r="K26" s="144"/>
    </row>
    <row r="27" spans="2:14" s="3" customFormat="1" ht="22.5" customHeight="1" x14ac:dyDescent="0.15">
      <c r="B27" s="145" t="s">
        <v>23</v>
      </c>
      <c r="C27" s="146"/>
      <c r="D27" s="42" t="s">
        <v>24</v>
      </c>
      <c r="E27" s="42" t="s">
        <v>25</v>
      </c>
      <c r="F27" s="57" t="s">
        <v>46</v>
      </c>
      <c r="G27" s="12" t="s">
        <v>26</v>
      </c>
      <c r="H27" s="12" t="s">
        <v>27</v>
      </c>
      <c r="I27" s="12" t="s">
        <v>28</v>
      </c>
      <c r="J27" s="12" t="s">
        <v>29</v>
      </c>
      <c r="K27" s="13" t="s">
        <v>30</v>
      </c>
    </row>
    <row r="28" spans="2:14" ht="33" x14ac:dyDescent="0.15">
      <c r="B28" s="131" t="s">
        <v>31</v>
      </c>
      <c r="C28" s="132"/>
      <c r="D28" s="137" t="s">
        <v>149</v>
      </c>
      <c r="E28" s="50" t="s">
        <v>150</v>
      </c>
      <c r="F28" s="50" t="s">
        <v>141</v>
      </c>
      <c r="G28" s="23">
        <v>600000</v>
      </c>
      <c r="H28" s="23" t="s">
        <v>201</v>
      </c>
      <c r="I28" s="43">
        <v>4</v>
      </c>
      <c r="J28" s="43">
        <f>I28*G28</f>
        <v>2400000</v>
      </c>
      <c r="K28" s="140">
        <f>SUM(J28:J31)</f>
        <v>9090000</v>
      </c>
      <c r="N28" s="7"/>
    </row>
    <row r="29" spans="2:14" ht="22.5" customHeight="1" x14ac:dyDescent="0.15">
      <c r="B29" s="133"/>
      <c r="C29" s="134"/>
      <c r="D29" s="138"/>
      <c r="E29" s="45" t="s">
        <v>138</v>
      </c>
      <c r="F29" s="58" t="s">
        <v>135</v>
      </c>
      <c r="G29" s="24">
        <v>1500000</v>
      </c>
      <c r="H29" s="24" t="s">
        <v>200</v>
      </c>
      <c r="I29" s="44">
        <v>4</v>
      </c>
      <c r="J29" s="43">
        <f t="shared" ref="J29:J31" si="2">I29*G29</f>
        <v>6000000</v>
      </c>
      <c r="K29" s="140"/>
      <c r="N29" s="7"/>
    </row>
    <row r="30" spans="2:14" ht="22.5" customHeight="1" x14ac:dyDescent="0.15">
      <c r="B30" s="133"/>
      <c r="C30" s="134"/>
      <c r="D30" s="138"/>
      <c r="E30" s="45" t="s">
        <v>139</v>
      </c>
      <c r="F30" s="58" t="s">
        <v>142</v>
      </c>
      <c r="G30" s="24">
        <v>120000</v>
      </c>
      <c r="H30" s="24" t="s">
        <v>200</v>
      </c>
      <c r="I30" s="44">
        <v>4</v>
      </c>
      <c r="J30" s="43">
        <f t="shared" si="2"/>
        <v>480000</v>
      </c>
      <c r="K30" s="140"/>
      <c r="N30" s="7"/>
    </row>
    <row r="31" spans="2:14" ht="22.5" customHeight="1" x14ac:dyDescent="0.15">
      <c r="B31" s="135"/>
      <c r="C31" s="136"/>
      <c r="D31" s="139"/>
      <c r="E31" s="51" t="s">
        <v>140</v>
      </c>
      <c r="F31" s="51" t="s">
        <v>141</v>
      </c>
      <c r="G31" s="26">
        <v>52500</v>
      </c>
      <c r="H31" s="27" t="s">
        <v>200</v>
      </c>
      <c r="I31" s="28">
        <v>4</v>
      </c>
      <c r="J31" s="26">
        <f t="shared" si="2"/>
        <v>210000</v>
      </c>
      <c r="K31" s="141"/>
      <c r="N31" s="7"/>
    </row>
    <row r="32" spans="2:14" ht="22.5" customHeight="1" x14ac:dyDescent="0.15">
      <c r="B32" s="29"/>
      <c r="C32" s="29"/>
      <c r="D32" s="30"/>
      <c r="E32" s="31"/>
      <c r="F32" s="31"/>
      <c r="G32" s="32"/>
      <c r="H32" s="32"/>
      <c r="I32" s="33"/>
      <c r="J32" s="34" t="s">
        <v>32</v>
      </c>
      <c r="K32" s="35">
        <f>SUM(K21,K10,K28)</f>
        <v>70258000</v>
      </c>
    </row>
    <row r="33" spans="1:11" ht="22.5" customHeight="1" x14ac:dyDescent="0.15">
      <c r="B33" s="29"/>
      <c r="C33" s="29"/>
      <c r="D33" s="30"/>
      <c r="E33" s="31"/>
      <c r="F33" s="31"/>
      <c r="G33" s="32"/>
      <c r="H33" s="32"/>
      <c r="I33" s="33"/>
      <c r="J33" s="34" t="s">
        <v>35</v>
      </c>
      <c r="K33" s="35">
        <f>资源汇总表!G14</f>
        <v>18000000</v>
      </c>
    </row>
    <row r="34" spans="1:11" s="4" customFormat="1" ht="16.5" x14ac:dyDescent="0.35">
      <c r="B34" s="124" t="s">
        <v>5</v>
      </c>
      <c r="C34" s="124"/>
      <c r="D34" s="124"/>
      <c r="E34" s="124"/>
      <c r="F34" s="124"/>
      <c r="G34" s="124"/>
      <c r="H34" s="124"/>
      <c r="I34" s="124"/>
      <c r="J34" s="34" t="s">
        <v>136</v>
      </c>
      <c r="K34" s="100">
        <f>K33/K32</f>
        <v>0.25619858236784421</v>
      </c>
    </row>
    <row r="35" spans="1:11" s="4" customFormat="1" ht="15.6" customHeight="1" x14ac:dyDescent="0.35">
      <c r="B35" s="118" t="s">
        <v>6</v>
      </c>
      <c r="C35" s="118"/>
      <c r="D35" s="118"/>
      <c r="E35" s="118"/>
      <c r="F35" s="118"/>
      <c r="G35" s="118"/>
      <c r="H35" s="118"/>
      <c r="I35" s="118"/>
      <c r="J35" s="93" t="s">
        <v>127</v>
      </c>
      <c r="K35" s="97" t="s">
        <v>128</v>
      </c>
    </row>
    <row r="36" spans="1:11" s="4" customFormat="1" ht="16.149999999999999" customHeight="1" x14ac:dyDescent="0.35">
      <c r="B36" s="129" t="s">
        <v>36</v>
      </c>
      <c r="C36" s="129"/>
      <c r="D36" s="129"/>
      <c r="E36" s="129"/>
      <c r="F36" s="129"/>
      <c r="G36" s="129"/>
      <c r="H36" s="129"/>
      <c r="I36" s="129"/>
      <c r="J36" s="94" t="s">
        <v>129</v>
      </c>
      <c r="K36" s="98" t="s">
        <v>133</v>
      </c>
    </row>
    <row r="37" spans="1:11" s="4" customFormat="1" ht="16.149999999999999" customHeight="1" x14ac:dyDescent="0.35">
      <c r="B37" s="129" t="s">
        <v>121</v>
      </c>
      <c r="C37" s="129"/>
      <c r="D37" s="129"/>
      <c r="E37" s="129"/>
      <c r="F37" s="129"/>
      <c r="G37" s="129"/>
      <c r="H37" s="129"/>
      <c r="I37" s="129"/>
      <c r="J37" s="94" t="s">
        <v>130</v>
      </c>
      <c r="K37" s="98" t="s">
        <v>134</v>
      </c>
    </row>
    <row r="38" spans="1:11" s="4" customFormat="1" ht="16.149999999999999" customHeight="1" x14ac:dyDescent="0.35">
      <c r="B38" s="129" t="s">
        <v>75</v>
      </c>
      <c r="C38" s="129"/>
      <c r="D38" s="129"/>
      <c r="E38" s="129"/>
      <c r="F38" s="129"/>
      <c r="G38" s="129"/>
      <c r="H38" s="129"/>
      <c r="I38" s="129"/>
      <c r="J38" s="94" t="s">
        <v>131</v>
      </c>
      <c r="K38" s="98" t="s">
        <v>204</v>
      </c>
    </row>
    <row r="39" spans="1:11" s="4" customFormat="1" ht="16.149999999999999" customHeight="1" x14ac:dyDescent="0.35">
      <c r="B39" s="129" t="s">
        <v>76</v>
      </c>
      <c r="C39" s="129"/>
      <c r="D39" s="129"/>
      <c r="E39" s="129"/>
      <c r="F39" s="129"/>
      <c r="G39" s="129"/>
      <c r="H39" s="129"/>
      <c r="I39" s="129"/>
      <c r="J39" s="95" t="s">
        <v>132</v>
      </c>
      <c r="K39" s="99" t="s">
        <v>203</v>
      </c>
    </row>
    <row r="40" spans="1:11" s="4" customFormat="1" ht="14.25" customHeight="1" x14ac:dyDescent="0.3">
      <c r="B40" s="118" t="s">
        <v>122</v>
      </c>
      <c r="C40" s="118"/>
      <c r="D40" s="118"/>
      <c r="E40" s="118"/>
      <c r="F40" s="118"/>
      <c r="G40" s="118"/>
      <c r="H40" s="118"/>
      <c r="I40" s="69"/>
      <c r="J40" s="91"/>
      <c r="K40" s="92"/>
    </row>
    <row r="41" spans="1:11" s="4" customFormat="1" ht="16.149999999999999" customHeight="1" x14ac:dyDescent="0.3">
      <c r="B41" s="129" t="s">
        <v>125</v>
      </c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s="4" customFormat="1" ht="15.6" customHeight="1" x14ac:dyDescent="0.3">
      <c r="B42" s="118" t="s">
        <v>9</v>
      </c>
      <c r="C42" s="118"/>
      <c r="D42" s="118"/>
      <c r="E42" s="118"/>
      <c r="F42" s="118"/>
      <c r="G42" s="118"/>
      <c r="H42" s="118"/>
      <c r="I42" s="118"/>
      <c r="J42" s="118"/>
      <c r="K42" s="118"/>
    </row>
    <row r="43" spans="1:11" s="4" customFormat="1" ht="16.149999999999999" customHeight="1" x14ac:dyDescent="0.3">
      <c r="B43" s="129" t="s">
        <v>126</v>
      </c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s="4" customFormat="1" ht="16.149999999999999" customHeight="1" x14ac:dyDescent="0.3">
      <c r="B44" s="118" t="s">
        <v>123</v>
      </c>
      <c r="C44" s="118"/>
      <c r="D44" s="118"/>
      <c r="E44" s="118"/>
      <c r="F44" s="118"/>
      <c r="G44" s="118"/>
      <c r="H44" s="118"/>
      <c r="I44" s="118"/>
      <c r="J44" s="118"/>
      <c r="K44" s="118"/>
    </row>
    <row r="45" spans="1:11" s="4" customFormat="1" ht="15.6" customHeight="1" x14ac:dyDescent="0.3">
      <c r="B45" s="118" t="s">
        <v>124</v>
      </c>
      <c r="C45" s="118"/>
      <c r="D45" s="118"/>
      <c r="E45" s="118"/>
      <c r="F45" s="118"/>
      <c r="G45" s="118"/>
      <c r="H45" s="118"/>
      <c r="I45" s="118"/>
      <c r="J45" s="118"/>
      <c r="K45" s="118"/>
    </row>
    <row r="46" spans="1:11" s="4" customFormat="1" ht="16.899999999999999" customHeight="1" thickBot="1" x14ac:dyDescent="0.35">
      <c r="B46" s="123" t="s">
        <v>79</v>
      </c>
      <c r="C46" s="123"/>
      <c r="D46" s="123"/>
      <c r="E46" s="123"/>
      <c r="F46" s="123"/>
      <c r="G46" s="123"/>
      <c r="H46" s="123"/>
      <c r="I46" s="123"/>
      <c r="J46" s="123"/>
      <c r="K46" s="123"/>
    </row>
    <row r="47" spans="1:11" ht="15" thickTop="1" x14ac:dyDescent="0.15"/>
    <row r="48" spans="1:11" x14ac:dyDescent="0.15">
      <c r="A48" s="2"/>
      <c r="B48" s="2"/>
      <c r="C48" s="2"/>
      <c r="D48" s="2"/>
      <c r="E48" s="2"/>
      <c r="F48" s="2"/>
      <c r="H48" s="2"/>
    </row>
    <row r="49" spans="1:9" ht="18.75" x14ac:dyDescent="0.25">
      <c r="A49" s="2"/>
      <c r="B49" s="2"/>
      <c r="C49" s="2"/>
      <c r="D49" s="2"/>
      <c r="E49" s="2"/>
      <c r="F49" s="2"/>
      <c r="H49" s="2"/>
      <c r="I49" s="96"/>
    </row>
    <row r="50" spans="1:9" x14ac:dyDescent="0.15">
      <c r="A50" s="2"/>
      <c r="B50" s="2"/>
      <c r="C50" s="2"/>
      <c r="D50" s="2"/>
      <c r="E50" s="2"/>
      <c r="F50" s="2"/>
      <c r="H50" s="2"/>
    </row>
    <row r="51" spans="1:9" x14ac:dyDescent="0.15">
      <c r="A51" s="2"/>
      <c r="B51" s="2"/>
      <c r="C51" s="2"/>
      <c r="D51" s="2"/>
      <c r="E51" s="2"/>
      <c r="F51" s="2"/>
      <c r="H51" s="2"/>
    </row>
    <row r="52" spans="1:9" x14ac:dyDescent="0.15">
      <c r="A52" s="2"/>
      <c r="B52" s="2"/>
      <c r="C52" s="2"/>
      <c r="D52" s="2"/>
      <c r="E52" s="2"/>
      <c r="F52" s="2"/>
      <c r="H52" s="2"/>
    </row>
    <row r="53" spans="1:9" x14ac:dyDescent="0.15">
      <c r="A53" s="2"/>
      <c r="B53" s="2"/>
      <c r="C53" s="2"/>
      <c r="D53" s="2"/>
      <c r="E53" s="2"/>
      <c r="F53" s="2"/>
      <c r="H53" s="2"/>
    </row>
    <row r="54" spans="1:9" x14ac:dyDescent="0.15">
      <c r="A54" s="2"/>
      <c r="B54" s="2"/>
      <c r="C54" s="2"/>
      <c r="D54" s="2"/>
      <c r="E54" s="2"/>
      <c r="F54" s="2"/>
      <c r="H54" s="2"/>
    </row>
    <row r="55" spans="1:9" x14ac:dyDescent="0.15">
      <c r="A55" s="2"/>
      <c r="B55" s="2"/>
      <c r="C55" s="2"/>
      <c r="D55" s="2"/>
      <c r="E55" s="2"/>
      <c r="F55" s="2"/>
      <c r="H55" s="2"/>
    </row>
    <row r="56" spans="1:9" x14ac:dyDescent="0.15">
      <c r="A56" s="2"/>
      <c r="B56" s="2"/>
      <c r="C56" s="2"/>
      <c r="D56" s="2"/>
      <c r="E56" s="2"/>
      <c r="F56" s="2"/>
      <c r="H56" s="2"/>
    </row>
    <row r="57" spans="1:9" x14ac:dyDescent="0.15">
      <c r="A57" s="2"/>
      <c r="B57" s="2"/>
      <c r="C57" s="2"/>
      <c r="D57" s="2"/>
      <c r="E57" s="2"/>
      <c r="F57" s="2"/>
      <c r="H57" s="2"/>
    </row>
    <row r="58" spans="1:9" x14ac:dyDescent="0.15">
      <c r="A58" s="2"/>
      <c r="B58" s="2"/>
      <c r="C58" s="2"/>
      <c r="D58" s="2"/>
      <c r="E58" s="2"/>
      <c r="F58" s="2"/>
      <c r="H58" s="2"/>
    </row>
    <row r="59" spans="1:9" x14ac:dyDescent="0.15">
      <c r="A59" s="2"/>
      <c r="B59" s="2"/>
      <c r="C59" s="2"/>
      <c r="D59" s="2"/>
      <c r="E59" s="2"/>
      <c r="F59" s="2"/>
      <c r="H59" s="2"/>
    </row>
    <row r="60" spans="1:9" x14ac:dyDescent="0.15">
      <c r="A60" s="2"/>
      <c r="B60" s="2"/>
      <c r="C60" s="2"/>
      <c r="D60" s="2"/>
      <c r="E60" s="2"/>
      <c r="F60" s="2"/>
      <c r="H60" s="2"/>
    </row>
    <row r="61" spans="1:9" x14ac:dyDescent="0.15">
      <c r="A61" s="2"/>
      <c r="B61" s="2"/>
      <c r="C61" s="2"/>
      <c r="D61" s="2"/>
      <c r="E61" s="2"/>
      <c r="F61" s="2"/>
      <c r="H61" s="2"/>
    </row>
    <row r="62" spans="1:9" x14ac:dyDescent="0.15">
      <c r="A62" s="2"/>
      <c r="B62" s="2"/>
      <c r="C62" s="2"/>
      <c r="D62" s="2"/>
      <c r="E62" s="2"/>
      <c r="F62" s="2"/>
      <c r="H62" s="2"/>
    </row>
    <row r="63" spans="1:9" x14ac:dyDescent="0.15">
      <c r="A63" s="2"/>
      <c r="B63" s="2"/>
      <c r="C63" s="2"/>
      <c r="D63" s="2"/>
      <c r="E63" s="2"/>
      <c r="F63" s="2"/>
      <c r="H63" s="2"/>
    </row>
    <row r="64" spans="1:9" x14ac:dyDescent="0.15">
      <c r="A64" s="2"/>
      <c r="B64" s="2"/>
      <c r="C64" s="2"/>
      <c r="D64" s="2"/>
      <c r="E64" s="2"/>
      <c r="F64" s="2"/>
      <c r="H64" s="2"/>
    </row>
    <row r="65" spans="1:8" x14ac:dyDescent="0.15">
      <c r="A65" s="2"/>
      <c r="B65" s="2"/>
      <c r="C65" s="2"/>
      <c r="D65" s="2"/>
      <c r="E65" s="2"/>
      <c r="F65" s="2"/>
      <c r="H65" s="2"/>
    </row>
    <row r="66" spans="1:8" x14ac:dyDescent="0.15">
      <c r="A66" s="2"/>
      <c r="B66" s="2"/>
      <c r="C66" s="2"/>
      <c r="D66" s="2"/>
      <c r="E66" s="2"/>
      <c r="F66" s="2"/>
      <c r="H66" s="2"/>
    </row>
  </sheetData>
  <mergeCells count="42">
    <mergeCell ref="B41:I41"/>
    <mergeCell ref="J41:K41"/>
    <mergeCell ref="B43:I43"/>
    <mergeCell ref="J43:K43"/>
    <mergeCell ref="B46:I46"/>
    <mergeCell ref="J46:K46"/>
    <mergeCell ref="B42:H42"/>
    <mergeCell ref="I42:K42"/>
    <mergeCell ref="B44:H44"/>
    <mergeCell ref="I44:K44"/>
    <mergeCell ref="B45:H45"/>
    <mergeCell ref="I45:K45"/>
    <mergeCell ref="B19:K19"/>
    <mergeCell ref="B20:C20"/>
    <mergeCell ref="K21:K25"/>
    <mergeCell ref="B22:C25"/>
    <mergeCell ref="D22:D25"/>
    <mergeCell ref="B21:C21"/>
    <mergeCell ref="B2:K2"/>
    <mergeCell ref="B8:K8"/>
    <mergeCell ref="B9:C9"/>
    <mergeCell ref="K10:K18"/>
    <mergeCell ref="C11:C16"/>
    <mergeCell ref="C17:C18"/>
    <mergeCell ref="B11:B18"/>
    <mergeCell ref="B10:C10"/>
    <mergeCell ref="B26:K26"/>
    <mergeCell ref="B27:C27"/>
    <mergeCell ref="G22:G25"/>
    <mergeCell ref="H22:H25"/>
    <mergeCell ref="I22:I25"/>
    <mergeCell ref="J22:J25"/>
    <mergeCell ref="B28:C31"/>
    <mergeCell ref="D28:D31"/>
    <mergeCell ref="K28:K31"/>
    <mergeCell ref="B34:I34"/>
    <mergeCell ref="B40:H40"/>
    <mergeCell ref="B35:I35"/>
    <mergeCell ref="B36:I36"/>
    <mergeCell ref="B37:I37"/>
    <mergeCell ref="B38:I38"/>
    <mergeCell ref="B39:I3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zoomScale="65" zoomScaleNormal="65" workbookViewId="0">
      <selection activeCell="B7" sqref="B7"/>
    </sheetView>
  </sheetViews>
  <sheetFormatPr defaultColWidth="9" defaultRowHeight="14.25" x14ac:dyDescent="0.15"/>
  <cols>
    <col min="1" max="1" width="5.25" style="1" customWidth="1"/>
    <col min="2" max="2" width="22.5" style="1" customWidth="1"/>
    <col min="3" max="3" width="14.75" style="1" customWidth="1"/>
    <col min="4" max="4" width="22.5" style="1" customWidth="1"/>
    <col min="5" max="5" width="65.625" style="1" customWidth="1"/>
    <col min="6" max="6" width="22.375" style="1" customWidth="1"/>
    <col min="7" max="7" width="14.625" style="2" customWidth="1"/>
    <col min="8" max="8" width="11.25" style="3" customWidth="1"/>
    <col min="9" max="9" width="11" style="1" customWidth="1"/>
    <col min="10" max="10" width="16.5" style="1" customWidth="1"/>
    <col min="11" max="11" width="14.625" style="1" customWidth="1"/>
    <col min="12" max="12" width="9" style="1"/>
    <col min="13" max="13" width="13.625" style="1" bestFit="1" customWidth="1"/>
    <col min="14" max="16384" width="9" style="1"/>
  </cols>
  <sheetData>
    <row r="1" spans="2:11" x14ac:dyDescent="0.15">
      <c r="C1" s="2"/>
      <c r="E1" s="3"/>
      <c r="F1" s="3"/>
      <c r="G1" s="1"/>
      <c r="H1" s="1"/>
    </row>
    <row r="2" spans="2:11" ht="28.5" customHeight="1" thickBot="1" x14ac:dyDescent="0.2">
      <c r="B2" s="116" t="s">
        <v>209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2:11" ht="18" thickTop="1" x14ac:dyDescent="0.15">
      <c r="B3" s="46" t="s">
        <v>70</v>
      </c>
      <c r="C3" s="55" t="str">
        <f>K27/10000&amp;"万元"</f>
        <v>3001.6万元</v>
      </c>
      <c r="D3" s="46"/>
      <c r="E3" s="46"/>
      <c r="F3" s="55"/>
      <c r="G3" s="46"/>
      <c r="H3" s="46"/>
      <c r="I3" s="46"/>
      <c r="J3" s="46"/>
      <c r="K3" s="46"/>
    </row>
    <row r="4" spans="2:11" s="84" customFormat="1" ht="18" x14ac:dyDescent="0.15">
      <c r="B4" s="83" t="s">
        <v>92</v>
      </c>
      <c r="C4" s="83" t="str">
        <f>K28/10000&amp;"万元"</f>
        <v>1200万元</v>
      </c>
      <c r="D4" s="83"/>
      <c r="E4" s="83"/>
      <c r="F4" s="83"/>
      <c r="G4" s="83"/>
      <c r="H4" s="83"/>
      <c r="I4" s="83"/>
      <c r="J4" s="83"/>
      <c r="K4" s="83"/>
    </row>
    <row r="5" spans="2:11" ht="17.25" x14ac:dyDescent="0.15">
      <c r="B5" s="47" t="s">
        <v>118</v>
      </c>
      <c r="C5" s="47"/>
      <c r="D5" s="47"/>
      <c r="E5" s="47"/>
      <c r="F5" s="56"/>
      <c r="G5" s="47"/>
      <c r="H5" s="47"/>
      <c r="I5" s="47"/>
      <c r="J5" s="47"/>
      <c r="K5" s="47"/>
    </row>
    <row r="6" spans="2:11" ht="17.25" x14ac:dyDescent="0.15">
      <c r="B6" s="9" t="s">
        <v>71</v>
      </c>
      <c r="C6" s="9"/>
      <c r="D6" s="9"/>
      <c r="E6" s="9"/>
      <c r="F6" s="9"/>
      <c r="G6" s="9"/>
      <c r="H6" s="9"/>
      <c r="I6" s="9"/>
      <c r="J6" s="9"/>
      <c r="K6" s="9"/>
    </row>
    <row r="7" spans="2:11" s="22" customFormat="1" ht="17.25" x14ac:dyDescent="0.15">
      <c r="B7" s="202" t="s">
        <v>214</v>
      </c>
      <c r="C7" s="202"/>
      <c r="D7" s="202"/>
      <c r="E7" s="202"/>
      <c r="F7" s="202"/>
      <c r="G7" s="202"/>
      <c r="H7" s="202"/>
      <c r="I7" s="202"/>
      <c r="J7" s="202"/>
      <c r="K7" s="202"/>
    </row>
    <row r="8" spans="2:11" ht="22.5" customHeight="1" x14ac:dyDescent="0.15">
      <c r="B8" s="142" t="s">
        <v>33</v>
      </c>
      <c r="C8" s="143"/>
      <c r="D8" s="143"/>
      <c r="E8" s="143"/>
      <c r="F8" s="143"/>
      <c r="G8" s="143"/>
      <c r="H8" s="143"/>
      <c r="I8" s="143"/>
      <c r="J8" s="143"/>
      <c r="K8" s="144"/>
    </row>
    <row r="9" spans="2:11" s="3" customFormat="1" ht="22.5" customHeight="1" x14ac:dyDescent="0.15">
      <c r="B9" s="145" t="s">
        <v>23</v>
      </c>
      <c r="C9" s="146"/>
      <c r="D9" s="42" t="s">
        <v>24</v>
      </c>
      <c r="E9" s="42" t="s">
        <v>25</v>
      </c>
      <c r="F9" s="59" t="s">
        <v>55</v>
      </c>
      <c r="G9" s="12" t="s">
        <v>26</v>
      </c>
      <c r="H9" s="12" t="s">
        <v>27</v>
      </c>
      <c r="I9" s="12" t="s">
        <v>28</v>
      </c>
      <c r="J9" s="12" t="s">
        <v>29</v>
      </c>
      <c r="K9" s="13" t="s">
        <v>30</v>
      </c>
    </row>
    <row r="10" spans="2:11" s="16" customFormat="1" ht="33" customHeight="1" x14ac:dyDescent="0.15">
      <c r="B10" s="181" t="s">
        <v>62</v>
      </c>
      <c r="C10" s="182" t="s">
        <v>64</v>
      </c>
      <c r="D10" s="14" t="s">
        <v>172</v>
      </c>
      <c r="E10" s="37" t="s">
        <v>173</v>
      </c>
      <c r="F10" s="17" t="s">
        <v>176</v>
      </c>
      <c r="G10" s="36">
        <v>120000</v>
      </c>
      <c r="H10" s="60" t="s">
        <v>54</v>
      </c>
      <c r="I10" s="38">
        <v>12</v>
      </c>
      <c r="J10" s="43">
        <f>I10*G10</f>
        <v>1440000</v>
      </c>
      <c r="K10" s="156">
        <f>SUM(J10:J14)</f>
        <v>10656000</v>
      </c>
    </row>
    <row r="11" spans="2:11" s="16" customFormat="1" ht="22.5" customHeight="1" x14ac:dyDescent="0.15">
      <c r="B11" s="161"/>
      <c r="C11" s="182"/>
      <c r="D11" s="14" t="s">
        <v>153</v>
      </c>
      <c r="E11" s="37" t="s">
        <v>174</v>
      </c>
      <c r="F11" s="17" t="s">
        <v>176</v>
      </c>
      <c r="G11" s="36">
        <v>120000</v>
      </c>
      <c r="H11" s="60" t="s">
        <v>54</v>
      </c>
      <c r="I11" s="38">
        <v>12</v>
      </c>
      <c r="J11" s="43">
        <f t="shared" ref="J11:J14" si="0">I11*G11</f>
        <v>1440000</v>
      </c>
      <c r="K11" s="157"/>
    </row>
    <row r="12" spans="2:11" s="16" customFormat="1" ht="22.5" customHeight="1" x14ac:dyDescent="0.15">
      <c r="B12" s="161"/>
      <c r="C12" s="182"/>
      <c r="D12" s="14" t="s">
        <v>53</v>
      </c>
      <c r="E12" s="37" t="s">
        <v>175</v>
      </c>
      <c r="F12" s="17" t="s">
        <v>177</v>
      </c>
      <c r="G12" s="36">
        <v>48000</v>
      </c>
      <c r="H12" s="60" t="s">
        <v>54</v>
      </c>
      <c r="I12" s="38">
        <v>12</v>
      </c>
      <c r="J12" s="60">
        <f t="shared" si="0"/>
        <v>576000</v>
      </c>
      <c r="K12" s="157"/>
    </row>
    <row r="13" spans="2:11" s="16" customFormat="1" ht="22.5" customHeight="1" x14ac:dyDescent="0.15">
      <c r="B13" s="161"/>
      <c r="C13" s="182" t="s">
        <v>59</v>
      </c>
      <c r="D13" s="14" t="s">
        <v>154</v>
      </c>
      <c r="E13" s="37" t="s">
        <v>162</v>
      </c>
      <c r="F13" s="17" t="s">
        <v>178</v>
      </c>
      <c r="G13" s="36">
        <v>240000</v>
      </c>
      <c r="H13" s="37" t="s">
        <v>65</v>
      </c>
      <c r="I13" s="38">
        <v>10</v>
      </c>
      <c r="J13" s="43">
        <f t="shared" si="0"/>
        <v>2400000</v>
      </c>
      <c r="K13" s="157"/>
    </row>
    <row r="14" spans="2:11" s="16" customFormat="1" ht="27.6" customHeight="1" x14ac:dyDescent="0.15">
      <c r="B14" s="162"/>
      <c r="C14" s="182"/>
      <c r="D14" s="14" t="s">
        <v>155</v>
      </c>
      <c r="E14" s="37" t="s">
        <v>163</v>
      </c>
      <c r="F14" s="39" t="s">
        <v>179</v>
      </c>
      <c r="G14" s="40">
        <v>800000</v>
      </c>
      <c r="H14" s="37" t="s">
        <v>66</v>
      </c>
      <c r="I14" s="48">
        <v>6</v>
      </c>
      <c r="J14" s="43">
        <f t="shared" si="0"/>
        <v>4800000</v>
      </c>
      <c r="K14" s="157"/>
    </row>
    <row r="15" spans="2:11" ht="22.5" customHeight="1" x14ac:dyDescent="0.15">
      <c r="B15" s="165" t="s">
        <v>19</v>
      </c>
      <c r="C15" s="166"/>
      <c r="D15" s="166"/>
      <c r="E15" s="166"/>
      <c r="F15" s="166"/>
      <c r="G15" s="166"/>
      <c r="H15" s="166"/>
      <c r="I15" s="166"/>
      <c r="J15" s="166"/>
      <c r="K15" s="167"/>
    </row>
    <row r="16" spans="2:11" s="3" customFormat="1" ht="22.5" customHeight="1" x14ac:dyDescent="0.15">
      <c r="B16" s="145" t="s">
        <v>11</v>
      </c>
      <c r="C16" s="146"/>
      <c r="D16" s="52" t="s">
        <v>12</v>
      </c>
      <c r="E16" s="52" t="s">
        <v>13</v>
      </c>
      <c r="F16" s="57" t="s">
        <v>47</v>
      </c>
      <c r="G16" s="12" t="s">
        <v>14</v>
      </c>
      <c r="H16" s="12" t="s">
        <v>15</v>
      </c>
      <c r="I16" s="12" t="s">
        <v>16</v>
      </c>
      <c r="J16" s="12" t="s">
        <v>17</v>
      </c>
      <c r="K16" s="13" t="s">
        <v>18</v>
      </c>
    </row>
    <row r="17" spans="2:14" s="16" customFormat="1" ht="22.5" customHeight="1" x14ac:dyDescent="0.15">
      <c r="B17" s="131" t="s">
        <v>72</v>
      </c>
      <c r="C17" s="175"/>
      <c r="D17" s="19" t="s">
        <v>38</v>
      </c>
      <c r="E17" s="19" t="s">
        <v>106</v>
      </c>
      <c r="F17" s="19" t="s">
        <v>116</v>
      </c>
      <c r="G17" s="20">
        <v>350000</v>
      </c>
      <c r="H17" s="19" t="s">
        <v>41</v>
      </c>
      <c r="I17" s="20">
        <v>6</v>
      </c>
      <c r="J17" s="20">
        <f t="shared" ref="J17" si="1">G17*I17</f>
        <v>2100000</v>
      </c>
      <c r="K17" s="168">
        <f>SUM(J17:J22)</f>
        <v>15100000</v>
      </c>
    </row>
    <row r="18" spans="2:14" s="16" customFormat="1" ht="22.5" customHeight="1" x14ac:dyDescent="0.15">
      <c r="B18" s="176"/>
      <c r="C18" s="177"/>
      <c r="D18" s="19" t="s">
        <v>104</v>
      </c>
      <c r="E18" s="19" t="s">
        <v>109</v>
      </c>
      <c r="F18" s="19" t="s">
        <v>83</v>
      </c>
      <c r="G18" s="20" t="s">
        <v>63</v>
      </c>
      <c r="H18" s="20" t="s">
        <v>63</v>
      </c>
      <c r="I18" s="20" t="s">
        <v>63</v>
      </c>
      <c r="J18" s="20">
        <v>3000000</v>
      </c>
      <c r="K18" s="140"/>
    </row>
    <row r="19" spans="2:14" ht="22.5" customHeight="1" x14ac:dyDescent="0.15">
      <c r="B19" s="169" t="s">
        <v>21</v>
      </c>
      <c r="C19" s="170"/>
      <c r="D19" s="137" t="s">
        <v>148</v>
      </c>
      <c r="E19" s="74" t="s">
        <v>110</v>
      </c>
      <c r="F19" s="74" t="s">
        <v>84</v>
      </c>
      <c r="G19" s="147">
        <v>2500000</v>
      </c>
      <c r="H19" s="149" t="s">
        <v>42</v>
      </c>
      <c r="I19" s="150">
        <v>4</v>
      </c>
      <c r="J19" s="153">
        <f>G19*I19</f>
        <v>10000000</v>
      </c>
      <c r="K19" s="140"/>
    </row>
    <row r="20" spans="2:14" ht="16.5" customHeight="1" x14ac:dyDescent="0.15">
      <c r="B20" s="171"/>
      <c r="C20" s="172"/>
      <c r="D20" s="138"/>
      <c r="E20" s="74" t="s">
        <v>86</v>
      </c>
      <c r="F20" s="74" t="s">
        <v>85</v>
      </c>
      <c r="G20" s="147"/>
      <c r="H20" s="149"/>
      <c r="I20" s="151"/>
      <c r="J20" s="154"/>
      <c r="K20" s="140"/>
      <c r="N20" s="7"/>
    </row>
    <row r="21" spans="2:14" s="22" customFormat="1" ht="22.5" customHeight="1" x14ac:dyDescent="0.15">
      <c r="B21" s="171"/>
      <c r="C21" s="172"/>
      <c r="D21" s="138"/>
      <c r="E21" s="74" t="s">
        <v>87</v>
      </c>
      <c r="F21" s="74" t="s">
        <v>85</v>
      </c>
      <c r="G21" s="148"/>
      <c r="H21" s="149"/>
      <c r="I21" s="151"/>
      <c r="J21" s="154"/>
      <c r="K21" s="140"/>
    </row>
    <row r="22" spans="2:14" s="22" customFormat="1" ht="22.5" customHeight="1" x14ac:dyDescent="0.15">
      <c r="B22" s="173"/>
      <c r="C22" s="174"/>
      <c r="D22" s="160"/>
      <c r="E22" s="74" t="s">
        <v>88</v>
      </c>
      <c r="F22" s="74" t="s">
        <v>85</v>
      </c>
      <c r="G22" s="148"/>
      <c r="H22" s="149"/>
      <c r="I22" s="152"/>
      <c r="J22" s="155"/>
      <c r="K22" s="140"/>
    </row>
    <row r="23" spans="2:14" ht="22.5" customHeight="1" x14ac:dyDescent="0.15">
      <c r="B23" s="142" t="s">
        <v>22</v>
      </c>
      <c r="C23" s="143"/>
      <c r="D23" s="143"/>
      <c r="E23" s="143"/>
      <c r="F23" s="143"/>
      <c r="G23" s="143"/>
      <c r="H23" s="143"/>
      <c r="I23" s="143"/>
      <c r="J23" s="143"/>
      <c r="K23" s="144"/>
    </row>
    <row r="24" spans="2:14" s="3" customFormat="1" ht="22.5" customHeight="1" x14ac:dyDescent="0.15">
      <c r="B24" s="145" t="s">
        <v>23</v>
      </c>
      <c r="C24" s="146"/>
      <c r="D24" s="105" t="s">
        <v>24</v>
      </c>
      <c r="E24" s="105" t="s">
        <v>25</v>
      </c>
      <c r="F24" s="105" t="s">
        <v>47</v>
      </c>
      <c r="G24" s="12" t="s">
        <v>26</v>
      </c>
      <c r="H24" s="12" t="s">
        <v>27</v>
      </c>
      <c r="I24" s="12" t="s">
        <v>28</v>
      </c>
      <c r="J24" s="12" t="s">
        <v>29</v>
      </c>
      <c r="K24" s="13" t="s">
        <v>30</v>
      </c>
    </row>
    <row r="25" spans="2:14" ht="22.5" customHeight="1" x14ac:dyDescent="0.15">
      <c r="B25" s="131" t="s">
        <v>31</v>
      </c>
      <c r="C25" s="175"/>
      <c r="D25" s="178" t="s">
        <v>151</v>
      </c>
      <c r="E25" s="107" t="s">
        <v>192</v>
      </c>
      <c r="F25" s="107" t="s">
        <v>135</v>
      </c>
      <c r="G25" s="23">
        <v>750000</v>
      </c>
      <c r="H25" s="23" t="s">
        <v>202</v>
      </c>
      <c r="I25" s="106">
        <v>4</v>
      </c>
      <c r="J25" s="106">
        <f>I25*G25</f>
        <v>3000000</v>
      </c>
      <c r="K25" s="183">
        <f>SUM(J25:J26)</f>
        <v>4260000</v>
      </c>
      <c r="L25" s="1">
        <v>4260000</v>
      </c>
      <c r="N25" s="7"/>
    </row>
    <row r="26" spans="2:14" ht="22.5" customHeight="1" x14ac:dyDescent="0.15">
      <c r="B26" s="135"/>
      <c r="C26" s="180"/>
      <c r="D26" s="179"/>
      <c r="E26" s="25" t="s">
        <v>190</v>
      </c>
      <c r="F26" s="25" t="s">
        <v>135</v>
      </c>
      <c r="G26" s="26">
        <v>315000</v>
      </c>
      <c r="H26" s="27" t="s">
        <v>202</v>
      </c>
      <c r="I26" s="28">
        <v>4</v>
      </c>
      <c r="J26" s="26">
        <f>I26*G26</f>
        <v>1260000</v>
      </c>
      <c r="K26" s="184"/>
      <c r="N26" s="7"/>
    </row>
    <row r="27" spans="2:14" ht="22.5" customHeight="1" x14ac:dyDescent="0.15">
      <c r="B27" s="29"/>
      <c r="C27" s="29"/>
      <c r="D27" s="30"/>
      <c r="E27" s="31"/>
      <c r="F27" s="31"/>
      <c r="G27" s="32"/>
      <c r="H27" s="32"/>
      <c r="I27" s="33"/>
      <c r="J27" s="49" t="s">
        <v>34</v>
      </c>
      <c r="K27" s="35">
        <f>SUM(K17,K10,K25)</f>
        <v>30016000</v>
      </c>
    </row>
    <row r="28" spans="2:14" ht="22.5" customHeight="1" x14ac:dyDescent="0.15">
      <c r="B28" s="29"/>
      <c r="C28" s="29"/>
      <c r="D28" s="30"/>
      <c r="E28" s="31"/>
      <c r="F28" s="31"/>
      <c r="G28" s="32"/>
      <c r="H28" s="32"/>
      <c r="I28" s="33"/>
      <c r="J28" s="34" t="s">
        <v>35</v>
      </c>
      <c r="K28" s="70">
        <f>资源汇总表!H14</f>
        <v>12000000</v>
      </c>
    </row>
    <row r="29" spans="2:14" s="4" customFormat="1" ht="16.5" x14ac:dyDescent="0.35">
      <c r="B29" s="124" t="s">
        <v>5</v>
      </c>
      <c r="C29" s="124"/>
      <c r="D29" s="124"/>
      <c r="E29" s="124"/>
      <c r="F29" s="124"/>
      <c r="G29" s="124"/>
      <c r="H29" s="124"/>
      <c r="I29" s="124"/>
      <c r="J29" s="34" t="s">
        <v>137</v>
      </c>
      <c r="K29" s="100">
        <f>K28/K27</f>
        <v>0.39978678038379528</v>
      </c>
    </row>
    <row r="30" spans="2:14" s="4" customFormat="1" ht="15.6" customHeight="1" x14ac:dyDescent="0.35">
      <c r="B30" s="118" t="s">
        <v>6</v>
      </c>
      <c r="C30" s="118"/>
      <c r="D30" s="118"/>
      <c r="E30" s="118"/>
      <c r="F30" s="118"/>
      <c r="G30" s="118"/>
      <c r="H30" s="118"/>
      <c r="I30" s="118"/>
      <c r="J30" s="93" t="s">
        <v>127</v>
      </c>
      <c r="K30" s="97" t="s">
        <v>128</v>
      </c>
    </row>
    <row r="31" spans="2:14" s="4" customFormat="1" ht="16.149999999999999" customHeight="1" x14ac:dyDescent="0.35">
      <c r="B31" s="129" t="s">
        <v>36</v>
      </c>
      <c r="C31" s="129"/>
      <c r="D31" s="129"/>
      <c r="E31" s="129"/>
      <c r="F31" s="129"/>
      <c r="G31" s="129"/>
      <c r="H31" s="129"/>
      <c r="I31" s="129"/>
      <c r="J31" s="94" t="s">
        <v>129</v>
      </c>
      <c r="K31" s="98" t="s">
        <v>133</v>
      </c>
    </row>
    <row r="32" spans="2:14" s="4" customFormat="1" ht="16.149999999999999" customHeight="1" x14ac:dyDescent="0.35">
      <c r="B32" s="129" t="s">
        <v>121</v>
      </c>
      <c r="C32" s="129"/>
      <c r="D32" s="129"/>
      <c r="E32" s="129"/>
      <c r="F32" s="129"/>
      <c r="G32" s="129"/>
      <c r="H32" s="129"/>
      <c r="I32" s="129"/>
      <c r="J32" s="94" t="s">
        <v>130</v>
      </c>
      <c r="K32" s="98" t="s">
        <v>134</v>
      </c>
    </row>
    <row r="33" spans="2:11" s="4" customFormat="1" ht="16.149999999999999" customHeight="1" x14ac:dyDescent="0.35">
      <c r="B33" s="129" t="s">
        <v>75</v>
      </c>
      <c r="C33" s="129"/>
      <c r="D33" s="129"/>
      <c r="E33" s="129"/>
      <c r="F33" s="129"/>
      <c r="G33" s="129"/>
      <c r="H33" s="129"/>
      <c r="I33" s="129"/>
      <c r="J33" s="94" t="s">
        <v>131</v>
      </c>
      <c r="K33" s="98" t="s">
        <v>204</v>
      </c>
    </row>
    <row r="34" spans="2:11" s="4" customFormat="1" ht="16.149999999999999" customHeight="1" x14ac:dyDescent="0.35">
      <c r="B34" s="129" t="s">
        <v>76</v>
      </c>
      <c r="C34" s="129"/>
      <c r="D34" s="129"/>
      <c r="E34" s="129"/>
      <c r="F34" s="129"/>
      <c r="G34" s="129"/>
      <c r="H34" s="129"/>
      <c r="I34" s="129"/>
      <c r="J34" s="95" t="s">
        <v>132</v>
      </c>
      <c r="K34" s="99" t="s">
        <v>203</v>
      </c>
    </row>
    <row r="35" spans="2:11" s="4" customFormat="1" ht="14.25" customHeight="1" x14ac:dyDescent="0.3">
      <c r="B35" s="118" t="s">
        <v>122</v>
      </c>
      <c r="C35" s="118"/>
      <c r="D35" s="118"/>
      <c r="E35" s="118"/>
      <c r="F35" s="118"/>
      <c r="G35" s="118"/>
      <c r="H35" s="118"/>
      <c r="I35" s="90"/>
      <c r="J35" s="91"/>
      <c r="K35" s="92"/>
    </row>
    <row r="36" spans="2:11" s="4" customFormat="1" ht="16.149999999999999" customHeight="1" x14ac:dyDescent="0.3">
      <c r="B36" s="129" t="s">
        <v>125</v>
      </c>
      <c r="C36" s="129"/>
      <c r="D36" s="129"/>
      <c r="E36" s="129"/>
      <c r="F36" s="129"/>
      <c r="G36" s="129"/>
      <c r="H36" s="129"/>
      <c r="I36" s="129"/>
      <c r="J36" s="129"/>
      <c r="K36" s="129"/>
    </row>
    <row r="37" spans="2:11" s="4" customFormat="1" ht="15.6" customHeight="1" x14ac:dyDescent="0.3">
      <c r="B37" s="118" t="s">
        <v>9</v>
      </c>
      <c r="C37" s="118"/>
      <c r="D37" s="118"/>
      <c r="E37" s="118"/>
      <c r="F37" s="118"/>
      <c r="G37" s="118"/>
      <c r="H37" s="118"/>
      <c r="I37" s="118"/>
      <c r="J37" s="118"/>
      <c r="K37" s="118"/>
    </row>
    <row r="38" spans="2:11" s="4" customFormat="1" ht="16.149999999999999" customHeight="1" x14ac:dyDescent="0.3">
      <c r="B38" s="129" t="s">
        <v>126</v>
      </c>
      <c r="C38" s="129"/>
      <c r="D38" s="129"/>
      <c r="E38" s="129"/>
      <c r="F38" s="129"/>
      <c r="G38" s="129"/>
      <c r="H38" s="129"/>
      <c r="I38" s="129"/>
      <c r="J38" s="129"/>
      <c r="K38" s="129"/>
    </row>
    <row r="39" spans="2:11" s="4" customFormat="1" ht="16.149999999999999" customHeight="1" x14ac:dyDescent="0.3">
      <c r="B39" s="118" t="s">
        <v>123</v>
      </c>
      <c r="C39" s="118"/>
      <c r="D39" s="118"/>
      <c r="E39" s="118"/>
      <c r="F39" s="118"/>
      <c r="G39" s="118"/>
      <c r="H39" s="118"/>
      <c r="I39" s="118"/>
      <c r="J39" s="118"/>
      <c r="K39" s="118"/>
    </row>
    <row r="40" spans="2:11" s="4" customFormat="1" ht="15.6" customHeight="1" x14ac:dyDescent="0.3">
      <c r="B40" s="118" t="s">
        <v>124</v>
      </c>
      <c r="C40" s="118"/>
      <c r="D40" s="118"/>
      <c r="E40" s="118"/>
      <c r="F40" s="118"/>
      <c r="G40" s="118"/>
      <c r="H40" s="118"/>
      <c r="I40" s="118"/>
      <c r="J40" s="118"/>
      <c r="K40" s="118"/>
    </row>
    <row r="41" spans="2:11" s="4" customFormat="1" ht="16.899999999999999" customHeight="1" thickBot="1" x14ac:dyDescent="0.35">
      <c r="B41" s="123" t="s">
        <v>79</v>
      </c>
      <c r="C41" s="123"/>
      <c r="D41" s="123"/>
      <c r="E41" s="123"/>
      <c r="F41" s="123"/>
      <c r="G41" s="123"/>
      <c r="H41" s="123"/>
      <c r="I41" s="123"/>
      <c r="J41" s="123"/>
      <c r="K41" s="123"/>
    </row>
    <row r="42" spans="2:11" ht="15" thickTop="1" x14ac:dyDescent="0.15"/>
  </sheetData>
  <mergeCells count="41">
    <mergeCell ref="B41:I41"/>
    <mergeCell ref="J41:K41"/>
    <mergeCell ref="B2:K2"/>
    <mergeCell ref="B8:K8"/>
    <mergeCell ref="B9:C9"/>
    <mergeCell ref="K10:K14"/>
    <mergeCell ref="B10:B14"/>
    <mergeCell ref="C10:C12"/>
    <mergeCell ref="C13:C14"/>
    <mergeCell ref="B15:K15"/>
    <mergeCell ref="B16:C16"/>
    <mergeCell ref="K17:K22"/>
    <mergeCell ref="B19:C22"/>
    <mergeCell ref="D19:D22"/>
    <mergeCell ref="G19:G22"/>
    <mergeCell ref="K25:K26"/>
    <mergeCell ref="B17:C18"/>
    <mergeCell ref="D25:D26"/>
    <mergeCell ref="H19:H22"/>
    <mergeCell ref="I19:I22"/>
    <mergeCell ref="J19:J22"/>
    <mergeCell ref="B25:C26"/>
    <mergeCell ref="B29:I29"/>
    <mergeCell ref="B23:K23"/>
    <mergeCell ref="B24:C24"/>
    <mergeCell ref="B30:I30"/>
    <mergeCell ref="B31:I31"/>
    <mergeCell ref="B32:I32"/>
    <mergeCell ref="B33:I33"/>
    <mergeCell ref="B34:I34"/>
    <mergeCell ref="B35:H35"/>
    <mergeCell ref="B36:I36"/>
    <mergeCell ref="B39:H39"/>
    <mergeCell ref="I39:K39"/>
    <mergeCell ref="B40:H40"/>
    <mergeCell ref="J36:K36"/>
    <mergeCell ref="B37:H37"/>
    <mergeCell ref="I37:K37"/>
    <mergeCell ref="B38:I38"/>
    <mergeCell ref="J38:K38"/>
    <mergeCell ref="I40:K4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showGridLines="0" zoomScale="65" zoomScaleNormal="65" workbookViewId="0">
      <selection activeCell="B7" sqref="B7"/>
    </sheetView>
  </sheetViews>
  <sheetFormatPr defaultColWidth="9" defaultRowHeight="14.25" x14ac:dyDescent="0.15"/>
  <cols>
    <col min="1" max="1" width="2.5" style="1" customWidth="1"/>
    <col min="2" max="2" width="22.125" style="1" customWidth="1"/>
    <col min="3" max="3" width="14.75" style="1" customWidth="1"/>
    <col min="4" max="4" width="24.625" style="1" customWidth="1"/>
    <col min="5" max="5" width="63.25" style="1" customWidth="1"/>
    <col min="6" max="6" width="24.75" style="1" bestFit="1" customWidth="1"/>
    <col min="7" max="7" width="14.625" style="2" customWidth="1"/>
    <col min="8" max="8" width="11.25" style="3" customWidth="1"/>
    <col min="9" max="9" width="11" style="1" customWidth="1"/>
    <col min="10" max="10" width="14.125" style="1" customWidth="1"/>
    <col min="11" max="11" width="14.625" style="1" customWidth="1"/>
    <col min="12" max="12" width="9" style="1"/>
    <col min="13" max="13" width="13.625" style="1" bestFit="1" customWidth="1"/>
    <col min="14" max="16384" width="9" style="1"/>
  </cols>
  <sheetData>
    <row r="1" spans="2:11" x14ac:dyDescent="0.15">
      <c r="C1" s="2"/>
      <c r="E1" s="3"/>
      <c r="F1" s="3"/>
      <c r="G1" s="1"/>
      <c r="H1" s="1"/>
    </row>
    <row r="2" spans="2:11" ht="28.5" customHeight="1" thickBot="1" x14ac:dyDescent="0.2">
      <c r="B2" s="116" t="s">
        <v>210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2:11" ht="24.75" customHeight="1" thickTop="1" x14ac:dyDescent="0.15">
      <c r="B3" s="46" t="s">
        <v>73</v>
      </c>
      <c r="C3" s="55" t="str">
        <f>K26/10000&amp;"万元"</f>
        <v>2392.6万元</v>
      </c>
      <c r="D3" s="46"/>
      <c r="E3" s="46"/>
      <c r="F3" s="55"/>
      <c r="G3" s="46"/>
      <c r="H3" s="46"/>
      <c r="I3" s="46"/>
      <c r="J3" s="46"/>
      <c r="K3" s="46"/>
    </row>
    <row r="4" spans="2:11" s="84" customFormat="1" ht="18" x14ac:dyDescent="0.15">
      <c r="B4" s="83" t="s">
        <v>91</v>
      </c>
      <c r="C4" s="83" t="str">
        <f>K27/10000&amp;"万元"</f>
        <v>1000万元</v>
      </c>
      <c r="D4" s="83"/>
      <c r="E4" s="83"/>
      <c r="F4" s="83"/>
      <c r="G4" s="83"/>
      <c r="H4" s="83"/>
      <c r="I4" s="83"/>
      <c r="J4" s="83"/>
      <c r="K4" s="83"/>
    </row>
    <row r="5" spans="2:11" ht="17.25" x14ac:dyDescent="0.15">
      <c r="B5" s="47" t="s">
        <v>119</v>
      </c>
      <c r="C5" s="47"/>
      <c r="D5" s="47"/>
      <c r="E5" s="47"/>
      <c r="F5" s="56"/>
      <c r="G5" s="47"/>
      <c r="H5" s="47"/>
      <c r="I5" s="47"/>
      <c r="J5" s="47"/>
      <c r="K5" s="47"/>
    </row>
    <row r="6" spans="2:11" ht="17.25" x14ac:dyDescent="0.15">
      <c r="B6" s="9" t="s">
        <v>105</v>
      </c>
      <c r="C6" s="9"/>
      <c r="D6" s="9"/>
      <c r="E6" s="9"/>
      <c r="F6" s="9"/>
      <c r="G6" s="9"/>
      <c r="H6" s="9"/>
      <c r="I6" s="9"/>
      <c r="J6" s="9"/>
      <c r="K6" s="9"/>
    </row>
    <row r="7" spans="2:11" s="22" customFormat="1" ht="17.25" x14ac:dyDescent="0.15">
      <c r="B7" s="202" t="s">
        <v>215</v>
      </c>
      <c r="C7" s="202"/>
      <c r="D7" s="202"/>
      <c r="E7" s="202"/>
      <c r="F7" s="202"/>
      <c r="G7" s="202"/>
      <c r="H7" s="202"/>
      <c r="I7" s="202"/>
      <c r="J7" s="202"/>
      <c r="K7" s="202"/>
    </row>
    <row r="8" spans="2:11" ht="22.5" customHeight="1" x14ac:dyDescent="0.15">
      <c r="B8" s="142" t="s">
        <v>33</v>
      </c>
      <c r="C8" s="143"/>
      <c r="D8" s="143"/>
      <c r="E8" s="143"/>
      <c r="F8" s="143"/>
      <c r="G8" s="143"/>
      <c r="H8" s="143"/>
      <c r="I8" s="143"/>
      <c r="J8" s="143"/>
      <c r="K8" s="144"/>
    </row>
    <row r="9" spans="2:11" s="3" customFormat="1" ht="22.5" customHeight="1" x14ac:dyDescent="0.15">
      <c r="B9" s="145" t="s">
        <v>23</v>
      </c>
      <c r="C9" s="146"/>
      <c r="D9" s="42" t="s">
        <v>24</v>
      </c>
      <c r="E9" s="42" t="s">
        <v>25</v>
      </c>
      <c r="F9" s="59" t="s">
        <v>55</v>
      </c>
      <c r="G9" s="12" t="s">
        <v>26</v>
      </c>
      <c r="H9" s="12" t="s">
        <v>27</v>
      </c>
      <c r="I9" s="12" t="s">
        <v>28</v>
      </c>
      <c r="J9" s="12" t="s">
        <v>29</v>
      </c>
      <c r="K9" s="13" t="s">
        <v>30</v>
      </c>
    </row>
    <row r="10" spans="2:11" s="16" customFormat="1" ht="36" customHeight="1" x14ac:dyDescent="0.15">
      <c r="B10" s="186" t="s">
        <v>62</v>
      </c>
      <c r="C10" s="182" t="s">
        <v>64</v>
      </c>
      <c r="D10" s="14" t="s">
        <v>180</v>
      </c>
      <c r="E10" s="17" t="s">
        <v>181</v>
      </c>
      <c r="F10" s="17" t="s">
        <v>182</v>
      </c>
      <c r="G10" s="36">
        <v>120000</v>
      </c>
      <c r="H10" s="60" t="s">
        <v>54</v>
      </c>
      <c r="I10" s="38">
        <v>12</v>
      </c>
      <c r="J10" s="43">
        <f>G10*I10</f>
        <v>1440000</v>
      </c>
      <c r="K10" s="156">
        <f>SUM(J10:J14)</f>
        <v>9376000</v>
      </c>
    </row>
    <row r="11" spans="2:11" s="16" customFormat="1" ht="22.5" customHeight="1" x14ac:dyDescent="0.15">
      <c r="B11" s="186"/>
      <c r="C11" s="182"/>
      <c r="D11" s="14" t="s">
        <v>153</v>
      </c>
      <c r="E11" s="17" t="s">
        <v>174</v>
      </c>
      <c r="F11" s="17" t="s">
        <v>176</v>
      </c>
      <c r="G11" s="36">
        <v>120000</v>
      </c>
      <c r="H11" s="60" t="s">
        <v>54</v>
      </c>
      <c r="I11" s="38">
        <v>12</v>
      </c>
      <c r="J11" s="104">
        <f t="shared" ref="J11:J14" si="0">G11*I11</f>
        <v>1440000</v>
      </c>
      <c r="K11" s="157"/>
    </row>
    <row r="12" spans="2:11" s="16" customFormat="1" ht="22.5" customHeight="1" x14ac:dyDescent="0.15">
      <c r="B12" s="186"/>
      <c r="C12" s="182"/>
      <c r="D12" s="14" t="s">
        <v>53</v>
      </c>
      <c r="E12" s="17" t="s">
        <v>175</v>
      </c>
      <c r="F12" s="17" t="s">
        <v>183</v>
      </c>
      <c r="G12" s="36">
        <v>48000</v>
      </c>
      <c r="H12" s="60" t="s">
        <v>54</v>
      </c>
      <c r="I12" s="38">
        <v>12</v>
      </c>
      <c r="J12" s="104">
        <f t="shared" si="0"/>
        <v>576000</v>
      </c>
      <c r="K12" s="157"/>
    </row>
    <row r="13" spans="2:11" s="16" customFormat="1" ht="22.5" customHeight="1" x14ac:dyDescent="0.15">
      <c r="B13" s="186"/>
      <c r="C13" s="182" t="s">
        <v>59</v>
      </c>
      <c r="D13" s="14" t="s">
        <v>154</v>
      </c>
      <c r="E13" s="39" t="s">
        <v>162</v>
      </c>
      <c r="F13" s="39" t="s">
        <v>184</v>
      </c>
      <c r="G13" s="40">
        <v>240000</v>
      </c>
      <c r="H13" s="60" t="s">
        <v>57</v>
      </c>
      <c r="I13" s="48">
        <v>8</v>
      </c>
      <c r="J13" s="104">
        <f t="shared" si="0"/>
        <v>1920000</v>
      </c>
      <c r="K13" s="157"/>
    </row>
    <row r="14" spans="2:11" s="16" customFormat="1" ht="33" x14ac:dyDescent="0.15">
      <c r="B14" s="186"/>
      <c r="C14" s="182"/>
      <c r="D14" s="14" t="s">
        <v>155</v>
      </c>
      <c r="E14" s="39" t="s">
        <v>163</v>
      </c>
      <c r="F14" s="39" t="s">
        <v>185</v>
      </c>
      <c r="G14" s="36">
        <v>800000</v>
      </c>
      <c r="H14" s="37" t="s">
        <v>57</v>
      </c>
      <c r="I14" s="41">
        <v>5</v>
      </c>
      <c r="J14" s="104">
        <f t="shared" si="0"/>
        <v>4000000</v>
      </c>
      <c r="K14" s="157"/>
    </row>
    <row r="15" spans="2:11" ht="22.5" customHeight="1" x14ac:dyDescent="0.15">
      <c r="B15" s="165" t="s">
        <v>19</v>
      </c>
      <c r="C15" s="166"/>
      <c r="D15" s="166"/>
      <c r="E15" s="166"/>
      <c r="F15" s="166"/>
      <c r="G15" s="166"/>
      <c r="H15" s="166"/>
      <c r="I15" s="166"/>
      <c r="J15" s="166"/>
      <c r="K15" s="167"/>
    </row>
    <row r="16" spans="2:11" s="3" customFormat="1" ht="22.5" customHeight="1" x14ac:dyDescent="0.15">
      <c r="B16" s="145" t="s">
        <v>11</v>
      </c>
      <c r="C16" s="146"/>
      <c r="D16" s="52" t="s">
        <v>12</v>
      </c>
      <c r="E16" s="52" t="s">
        <v>13</v>
      </c>
      <c r="F16" s="57" t="s">
        <v>47</v>
      </c>
      <c r="G16" s="12" t="s">
        <v>14</v>
      </c>
      <c r="H16" s="12" t="s">
        <v>15</v>
      </c>
      <c r="I16" s="12" t="s">
        <v>16</v>
      </c>
      <c r="J16" s="12" t="s">
        <v>17</v>
      </c>
      <c r="K16" s="13" t="s">
        <v>18</v>
      </c>
    </row>
    <row r="17" spans="2:14" s="16" customFormat="1" ht="22.5" customHeight="1" x14ac:dyDescent="0.15">
      <c r="B17" s="131" t="s">
        <v>94</v>
      </c>
      <c r="C17" s="175"/>
      <c r="D17" s="19" t="s">
        <v>38</v>
      </c>
      <c r="E17" s="19" t="s">
        <v>106</v>
      </c>
      <c r="F17" s="19" t="s">
        <v>116</v>
      </c>
      <c r="G17" s="20">
        <v>350000</v>
      </c>
      <c r="H17" s="19" t="s">
        <v>41</v>
      </c>
      <c r="I17" s="20">
        <v>3</v>
      </c>
      <c r="J17" s="20">
        <f t="shared" ref="J17" si="1">G17*I17</f>
        <v>1050000</v>
      </c>
      <c r="K17" s="168">
        <f>SUM(J17:J22)</f>
        <v>12050000</v>
      </c>
    </row>
    <row r="18" spans="2:14" ht="22.5" customHeight="1" x14ac:dyDescent="0.15">
      <c r="B18" s="133"/>
      <c r="C18" s="187"/>
      <c r="D18" s="19" t="s">
        <v>104</v>
      </c>
      <c r="E18" s="19" t="s">
        <v>109</v>
      </c>
      <c r="F18" s="19" t="s">
        <v>83</v>
      </c>
      <c r="G18" s="20" t="s">
        <v>63</v>
      </c>
      <c r="H18" s="20" t="s">
        <v>63</v>
      </c>
      <c r="I18" s="20" t="s">
        <v>63</v>
      </c>
      <c r="J18" s="20">
        <v>1000000</v>
      </c>
      <c r="K18" s="140"/>
    </row>
    <row r="19" spans="2:14" ht="22.5" customHeight="1" x14ac:dyDescent="0.15">
      <c r="B19" s="169" t="s">
        <v>89</v>
      </c>
      <c r="C19" s="170"/>
      <c r="D19" s="137" t="s">
        <v>148</v>
      </c>
      <c r="E19" s="87" t="s">
        <v>110</v>
      </c>
      <c r="F19" s="74" t="s">
        <v>84</v>
      </c>
      <c r="G19" s="147">
        <v>2500000</v>
      </c>
      <c r="H19" s="149" t="s">
        <v>42</v>
      </c>
      <c r="I19" s="150">
        <v>4</v>
      </c>
      <c r="J19" s="153">
        <f>G19*I19</f>
        <v>10000000</v>
      </c>
      <c r="K19" s="140"/>
    </row>
    <row r="20" spans="2:14" ht="22.5" customHeight="1" x14ac:dyDescent="0.15">
      <c r="B20" s="171"/>
      <c r="C20" s="172"/>
      <c r="D20" s="138"/>
      <c r="E20" s="74" t="s">
        <v>86</v>
      </c>
      <c r="F20" s="74" t="s">
        <v>85</v>
      </c>
      <c r="G20" s="147"/>
      <c r="H20" s="149"/>
      <c r="I20" s="151"/>
      <c r="J20" s="154"/>
      <c r="K20" s="140"/>
    </row>
    <row r="21" spans="2:14" ht="22.5" customHeight="1" x14ac:dyDescent="0.15">
      <c r="B21" s="171"/>
      <c r="C21" s="172"/>
      <c r="D21" s="138"/>
      <c r="E21" s="74" t="s">
        <v>87</v>
      </c>
      <c r="F21" s="74" t="s">
        <v>85</v>
      </c>
      <c r="G21" s="148"/>
      <c r="H21" s="149"/>
      <c r="I21" s="151"/>
      <c r="J21" s="154"/>
      <c r="K21" s="140"/>
    </row>
    <row r="22" spans="2:14" s="22" customFormat="1" ht="22.5" customHeight="1" x14ac:dyDescent="0.15">
      <c r="B22" s="173"/>
      <c r="C22" s="174"/>
      <c r="D22" s="160"/>
      <c r="E22" s="74" t="s">
        <v>88</v>
      </c>
      <c r="F22" s="74" t="s">
        <v>85</v>
      </c>
      <c r="G22" s="148"/>
      <c r="H22" s="149"/>
      <c r="I22" s="152"/>
      <c r="J22" s="155"/>
      <c r="K22" s="140"/>
    </row>
    <row r="23" spans="2:14" ht="22.5" customHeight="1" x14ac:dyDescent="0.15">
      <c r="B23" s="142" t="s">
        <v>22</v>
      </c>
      <c r="C23" s="143"/>
      <c r="D23" s="143"/>
      <c r="E23" s="143"/>
      <c r="F23" s="143"/>
      <c r="G23" s="143"/>
      <c r="H23" s="143"/>
      <c r="I23" s="143"/>
      <c r="J23" s="143"/>
      <c r="K23" s="144"/>
    </row>
    <row r="24" spans="2:14" s="3" customFormat="1" ht="22.5" customHeight="1" x14ac:dyDescent="0.15">
      <c r="B24" s="145" t="s">
        <v>23</v>
      </c>
      <c r="C24" s="146"/>
      <c r="D24" s="105" t="s">
        <v>24</v>
      </c>
      <c r="E24" s="105" t="s">
        <v>25</v>
      </c>
      <c r="F24" s="105" t="s">
        <v>47</v>
      </c>
      <c r="G24" s="12" t="s">
        <v>26</v>
      </c>
      <c r="H24" s="12" t="s">
        <v>27</v>
      </c>
      <c r="I24" s="12" t="s">
        <v>28</v>
      </c>
      <c r="J24" s="12" t="s">
        <v>29</v>
      </c>
      <c r="K24" s="13" t="s">
        <v>30</v>
      </c>
    </row>
    <row r="25" spans="2:14" ht="22.5" customHeight="1" x14ac:dyDescent="0.15">
      <c r="B25" s="185" t="s">
        <v>31</v>
      </c>
      <c r="C25" s="179"/>
      <c r="D25" s="27" t="s">
        <v>151</v>
      </c>
      <c r="E25" s="25" t="s">
        <v>198</v>
      </c>
      <c r="F25" s="25" t="s">
        <v>135</v>
      </c>
      <c r="G25" s="26">
        <v>625000</v>
      </c>
      <c r="H25" s="26" t="s">
        <v>205</v>
      </c>
      <c r="I25" s="28">
        <v>4</v>
      </c>
      <c r="J25" s="28">
        <f>G25*I25</f>
        <v>2500000</v>
      </c>
      <c r="K25" s="108">
        <f>SUM(J25:J25)</f>
        <v>2500000</v>
      </c>
      <c r="N25" s="7"/>
    </row>
    <row r="26" spans="2:14" ht="22.5" customHeight="1" x14ac:dyDescent="0.15">
      <c r="B26" s="29"/>
      <c r="C26" s="29"/>
      <c r="D26" s="30"/>
      <c r="E26" s="31"/>
      <c r="F26" s="31"/>
      <c r="G26" s="32"/>
      <c r="H26" s="32"/>
      <c r="I26" s="33"/>
      <c r="J26" s="49" t="s">
        <v>34</v>
      </c>
      <c r="K26" s="35">
        <f>SUM(K17,K10,K25)</f>
        <v>23926000</v>
      </c>
    </row>
    <row r="27" spans="2:14" ht="22.5" customHeight="1" x14ac:dyDescent="0.15">
      <c r="B27" s="29"/>
      <c r="C27" s="29"/>
      <c r="D27" s="30"/>
      <c r="E27" s="31"/>
      <c r="F27" s="31"/>
      <c r="G27" s="32"/>
      <c r="H27" s="32"/>
      <c r="I27" s="33"/>
      <c r="J27" s="49" t="s">
        <v>35</v>
      </c>
      <c r="K27" s="35">
        <f>资源汇总表!I14</f>
        <v>10000000</v>
      </c>
    </row>
    <row r="28" spans="2:14" s="4" customFormat="1" ht="16.5" x14ac:dyDescent="0.35">
      <c r="B28" s="124" t="s">
        <v>5</v>
      </c>
      <c r="C28" s="124"/>
      <c r="D28" s="124"/>
      <c r="E28" s="124"/>
      <c r="F28" s="124"/>
      <c r="G28" s="124"/>
      <c r="H28" s="124"/>
      <c r="I28" s="124"/>
      <c r="J28" s="34" t="s">
        <v>137</v>
      </c>
      <c r="K28" s="100">
        <f>K27/K26</f>
        <v>0.41795536236729919</v>
      </c>
    </row>
    <row r="29" spans="2:14" s="4" customFormat="1" ht="15.6" customHeight="1" x14ac:dyDescent="0.35">
      <c r="B29" s="118" t="s">
        <v>6</v>
      </c>
      <c r="C29" s="118"/>
      <c r="D29" s="118"/>
      <c r="E29" s="118"/>
      <c r="F29" s="118"/>
      <c r="G29" s="118"/>
      <c r="H29" s="118"/>
      <c r="I29" s="118"/>
      <c r="J29" s="93" t="s">
        <v>127</v>
      </c>
      <c r="K29" s="97" t="s">
        <v>128</v>
      </c>
    </row>
    <row r="30" spans="2:14" s="4" customFormat="1" ht="16.149999999999999" customHeight="1" x14ac:dyDescent="0.35">
      <c r="B30" s="129" t="s">
        <v>36</v>
      </c>
      <c r="C30" s="129"/>
      <c r="D30" s="129"/>
      <c r="E30" s="129"/>
      <c r="F30" s="129"/>
      <c r="G30" s="129"/>
      <c r="H30" s="129"/>
      <c r="I30" s="129"/>
      <c r="J30" s="94" t="s">
        <v>129</v>
      </c>
      <c r="K30" s="98" t="s">
        <v>133</v>
      </c>
    </row>
    <row r="31" spans="2:14" s="4" customFormat="1" ht="16.149999999999999" customHeight="1" x14ac:dyDescent="0.35">
      <c r="B31" s="129" t="s">
        <v>121</v>
      </c>
      <c r="C31" s="129"/>
      <c r="D31" s="129"/>
      <c r="E31" s="129"/>
      <c r="F31" s="129"/>
      <c r="G31" s="129"/>
      <c r="H31" s="129"/>
      <c r="I31" s="129"/>
      <c r="J31" s="94" t="s">
        <v>130</v>
      </c>
      <c r="K31" s="98" t="s">
        <v>134</v>
      </c>
    </row>
    <row r="32" spans="2:14" s="4" customFormat="1" ht="16.149999999999999" customHeight="1" x14ac:dyDescent="0.35">
      <c r="B32" s="129" t="s">
        <v>75</v>
      </c>
      <c r="C32" s="129"/>
      <c r="D32" s="129"/>
      <c r="E32" s="129"/>
      <c r="F32" s="129"/>
      <c r="G32" s="129"/>
      <c r="H32" s="129"/>
      <c r="I32" s="129"/>
      <c r="J32" s="94" t="s">
        <v>131</v>
      </c>
      <c r="K32" s="98" t="s">
        <v>204</v>
      </c>
    </row>
    <row r="33" spans="2:11" s="4" customFormat="1" ht="16.149999999999999" customHeight="1" x14ac:dyDescent="0.35">
      <c r="B33" s="129" t="s">
        <v>76</v>
      </c>
      <c r="C33" s="129"/>
      <c r="D33" s="129"/>
      <c r="E33" s="129"/>
      <c r="F33" s="129"/>
      <c r="G33" s="129"/>
      <c r="H33" s="129"/>
      <c r="I33" s="129"/>
      <c r="J33" s="95" t="s">
        <v>132</v>
      </c>
      <c r="K33" s="99" t="s">
        <v>203</v>
      </c>
    </row>
    <row r="34" spans="2:11" s="4" customFormat="1" ht="14.25" customHeight="1" x14ac:dyDescent="0.3">
      <c r="B34" s="118" t="s">
        <v>122</v>
      </c>
      <c r="C34" s="118"/>
      <c r="D34" s="118"/>
      <c r="E34" s="118"/>
      <c r="F34" s="118"/>
      <c r="G34" s="118"/>
      <c r="H34" s="118"/>
      <c r="I34" s="90"/>
      <c r="J34" s="91"/>
      <c r="K34" s="92"/>
    </row>
    <row r="35" spans="2:11" s="4" customFormat="1" ht="16.149999999999999" customHeight="1" x14ac:dyDescent="0.3">
      <c r="B35" s="129" t="s">
        <v>125</v>
      </c>
      <c r="C35" s="129"/>
      <c r="D35" s="129"/>
      <c r="E35" s="129"/>
      <c r="F35" s="129"/>
      <c r="G35" s="129"/>
      <c r="H35" s="129"/>
      <c r="I35" s="129"/>
      <c r="J35" s="129"/>
      <c r="K35" s="129"/>
    </row>
    <row r="36" spans="2:11" s="4" customFormat="1" ht="15.6" customHeight="1" x14ac:dyDescent="0.3">
      <c r="B36" s="118" t="s">
        <v>9</v>
      </c>
      <c r="C36" s="118"/>
      <c r="D36" s="118"/>
      <c r="E36" s="118"/>
      <c r="F36" s="118"/>
      <c r="G36" s="118"/>
      <c r="H36" s="118"/>
      <c r="I36" s="118"/>
      <c r="J36" s="118"/>
      <c r="K36" s="118"/>
    </row>
    <row r="37" spans="2:11" s="4" customFormat="1" ht="16.149999999999999" customHeight="1" x14ac:dyDescent="0.3">
      <c r="B37" s="129" t="s">
        <v>126</v>
      </c>
      <c r="C37" s="129"/>
      <c r="D37" s="129"/>
      <c r="E37" s="129"/>
      <c r="F37" s="129"/>
      <c r="G37" s="129"/>
      <c r="H37" s="129"/>
      <c r="I37" s="129"/>
      <c r="J37" s="129"/>
      <c r="K37" s="129"/>
    </row>
    <row r="38" spans="2:11" s="4" customFormat="1" ht="16.149999999999999" customHeight="1" x14ac:dyDescent="0.3">
      <c r="B38" s="118" t="s">
        <v>123</v>
      </c>
      <c r="C38" s="118"/>
      <c r="D38" s="118"/>
      <c r="E38" s="118"/>
      <c r="F38" s="118"/>
      <c r="G38" s="118"/>
      <c r="H38" s="118"/>
      <c r="I38" s="118"/>
      <c r="J38" s="118"/>
      <c r="K38" s="118"/>
    </row>
    <row r="39" spans="2:11" s="4" customFormat="1" ht="15.6" customHeight="1" x14ac:dyDescent="0.3">
      <c r="B39" s="118" t="s">
        <v>124</v>
      </c>
      <c r="C39" s="118"/>
      <c r="D39" s="118"/>
      <c r="E39" s="118"/>
      <c r="F39" s="118"/>
      <c r="G39" s="118"/>
      <c r="H39" s="118"/>
      <c r="I39" s="118"/>
      <c r="J39" s="118"/>
      <c r="K39" s="118"/>
    </row>
    <row r="40" spans="2:11" s="4" customFormat="1" ht="16.899999999999999" customHeight="1" thickBot="1" x14ac:dyDescent="0.35">
      <c r="B40" s="123" t="s">
        <v>79</v>
      </c>
      <c r="C40" s="123"/>
      <c r="D40" s="123"/>
      <c r="E40" s="123"/>
      <c r="F40" s="123"/>
      <c r="G40" s="123"/>
      <c r="H40" s="123"/>
      <c r="I40" s="123"/>
      <c r="J40" s="123"/>
      <c r="K40" s="123"/>
    </row>
    <row r="41" spans="2:11" ht="15" thickTop="1" x14ac:dyDescent="0.15"/>
  </sheetData>
  <mergeCells count="39">
    <mergeCell ref="B40:I40"/>
    <mergeCell ref="J40:K40"/>
    <mergeCell ref="J37:K37"/>
    <mergeCell ref="B38:H38"/>
    <mergeCell ref="I38:K38"/>
    <mergeCell ref="B39:H39"/>
    <mergeCell ref="I39:K39"/>
    <mergeCell ref="B15:K15"/>
    <mergeCell ref="B16:C16"/>
    <mergeCell ref="K17:K22"/>
    <mergeCell ref="B19:C22"/>
    <mergeCell ref="D19:D22"/>
    <mergeCell ref="J19:J22"/>
    <mergeCell ref="B17:C18"/>
    <mergeCell ref="B2:K2"/>
    <mergeCell ref="B8:K8"/>
    <mergeCell ref="B9:C9"/>
    <mergeCell ref="K10:K14"/>
    <mergeCell ref="B10:B14"/>
    <mergeCell ref="C10:C12"/>
    <mergeCell ref="C13:C14"/>
    <mergeCell ref="B34:H34"/>
    <mergeCell ref="B32:I32"/>
    <mergeCell ref="B33:I33"/>
    <mergeCell ref="G19:G22"/>
    <mergeCell ref="H19:H22"/>
    <mergeCell ref="I19:I22"/>
    <mergeCell ref="B29:I29"/>
    <mergeCell ref="B30:I30"/>
    <mergeCell ref="B31:I31"/>
    <mergeCell ref="B23:K23"/>
    <mergeCell ref="B28:I28"/>
    <mergeCell ref="B24:C24"/>
    <mergeCell ref="B25:C25"/>
    <mergeCell ref="B35:I35"/>
    <mergeCell ref="J35:K35"/>
    <mergeCell ref="B36:H36"/>
    <mergeCell ref="I36:K36"/>
    <mergeCell ref="B37:I3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zoomScale="65" zoomScaleNormal="65" workbookViewId="0">
      <selection activeCell="B18" sqref="B18:K18"/>
    </sheetView>
  </sheetViews>
  <sheetFormatPr defaultColWidth="9" defaultRowHeight="14.25" x14ac:dyDescent="0.15"/>
  <cols>
    <col min="1" max="1" width="2.125" style="1" customWidth="1"/>
    <col min="2" max="2" width="22.5" style="1" customWidth="1"/>
    <col min="3" max="3" width="10.5" style="1" customWidth="1"/>
    <col min="4" max="4" width="23.5" style="1" customWidth="1"/>
    <col min="5" max="5" width="71.125" style="1" customWidth="1"/>
    <col min="6" max="6" width="23.25" style="1" customWidth="1"/>
    <col min="7" max="7" width="14.625" style="2" customWidth="1"/>
    <col min="8" max="8" width="11.25" style="3" customWidth="1"/>
    <col min="9" max="9" width="11" style="1" customWidth="1"/>
    <col min="10" max="10" width="15.75" style="1" customWidth="1"/>
    <col min="11" max="11" width="14.625" style="1" customWidth="1"/>
    <col min="12" max="12" width="9" style="1"/>
    <col min="13" max="13" width="13.625" style="1" bestFit="1" customWidth="1"/>
    <col min="14" max="16384" width="9" style="1"/>
  </cols>
  <sheetData>
    <row r="1" spans="2:11" x14ac:dyDescent="0.15">
      <c r="C1" s="2"/>
      <c r="E1" s="3"/>
      <c r="F1" s="3"/>
      <c r="G1" s="1"/>
      <c r="H1" s="1"/>
    </row>
    <row r="2" spans="2:11" ht="28.5" customHeight="1" thickBot="1" x14ac:dyDescent="0.2">
      <c r="B2" s="116" t="s">
        <v>211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2:11" ht="24.75" customHeight="1" thickTop="1" x14ac:dyDescent="0.15">
      <c r="B3" s="55" t="s">
        <v>44</v>
      </c>
      <c r="C3" s="55" t="str">
        <f>K21/10000&amp;"万元"</f>
        <v>1311.6万元</v>
      </c>
      <c r="D3" s="55"/>
      <c r="E3" s="55"/>
      <c r="F3" s="55"/>
      <c r="G3" s="55"/>
      <c r="H3" s="55"/>
      <c r="I3" s="55"/>
      <c r="J3" s="55"/>
      <c r="K3" s="55"/>
    </row>
    <row r="4" spans="2:11" ht="18" x14ac:dyDescent="0.15">
      <c r="B4" s="83" t="s">
        <v>90</v>
      </c>
      <c r="C4" s="83" t="str">
        <f>K22/10000&amp;"万元"</f>
        <v>600万元</v>
      </c>
      <c r="D4" s="9"/>
      <c r="E4" s="9"/>
      <c r="F4" s="9"/>
      <c r="G4" s="9"/>
      <c r="H4" s="9"/>
      <c r="I4" s="9"/>
      <c r="J4" s="9"/>
      <c r="K4" s="9"/>
    </row>
    <row r="5" spans="2:11" ht="17.25" x14ac:dyDescent="0.15">
      <c r="B5" s="56" t="s">
        <v>120</v>
      </c>
      <c r="C5" s="56"/>
      <c r="D5" s="56"/>
      <c r="E5" s="56"/>
      <c r="F5" s="56"/>
      <c r="G5" s="56"/>
      <c r="H5" s="56"/>
      <c r="I5" s="56"/>
      <c r="J5" s="56"/>
      <c r="K5" s="56"/>
    </row>
    <row r="6" spans="2:11" ht="17.25" x14ac:dyDescent="0.15">
      <c r="B6" s="9" t="s">
        <v>196</v>
      </c>
      <c r="C6" s="9"/>
      <c r="D6" s="9"/>
      <c r="E6" s="9"/>
      <c r="F6" s="9"/>
      <c r="G6" s="9"/>
      <c r="H6" s="9"/>
      <c r="I6" s="9"/>
      <c r="J6" s="9"/>
      <c r="K6" s="9"/>
    </row>
    <row r="7" spans="2:11" s="22" customFormat="1" ht="17.25" x14ac:dyDescent="0.15">
      <c r="B7" s="202" t="s">
        <v>216</v>
      </c>
      <c r="C7" s="202"/>
      <c r="D7" s="202"/>
      <c r="E7" s="202"/>
      <c r="F7" s="202"/>
      <c r="G7" s="202"/>
      <c r="H7" s="202"/>
      <c r="I7" s="202"/>
      <c r="J7" s="202"/>
      <c r="K7" s="202"/>
    </row>
    <row r="8" spans="2:11" ht="22.5" customHeight="1" x14ac:dyDescent="0.15">
      <c r="B8" s="142" t="s">
        <v>10</v>
      </c>
      <c r="C8" s="143"/>
      <c r="D8" s="143"/>
      <c r="E8" s="143"/>
      <c r="F8" s="143"/>
      <c r="G8" s="143"/>
      <c r="H8" s="143"/>
      <c r="I8" s="143"/>
      <c r="J8" s="143"/>
      <c r="K8" s="144"/>
    </row>
    <row r="9" spans="2:11" s="3" customFormat="1" ht="22.5" customHeight="1" x14ac:dyDescent="0.15">
      <c r="B9" s="188" t="s">
        <v>11</v>
      </c>
      <c r="C9" s="189"/>
      <c r="D9" s="76" t="s">
        <v>12</v>
      </c>
      <c r="E9" s="76" t="s">
        <v>13</v>
      </c>
      <c r="F9" s="59" t="s">
        <v>55</v>
      </c>
      <c r="G9" s="12" t="s">
        <v>14</v>
      </c>
      <c r="H9" s="12" t="s">
        <v>15</v>
      </c>
      <c r="I9" s="12" t="s">
        <v>16</v>
      </c>
      <c r="J9" s="12" t="s">
        <v>17</v>
      </c>
      <c r="K9" s="13" t="s">
        <v>18</v>
      </c>
    </row>
    <row r="10" spans="2:11" s="16" customFormat="1" ht="22.5" customHeight="1" x14ac:dyDescent="0.15">
      <c r="B10" s="186" t="s">
        <v>67</v>
      </c>
      <c r="C10" s="190" t="s">
        <v>64</v>
      </c>
      <c r="D10" s="37" t="s">
        <v>153</v>
      </c>
      <c r="E10" s="21" t="s">
        <v>174</v>
      </c>
      <c r="F10" s="75" t="s">
        <v>187</v>
      </c>
      <c r="G10" s="36">
        <v>120000</v>
      </c>
      <c r="H10" s="37" t="s">
        <v>54</v>
      </c>
      <c r="I10" s="38">
        <v>12</v>
      </c>
      <c r="J10" s="53">
        <f>I10*G10</f>
        <v>1440000</v>
      </c>
      <c r="K10" s="156">
        <f>SUM(J10:J13)</f>
        <v>5856000</v>
      </c>
    </row>
    <row r="11" spans="2:11" s="16" customFormat="1" ht="22.5" customHeight="1" x14ac:dyDescent="0.15">
      <c r="B11" s="186"/>
      <c r="C11" s="191"/>
      <c r="D11" s="37" t="s">
        <v>53</v>
      </c>
      <c r="E11" s="77" t="s">
        <v>186</v>
      </c>
      <c r="F11" s="75" t="s">
        <v>176</v>
      </c>
      <c r="G11" s="36">
        <v>48000</v>
      </c>
      <c r="H11" s="37" t="s">
        <v>54</v>
      </c>
      <c r="I11" s="38">
        <v>12</v>
      </c>
      <c r="J11" s="104">
        <f t="shared" ref="J11:J13" si="0">I11*G11</f>
        <v>576000</v>
      </c>
      <c r="K11" s="157"/>
    </row>
    <row r="12" spans="2:11" s="16" customFormat="1" ht="22.5" customHeight="1" x14ac:dyDescent="0.15">
      <c r="B12" s="186"/>
      <c r="C12" s="190" t="s">
        <v>59</v>
      </c>
      <c r="D12" s="37" t="s">
        <v>154</v>
      </c>
      <c r="E12" s="77" t="s">
        <v>162</v>
      </c>
      <c r="F12" s="75" t="s">
        <v>188</v>
      </c>
      <c r="G12" s="36">
        <v>240000</v>
      </c>
      <c r="H12" s="37" t="s">
        <v>54</v>
      </c>
      <c r="I12" s="38">
        <v>6</v>
      </c>
      <c r="J12" s="104">
        <f t="shared" si="0"/>
        <v>1440000</v>
      </c>
      <c r="K12" s="157"/>
    </row>
    <row r="13" spans="2:11" s="16" customFormat="1" ht="32.450000000000003" customHeight="1" x14ac:dyDescent="0.15">
      <c r="B13" s="186"/>
      <c r="C13" s="191"/>
      <c r="D13" s="37" t="s">
        <v>155</v>
      </c>
      <c r="E13" s="37" t="s">
        <v>163</v>
      </c>
      <c r="F13" s="75" t="s">
        <v>189</v>
      </c>
      <c r="G13" s="36">
        <v>800000</v>
      </c>
      <c r="H13" s="37" t="s">
        <v>68</v>
      </c>
      <c r="I13" s="38">
        <v>3</v>
      </c>
      <c r="J13" s="104">
        <f t="shared" si="0"/>
        <v>2400000</v>
      </c>
      <c r="K13" s="157"/>
    </row>
    <row r="14" spans="2:11" ht="22.5" customHeight="1" x14ac:dyDescent="0.15">
      <c r="B14" s="192" t="s">
        <v>19</v>
      </c>
      <c r="C14" s="193"/>
      <c r="D14" s="193"/>
      <c r="E14" s="193"/>
      <c r="F14" s="166"/>
      <c r="G14" s="166"/>
      <c r="H14" s="166"/>
      <c r="I14" s="166"/>
      <c r="J14" s="166"/>
      <c r="K14" s="167"/>
    </row>
    <row r="15" spans="2:11" s="3" customFormat="1" ht="22.5" customHeight="1" x14ac:dyDescent="0.15">
      <c r="B15" s="145" t="s">
        <v>11</v>
      </c>
      <c r="C15" s="146"/>
      <c r="D15" s="52" t="s">
        <v>12</v>
      </c>
      <c r="E15" s="52" t="s">
        <v>13</v>
      </c>
      <c r="F15" s="57" t="s">
        <v>45</v>
      </c>
      <c r="G15" s="12" t="s">
        <v>14</v>
      </c>
      <c r="H15" s="12" t="s">
        <v>15</v>
      </c>
      <c r="I15" s="12" t="s">
        <v>16</v>
      </c>
      <c r="J15" s="12" t="s">
        <v>17</v>
      </c>
      <c r="K15" s="13" t="s">
        <v>18</v>
      </c>
    </row>
    <row r="16" spans="2:11" ht="20.45" customHeight="1" x14ac:dyDescent="0.15">
      <c r="B16" s="169" t="s">
        <v>111</v>
      </c>
      <c r="C16" s="170"/>
      <c r="D16" s="137" t="s">
        <v>148</v>
      </c>
      <c r="E16" s="89" t="s">
        <v>112</v>
      </c>
      <c r="F16" s="89" t="s">
        <v>113</v>
      </c>
      <c r="G16" s="153">
        <v>1500000</v>
      </c>
      <c r="H16" s="150" t="s">
        <v>114</v>
      </c>
      <c r="I16" s="150">
        <v>4</v>
      </c>
      <c r="J16" s="153">
        <f>G16*I16</f>
        <v>6000000</v>
      </c>
      <c r="K16" s="140">
        <f>SUM(J16)</f>
        <v>6000000</v>
      </c>
    </row>
    <row r="17" spans="2:14" ht="20.45" customHeight="1" x14ac:dyDescent="0.15">
      <c r="B17" s="195"/>
      <c r="C17" s="196"/>
      <c r="D17" s="139"/>
      <c r="E17" s="88" t="s">
        <v>115</v>
      </c>
      <c r="F17" s="89" t="s">
        <v>113</v>
      </c>
      <c r="G17" s="194"/>
      <c r="H17" s="197"/>
      <c r="I17" s="197"/>
      <c r="J17" s="194"/>
      <c r="K17" s="141"/>
    </row>
    <row r="18" spans="2:14" ht="22.5" customHeight="1" x14ac:dyDescent="0.15">
      <c r="B18" s="142" t="s">
        <v>22</v>
      </c>
      <c r="C18" s="143"/>
      <c r="D18" s="143"/>
      <c r="E18" s="143"/>
      <c r="F18" s="143"/>
      <c r="G18" s="143"/>
      <c r="H18" s="143"/>
      <c r="I18" s="143"/>
      <c r="J18" s="143"/>
      <c r="K18" s="144"/>
    </row>
    <row r="19" spans="2:14" s="3" customFormat="1" ht="22.5" customHeight="1" x14ac:dyDescent="0.15">
      <c r="B19" s="145" t="s">
        <v>11</v>
      </c>
      <c r="C19" s="146"/>
      <c r="D19" s="105" t="s">
        <v>12</v>
      </c>
      <c r="E19" s="105" t="s">
        <v>13</v>
      </c>
      <c r="F19" s="105" t="s">
        <v>45</v>
      </c>
      <c r="G19" s="12" t="s">
        <v>14</v>
      </c>
      <c r="H19" s="12" t="s">
        <v>15</v>
      </c>
      <c r="I19" s="12" t="s">
        <v>16</v>
      </c>
      <c r="J19" s="12" t="s">
        <v>17</v>
      </c>
      <c r="K19" s="13" t="s">
        <v>18</v>
      </c>
    </row>
    <row r="20" spans="2:14" ht="22.5" customHeight="1" x14ac:dyDescent="0.15">
      <c r="B20" s="198" t="s">
        <v>40</v>
      </c>
      <c r="C20" s="199"/>
      <c r="D20" s="27" t="s">
        <v>151</v>
      </c>
      <c r="E20" s="25" t="s">
        <v>193</v>
      </c>
      <c r="F20" s="25" t="s">
        <v>194</v>
      </c>
      <c r="G20" s="26">
        <v>315000</v>
      </c>
      <c r="H20" s="27" t="s">
        <v>205</v>
      </c>
      <c r="I20" s="28">
        <v>4</v>
      </c>
      <c r="J20" s="26">
        <f t="shared" ref="J20" si="1">G20*I20</f>
        <v>1260000</v>
      </c>
      <c r="K20" s="108">
        <f>SUM(J20:J20)</f>
        <v>1260000</v>
      </c>
      <c r="N20" s="7"/>
    </row>
    <row r="21" spans="2:14" ht="22.5" customHeight="1" x14ac:dyDescent="0.15">
      <c r="B21" s="54"/>
      <c r="C21" s="54"/>
      <c r="D21" s="30"/>
      <c r="E21" s="31"/>
      <c r="F21" s="31"/>
      <c r="G21" s="32"/>
      <c r="H21" s="32"/>
      <c r="I21" s="33"/>
      <c r="J21" s="49" t="s">
        <v>32</v>
      </c>
      <c r="K21" s="35">
        <f>SUM(K16,K10,K20)</f>
        <v>13116000</v>
      </c>
    </row>
    <row r="22" spans="2:14" ht="22.5" customHeight="1" x14ac:dyDescent="0.15">
      <c r="B22" s="54"/>
      <c r="C22" s="54"/>
      <c r="D22" s="30"/>
      <c r="E22" s="31"/>
      <c r="F22" s="31"/>
      <c r="G22" s="32"/>
      <c r="H22" s="32"/>
      <c r="I22" s="33"/>
      <c r="J22" s="49" t="s">
        <v>35</v>
      </c>
      <c r="K22" s="35">
        <f>资源汇总表!J14</f>
        <v>6000000</v>
      </c>
    </row>
    <row r="23" spans="2:14" s="4" customFormat="1" ht="16.5" x14ac:dyDescent="0.35">
      <c r="B23" s="124" t="s">
        <v>5</v>
      </c>
      <c r="C23" s="124"/>
      <c r="D23" s="124"/>
      <c r="E23" s="124"/>
      <c r="F23" s="124"/>
      <c r="G23" s="124"/>
      <c r="H23" s="124"/>
      <c r="I23" s="124"/>
      <c r="J23" s="34" t="s">
        <v>137</v>
      </c>
      <c r="K23" s="100">
        <f>K22/K21</f>
        <v>0.45745654162854527</v>
      </c>
    </row>
    <row r="24" spans="2:14" s="4" customFormat="1" ht="15.6" customHeight="1" x14ac:dyDescent="0.35">
      <c r="B24" s="118" t="s">
        <v>6</v>
      </c>
      <c r="C24" s="118"/>
      <c r="D24" s="118"/>
      <c r="E24" s="118"/>
      <c r="F24" s="118"/>
      <c r="G24" s="118"/>
      <c r="H24" s="118"/>
      <c r="I24" s="118"/>
      <c r="J24" s="93" t="s">
        <v>127</v>
      </c>
      <c r="K24" s="97" t="s">
        <v>128</v>
      </c>
    </row>
    <row r="25" spans="2:14" s="4" customFormat="1" ht="16.149999999999999" customHeight="1" x14ac:dyDescent="0.35">
      <c r="B25" s="129" t="s">
        <v>36</v>
      </c>
      <c r="C25" s="129"/>
      <c r="D25" s="129"/>
      <c r="E25" s="129"/>
      <c r="F25" s="129"/>
      <c r="G25" s="129"/>
      <c r="H25" s="129"/>
      <c r="I25" s="129"/>
      <c r="J25" s="94" t="s">
        <v>129</v>
      </c>
      <c r="K25" s="98" t="s">
        <v>133</v>
      </c>
    </row>
    <row r="26" spans="2:14" s="4" customFormat="1" ht="16.149999999999999" customHeight="1" x14ac:dyDescent="0.35">
      <c r="B26" s="129" t="s">
        <v>121</v>
      </c>
      <c r="C26" s="129"/>
      <c r="D26" s="129"/>
      <c r="E26" s="129"/>
      <c r="F26" s="129"/>
      <c r="G26" s="129"/>
      <c r="H26" s="129"/>
      <c r="I26" s="129"/>
      <c r="J26" s="94" t="s">
        <v>130</v>
      </c>
      <c r="K26" s="98" t="s">
        <v>134</v>
      </c>
    </row>
    <row r="27" spans="2:14" s="4" customFormat="1" ht="16.149999999999999" customHeight="1" x14ac:dyDescent="0.35">
      <c r="B27" s="129" t="s">
        <v>75</v>
      </c>
      <c r="C27" s="129"/>
      <c r="D27" s="129"/>
      <c r="E27" s="129"/>
      <c r="F27" s="129"/>
      <c r="G27" s="129"/>
      <c r="H27" s="129"/>
      <c r="I27" s="129"/>
      <c r="J27" s="94" t="s">
        <v>131</v>
      </c>
      <c r="K27" s="98" t="s">
        <v>204</v>
      </c>
    </row>
    <row r="28" spans="2:14" s="4" customFormat="1" ht="16.149999999999999" customHeight="1" x14ac:dyDescent="0.35">
      <c r="B28" s="129" t="s">
        <v>76</v>
      </c>
      <c r="C28" s="129"/>
      <c r="D28" s="129"/>
      <c r="E28" s="129"/>
      <c r="F28" s="129"/>
      <c r="G28" s="129"/>
      <c r="H28" s="129"/>
      <c r="I28" s="129"/>
      <c r="J28" s="95" t="s">
        <v>132</v>
      </c>
      <c r="K28" s="99" t="s">
        <v>203</v>
      </c>
    </row>
    <row r="29" spans="2:14" s="4" customFormat="1" ht="14.25" customHeight="1" x14ac:dyDescent="0.3">
      <c r="B29" s="118" t="s">
        <v>122</v>
      </c>
      <c r="C29" s="118"/>
      <c r="D29" s="118"/>
      <c r="E29" s="118"/>
      <c r="F29" s="118"/>
      <c r="G29" s="118"/>
      <c r="H29" s="118"/>
      <c r="I29" s="90"/>
      <c r="J29" s="91"/>
      <c r="K29" s="92"/>
    </row>
    <row r="30" spans="2:14" s="4" customFormat="1" ht="16.149999999999999" customHeight="1" x14ac:dyDescent="0.3">
      <c r="B30" s="129" t="s">
        <v>125</v>
      </c>
      <c r="C30" s="129"/>
      <c r="D30" s="129"/>
      <c r="E30" s="129"/>
      <c r="F30" s="129"/>
      <c r="G30" s="129"/>
      <c r="H30" s="129"/>
      <c r="I30" s="129"/>
      <c r="J30" s="129"/>
      <c r="K30" s="129"/>
    </row>
    <row r="31" spans="2:14" s="4" customFormat="1" ht="15.6" customHeight="1" x14ac:dyDescent="0.3">
      <c r="B31" s="118" t="s">
        <v>9</v>
      </c>
      <c r="C31" s="118"/>
      <c r="D31" s="118"/>
      <c r="E31" s="118"/>
      <c r="F31" s="118"/>
      <c r="G31" s="118"/>
      <c r="H31" s="118"/>
      <c r="I31" s="118"/>
      <c r="J31" s="118"/>
      <c r="K31" s="118"/>
    </row>
    <row r="32" spans="2:14" s="4" customFormat="1" ht="16.149999999999999" customHeight="1" x14ac:dyDescent="0.3">
      <c r="B32" s="129" t="s">
        <v>126</v>
      </c>
      <c r="C32" s="129"/>
      <c r="D32" s="129"/>
      <c r="E32" s="129"/>
      <c r="F32" s="129"/>
      <c r="G32" s="129"/>
      <c r="H32" s="129"/>
      <c r="I32" s="129"/>
      <c r="J32" s="129"/>
      <c r="K32" s="129"/>
    </row>
    <row r="33" spans="2:11" s="4" customFormat="1" ht="16.149999999999999" customHeight="1" x14ac:dyDescent="0.3">
      <c r="B33" s="118" t="s">
        <v>123</v>
      </c>
      <c r="C33" s="118"/>
      <c r="D33" s="118"/>
      <c r="E33" s="118"/>
      <c r="F33" s="118"/>
      <c r="G33" s="118"/>
      <c r="H33" s="118"/>
      <c r="I33" s="118"/>
      <c r="J33" s="118"/>
      <c r="K33" s="118"/>
    </row>
    <row r="34" spans="2:11" s="4" customFormat="1" ht="15.6" customHeight="1" x14ac:dyDescent="0.3">
      <c r="B34" s="118" t="s">
        <v>124</v>
      </c>
      <c r="C34" s="118"/>
      <c r="D34" s="118"/>
      <c r="E34" s="118"/>
      <c r="F34" s="118"/>
      <c r="G34" s="118"/>
      <c r="H34" s="118"/>
      <c r="I34" s="118"/>
      <c r="J34" s="118"/>
      <c r="K34" s="118"/>
    </row>
    <row r="35" spans="2:11" s="4" customFormat="1" ht="16.899999999999999" customHeight="1" thickBot="1" x14ac:dyDescent="0.35">
      <c r="B35" s="123" t="s">
        <v>79</v>
      </c>
      <c r="C35" s="123"/>
      <c r="D35" s="123"/>
      <c r="E35" s="123"/>
      <c r="F35" s="123"/>
      <c r="G35" s="123"/>
      <c r="H35" s="123"/>
      <c r="I35" s="123"/>
      <c r="J35" s="123"/>
      <c r="K35" s="123"/>
    </row>
    <row r="36" spans="2:11" ht="15" thickTop="1" x14ac:dyDescent="0.15"/>
  </sheetData>
  <mergeCells count="38">
    <mergeCell ref="I33:K33"/>
    <mergeCell ref="B34:H34"/>
    <mergeCell ref="I34:K34"/>
    <mergeCell ref="B19:C19"/>
    <mergeCell ref="B20:C20"/>
    <mergeCell ref="B23:I23"/>
    <mergeCell ref="B24:I24"/>
    <mergeCell ref="B25:I25"/>
    <mergeCell ref="B26:I26"/>
    <mergeCell ref="B29:H29"/>
    <mergeCell ref="B27:I27"/>
    <mergeCell ref="B28:I28"/>
    <mergeCell ref="B30:I30"/>
    <mergeCell ref="J30:K30"/>
    <mergeCell ref="B31:H31"/>
    <mergeCell ref="B35:I35"/>
    <mergeCell ref="J35:K35"/>
    <mergeCell ref="B33:H33"/>
    <mergeCell ref="B14:K14"/>
    <mergeCell ref="B15:C15"/>
    <mergeCell ref="K16:K17"/>
    <mergeCell ref="J16:J17"/>
    <mergeCell ref="B16:C17"/>
    <mergeCell ref="D16:D17"/>
    <mergeCell ref="G16:G17"/>
    <mergeCell ref="H16:H17"/>
    <mergeCell ref="I16:I17"/>
    <mergeCell ref="B18:K18"/>
    <mergeCell ref="I31:K31"/>
    <mergeCell ref="B32:I32"/>
    <mergeCell ref="J32:K32"/>
    <mergeCell ref="B2:K2"/>
    <mergeCell ref="B8:K8"/>
    <mergeCell ref="B9:C9"/>
    <mergeCell ref="K10:K13"/>
    <mergeCell ref="B10:B13"/>
    <mergeCell ref="C10:C11"/>
    <mergeCell ref="C12:C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资源汇总表</vt:lpstr>
      <vt:lpstr>独家冠名</vt:lpstr>
      <vt:lpstr>联合赞助</vt:lpstr>
      <vt:lpstr>首席特约</vt:lpstr>
      <vt:lpstr>行业赞助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2016-11-30T08:15:08Z</dcterms:modified>
</cp:coreProperties>
</file>