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2-资源包\学霸大爆炸\"/>
    </mc:Choice>
  </mc:AlternateContent>
  <bookViews>
    <workbookView xWindow="480" yWindow="330" windowWidth="19095" windowHeight="7275"/>
  </bookViews>
  <sheets>
    <sheet name="独家冠名" sheetId="1" r:id="rId1"/>
    <sheet name="合作伙伴" sheetId="2" r:id="rId2"/>
    <sheet name="行业指定" sheetId="3" r:id="rId3"/>
  </sheets>
  <calcPr calcId="162913"/>
</workbook>
</file>

<file path=xl/calcChain.xml><?xml version="1.0" encoding="utf-8"?>
<calcChain xmlns="http://schemas.openxmlformats.org/spreadsheetml/2006/main">
  <c r="I16" i="3" l="1"/>
  <c r="I18" i="2"/>
  <c r="I15" i="3" l="1"/>
  <c r="H14" i="3"/>
  <c r="I14" i="3" s="1"/>
  <c r="I13" i="3"/>
  <c r="I10" i="3"/>
  <c r="I9" i="3"/>
  <c r="I8" i="3"/>
  <c r="I7" i="3"/>
  <c r="I6" i="3"/>
  <c r="I17" i="2"/>
  <c r="H16" i="2"/>
  <c r="I16" i="2" s="1"/>
  <c r="I15" i="2"/>
  <c r="I12" i="2"/>
  <c r="I11" i="2"/>
  <c r="I10" i="2"/>
  <c r="I9" i="2"/>
  <c r="I8" i="2"/>
  <c r="I7" i="2"/>
  <c r="I6" i="2"/>
  <c r="I27" i="1"/>
  <c r="I26" i="1"/>
  <c r="I25" i="1"/>
  <c r="I24" i="1"/>
  <c r="I23" i="1"/>
  <c r="I22" i="1"/>
  <c r="H21" i="1"/>
  <c r="I21" i="1" s="1"/>
  <c r="I18" i="1"/>
  <c r="I17" i="1"/>
  <c r="I16" i="1"/>
  <c r="I15" i="1"/>
  <c r="I14" i="1"/>
  <c r="I13" i="1"/>
  <c r="I12" i="1"/>
  <c r="I11" i="1"/>
  <c r="I10" i="1"/>
  <c r="I28" i="1" s="1"/>
</calcChain>
</file>

<file path=xl/sharedStrings.xml><?xml version="1.0" encoding="utf-8"?>
<sst xmlns="http://schemas.openxmlformats.org/spreadsheetml/2006/main" count="210" uniqueCount="99">
  <si>
    <t>【合作名额】1席</t>
  </si>
  <si>
    <t>【合作框架】</t>
  </si>
  <si>
    <t>回报权益</t>
  </si>
  <si>
    <t>回报类型/位置</t>
  </si>
  <si>
    <t>回报形式（明细）</t>
  </si>
  <si>
    <t>单位</t>
  </si>
  <si>
    <t>数量</t>
  </si>
  <si>
    <t>刊例单价</t>
  </si>
  <si>
    <t>刊例总价</t>
  </si>
  <si>
    <t>A、剧外权益</t>
  </si>
  <si>
    <t>元素授权</t>
  </si>
  <si>
    <t>3个月</t>
  </si>
  <si>
    <t>-</t>
  </si>
  <si>
    <t>_</t>
  </si>
  <si>
    <t>剧照授权（线上）：授权2张相关品牌露出剧照，可用于客户宣传使用，如：用于公关、宣传相关使用。数量：2张</t>
  </si>
  <si>
    <t>B、栏目内植入权益</t>
  </si>
  <si>
    <t>深度植入</t>
  </si>
  <si>
    <t>含且不限于品牌理念，产品信息形式含且不限于深度植入、主题植入、环节植入、话题植入、花式植入</t>
  </si>
  <si>
    <t>期*次</t>
  </si>
  <si>
    <t>1次/期，共2期</t>
    <phoneticPr fontId="1" type="noConversion"/>
  </si>
  <si>
    <t>口播提示条</t>
  </si>
  <si>
    <t>口播+品牌信息提示条：“本节目由***品牌独家冠名播出”（具体内容待商讨）</t>
    <phoneticPr fontId="1" type="noConversion"/>
  </si>
  <si>
    <t>5秒/次，2次/期，共12期</t>
    <phoneticPr fontId="1" type="noConversion"/>
  </si>
  <si>
    <t>产品露出</t>
  </si>
  <si>
    <t>包含但不仅限于产品露出/产品使用/产品日常摆放等</t>
  </si>
  <si>
    <t>10秒/次，1次/期，共12期</t>
    <phoneticPr fontId="1" type="noConversion"/>
  </si>
  <si>
    <t>C、栏目内包装版块</t>
  </si>
  <si>
    <t>片头</t>
  </si>
  <si>
    <t>片头内容+2秒联合LOGO体现</t>
  </si>
  <si>
    <t>2秒/次，1次/期，共12期</t>
    <phoneticPr fontId="1" type="noConversion"/>
  </si>
  <si>
    <t>os标版</t>
  </si>
  <si>
    <t>5秒/次，1次/期，共12期</t>
    <phoneticPr fontId="1" type="noConversion"/>
  </si>
  <si>
    <t>花字植入</t>
    <phoneticPr fontId="17" type="noConversion"/>
  </si>
  <si>
    <t>具体数字，视节目具体表现形式而定</t>
    <phoneticPr fontId="17" type="noConversion"/>
  </si>
  <si>
    <t>转场特效</t>
  </si>
  <si>
    <t>场景转换，联合LOGO演绎，2次/期</t>
  </si>
  <si>
    <t>2秒/次，2次/期，共12期</t>
    <phoneticPr fontId="1" type="noConversion"/>
  </si>
  <si>
    <t>节目内角标</t>
  </si>
  <si>
    <t>联合LOGO（5秒）+客户产品LOGO（5秒）+品牌LOGO(5秒）循环翻转</t>
  </si>
  <si>
    <t>100%节目时段，共12期</t>
    <phoneticPr fontId="1" type="noConversion"/>
  </si>
  <si>
    <t>片尾鸣谢</t>
  </si>
  <si>
    <t>整季片尾出现品牌名称或LOGO体现</t>
  </si>
  <si>
    <t>头图中加入客户logo（享受冠名位置，头图非独占，标注：独家冠名）</t>
  </si>
  <si>
    <t>月</t>
  </si>
  <si>
    <t>尾屏鸣谢，体现客户LOGO（分享）</t>
  </si>
  <si>
    <t>E、视频硬广配套</t>
  </si>
  <si>
    <t>5S冠名标版_PC端+PAD端+PHONE端_100%流量占比
包含花式口播：芒果TV《放学别走2》由**品牌独家冠名播出；
标版位置：节目播出内容之前，贴片广告倒一位序之后</t>
  </si>
  <si>
    <t>100%流量占比，不承诺保底CPM</t>
  </si>
  <si>
    <t>CPM</t>
  </si>
  <si>
    <t>F、节目宣传资源</t>
  </si>
  <si>
    <t>芒果TV首页-PC端</t>
  </si>
  <si>
    <t>焦点图_1帧，体现客户LOGO+合作身份</t>
  </si>
  <si>
    <t>天</t>
  </si>
  <si>
    <t>芒果TV综艺频道首页-PC端</t>
  </si>
  <si>
    <t>巨幕广告_1/3轮播，体现客户赞助权益</t>
  </si>
  <si>
    <t>芒果TV手机端</t>
  </si>
  <si>
    <t>芒果TVPAD端</t>
  </si>
  <si>
    <t>【说明】</t>
  </si>
  <si>
    <t>1、本方案具体播出情况以芒果TV运营编排为准， “季”非自然季，特指节目播出季，具体节目季的节目期在+-2期内属正常范围。</t>
  </si>
  <si>
    <t>2、5秒口播不超过18个字，具体内容由广告主与芒果TV协商而定。</t>
  </si>
  <si>
    <t>4、15秒前贴选择权，冠名客户尊享正一位，其他客户按下单顺序为准。</t>
  </si>
  <si>
    <t>5、PC+PAD+PHONE端，各端不承诺比例。PAD+PHONE端，包含芒果TV  H5（即移动设备上的网页适配版本），Pad （包括iPad、Android Pad）， Phone （iPhone、Android Phone）。</t>
  </si>
  <si>
    <t>6、鉴于客户产品特性不同，内容植入权益不可进行横向比较，客户产品是否适合进行内容植入，最终由芒果TV整合营销中心确定。</t>
  </si>
  <si>
    <t>7、节目授权权益，具体以芒果TV授权书为准。</t>
  </si>
  <si>
    <t>8、此报价方案解释权归快乐阳光互动娱乐传媒有限公司所有。</t>
  </si>
  <si>
    <t>【合作名额】2席</t>
    <phoneticPr fontId="1" type="noConversion"/>
  </si>
  <si>
    <t>1次/期，共1期</t>
    <phoneticPr fontId="1" type="noConversion"/>
  </si>
  <si>
    <t>口播+品牌信息提示条：“本节目由***品牌赞助播出”（具体内容待商讨）</t>
    <phoneticPr fontId="1" type="noConversion"/>
  </si>
  <si>
    <t>全程总计42秒</t>
    <phoneticPr fontId="1" type="noConversion"/>
  </si>
  <si>
    <t>产品空镜或品牌画面或无声TVC+字幕条+OS：本节目由***品牌赞助播出”</t>
    <phoneticPr fontId="1" type="noConversion"/>
  </si>
  <si>
    <t>头图中加入客户logo（享受冠名位置，头图非独占，标注：合作伙伴）</t>
    <phoneticPr fontId="1" type="noConversion"/>
  </si>
  <si>
    <t>D、视频硬广配套</t>
    <phoneticPr fontId="1" type="noConversion"/>
  </si>
  <si>
    <t>15秒前贴片_PC端+PAD端+PHONE端</t>
    <phoneticPr fontId="1" type="noConversion"/>
  </si>
  <si>
    <t>暂停_PC端+PAD端+PHONE端</t>
    <phoneticPr fontId="1" type="noConversion"/>
  </si>
  <si>
    <t>E、节目宣传资源</t>
    <phoneticPr fontId="1" type="noConversion"/>
  </si>
  <si>
    <t>2、15秒前贴选择权，冠名客户尊享正一位，其他客户按下单顺序为准。</t>
    <phoneticPr fontId="1" type="noConversion"/>
  </si>
  <si>
    <t>3、PC+PAD+PHONE端，各端不承诺比例。PAD+PHONE端，包含芒果TV  H5（即移动设备上的网页适配版本），Pad （包括iPad、Android Pad）， Phone （iPhone、Android Phone）。</t>
    <phoneticPr fontId="1" type="noConversion"/>
  </si>
  <si>
    <t>【合作名额】3席</t>
    <phoneticPr fontId="1" type="noConversion"/>
  </si>
  <si>
    <t>全程总计12秒</t>
    <phoneticPr fontId="1" type="noConversion"/>
  </si>
  <si>
    <t>头图中加入客户logo（享受冠名位置，头图非独占，标注：行业指定）</t>
    <phoneticPr fontId="1" type="noConversion"/>
  </si>
  <si>
    <t>巨幕广告_1/3轮播</t>
    <phoneticPr fontId="1" type="noConversion"/>
  </si>
  <si>
    <t>4、鉴于客户产品特性不同，内容植入权益不可进行横向比较，客户产品是否适合进行内容植入，最终由芒果TV整合营销中心确定。</t>
    <phoneticPr fontId="1" type="noConversion"/>
  </si>
  <si>
    <t>5、节目授权权益，具体以芒果TV授权书为准。</t>
    <phoneticPr fontId="1" type="noConversion"/>
  </si>
  <si>
    <t>6、此报价方案解释权归快乐阳光互动娱乐传媒有限公司所有。</t>
    <phoneticPr fontId="1" type="noConversion"/>
  </si>
  <si>
    <t>2018年芒果TV《学霸大爆炸》独家冠名资源明细表</t>
    <phoneticPr fontId="1" type="noConversion"/>
  </si>
  <si>
    <t>授权品牌使用“2018年《学霸大爆炸》独家冠名商”称号，具体使用方式与规范以授权书为准；</t>
    <phoneticPr fontId="1" type="noConversion"/>
  </si>
  <si>
    <t>海报授权（线上）：授权2款《学霸大爆炸》官方海报，可通过创意融合品牌与产品元素，用于品牌进行品牌传播，如：专区、官方微博、终端卖场宣传使用</t>
    <phoneticPr fontId="1" type="noConversion"/>
  </si>
  <si>
    <t>《学霸大爆炸》专辑页-PC端</t>
    <phoneticPr fontId="1" type="noConversion"/>
  </si>
  <si>
    <t xml:space="preserve">《学霸大爆炸》视频播放框内
</t>
    <phoneticPr fontId="1" type="noConversion"/>
  </si>
  <si>
    <t>2018年芒果TV《学霸大爆炸》合作伙伴资源明细表</t>
    <phoneticPr fontId="1" type="noConversion"/>
  </si>
  <si>
    <t>授权品牌使用“2018年《学霸大爆炸》合作伙伴”称号，具体使用方式与规范以授权书为准；</t>
    <phoneticPr fontId="1" type="noConversion"/>
  </si>
  <si>
    <t>2018年芒果TV《学霸大爆炸》行业指定资源明细表</t>
    <phoneticPr fontId="1" type="noConversion"/>
  </si>
  <si>
    <t>授权品牌使用“2018年《学霸大爆炸》行业指定”称号，具体使用方式与规范以授权书为准；</t>
    <phoneticPr fontId="1" type="noConversion"/>
  </si>
  <si>
    <t>《学霸大爆炸》视频播放框内</t>
    <phoneticPr fontId="1" type="noConversion"/>
  </si>
  <si>
    <t>【合作价格】1500万</t>
    <phoneticPr fontId="1" type="noConversion"/>
  </si>
  <si>
    <t>【合作价格】800万</t>
    <phoneticPr fontId="1" type="noConversion"/>
  </si>
  <si>
    <t>【合作价格】500万</t>
    <phoneticPr fontId="1" type="noConversion"/>
  </si>
  <si>
    <t>产品空镜或品牌画面或无声TVC+字幕条+OS：本节目由***品牌独家冠名播出”</t>
    <phoneticPr fontId="1" type="noConversion"/>
  </si>
  <si>
    <r>
      <t>15秒前贴片_尊享正一位_PC端+PAD端</t>
    </r>
    <r>
      <rPr>
        <sz val="10"/>
        <rFont val="微软雅黑"/>
        <family val="2"/>
        <charset val="134"/>
      </rPr>
      <t>+PHONE端_80%流量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</si>
</sst>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#,##0_);[Red]\(#,##0\)"/>
    <numFmt numFmtId="177" formatCode="&quot;¥&quot;#,##0_);[Red]\(&quot;¥&quot;#,##0\)"/>
    <numFmt numFmtId="178" formatCode="_ [$￥-804]* #,##0_ ;_ [$￥-804]* \-#,##0_ ;_ [$￥-804]* &quot;-&quot;_ ;_ @_ "/>
    <numFmt numFmtId="179" formatCode="0.0%"/>
    <numFmt numFmtId="180" formatCode="000000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22"/>
      <color indexed="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indexed="0"/>
      <name val="微软雅黑"/>
      <family val="2"/>
      <charset val="134"/>
    </font>
    <font>
      <b/>
      <sz val="11"/>
      <color indexed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179" fontId="2" fillId="0" borderId="0">
      <alignment vertical="center"/>
    </xf>
    <xf numFmtId="0" fontId="5" fillId="0" borderId="0">
      <alignment vertical="center"/>
    </xf>
    <xf numFmtId="0" fontId="12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/>
    <xf numFmtId="176" fontId="5" fillId="0" borderId="0" applyProtection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00">
    <xf numFmtId="0" fontId="0" fillId="0" borderId="0" xfId="0">
      <alignment vertical="center"/>
    </xf>
    <xf numFmtId="0" fontId="6" fillId="4" borderId="5" xfId="2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center" vertical="center" wrapText="1"/>
    </xf>
    <xf numFmtId="176" fontId="9" fillId="4" borderId="5" xfId="1" applyNumberFormat="1" applyFont="1" applyFill="1" applyBorder="1" applyAlignment="1">
      <alignment horizontal="center" vertical="center" wrapText="1" readingOrder="1"/>
    </xf>
    <xf numFmtId="0" fontId="10" fillId="0" borderId="0" xfId="2" applyFont="1">
      <alignment vertical="center"/>
    </xf>
    <xf numFmtId="0" fontId="14" fillId="3" borderId="9" xfId="3" applyFont="1" applyFill="1" applyBorder="1" applyAlignment="1">
      <alignment horizontal="left" vertical="center" wrapText="1"/>
    </xf>
    <xf numFmtId="176" fontId="13" fillId="3" borderId="9" xfId="3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 readingOrder="1"/>
    </xf>
    <xf numFmtId="177" fontId="14" fillId="3" borderId="9" xfId="4" applyNumberFormat="1" applyFont="1" applyFill="1" applyBorder="1" applyAlignment="1">
      <alignment horizontal="center" vertical="center"/>
    </xf>
    <xf numFmtId="177" fontId="11" fillId="3" borderId="9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4" fillId="3" borderId="9" xfId="2" applyFont="1" applyFill="1" applyBorder="1" applyAlignment="1">
      <alignment horizontal="center" vertical="center" wrapText="1"/>
    </xf>
    <xf numFmtId="0" fontId="14" fillId="3" borderId="9" xfId="2" applyFont="1" applyFill="1" applyBorder="1" applyAlignment="1">
      <alignment horizontal="center" vertical="center"/>
    </xf>
    <xf numFmtId="0" fontId="14" fillId="3" borderId="9" xfId="5" applyNumberFormat="1" applyFont="1" applyFill="1" applyBorder="1" applyAlignment="1">
      <alignment horizontal="left" vertical="center" wrapText="1"/>
    </xf>
    <xf numFmtId="0" fontId="14" fillId="3" borderId="9" xfId="2" applyFont="1" applyFill="1" applyBorder="1" applyAlignment="1">
      <alignment horizontal="center" vertical="center" readingOrder="1"/>
    </xf>
    <xf numFmtId="178" fontId="14" fillId="3" borderId="9" xfId="6" applyNumberFormat="1" applyFont="1" applyFill="1" applyBorder="1" applyAlignment="1">
      <alignment horizontal="center" vertical="center"/>
    </xf>
    <xf numFmtId="0" fontId="10" fillId="0" borderId="0" xfId="2" applyFont="1" applyFill="1">
      <alignment vertical="center"/>
    </xf>
    <xf numFmtId="0" fontId="5" fillId="0" borderId="0" xfId="2">
      <alignment vertical="center"/>
    </xf>
    <xf numFmtId="0" fontId="5" fillId="0" borderId="0" xfId="2" applyFill="1">
      <alignment vertical="center"/>
    </xf>
    <xf numFmtId="0" fontId="5" fillId="0" borderId="0" xfId="2" applyFill="1" applyBorder="1">
      <alignment vertical="center"/>
    </xf>
    <xf numFmtId="0" fontId="11" fillId="0" borderId="9" xfId="2" applyFont="1" applyFill="1" applyBorder="1" applyAlignment="1">
      <alignment horizontal="center" vertical="center" wrapText="1" readingOrder="1"/>
    </xf>
    <xf numFmtId="0" fontId="11" fillId="0" borderId="9" xfId="2" applyFont="1" applyBorder="1" applyAlignment="1">
      <alignment horizontal="left" vertical="center" wrapText="1" readingOrder="1"/>
    </xf>
    <xf numFmtId="0" fontId="11" fillId="0" borderId="5" xfId="2" applyFont="1" applyBorder="1" applyAlignment="1">
      <alignment horizontal="left" vertical="center" wrapText="1" readingOrder="1"/>
    </xf>
    <xf numFmtId="0" fontId="16" fillId="0" borderId="0" xfId="2" applyFont="1" applyFill="1" applyAlignment="1">
      <alignment horizontal="left" vertical="center"/>
    </xf>
    <xf numFmtId="0" fontId="5" fillId="0" borderId="0" xfId="2" applyFont="1" applyFill="1" applyAlignment="1">
      <alignment horizontal="left" vertical="center"/>
    </xf>
    <xf numFmtId="0" fontId="11" fillId="0" borderId="9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horizontal="left" vertical="center" wrapText="1" readingOrder="1"/>
    </xf>
    <xf numFmtId="0" fontId="10" fillId="0" borderId="0" xfId="2" applyFont="1" applyFill="1" applyAlignment="1">
      <alignment horizontal="left" vertical="center"/>
    </xf>
    <xf numFmtId="0" fontId="15" fillId="0" borderId="9" xfId="2" applyFont="1" applyBorder="1" applyAlignment="1">
      <alignment horizontal="left" vertical="center" wrapText="1" readingOrder="1"/>
    </xf>
    <xf numFmtId="0" fontId="14" fillId="3" borderId="9" xfId="5" applyNumberFormat="1" applyFont="1" applyFill="1" applyBorder="1" applyAlignment="1">
      <alignment horizontal="center" vertical="center" wrapText="1" readingOrder="1"/>
    </xf>
    <xf numFmtId="1" fontId="10" fillId="0" borderId="0" xfId="2" applyNumberFormat="1" applyFont="1" applyFill="1" applyBorder="1" applyAlignment="1">
      <alignment vertical="center"/>
    </xf>
    <xf numFmtId="178" fontId="18" fillId="3" borderId="9" xfId="6" applyNumberFormat="1" applyFont="1" applyFill="1" applyBorder="1" applyAlignment="1">
      <alignment horizontal="left" vertical="center" wrapText="1"/>
    </xf>
    <xf numFmtId="0" fontId="14" fillId="0" borderId="9" xfId="3" applyFont="1" applyFill="1" applyBorder="1" applyAlignment="1">
      <alignment horizontal="left" vertical="center" wrapText="1"/>
    </xf>
    <xf numFmtId="3" fontId="14" fillId="3" borderId="9" xfId="8" applyNumberFormat="1" applyFont="1" applyFill="1" applyBorder="1" applyAlignment="1">
      <alignment horizontal="center" vertical="center" wrapText="1"/>
    </xf>
    <xf numFmtId="0" fontId="14" fillId="0" borderId="5" xfId="9" applyFont="1" applyBorder="1" applyAlignment="1">
      <alignment horizontal="center" vertical="center" wrapText="1"/>
    </xf>
    <xf numFmtId="0" fontId="13" fillId="0" borderId="9" xfId="3" applyFont="1" applyFill="1" applyBorder="1" applyAlignment="1">
      <alignment horizontal="left" vertical="center" wrapText="1"/>
    </xf>
    <xf numFmtId="0" fontId="13" fillId="0" borderId="9" xfId="3" applyFont="1" applyFill="1" applyBorder="1" applyAlignment="1">
      <alignment horizontal="center" vertical="center" wrapText="1"/>
    </xf>
    <xf numFmtId="3" fontId="14" fillId="3" borderId="9" xfId="5" applyNumberFormat="1" applyFont="1" applyFill="1" applyBorder="1" applyAlignment="1">
      <alignment horizontal="center" vertical="center" wrapText="1" readingOrder="1"/>
    </xf>
    <xf numFmtId="178" fontId="18" fillId="0" borderId="9" xfId="6" applyNumberFormat="1" applyFont="1" applyFill="1" applyBorder="1" applyAlignment="1">
      <alignment horizontal="left" vertical="center" wrapText="1"/>
    </xf>
    <xf numFmtId="0" fontId="13" fillId="0" borderId="9" xfId="2" applyFont="1" applyBorder="1" applyAlignment="1">
      <alignment horizontal="center" vertical="center"/>
    </xf>
    <xf numFmtId="177" fontId="14" fillId="0" borderId="9" xfId="4" applyNumberFormat="1" applyFont="1" applyBorder="1" applyAlignment="1">
      <alignment horizontal="center" vertical="center"/>
    </xf>
    <xf numFmtId="0" fontId="19" fillId="0" borderId="13" xfId="2" applyFont="1" applyFill="1" applyBorder="1" applyAlignment="1">
      <alignment horizontal="left" wrapText="1"/>
    </xf>
    <xf numFmtId="177" fontId="19" fillId="0" borderId="13" xfId="2" applyNumberFormat="1" applyFont="1" applyFill="1" applyBorder="1" applyAlignment="1">
      <alignment horizontal="left" wrapText="1"/>
    </xf>
    <xf numFmtId="10" fontId="0" fillId="0" borderId="0" xfId="7" applyNumberFormat="1" applyFont="1">
      <alignment vertical="center"/>
    </xf>
    <xf numFmtId="0" fontId="5" fillId="0" borderId="0" xfId="2" applyFill="1" applyBorder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176" fontId="20" fillId="0" borderId="0" xfId="6" applyNumberFormat="1" applyFont="1" applyFill="1" applyBorder="1" applyAlignment="1">
      <alignment horizontal="center" vertical="center" wrapText="1"/>
    </xf>
    <xf numFmtId="176" fontId="20" fillId="0" borderId="0" xfId="6" applyNumberFormat="1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center" vertical="center" wrapText="1"/>
    </xf>
    <xf numFmtId="0" fontId="14" fillId="0" borderId="0" xfId="5" applyNumberFormat="1" applyFont="1" applyFill="1" applyBorder="1" applyAlignment="1">
      <alignment horizontal="center" vertical="center" wrapText="1" readingOrder="1"/>
    </xf>
    <xf numFmtId="178" fontId="14" fillId="0" borderId="0" xfId="6" applyNumberFormat="1" applyFont="1" applyFill="1" applyBorder="1" applyAlignment="1">
      <alignment horizontal="center" vertical="center"/>
    </xf>
    <xf numFmtId="0" fontId="11" fillId="3" borderId="9" xfId="2" applyFont="1" applyFill="1" applyBorder="1" applyAlignment="1">
      <alignment horizontal="left" vertical="center" wrapText="1"/>
    </xf>
    <xf numFmtId="0" fontId="14" fillId="3" borderId="13" xfId="2" applyFont="1" applyFill="1" applyBorder="1" applyAlignment="1">
      <alignment vertical="center" wrapText="1"/>
    </xf>
    <xf numFmtId="0" fontId="14" fillId="3" borderId="5" xfId="2" applyFont="1" applyFill="1" applyBorder="1" applyAlignment="1">
      <alignment vertical="center" wrapText="1"/>
    </xf>
    <xf numFmtId="0" fontId="18" fillId="0" borderId="13" xfId="2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0" xfId="1" applyNumberFormat="1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14" fillId="3" borderId="9" xfId="2" applyFont="1" applyFill="1" applyBorder="1" applyAlignment="1">
      <alignment horizontal="left" vertical="center" wrapText="1"/>
    </xf>
    <xf numFmtId="0" fontId="14" fillId="3" borderId="13" xfId="2" applyFont="1" applyFill="1" applyBorder="1" applyAlignment="1">
      <alignment horizontal="left" vertical="center" wrapText="1"/>
    </xf>
    <xf numFmtId="0" fontId="14" fillId="3" borderId="8" xfId="2" applyFont="1" applyFill="1" applyBorder="1" applyAlignment="1">
      <alignment horizontal="left" vertical="center" wrapText="1"/>
    </xf>
    <xf numFmtId="0" fontId="14" fillId="3" borderId="13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180" fontId="18" fillId="3" borderId="9" xfId="6" applyNumberFormat="1" applyFont="1" applyFill="1" applyBorder="1" applyAlignment="1">
      <alignment horizontal="center" vertical="center" wrapText="1"/>
    </xf>
    <xf numFmtId="176" fontId="18" fillId="3" borderId="9" xfId="6" applyNumberFormat="1" applyFont="1" applyFill="1" applyBorder="1" applyAlignment="1">
      <alignment horizontal="center" vertical="center" wrapText="1"/>
    </xf>
    <xf numFmtId="0" fontId="13" fillId="3" borderId="9" xfId="2" applyFont="1" applyFill="1" applyBorder="1" applyAlignment="1">
      <alignment horizontal="center" vertical="center"/>
    </xf>
    <xf numFmtId="177" fontId="14" fillId="3" borderId="9" xfId="4" applyNumberFormat="1" applyFont="1" applyFill="1" applyBorder="1" applyAlignment="1">
      <alignment horizontal="center" vertical="center"/>
    </xf>
    <xf numFmtId="0" fontId="11" fillId="3" borderId="9" xfId="2" applyFont="1" applyFill="1" applyBorder="1" applyAlignment="1">
      <alignment horizontal="left" vertical="center" wrapText="1"/>
    </xf>
    <xf numFmtId="0" fontId="13" fillId="3" borderId="10" xfId="3" applyFont="1" applyFill="1" applyBorder="1" applyAlignment="1">
      <alignment horizontal="center" vertical="center" wrapText="1"/>
    </xf>
    <xf numFmtId="0" fontId="13" fillId="3" borderId="11" xfId="3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2" xfId="3" applyFont="1" applyFill="1" applyBorder="1" applyAlignment="1">
      <alignment horizontal="center" vertical="center" wrapText="1"/>
    </xf>
    <xf numFmtId="0" fontId="13" fillId="3" borderId="6" xfId="3" applyFont="1" applyFill="1" applyBorder="1" applyAlignment="1">
      <alignment horizontal="center" vertical="center" wrapText="1"/>
    </xf>
    <xf numFmtId="0" fontId="13" fillId="3" borderId="7" xfId="3" applyFont="1" applyFill="1" applyBorder="1" applyAlignment="1">
      <alignment horizontal="center" vertical="center" wrapText="1"/>
    </xf>
    <xf numFmtId="0" fontId="14" fillId="3" borderId="9" xfId="2" applyFont="1" applyFill="1" applyBorder="1" applyAlignment="1">
      <alignment horizontal="left" wrapText="1"/>
    </xf>
    <xf numFmtId="176" fontId="18" fillId="0" borderId="9" xfId="1" applyNumberFormat="1" applyFont="1" applyBorder="1" applyAlignment="1">
      <alignment horizontal="left" vertical="center" wrapText="1"/>
    </xf>
    <xf numFmtId="0" fontId="14" fillId="0" borderId="10" xfId="3" applyFont="1" applyFill="1" applyBorder="1" applyAlignment="1">
      <alignment horizontal="center" vertical="center" wrapText="1"/>
    </xf>
    <xf numFmtId="0" fontId="14" fillId="0" borderId="11" xfId="3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7" xfId="3" applyFont="1" applyFill="1" applyBorder="1" applyAlignment="1">
      <alignment horizontal="center" vertical="center"/>
    </xf>
    <xf numFmtId="0" fontId="18" fillId="0" borderId="9" xfId="2" applyFont="1" applyFill="1" applyBorder="1" applyAlignment="1">
      <alignment horizontal="left" vertical="center" wrapText="1"/>
    </xf>
    <xf numFmtId="180" fontId="18" fillId="0" borderId="10" xfId="6" applyNumberFormat="1" applyFont="1" applyFill="1" applyBorder="1" applyAlignment="1">
      <alignment horizontal="center" vertical="center" wrapText="1"/>
    </xf>
    <xf numFmtId="180" fontId="18" fillId="0" borderId="11" xfId="6" applyNumberFormat="1" applyFont="1" applyFill="1" applyBorder="1" applyAlignment="1">
      <alignment horizontal="center" vertical="center" wrapText="1"/>
    </xf>
    <xf numFmtId="180" fontId="18" fillId="0" borderId="6" xfId="6" applyNumberFormat="1" applyFont="1" applyFill="1" applyBorder="1" applyAlignment="1">
      <alignment horizontal="center" vertical="center" wrapText="1"/>
    </xf>
    <xf numFmtId="180" fontId="18" fillId="0" borderId="7" xfId="6" applyNumberFormat="1" applyFont="1" applyFill="1" applyBorder="1" applyAlignment="1">
      <alignment horizontal="center" vertical="center" wrapText="1"/>
    </xf>
    <xf numFmtId="180" fontId="18" fillId="0" borderId="2" xfId="6" applyNumberFormat="1" applyFont="1" applyFill="1" applyBorder="1" applyAlignment="1">
      <alignment horizontal="center" vertical="center" wrapText="1"/>
    </xf>
    <xf numFmtId="180" fontId="18" fillId="0" borderId="4" xfId="6" applyNumberFormat="1" applyFont="1" applyFill="1" applyBorder="1" applyAlignment="1">
      <alignment horizontal="center" vertical="center" wrapText="1"/>
    </xf>
    <xf numFmtId="0" fontId="14" fillId="3" borderId="2" xfId="2" applyFont="1" applyFill="1" applyBorder="1" applyAlignment="1">
      <alignment horizontal="left" vertical="center" wrapText="1"/>
    </xf>
    <xf numFmtId="0" fontId="14" fillId="3" borderId="3" xfId="2" applyFont="1" applyFill="1" applyBorder="1" applyAlignment="1">
      <alignment horizontal="left" vertical="center" wrapText="1"/>
    </xf>
    <xf numFmtId="180" fontId="18" fillId="0" borderId="9" xfId="6" applyNumberFormat="1" applyFont="1" applyFill="1" applyBorder="1" applyAlignment="1">
      <alignment horizontal="center" vertical="center" wrapText="1"/>
    </xf>
    <xf numFmtId="176" fontId="18" fillId="0" borderId="13" xfId="1" applyNumberFormat="1" applyFont="1" applyBorder="1" applyAlignment="1">
      <alignment horizontal="center" vertical="center" wrapText="1"/>
    </xf>
    <xf numFmtId="176" fontId="18" fillId="0" borderId="5" xfId="1" applyNumberFormat="1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 vertical="center" wrapText="1"/>
    </xf>
    <xf numFmtId="0" fontId="14" fillId="0" borderId="9" xfId="3" applyFont="1" applyFill="1" applyBorder="1" applyAlignment="1">
      <alignment horizontal="center" vertical="center" wrapText="1"/>
    </xf>
    <xf numFmtId="0" fontId="14" fillId="0" borderId="9" xfId="3" applyFont="1" applyFill="1" applyBorder="1" applyAlignment="1">
      <alignment horizontal="center" vertical="center"/>
    </xf>
    <xf numFmtId="176" fontId="4" fillId="3" borderId="9" xfId="1" applyNumberFormat="1" applyFont="1" applyFill="1" applyBorder="1" applyAlignment="1">
      <alignment vertical="center" wrapText="1"/>
    </xf>
    <xf numFmtId="177" fontId="11" fillId="3" borderId="9" xfId="4" applyNumberFormat="1" applyFont="1" applyFill="1" applyBorder="1" applyAlignment="1">
      <alignment horizontal="center" vertical="center"/>
    </xf>
  </cellXfs>
  <cellStyles count="10">
    <cellStyle name="20% - 着色 2 4" xfId="3"/>
    <cellStyle name="百分比 2 2" xfId="7"/>
    <cellStyle name="常规" xfId="0" builtinId="0"/>
    <cellStyle name="常规 19 2" xfId="9"/>
    <cellStyle name="常规 2 2" xfId="1"/>
    <cellStyle name="常规 2 3" xfId="5"/>
    <cellStyle name="常规 4 3" xfId="2"/>
    <cellStyle name="常规_资源总表 18 2 2" xfId="6"/>
    <cellStyle name="千位分隔 2 2" xfId="4"/>
    <cellStyle name="千位分隔 4 1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abSelected="1" zoomScale="80" zoomScaleNormal="80" workbookViewId="0">
      <selection activeCell="E25" sqref="E25"/>
    </sheetView>
  </sheetViews>
  <sheetFormatPr defaultRowHeight="13.5" x14ac:dyDescent="0.15"/>
  <cols>
    <col min="1" max="1" width="4.125" customWidth="1"/>
    <col min="2" max="2" width="16.25" bestFit="1" customWidth="1"/>
    <col min="3" max="3" width="3" bestFit="1" customWidth="1"/>
    <col min="4" max="4" width="21.875" customWidth="1"/>
    <col min="5" max="5" width="65.75" customWidth="1"/>
    <col min="6" max="6" width="6" bestFit="1" customWidth="1"/>
    <col min="7" max="7" width="23.875" bestFit="1" customWidth="1"/>
    <col min="8" max="8" width="12.625" bestFit="1" customWidth="1"/>
    <col min="9" max="9" width="13.125" bestFit="1" customWidth="1"/>
  </cols>
  <sheetData>
    <row r="2" spans="1:22" ht="31.5" x14ac:dyDescent="0.15">
      <c r="B2" s="55" t="s">
        <v>84</v>
      </c>
      <c r="C2" s="56"/>
      <c r="D2" s="56"/>
      <c r="E2" s="56"/>
      <c r="F2" s="56"/>
      <c r="G2" s="56"/>
      <c r="H2" s="56"/>
      <c r="I2" s="56"/>
    </row>
    <row r="3" spans="1:22" ht="16.5" x14ac:dyDescent="0.15">
      <c r="B3" s="98" t="s">
        <v>94</v>
      </c>
      <c r="C3" s="98"/>
      <c r="D3" s="98"/>
      <c r="E3" s="98"/>
      <c r="F3" s="98"/>
      <c r="G3" s="98"/>
      <c r="H3" s="98"/>
      <c r="I3" s="98"/>
    </row>
    <row r="4" spans="1:22" ht="16.5" x14ac:dyDescent="0.15">
      <c r="B4" s="98" t="s">
        <v>0</v>
      </c>
      <c r="C4" s="98"/>
      <c r="D4" s="98"/>
      <c r="E4" s="98"/>
      <c r="F4" s="98"/>
      <c r="G4" s="98"/>
      <c r="H4" s="98"/>
      <c r="I4" s="98"/>
    </row>
    <row r="5" spans="1:22" ht="16.5" x14ac:dyDescent="0.15">
      <c r="B5" s="98" t="s">
        <v>1</v>
      </c>
      <c r="C5" s="98"/>
      <c r="D5" s="98"/>
      <c r="E5" s="98"/>
      <c r="F5" s="98"/>
      <c r="G5" s="98"/>
      <c r="H5" s="98"/>
      <c r="I5" s="98"/>
    </row>
    <row r="6" spans="1:22" ht="16.5" x14ac:dyDescent="0.15">
      <c r="B6" s="1" t="s">
        <v>2</v>
      </c>
      <c r="C6" s="57" t="s">
        <v>3</v>
      </c>
      <c r="D6" s="58"/>
      <c r="E6" s="2" t="s">
        <v>4</v>
      </c>
      <c r="F6" s="3" t="s">
        <v>5</v>
      </c>
      <c r="G6" s="3" t="s">
        <v>6</v>
      </c>
      <c r="H6" s="3" t="s">
        <v>7</v>
      </c>
      <c r="I6" s="3" t="s">
        <v>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33" x14ac:dyDescent="0.15">
      <c r="B7" s="68" t="s">
        <v>9</v>
      </c>
      <c r="C7" s="69" t="s">
        <v>10</v>
      </c>
      <c r="D7" s="70"/>
      <c r="E7" s="5" t="s">
        <v>85</v>
      </c>
      <c r="F7" s="6" t="s">
        <v>11</v>
      </c>
      <c r="G7" s="7" t="s">
        <v>12</v>
      </c>
      <c r="H7" s="8">
        <v>20000000</v>
      </c>
      <c r="I7" s="9">
        <v>2000000</v>
      </c>
    </row>
    <row r="8" spans="1:22" ht="39.75" customHeight="1" x14ac:dyDescent="0.15">
      <c r="B8" s="68"/>
      <c r="C8" s="71"/>
      <c r="D8" s="72"/>
      <c r="E8" s="5" t="s">
        <v>86</v>
      </c>
      <c r="F8" s="6" t="s">
        <v>11</v>
      </c>
      <c r="G8" s="6">
        <v>2</v>
      </c>
      <c r="H8" s="67">
        <v>1000000</v>
      </c>
      <c r="I8" s="67">
        <v>1000000</v>
      </c>
    </row>
    <row r="9" spans="1:22" ht="33" x14ac:dyDescent="0.15">
      <c r="B9" s="68"/>
      <c r="C9" s="73"/>
      <c r="D9" s="74"/>
      <c r="E9" s="5" t="s">
        <v>14</v>
      </c>
      <c r="F9" s="6" t="s">
        <v>11</v>
      </c>
      <c r="G9" s="6">
        <v>2</v>
      </c>
      <c r="H9" s="67"/>
      <c r="I9" s="67"/>
    </row>
    <row r="10" spans="1:22" ht="33" x14ac:dyDescent="0.15">
      <c r="A10" s="10"/>
      <c r="B10" s="59" t="s">
        <v>15</v>
      </c>
      <c r="C10" s="11">
        <v>1</v>
      </c>
      <c r="D10" s="12" t="s">
        <v>16</v>
      </c>
      <c r="E10" s="13" t="s">
        <v>17</v>
      </c>
      <c r="F10" s="14" t="s">
        <v>18</v>
      </c>
      <c r="G10" s="15" t="s">
        <v>19</v>
      </c>
      <c r="H10" s="8">
        <v>1134000</v>
      </c>
      <c r="I10" s="8">
        <f>H10*2</f>
        <v>2268000</v>
      </c>
      <c r="J10" s="16"/>
      <c r="K10" s="17"/>
      <c r="L10" s="16"/>
      <c r="M10" s="17"/>
      <c r="N10" s="16"/>
      <c r="O10" s="16"/>
      <c r="P10" s="16"/>
      <c r="Q10" s="16"/>
      <c r="R10" s="18"/>
      <c r="S10" s="18"/>
      <c r="T10" s="19"/>
      <c r="U10" s="19"/>
      <c r="V10" s="19"/>
    </row>
    <row r="11" spans="1:22" ht="34.5" customHeight="1" x14ac:dyDescent="0.15">
      <c r="A11" s="10"/>
      <c r="B11" s="59"/>
      <c r="C11" s="11">
        <v>2</v>
      </c>
      <c r="D11" s="20" t="s">
        <v>20</v>
      </c>
      <c r="E11" s="21" t="s">
        <v>21</v>
      </c>
      <c r="F11" s="14" t="s">
        <v>18</v>
      </c>
      <c r="G11" s="15" t="s">
        <v>22</v>
      </c>
      <c r="H11" s="8">
        <v>283500</v>
      </c>
      <c r="I11" s="8">
        <f>H11*12*2</f>
        <v>6804000</v>
      </c>
      <c r="J11" s="16"/>
      <c r="K11" s="16"/>
      <c r="L11" s="16"/>
      <c r="M11" s="16"/>
      <c r="N11" s="16"/>
      <c r="O11" s="16"/>
      <c r="P11" s="16"/>
      <c r="Q11" s="16"/>
      <c r="R11" s="18"/>
      <c r="S11" s="18"/>
      <c r="T11" s="18"/>
      <c r="U11" s="18"/>
      <c r="V11" s="18"/>
    </row>
    <row r="12" spans="1:22" ht="16.5" x14ac:dyDescent="0.15">
      <c r="A12" s="10"/>
      <c r="B12" s="59"/>
      <c r="C12" s="11">
        <v>3</v>
      </c>
      <c r="D12" s="11" t="s">
        <v>23</v>
      </c>
      <c r="E12" s="22" t="s">
        <v>24</v>
      </c>
      <c r="F12" s="14" t="s">
        <v>18</v>
      </c>
      <c r="G12" s="15" t="s">
        <v>25</v>
      </c>
      <c r="H12" s="8">
        <v>453600</v>
      </c>
      <c r="I12" s="8">
        <f>H12*12</f>
        <v>5443200</v>
      </c>
      <c r="J12" s="16"/>
      <c r="K12" s="16"/>
      <c r="L12" s="16"/>
      <c r="M12" s="23"/>
      <c r="N12" s="18"/>
      <c r="O12" s="18"/>
      <c r="P12" s="18"/>
      <c r="Q12" s="16"/>
      <c r="R12" s="18"/>
      <c r="S12" s="18"/>
      <c r="T12" s="18"/>
      <c r="U12" s="18"/>
      <c r="V12" s="18"/>
    </row>
    <row r="13" spans="1:22" ht="16.5" x14ac:dyDescent="0.15">
      <c r="A13" s="10"/>
      <c r="B13" s="60" t="s">
        <v>26</v>
      </c>
      <c r="C13" s="11">
        <v>1</v>
      </c>
      <c r="D13" s="12" t="s">
        <v>27</v>
      </c>
      <c r="E13" s="13" t="s">
        <v>28</v>
      </c>
      <c r="F13" s="14" t="s">
        <v>18</v>
      </c>
      <c r="G13" s="15" t="s">
        <v>29</v>
      </c>
      <c r="H13" s="8">
        <v>378000</v>
      </c>
      <c r="I13" s="8">
        <f>H13*12</f>
        <v>4536000</v>
      </c>
      <c r="J13" s="16"/>
      <c r="K13" s="16"/>
      <c r="L13" s="16"/>
      <c r="M13" s="24"/>
      <c r="N13" s="18"/>
      <c r="O13" s="18"/>
      <c r="P13" s="18"/>
      <c r="Q13" s="16"/>
      <c r="R13" s="18"/>
      <c r="S13" s="18"/>
      <c r="T13" s="18"/>
      <c r="U13" s="18"/>
      <c r="V13" s="18"/>
    </row>
    <row r="14" spans="1:22" ht="23.25" customHeight="1" x14ac:dyDescent="0.15">
      <c r="A14" s="10"/>
      <c r="B14" s="61"/>
      <c r="C14" s="11">
        <v>2</v>
      </c>
      <c r="D14" s="12" t="s">
        <v>30</v>
      </c>
      <c r="E14" s="13" t="s">
        <v>97</v>
      </c>
      <c r="F14" s="14" t="s">
        <v>18</v>
      </c>
      <c r="G14" s="15" t="s">
        <v>31</v>
      </c>
      <c r="H14" s="8">
        <v>283500</v>
      </c>
      <c r="I14" s="8">
        <f>H14*12</f>
        <v>3402000</v>
      </c>
      <c r="J14" s="16"/>
      <c r="K14" s="16"/>
      <c r="L14" s="16"/>
      <c r="M14" s="24"/>
      <c r="N14" s="18"/>
      <c r="O14" s="18"/>
      <c r="P14" s="18"/>
      <c r="Q14" s="16"/>
      <c r="R14" s="18"/>
      <c r="S14" s="18"/>
      <c r="T14" s="18"/>
      <c r="U14" s="18"/>
      <c r="V14" s="18"/>
    </row>
    <row r="15" spans="1:22" ht="16.5" x14ac:dyDescent="0.15">
      <c r="A15" s="10"/>
      <c r="B15" s="61"/>
      <c r="C15" s="11">
        <v>3</v>
      </c>
      <c r="D15" s="25" t="s">
        <v>32</v>
      </c>
      <c r="E15" s="26" t="s">
        <v>33</v>
      </c>
      <c r="F15" s="14" t="s">
        <v>18</v>
      </c>
      <c r="G15" s="15" t="s">
        <v>31</v>
      </c>
      <c r="H15" s="8">
        <v>189000</v>
      </c>
      <c r="I15" s="8">
        <f>H15*12</f>
        <v>2268000</v>
      </c>
      <c r="J15" s="16"/>
      <c r="K15" s="16"/>
      <c r="L15" s="16"/>
      <c r="M15" s="24"/>
      <c r="N15" s="18"/>
      <c r="O15" s="18"/>
      <c r="P15" s="18"/>
      <c r="Q15" s="16"/>
      <c r="R15" s="18"/>
      <c r="S15" s="18"/>
      <c r="T15" s="18"/>
      <c r="U15" s="18"/>
      <c r="V15" s="18"/>
    </row>
    <row r="16" spans="1:22" ht="16.5" x14ac:dyDescent="0.15">
      <c r="A16" s="10"/>
      <c r="B16" s="61"/>
      <c r="C16" s="11">
        <v>4</v>
      </c>
      <c r="D16" s="11" t="s">
        <v>34</v>
      </c>
      <c r="E16" s="13" t="s">
        <v>35</v>
      </c>
      <c r="F16" s="14" t="s">
        <v>18</v>
      </c>
      <c r="G16" s="15" t="s">
        <v>36</v>
      </c>
      <c r="H16" s="8">
        <v>151200</v>
      </c>
      <c r="I16" s="8">
        <f>H16*2*12</f>
        <v>3628800</v>
      </c>
      <c r="J16" s="16"/>
      <c r="K16" s="16"/>
      <c r="L16" s="16"/>
      <c r="M16" s="27"/>
      <c r="N16" s="16"/>
      <c r="O16" s="16"/>
      <c r="P16" s="16"/>
      <c r="Q16" s="16"/>
      <c r="R16" s="16"/>
      <c r="S16" s="18"/>
    </row>
    <row r="17" spans="1:19" ht="16.5" x14ac:dyDescent="0.15">
      <c r="A17" s="10"/>
      <c r="B17" s="61"/>
      <c r="C17" s="11">
        <v>5</v>
      </c>
      <c r="D17" s="12" t="s">
        <v>37</v>
      </c>
      <c r="E17" s="28" t="s">
        <v>38</v>
      </c>
      <c r="F17" s="14" t="s">
        <v>18</v>
      </c>
      <c r="G17" s="29" t="s">
        <v>39</v>
      </c>
      <c r="H17" s="8">
        <v>340200</v>
      </c>
      <c r="I17" s="8">
        <f>H17*12</f>
        <v>4082400</v>
      </c>
      <c r="J17" s="16"/>
      <c r="K17" s="30"/>
      <c r="L17" s="30"/>
      <c r="M17" s="30"/>
      <c r="N17" s="30"/>
      <c r="O17" s="30"/>
      <c r="P17" s="30"/>
      <c r="Q17" s="30"/>
      <c r="R17" s="16"/>
      <c r="S17" s="18"/>
    </row>
    <row r="18" spans="1:19" ht="16.5" x14ac:dyDescent="0.15">
      <c r="A18" s="10"/>
      <c r="B18" s="61"/>
      <c r="C18" s="11">
        <v>6</v>
      </c>
      <c r="D18" s="12" t="s">
        <v>40</v>
      </c>
      <c r="E18" s="28" t="s">
        <v>41</v>
      </c>
      <c r="F18" s="14" t="s">
        <v>18</v>
      </c>
      <c r="G18" s="15" t="s">
        <v>31</v>
      </c>
      <c r="H18" s="8">
        <v>28350</v>
      </c>
      <c r="I18" s="8">
        <f>H18*12</f>
        <v>340200</v>
      </c>
      <c r="J18" s="16"/>
      <c r="K18" s="30"/>
      <c r="L18" s="30"/>
      <c r="M18" s="30"/>
      <c r="N18" s="30"/>
      <c r="O18" s="30"/>
      <c r="P18" s="30"/>
      <c r="Q18" s="30"/>
      <c r="R18" s="16"/>
      <c r="S18" s="16"/>
    </row>
    <row r="19" spans="1:19" ht="16.5" x14ac:dyDescent="0.15">
      <c r="B19" s="61"/>
      <c r="C19" s="62">
        <v>7</v>
      </c>
      <c r="D19" s="64" t="s">
        <v>87</v>
      </c>
      <c r="E19" s="31" t="s">
        <v>42</v>
      </c>
      <c r="F19" s="65" t="s">
        <v>43</v>
      </c>
      <c r="G19" s="66">
        <v>3</v>
      </c>
      <c r="H19" s="67">
        <v>500000</v>
      </c>
      <c r="I19" s="67">
        <v>1500000</v>
      </c>
    </row>
    <row r="20" spans="1:19" ht="16.5" x14ac:dyDescent="0.15">
      <c r="B20" s="61"/>
      <c r="C20" s="63"/>
      <c r="D20" s="64"/>
      <c r="E20" s="31" t="s">
        <v>44</v>
      </c>
      <c r="F20" s="65"/>
      <c r="G20" s="66"/>
      <c r="H20" s="67"/>
      <c r="I20" s="67"/>
    </row>
    <row r="21" spans="1:19" ht="49.5" x14ac:dyDescent="0.15">
      <c r="B21" s="76" t="s">
        <v>45</v>
      </c>
      <c r="C21" s="77" t="s">
        <v>88</v>
      </c>
      <c r="D21" s="78"/>
      <c r="E21" s="32" t="s">
        <v>46</v>
      </c>
      <c r="F21" s="33" t="s">
        <v>13</v>
      </c>
      <c r="G21" s="34" t="s">
        <v>47</v>
      </c>
      <c r="H21" s="8">
        <f>G22*0.4*H22*0.5</f>
        <v>3000000</v>
      </c>
      <c r="I21" s="8">
        <f>H21</f>
        <v>3000000</v>
      </c>
    </row>
    <row r="22" spans="1:19" ht="16.5" x14ac:dyDescent="0.15">
      <c r="B22" s="76"/>
      <c r="C22" s="79"/>
      <c r="D22" s="80"/>
      <c r="E22" s="35" t="s">
        <v>98</v>
      </c>
      <c r="F22" s="36" t="s">
        <v>48</v>
      </c>
      <c r="G22" s="37">
        <v>300000</v>
      </c>
      <c r="H22" s="99">
        <v>50</v>
      </c>
      <c r="I22" s="8">
        <f>H22*G22</f>
        <v>15000000</v>
      </c>
    </row>
    <row r="23" spans="1:19" ht="16.5" x14ac:dyDescent="0.15">
      <c r="B23" s="81" t="s">
        <v>49</v>
      </c>
      <c r="C23" s="82" t="s">
        <v>50</v>
      </c>
      <c r="D23" s="83"/>
      <c r="E23" s="38" t="s">
        <v>51</v>
      </c>
      <c r="F23" s="36" t="s">
        <v>52</v>
      </c>
      <c r="G23" s="39">
        <v>12</v>
      </c>
      <c r="H23" s="40">
        <v>200000</v>
      </c>
      <c r="I23" s="40">
        <f>G23*H23</f>
        <v>2400000</v>
      </c>
    </row>
    <row r="24" spans="1:19" ht="16.5" x14ac:dyDescent="0.15">
      <c r="B24" s="81"/>
      <c r="C24" s="82" t="s">
        <v>53</v>
      </c>
      <c r="D24" s="83"/>
      <c r="E24" s="38" t="s">
        <v>51</v>
      </c>
      <c r="F24" s="36" t="s">
        <v>52</v>
      </c>
      <c r="G24" s="39">
        <v>12</v>
      </c>
      <c r="H24" s="40">
        <v>150000</v>
      </c>
      <c r="I24" s="40">
        <f t="shared" ref="I24:I27" si="0">G24*H24</f>
        <v>1800000</v>
      </c>
    </row>
    <row r="25" spans="1:19" ht="16.5" x14ac:dyDescent="0.15">
      <c r="B25" s="81"/>
      <c r="C25" s="84"/>
      <c r="D25" s="85"/>
      <c r="E25" s="38" t="s">
        <v>54</v>
      </c>
      <c r="F25" s="36" t="s">
        <v>52</v>
      </c>
      <c r="G25" s="39">
        <v>6</v>
      </c>
      <c r="H25" s="40">
        <v>150000</v>
      </c>
      <c r="I25" s="40">
        <f t="shared" si="0"/>
        <v>900000</v>
      </c>
    </row>
    <row r="26" spans="1:19" ht="16.5" x14ac:dyDescent="0.15">
      <c r="B26" s="81"/>
      <c r="C26" s="86" t="s">
        <v>55</v>
      </c>
      <c r="D26" s="87"/>
      <c r="E26" s="38" t="s">
        <v>51</v>
      </c>
      <c r="F26" s="36" t="s">
        <v>52</v>
      </c>
      <c r="G26" s="39">
        <v>12</v>
      </c>
      <c r="H26" s="40">
        <v>300000</v>
      </c>
      <c r="I26" s="40">
        <f t="shared" si="0"/>
        <v>3600000</v>
      </c>
    </row>
    <row r="27" spans="1:19" ht="16.5" x14ac:dyDescent="0.15">
      <c r="B27" s="81"/>
      <c r="C27" s="86" t="s">
        <v>56</v>
      </c>
      <c r="D27" s="87"/>
      <c r="E27" s="38" t="s">
        <v>51</v>
      </c>
      <c r="F27" s="36" t="s">
        <v>52</v>
      </c>
      <c r="G27" s="39">
        <v>12</v>
      </c>
      <c r="H27" s="40">
        <v>300000</v>
      </c>
      <c r="I27" s="40">
        <f t="shared" si="0"/>
        <v>3600000</v>
      </c>
    </row>
    <row r="28" spans="1:19" ht="16.5" x14ac:dyDescent="0.35">
      <c r="B28" s="41" t="s">
        <v>57</v>
      </c>
      <c r="C28" s="41"/>
      <c r="D28" s="41"/>
      <c r="E28" s="41"/>
      <c r="F28" s="41"/>
      <c r="G28" s="41"/>
      <c r="H28" s="41"/>
      <c r="I28" s="42">
        <f>SUM(I7:I27)</f>
        <v>67572600</v>
      </c>
      <c r="J28" s="43"/>
    </row>
    <row r="29" spans="1:19" ht="16.5" x14ac:dyDescent="0.15">
      <c r="B29" s="88" t="s">
        <v>58</v>
      </c>
      <c r="C29" s="89"/>
      <c r="D29" s="89"/>
      <c r="E29" s="89"/>
      <c r="F29" s="89"/>
      <c r="G29" s="89"/>
      <c r="H29" s="89"/>
      <c r="I29" s="89"/>
    </row>
    <row r="30" spans="1:19" ht="16.5" x14ac:dyDescent="0.35">
      <c r="B30" s="75" t="s">
        <v>59</v>
      </c>
      <c r="C30" s="75"/>
      <c r="D30" s="75"/>
      <c r="E30" s="75"/>
      <c r="F30" s="75"/>
      <c r="G30" s="75"/>
      <c r="H30" s="75"/>
      <c r="I30" s="75"/>
    </row>
    <row r="31" spans="1:19" ht="16.5" x14ac:dyDescent="0.15">
      <c r="B31" s="59" t="s">
        <v>60</v>
      </c>
      <c r="C31" s="59"/>
      <c r="D31" s="59"/>
      <c r="E31" s="59"/>
      <c r="F31" s="59"/>
      <c r="G31" s="59"/>
      <c r="H31" s="59"/>
      <c r="I31" s="59"/>
    </row>
    <row r="32" spans="1:19" ht="16.5" x14ac:dyDescent="0.35">
      <c r="B32" s="75" t="s">
        <v>61</v>
      </c>
      <c r="C32" s="75"/>
      <c r="D32" s="75"/>
      <c r="E32" s="75"/>
      <c r="F32" s="75"/>
      <c r="G32" s="75"/>
      <c r="H32" s="75"/>
      <c r="I32" s="75"/>
    </row>
    <row r="33" spans="1:22" ht="16.5" x14ac:dyDescent="0.35">
      <c r="B33" s="75" t="s">
        <v>62</v>
      </c>
      <c r="C33" s="75"/>
      <c r="D33" s="75"/>
      <c r="E33" s="75"/>
      <c r="F33" s="75"/>
      <c r="G33" s="75"/>
      <c r="H33" s="75"/>
      <c r="I33" s="75"/>
    </row>
    <row r="34" spans="1:22" ht="16.5" x14ac:dyDescent="0.35">
      <c r="B34" s="75" t="s">
        <v>63</v>
      </c>
      <c r="C34" s="75"/>
      <c r="D34" s="75"/>
      <c r="E34" s="75"/>
      <c r="F34" s="75"/>
      <c r="G34" s="75"/>
      <c r="H34" s="75"/>
      <c r="I34" s="75"/>
    </row>
    <row r="35" spans="1:22" ht="16.5" x14ac:dyDescent="0.35">
      <c r="B35" s="75" t="s">
        <v>64</v>
      </c>
      <c r="C35" s="75"/>
      <c r="D35" s="75"/>
      <c r="E35" s="75"/>
      <c r="F35" s="75"/>
      <c r="G35" s="75"/>
      <c r="H35" s="75"/>
      <c r="I35" s="75"/>
    </row>
    <row r="36" spans="1:22" ht="16.5" x14ac:dyDescent="0.15">
      <c r="A36" s="44"/>
      <c r="B36" s="45"/>
      <c r="C36" s="45"/>
      <c r="D36" s="46"/>
      <c r="E36" s="47"/>
      <c r="F36" s="48"/>
      <c r="G36" s="48"/>
      <c r="H36" s="49"/>
      <c r="I36" s="50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42" spans="1:22" ht="14.25" x14ac:dyDescent="0.15"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4" spans="1:22" ht="14.25" x14ac:dyDescent="0.15">
      <c r="A44" s="10"/>
      <c r="J44" s="16"/>
      <c r="K44" s="17"/>
      <c r="L44" s="16"/>
      <c r="M44" s="17"/>
      <c r="N44" s="16"/>
      <c r="O44" s="16"/>
      <c r="P44" s="16"/>
      <c r="Q44" s="16"/>
      <c r="R44" s="18"/>
      <c r="S44" s="18"/>
      <c r="T44" s="19"/>
      <c r="U44" s="19"/>
      <c r="V44" s="19"/>
    </row>
    <row r="45" spans="1:22" ht="14.25" x14ac:dyDescent="0.15">
      <c r="A45" s="10"/>
      <c r="J45" s="16"/>
      <c r="K45" s="16"/>
      <c r="L45" s="16"/>
      <c r="M45" s="16"/>
      <c r="N45" s="16"/>
      <c r="O45" s="16"/>
      <c r="P45" s="16"/>
      <c r="Q45" s="16"/>
      <c r="R45" s="18"/>
      <c r="S45" s="18"/>
      <c r="T45" s="18"/>
      <c r="U45" s="18"/>
      <c r="V45" s="18"/>
    </row>
    <row r="46" spans="1:22" ht="16.5" x14ac:dyDescent="0.15">
      <c r="A46" s="10"/>
      <c r="J46" s="16"/>
      <c r="K46" s="16"/>
      <c r="L46" s="16"/>
      <c r="M46" s="23"/>
      <c r="N46" s="18"/>
      <c r="O46" s="18"/>
      <c r="P46" s="18"/>
      <c r="Q46" s="16"/>
      <c r="R46" s="18"/>
      <c r="S46" s="18"/>
      <c r="T46" s="18"/>
      <c r="U46" s="18"/>
      <c r="V46" s="18"/>
    </row>
    <row r="47" spans="1:22" ht="14.25" x14ac:dyDescent="0.15">
      <c r="A47" s="10"/>
      <c r="J47" s="16"/>
      <c r="K47" s="16"/>
      <c r="L47" s="16"/>
      <c r="M47" s="24"/>
      <c r="N47" s="18"/>
      <c r="O47" s="18"/>
      <c r="P47" s="18"/>
      <c r="Q47" s="16"/>
      <c r="R47" s="18"/>
      <c r="S47" s="18"/>
      <c r="T47" s="18"/>
      <c r="U47" s="18"/>
      <c r="V47" s="18"/>
    </row>
    <row r="48" spans="1:22" ht="14.25" x14ac:dyDescent="0.15">
      <c r="A48" s="10"/>
      <c r="J48" s="16"/>
      <c r="K48" s="16"/>
      <c r="L48" s="16"/>
      <c r="M48" s="24"/>
      <c r="N48" s="18"/>
      <c r="O48" s="18"/>
      <c r="P48" s="18"/>
      <c r="Q48" s="16"/>
      <c r="R48" s="18"/>
      <c r="S48" s="18"/>
      <c r="T48" s="18"/>
      <c r="U48" s="18"/>
      <c r="V48" s="18"/>
    </row>
    <row r="49" spans="1:19" ht="14.25" x14ac:dyDescent="0.15">
      <c r="A49" s="10"/>
      <c r="J49" s="16"/>
      <c r="K49" s="30"/>
      <c r="L49" s="30"/>
      <c r="M49" s="30"/>
      <c r="N49" s="30"/>
      <c r="O49" s="30"/>
      <c r="P49" s="30"/>
      <c r="Q49" s="30"/>
      <c r="R49" s="16"/>
      <c r="S49" s="16"/>
    </row>
    <row r="55" spans="1:19" x14ac:dyDescent="0.15">
      <c r="J55" s="43"/>
    </row>
    <row r="68" spans="1:22" ht="14.25" x14ac:dyDescent="0.15"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70" spans="1:22" ht="14.25" x14ac:dyDescent="0.15">
      <c r="A70" s="10"/>
      <c r="J70" s="16"/>
      <c r="K70" s="16"/>
      <c r="L70" s="16"/>
      <c r="M70" s="16"/>
      <c r="N70" s="16"/>
      <c r="O70" s="16"/>
      <c r="P70" s="16"/>
      <c r="Q70" s="16"/>
      <c r="R70" s="18"/>
      <c r="S70" s="18"/>
      <c r="T70" s="18"/>
      <c r="U70" s="18"/>
      <c r="V70" s="18"/>
    </row>
    <row r="71" spans="1:22" ht="16.5" x14ac:dyDescent="0.15">
      <c r="A71" s="10"/>
      <c r="J71" s="16"/>
      <c r="K71" s="16"/>
      <c r="L71" s="16"/>
      <c r="M71" s="23"/>
      <c r="N71" s="18"/>
      <c r="O71" s="18"/>
      <c r="P71" s="18"/>
      <c r="Q71" s="16"/>
      <c r="R71" s="18"/>
      <c r="S71" s="18"/>
      <c r="T71" s="18"/>
      <c r="U71" s="18"/>
      <c r="V71" s="18"/>
    </row>
    <row r="72" spans="1:22" ht="14.25" x14ac:dyDescent="0.15">
      <c r="A72" s="10"/>
      <c r="J72" s="16"/>
      <c r="K72" s="16"/>
      <c r="L72" s="16"/>
      <c r="M72" s="24"/>
      <c r="N72" s="18"/>
      <c r="O72" s="18"/>
      <c r="P72" s="18"/>
      <c r="Q72" s="16"/>
      <c r="R72" s="18"/>
      <c r="S72" s="18"/>
      <c r="T72" s="18"/>
      <c r="U72" s="18"/>
      <c r="V72" s="18"/>
    </row>
    <row r="73" spans="1:22" ht="14.25" x14ac:dyDescent="0.15">
      <c r="A73" s="10"/>
      <c r="J73" s="16"/>
      <c r="K73" s="30"/>
      <c r="L73" s="30"/>
      <c r="M73" s="30"/>
      <c r="N73" s="30"/>
      <c r="O73" s="30"/>
      <c r="P73" s="30"/>
      <c r="Q73" s="30"/>
      <c r="R73" s="16"/>
      <c r="S73" s="16"/>
    </row>
    <row r="74" spans="1:22" ht="18" customHeight="1" x14ac:dyDescent="0.15"/>
    <row r="78" spans="1:22" ht="16.5" customHeight="1" x14ac:dyDescent="0.15"/>
    <row r="79" spans="1:22" x14ac:dyDescent="0.15">
      <c r="J79" s="43"/>
    </row>
  </sheetData>
  <mergeCells count="31">
    <mergeCell ref="B35:I35"/>
    <mergeCell ref="B34:I34"/>
    <mergeCell ref="B21:B22"/>
    <mergeCell ref="C21:D22"/>
    <mergeCell ref="B23:B27"/>
    <mergeCell ref="C23:D23"/>
    <mergeCell ref="C24:D25"/>
    <mergeCell ref="C26:D26"/>
    <mergeCell ref="C27:D27"/>
    <mergeCell ref="B29:I29"/>
    <mergeCell ref="B30:I30"/>
    <mergeCell ref="B31:I31"/>
    <mergeCell ref="B32:I32"/>
    <mergeCell ref="B33:I33"/>
    <mergeCell ref="B10:B12"/>
    <mergeCell ref="B13:B20"/>
    <mergeCell ref="C19:C20"/>
    <mergeCell ref="D19:D20"/>
    <mergeCell ref="F19:F20"/>
    <mergeCell ref="G19:G20"/>
    <mergeCell ref="H19:H20"/>
    <mergeCell ref="I19:I20"/>
    <mergeCell ref="B7:B9"/>
    <mergeCell ref="C7:D9"/>
    <mergeCell ref="H8:H9"/>
    <mergeCell ref="I8:I9"/>
    <mergeCell ref="B2:I2"/>
    <mergeCell ref="B3:I3"/>
    <mergeCell ref="B4:I4"/>
    <mergeCell ref="B5:I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opLeftCell="A9" zoomScale="80" zoomScaleNormal="80" workbookViewId="0">
      <selection activeCell="B21" sqref="B21:I21"/>
    </sheetView>
  </sheetViews>
  <sheetFormatPr defaultRowHeight="13.5" x14ac:dyDescent="0.15"/>
  <cols>
    <col min="1" max="1" width="4.5" customWidth="1"/>
    <col min="2" max="2" width="15.625" customWidth="1"/>
    <col min="3" max="3" width="2.5" bestFit="1" customWidth="1"/>
    <col min="4" max="4" width="22.875" customWidth="1"/>
    <col min="5" max="5" width="55.25" customWidth="1"/>
    <col min="6" max="6" width="5.75" bestFit="1" customWidth="1"/>
    <col min="7" max="7" width="22.25" bestFit="1" customWidth="1"/>
    <col min="8" max="8" width="11.875" bestFit="1" customWidth="1"/>
    <col min="9" max="9" width="12.25" bestFit="1" customWidth="1"/>
  </cols>
  <sheetData>
    <row r="1" spans="2:9" ht="31.5" x14ac:dyDescent="0.15">
      <c r="B1" s="55" t="s">
        <v>89</v>
      </c>
      <c r="C1" s="56"/>
      <c r="D1" s="56"/>
      <c r="E1" s="56"/>
      <c r="F1" s="56"/>
      <c r="G1" s="56"/>
      <c r="H1" s="56"/>
      <c r="I1" s="56"/>
    </row>
    <row r="2" spans="2:9" ht="17.25" customHeight="1" x14ac:dyDescent="0.15">
      <c r="B2" s="98" t="s">
        <v>95</v>
      </c>
      <c r="C2" s="98"/>
      <c r="D2" s="98"/>
      <c r="E2" s="98"/>
      <c r="F2" s="98"/>
      <c r="G2" s="98"/>
      <c r="H2" s="98"/>
      <c r="I2" s="98"/>
    </row>
    <row r="3" spans="2:9" ht="17.25" customHeight="1" x14ac:dyDescent="0.15">
      <c r="B3" s="98" t="s">
        <v>65</v>
      </c>
      <c r="C3" s="98"/>
      <c r="D3" s="98"/>
      <c r="E3" s="98"/>
      <c r="F3" s="98"/>
      <c r="G3" s="98"/>
      <c r="H3" s="98"/>
      <c r="I3" s="98"/>
    </row>
    <row r="4" spans="2:9" ht="17.25" customHeight="1" x14ac:dyDescent="0.15">
      <c r="B4" s="98" t="s">
        <v>1</v>
      </c>
      <c r="C4" s="98"/>
      <c r="D4" s="98"/>
      <c r="E4" s="98"/>
      <c r="F4" s="98"/>
      <c r="G4" s="98"/>
      <c r="H4" s="98"/>
      <c r="I4" s="98"/>
    </row>
    <row r="5" spans="2:9" ht="17.25" customHeight="1" x14ac:dyDescent="0.15">
      <c r="B5" s="1" t="s">
        <v>2</v>
      </c>
      <c r="C5" s="57" t="s">
        <v>3</v>
      </c>
      <c r="D5" s="58"/>
      <c r="E5" s="2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2:9" ht="45.75" customHeight="1" x14ac:dyDescent="0.15">
      <c r="B6" s="51" t="s">
        <v>9</v>
      </c>
      <c r="C6" s="69" t="s">
        <v>10</v>
      </c>
      <c r="D6" s="70"/>
      <c r="E6" s="5" t="s">
        <v>90</v>
      </c>
      <c r="F6" s="6" t="s">
        <v>11</v>
      </c>
      <c r="G6" s="7" t="s">
        <v>12</v>
      </c>
      <c r="H6" s="8">
        <v>10000000</v>
      </c>
      <c r="I6" s="9">
        <f>H6</f>
        <v>10000000</v>
      </c>
    </row>
    <row r="7" spans="2:9" ht="44.25" customHeight="1" x14ac:dyDescent="0.15">
      <c r="B7" s="59" t="s">
        <v>15</v>
      </c>
      <c r="C7" s="11">
        <v>1</v>
      </c>
      <c r="D7" s="12" t="s">
        <v>16</v>
      </c>
      <c r="E7" s="13" t="s">
        <v>17</v>
      </c>
      <c r="F7" s="14" t="s">
        <v>18</v>
      </c>
      <c r="G7" s="15" t="s">
        <v>66</v>
      </c>
      <c r="H7" s="8">
        <v>1134000</v>
      </c>
      <c r="I7" s="8">
        <f>H7*1</f>
        <v>1134000</v>
      </c>
    </row>
    <row r="8" spans="2:9" ht="35.25" customHeight="1" x14ac:dyDescent="0.15">
      <c r="B8" s="59"/>
      <c r="C8" s="11">
        <v>2</v>
      </c>
      <c r="D8" s="20" t="s">
        <v>20</v>
      </c>
      <c r="E8" s="21" t="s">
        <v>67</v>
      </c>
      <c r="F8" s="14" t="s">
        <v>18</v>
      </c>
      <c r="G8" s="15" t="s">
        <v>31</v>
      </c>
      <c r="H8" s="8">
        <v>283500</v>
      </c>
      <c r="I8" s="8">
        <f>H8*12*1</f>
        <v>3402000</v>
      </c>
    </row>
    <row r="9" spans="2:9" ht="27" customHeight="1" x14ac:dyDescent="0.15">
      <c r="B9" s="59"/>
      <c r="C9" s="11">
        <v>3</v>
      </c>
      <c r="D9" s="11" t="s">
        <v>23</v>
      </c>
      <c r="E9" s="22" t="s">
        <v>24</v>
      </c>
      <c r="F9" s="14" t="s">
        <v>18</v>
      </c>
      <c r="G9" s="15" t="s">
        <v>68</v>
      </c>
      <c r="H9" s="8">
        <v>45360</v>
      </c>
      <c r="I9" s="8">
        <f>H9*42</f>
        <v>1905120</v>
      </c>
    </row>
    <row r="10" spans="2:9" ht="31.5" customHeight="1" x14ac:dyDescent="0.15">
      <c r="B10" s="62" t="s">
        <v>26</v>
      </c>
      <c r="C10" s="11">
        <v>1</v>
      </c>
      <c r="D10" s="12" t="s">
        <v>30</v>
      </c>
      <c r="E10" s="13" t="s">
        <v>69</v>
      </c>
      <c r="F10" s="14" t="s">
        <v>18</v>
      </c>
      <c r="G10" s="15" t="s">
        <v>31</v>
      </c>
      <c r="H10" s="8">
        <v>283500</v>
      </c>
      <c r="I10" s="8">
        <f>H10*12</f>
        <v>3402000</v>
      </c>
    </row>
    <row r="11" spans="2:9" ht="27" customHeight="1" x14ac:dyDescent="0.15">
      <c r="B11" s="95"/>
      <c r="C11" s="11">
        <v>2</v>
      </c>
      <c r="D11" s="25" t="s">
        <v>32</v>
      </c>
      <c r="E11" s="26" t="s">
        <v>33</v>
      </c>
      <c r="F11" s="14" t="s">
        <v>18</v>
      </c>
      <c r="G11" s="15" t="s">
        <v>31</v>
      </c>
      <c r="H11" s="8">
        <v>189000</v>
      </c>
      <c r="I11" s="8">
        <f>H11*12</f>
        <v>2268000</v>
      </c>
    </row>
    <row r="12" spans="2:9" ht="27" customHeight="1" x14ac:dyDescent="0.15">
      <c r="B12" s="95"/>
      <c r="C12" s="11">
        <v>3</v>
      </c>
      <c r="D12" s="12" t="s">
        <v>40</v>
      </c>
      <c r="E12" s="28" t="s">
        <v>41</v>
      </c>
      <c r="F12" s="14" t="s">
        <v>18</v>
      </c>
      <c r="G12" s="15" t="s">
        <v>31</v>
      </c>
      <c r="H12" s="8">
        <v>28350</v>
      </c>
      <c r="I12" s="8">
        <f>H12*12</f>
        <v>340200</v>
      </c>
    </row>
    <row r="13" spans="2:9" ht="17.25" customHeight="1" x14ac:dyDescent="0.15">
      <c r="B13" s="95"/>
      <c r="C13" s="62">
        <v>4</v>
      </c>
      <c r="D13" s="64" t="s">
        <v>87</v>
      </c>
      <c r="E13" s="31" t="s">
        <v>70</v>
      </c>
      <c r="F13" s="65" t="s">
        <v>43</v>
      </c>
      <c r="G13" s="66">
        <v>3</v>
      </c>
      <c r="H13" s="67">
        <v>500000</v>
      </c>
      <c r="I13" s="67">
        <v>1500000</v>
      </c>
    </row>
    <row r="14" spans="2:9" ht="17.25" customHeight="1" x14ac:dyDescent="0.15">
      <c r="B14" s="63"/>
      <c r="C14" s="63"/>
      <c r="D14" s="64"/>
      <c r="E14" s="31" t="s">
        <v>44</v>
      </c>
      <c r="F14" s="65"/>
      <c r="G14" s="66"/>
      <c r="H14" s="67"/>
      <c r="I14" s="67"/>
    </row>
    <row r="15" spans="2:9" ht="17.25" customHeight="1" x14ac:dyDescent="0.15">
      <c r="B15" s="91" t="s">
        <v>71</v>
      </c>
      <c r="C15" s="77" t="s">
        <v>93</v>
      </c>
      <c r="D15" s="78"/>
      <c r="E15" s="35" t="s">
        <v>72</v>
      </c>
      <c r="F15" s="36" t="s">
        <v>48</v>
      </c>
      <c r="G15" s="37">
        <v>100000</v>
      </c>
      <c r="H15" s="99">
        <v>50</v>
      </c>
      <c r="I15" s="8">
        <f>H15*G15</f>
        <v>5000000</v>
      </c>
    </row>
    <row r="16" spans="2:9" ht="33.75" customHeight="1" x14ac:dyDescent="0.15">
      <c r="B16" s="92"/>
      <c r="C16" s="93"/>
      <c r="D16" s="94"/>
      <c r="E16" s="35" t="s">
        <v>73</v>
      </c>
      <c r="F16" s="36" t="s">
        <v>48</v>
      </c>
      <c r="G16" s="37">
        <v>5000</v>
      </c>
      <c r="H16" s="99">
        <f>H15*0.7</f>
        <v>35</v>
      </c>
      <c r="I16" s="8">
        <f>H16*G16</f>
        <v>175000</v>
      </c>
    </row>
    <row r="17" spans="2:9" ht="17.25" customHeight="1" x14ac:dyDescent="0.15">
      <c r="B17" s="54" t="s">
        <v>74</v>
      </c>
      <c r="C17" s="90" t="s">
        <v>53</v>
      </c>
      <c r="D17" s="90"/>
      <c r="E17" s="38" t="s">
        <v>54</v>
      </c>
      <c r="F17" s="36" t="s">
        <v>52</v>
      </c>
      <c r="G17" s="39">
        <v>3</v>
      </c>
      <c r="H17" s="40">
        <v>150000</v>
      </c>
      <c r="I17" s="40">
        <f>H17*G17</f>
        <v>450000</v>
      </c>
    </row>
    <row r="18" spans="2:9" ht="17.25" customHeight="1" x14ac:dyDescent="0.35">
      <c r="B18" s="41" t="s">
        <v>57</v>
      </c>
      <c r="C18" s="41"/>
      <c r="D18" s="41"/>
      <c r="E18" s="41"/>
      <c r="F18" s="41"/>
      <c r="G18" s="41"/>
      <c r="H18" s="41"/>
      <c r="I18" s="42">
        <f>SUM(I6:I17)</f>
        <v>29576320</v>
      </c>
    </row>
    <row r="19" spans="2:9" ht="17.25" customHeight="1" x14ac:dyDescent="0.15">
      <c r="B19" s="59" t="s">
        <v>58</v>
      </c>
      <c r="C19" s="59"/>
      <c r="D19" s="59"/>
      <c r="E19" s="59"/>
      <c r="F19" s="59"/>
      <c r="G19" s="59"/>
      <c r="H19" s="59"/>
      <c r="I19" s="59"/>
    </row>
    <row r="20" spans="2:9" ht="17.25" customHeight="1" x14ac:dyDescent="0.15">
      <c r="B20" s="59" t="s">
        <v>75</v>
      </c>
      <c r="C20" s="59"/>
      <c r="D20" s="59"/>
      <c r="E20" s="59"/>
      <c r="F20" s="59"/>
      <c r="G20" s="59"/>
      <c r="H20" s="59"/>
      <c r="I20" s="59"/>
    </row>
    <row r="21" spans="2:9" ht="17.25" customHeight="1" x14ac:dyDescent="0.35">
      <c r="B21" s="75" t="s">
        <v>76</v>
      </c>
      <c r="C21" s="75"/>
      <c r="D21" s="75"/>
      <c r="E21" s="75"/>
      <c r="F21" s="75"/>
      <c r="G21" s="75"/>
      <c r="H21" s="75"/>
      <c r="I21" s="75"/>
    </row>
    <row r="22" spans="2:9" ht="17.25" customHeight="1" x14ac:dyDescent="0.35">
      <c r="B22" s="75" t="s">
        <v>62</v>
      </c>
      <c r="C22" s="75"/>
      <c r="D22" s="75"/>
      <c r="E22" s="75"/>
      <c r="F22" s="75"/>
      <c r="G22" s="75"/>
      <c r="H22" s="75"/>
      <c r="I22" s="75"/>
    </row>
    <row r="23" spans="2:9" ht="17.25" customHeight="1" x14ac:dyDescent="0.35">
      <c r="B23" s="75" t="s">
        <v>63</v>
      </c>
      <c r="C23" s="75"/>
      <c r="D23" s="75"/>
      <c r="E23" s="75"/>
      <c r="F23" s="75"/>
      <c r="G23" s="75"/>
      <c r="H23" s="75"/>
      <c r="I23" s="75"/>
    </row>
    <row r="24" spans="2:9" ht="17.25" customHeight="1" x14ac:dyDescent="0.35">
      <c r="B24" s="75" t="s">
        <v>64</v>
      </c>
      <c r="C24" s="75"/>
      <c r="D24" s="75"/>
      <c r="E24" s="75"/>
      <c r="F24" s="75"/>
      <c r="G24" s="75"/>
      <c r="H24" s="75"/>
      <c r="I24" s="75"/>
    </row>
  </sheetData>
  <mergeCells count="23">
    <mergeCell ref="C6:D6"/>
    <mergeCell ref="B7:B9"/>
    <mergeCell ref="B10:B14"/>
    <mergeCell ref="C13:C14"/>
    <mergeCell ref="D13:D14"/>
    <mergeCell ref="B1:I1"/>
    <mergeCell ref="B2:I2"/>
    <mergeCell ref="B3:I3"/>
    <mergeCell ref="B4:I4"/>
    <mergeCell ref="C5:D5"/>
    <mergeCell ref="B23:I23"/>
    <mergeCell ref="B24:I24"/>
    <mergeCell ref="C17:D17"/>
    <mergeCell ref="B19:I19"/>
    <mergeCell ref="B20:I20"/>
    <mergeCell ref="B21:I21"/>
    <mergeCell ref="B22:I22"/>
    <mergeCell ref="B15:B16"/>
    <mergeCell ref="C15:D16"/>
    <mergeCell ref="F13:F14"/>
    <mergeCell ref="G13:G14"/>
    <mergeCell ref="H13:H14"/>
    <mergeCell ref="I13:I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zoomScale="80" zoomScaleNormal="80" workbookViewId="0">
      <selection activeCell="L11" sqref="L11"/>
    </sheetView>
  </sheetViews>
  <sheetFormatPr defaultRowHeight="13.5" x14ac:dyDescent="0.15"/>
  <cols>
    <col min="1" max="1" width="4.5" customWidth="1"/>
    <col min="2" max="2" width="15.5" customWidth="1"/>
    <col min="3" max="3" width="2.5" bestFit="1" customWidth="1"/>
    <col min="4" max="4" width="16.75" customWidth="1"/>
    <col min="5" max="5" width="52.75" customWidth="1"/>
    <col min="6" max="6" width="5.75" bestFit="1" customWidth="1"/>
    <col min="7" max="7" width="22.25" bestFit="1" customWidth="1"/>
    <col min="8" max="8" width="10.875" bestFit="1" customWidth="1"/>
    <col min="9" max="9" width="12.25" bestFit="1" customWidth="1"/>
  </cols>
  <sheetData>
    <row r="1" spans="2:9" ht="30" customHeight="1" x14ac:dyDescent="0.15">
      <c r="B1" s="55" t="s">
        <v>91</v>
      </c>
      <c r="C1" s="56"/>
      <c r="D1" s="56"/>
      <c r="E1" s="56"/>
      <c r="F1" s="56"/>
      <c r="G1" s="56"/>
      <c r="H1" s="56"/>
      <c r="I1" s="56"/>
    </row>
    <row r="2" spans="2:9" ht="15.75" customHeight="1" x14ac:dyDescent="0.15">
      <c r="B2" s="98" t="s">
        <v>96</v>
      </c>
      <c r="C2" s="98"/>
      <c r="D2" s="98"/>
      <c r="E2" s="98"/>
      <c r="F2" s="98"/>
      <c r="G2" s="98"/>
      <c r="H2" s="98"/>
      <c r="I2" s="98"/>
    </row>
    <row r="3" spans="2:9" ht="15.75" customHeight="1" x14ac:dyDescent="0.15">
      <c r="B3" s="98" t="s">
        <v>77</v>
      </c>
      <c r="C3" s="98"/>
      <c r="D3" s="98"/>
      <c r="E3" s="98"/>
      <c r="F3" s="98"/>
      <c r="G3" s="98"/>
      <c r="H3" s="98"/>
      <c r="I3" s="98"/>
    </row>
    <row r="4" spans="2:9" ht="15.75" customHeight="1" x14ac:dyDescent="0.15">
      <c r="B4" s="98" t="s">
        <v>1</v>
      </c>
      <c r="C4" s="98"/>
      <c r="D4" s="98"/>
      <c r="E4" s="98"/>
      <c r="F4" s="98"/>
      <c r="G4" s="98"/>
      <c r="H4" s="98"/>
      <c r="I4" s="98"/>
    </row>
    <row r="5" spans="2:9" ht="15.75" customHeight="1" x14ac:dyDescent="0.15">
      <c r="B5" s="1" t="s">
        <v>2</v>
      </c>
      <c r="C5" s="57" t="s">
        <v>3</v>
      </c>
      <c r="D5" s="58"/>
      <c r="E5" s="2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2:9" ht="36.75" customHeight="1" x14ac:dyDescent="0.15">
      <c r="B6" s="51" t="s">
        <v>9</v>
      </c>
      <c r="C6" s="69" t="s">
        <v>10</v>
      </c>
      <c r="D6" s="70"/>
      <c r="E6" s="5" t="s">
        <v>92</v>
      </c>
      <c r="F6" s="6" t="s">
        <v>11</v>
      </c>
      <c r="G6" s="7" t="s">
        <v>12</v>
      </c>
      <c r="H6" s="8">
        <v>8000000</v>
      </c>
      <c r="I6" s="9">
        <f>H6</f>
        <v>8000000</v>
      </c>
    </row>
    <row r="7" spans="2:9" ht="33.75" customHeight="1" x14ac:dyDescent="0.15">
      <c r="B7" s="52" t="s">
        <v>15</v>
      </c>
      <c r="C7" s="11">
        <v>1</v>
      </c>
      <c r="D7" s="20" t="s">
        <v>20</v>
      </c>
      <c r="E7" s="21" t="s">
        <v>67</v>
      </c>
      <c r="F7" s="14" t="s">
        <v>18</v>
      </c>
      <c r="G7" s="15" t="s">
        <v>31</v>
      </c>
      <c r="H7" s="8">
        <v>283500</v>
      </c>
      <c r="I7" s="8">
        <f>H7*12*1</f>
        <v>3402000</v>
      </c>
    </row>
    <row r="8" spans="2:9" ht="15.75" customHeight="1" x14ac:dyDescent="0.15">
      <c r="B8" s="53"/>
      <c r="C8" s="11">
        <v>2</v>
      </c>
      <c r="D8" s="11" t="s">
        <v>23</v>
      </c>
      <c r="E8" s="22" t="s">
        <v>24</v>
      </c>
      <c r="F8" s="14" t="s">
        <v>18</v>
      </c>
      <c r="G8" s="15" t="s">
        <v>78</v>
      </c>
      <c r="H8" s="8">
        <v>45360</v>
      </c>
      <c r="I8" s="8">
        <f>H8*12</f>
        <v>544320</v>
      </c>
    </row>
    <row r="9" spans="2:9" ht="15.75" customHeight="1" x14ac:dyDescent="0.15">
      <c r="B9" s="62" t="s">
        <v>26</v>
      </c>
      <c r="C9" s="11">
        <v>1</v>
      </c>
      <c r="D9" s="25" t="s">
        <v>32</v>
      </c>
      <c r="E9" s="26" t="s">
        <v>33</v>
      </c>
      <c r="F9" s="14" t="s">
        <v>18</v>
      </c>
      <c r="G9" s="15" t="s">
        <v>31</v>
      </c>
      <c r="H9" s="8">
        <v>189000</v>
      </c>
      <c r="I9" s="8">
        <f>H9*12</f>
        <v>2268000</v>
      </c>
    </row>
    <row r="10" spans="2:9" ht="22.5" customHeight="1" x14ac:dyDescent="0.15">
      <c r="B10" s="95"/>
      <c r="C10" s="11">
        <v>2</v>
      </c>
      <c r="D10" s="12" t="s">
        <v>40</v>
      </c>
      <c r="E10" s="28" t="s">
        <v>41</v>
      </c>
      <c r="F10" s="14" t="s">
        <v>18</v>
      </c>
      <c r="G10" s="15" t="s">
        <v>31</v>
      </c>
      <c r="H10" s="8">
        <v>28350</v>
      </c>
      <c r="I10" s="8">
        <f>H10*12</f>
        <v>340200</v>
      </c>
    </row>
    <row r="11" spans="2:9" ht="33" customHeight="1" x14ac:dyDescent="0.15">
      <c r="B11" s="95"/>
      <c r="C11" s="62">
        <v>3</v>
      </c>
      <c r="D11" s="64" t="s">
        <v>87</v>
      </c>
      <c r="E11" s="31" t="s">
        <v>79</v>
      </c>
      <c r="F11" s="65" t="s">
        <v>43</v>
      </c>
      <c r="G11" s="66">
        <v>3</v>
      </c>
      <c r="H11" s="67">
        <v>500000</v>
      </c>
      <c r="I11" s="67">
        <v>1500000</v>
      </c>
    </row>
    <row r="12" spans="2:9" ht="23.25" customHeight="1" x14ac:dyDescent="0.15">
      <c r="B12" s="63"/>
      <c r="C12" s="63"/>
      <c r="D12" s="64"/>
      <c r="E12" s="31" t="s">
        <v>44</v>
      </c>
      <c r="F12" s="65"/>
      <c r="G12" s="66"/>
      <c r="H12" s="67"/>
      <c r="I12" s="67"/>
    </row>
    <row r="13" spans="2:9" ht="30.75" customHeight="1" x14ac:dyDescent="0.15">
      <c r="B13" s="91" t="s">
        <v>71</v>
      </c>
      <c r="C13" s="96" t="s">
        <v>93</v>
      </c>
      <c r="D13" s="97"/>
      <c r="E13" s="35" t="s">
        <v>72</v>
      </c>
      <c r="F13" s="36" t="s">
        <v>48</v>
      </c>
      <c r="G13" s="37">
        <v>50000</v>
      </c>
      <c r="H13" s="8">
        <v>50</v>
      </c>
      <c r="I13" s="8">
        <f>H13*G13</f>
        <v>2500000</v>
      </c>
    </row>
    <row r="14" spans="2:9" ht="15.75" customHeight="1" x14ac:dyDescent="0.15">
      <c r="B14" s="92"/>
      <c r="C14" s="97"/>
      <c r="D14" s="97"/>
      <c r="E14" s="35" t="s">
        <v>73</v>
      </c>
      <c r="F14" s="36" t="s">
        <v>48</v>
      </c>
      <c r="G14" s="37">
        <v>2000</v>
      </c>
      <c r="H14" s="8">
        <f>H13*0.7</f>
        <v>35</v>
      </c>
      <c r="I14" s="8">
        <f>H14*G14</f>
        <v>70000</v>
      </c>
    </row>
    <row r="15" spans="2:9" ht="15.75" customHeight="1" x14ac:dyDescent="0.15">
      <c r="B15" s="54" t="s">
        <v>74</v>
      </c>
      <c r="C15" s="84" t="s">
        <v>53</v>
      </c>
      <c r="D15" s="85"/>
      <c r="E15" s="38" t="s">
        <v>80</v>
      </c>
      <c r="F15" s="36" t="s">
        <v>52</v>
      </c>
      <c r="G15" s="39">
        <v>2</v>
      </c>
      <c r="H15" s="40">
        <v>150000</v>
      </c>
      <c r="I15" s="40">
        <f>G15*H15</f>
        <v>300000</v>
      </c>
    </row>
    <row r="16" spans="2:9" ht="15.75" customHeight="1" x14ac:dyDescent="0.35">
      <c r="B16" s="41" t="s">
        <v>57</v>
      </c>
      <c r="C16" s="41"/>
      <c r="D16" s="41"/>
      <c r="E16" s="41"/>
      <c r="F16" s="41"/>
      <c r="G16" s="41"/>
      <c r="H16" s="41"/>
      <c r="I16" s="42">
        <f>SUM(I6:I15)</f>
        <v>18924520</v>
      </c>
    </row>
    <row r="17" spans="2:9" ht="15.75" customHeight="1" x14ac:dyDescent="0.15">
      <c r="B17" s="59" t="s">
        <v>58</v>
      </c>
      <c r="C17" s="59"/>
      <c r="D17" s="59"/>
      <c r="E17" s="59"/>
      <c r="F17" s="59"/>
      <c r="G17" s="59"/>
      <c r="H17" s="59"/>
      <c r="I17" s="59"/>
    </row>
    <row r="18" spans="2:9" ht="15.75" customHeight="1" x14ac:dyDescent="0.15">
      <c r="B18" s="59" t="s">
        <v>75</v>
      </c>
      <c r="C18" s="59"/>
      <c r="D18" s="59"/>
      <c r="E18" s="59"/>
      <c r="F18" s="59"/>
      <c r="G18" s="59"/>
      <c r="H18" s="59"/>
      <c r="I18" s="59"/>
    </row>
    <row r="19" spans="2:9" ht="38.25" customHeight="1" x14ac:dyDescent="0.35">
      <c r="B19" s="75" t="s">
        <v>76</v>
      </c>
      <c r="C19" s="75"/>
      <c r="D19" s="75"/>
      <c r="E19" s="75"/>
      <c r="F19" s="75"/>
      <c r="G19" s="75"/>
      <c r="H19" s="75"/>
      <c r="I19" s="75"/>
    </row>
    <row r="20" spans="2:9" ht="15.75" customHeight="1" x14ac:dyDescent="0.35">
      <c r="B20" s="75" t="s">
        <v>81</v>
      </c>
      <c r="C20" s="75"/>
      <c r="D20" s="75"/>
      <c r="E20" s="75"/>
      <c r="F20" s="75"/>
      <c r="G20" s="75"/>
      <c r="H20" s="75"/>
      <c r="I20" s="75"/>
    </row>
    <row r="21" spans="2:9" ht="15.75" customHeight="1" x14ac:dyDescent="0.35">
      <c r="B21" s="75" t="s">
        <v>82</v>
      </c>
      <c r="C21" s="75"/>
      <c r="D21" s="75"/>
      <c r="E21" s="75"/>
      <c r="F21" s="75"/>
      <c r="G21" s="75"/>
      <c r="H21" s="75"/>
      <c r="I21" s="75"/>
    </row>
    <row r="22" spans="2:9" ht="16.5" x14ac:dyDescent="0.35">
      <c r="B22" s="75" t="s">
        <v>83</v>
      </c>
      <c r="C22" s="75"/>
      <c r="D22" s="75"/>
      <c r="E22" s="75"/>
      <c r="F22" s="75"/>
      <c r="G22" s="75"/>
      <c r="H22" s="75"/>
      <c r="I22" s="75"/>
    </row>
  </sheetData>
  <mergeCells count="22">
    <mergeCell ref="C6:D6"/>
    <mergeCell ref="C5:D5"/>
    <mergeCell ref="B1:I1"/>
    <mergeCell ref="B2:I2"/>
    <mergeCell ref="B3:I3"/>
    <mergeCell ref="B4:I4"/>
    <mergeCell ref="B22:I22"/>
    <mergeCell ref="C15:D15"/>
    <mergeCell ref="B17:I17"/>
    <mergeCell ref="B18:I18"/>
    <mergeCell ref="B19:I19"/>
    <mergeCell ref="B20:I20"/>
    <mergeCell ref="B21:I21"/>
    <mergeCell ref="B13:B14"/>
    <mergeCell ref="C13:D14"/>
    <mergeCell ref="G11:G12"/>
    <mergeCell ref="B9:B12"/>
    <mergeCell ref="C11:C12"/>
    <mergeCell ref="D11:D12"/>
    <mergeCell ref="F11:F12"/>
    <mergeCell ref="H11:H12"/>
    <mergeCell ref="I11:I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独家冠名</vt:lpstr>
      <vt:lpstr>合作伙伴</vt:lpstr>
      <vt:lpstr>行业指定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dcterms:created xsi:type="dcterms:W3CDTF">2017-09-27T01:51:53Z</dcterms:created>
  <dcterms:modified xsi:type="dcterms:W3CDTF">2017-11-22T07:43:33Z</dcterms:modified>
</cp:coreProperties>
</file>