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mcc\OneDrive\Documents\"/>
    </mc:Choice>
  </mc:AlternateContent>
  <xr:revisionPtr revIDLastSave="0" documentId="8_{865367F0-ACB3-4AAA-A492-542FA7AC0721}" xr6:coauthVersionLast="47" xr6:coauthVersionMax="47" xr10:uidLastSave="{00000000-0000-0000-0000-000000000000}"/>
  <bookViews>
    <workbookView xWindow="-110" yWindow="-110" windowWidth="19420" windowHeight="10300" xr2:uid="{B098528D-8630-4F0E-8E5F-771F0845EC52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D15" i="2"/>
  <c r="J22" i="2"/>
  <c r="I22" i="2"/>
  <c r="H22" i="2"/>
  <c r="G22" i="2"/>
  <c r="F22" i="2"/>
  <c r="E22" i="2"/>
  <c r="D22" i="2"/>
  <c r="D13" i="2"/>
  <c r="E13" i="2" s="1"/>
  <c r="F13" i="2" s="1"/>
  <c r="G13" i="2" s="1"/>
  <c r="H13" i="2" s="1"/>
  <c r="I13" i="2" s="1"/>
  <c r="J13" i="2" s="1"/>
  <c r="I7" i="1"/>
  <c r="I4" i="1"/>
  <c r="C7" i="2"/>
  <c r="F6" i="1"/>
  <c r="I5" i="1" s="1"/>
  <c r="D6" i="2"/>
  <c r="C5" i="1"/>
  <c r="C8" i="1" s="1"/>
  <c r="D20" i="2"/>
  <c r="E20" i="2" s="1"/>
  <c r="F20" i="2" s="1"/>
  <c r="G20" i="2" s="1"/>
  <c r="H20" i="2" s="1"/>
  <c r="I20" i="2" s="1"/>
  <c r="J20" i="2" s="1"/>
  <c r="D18" i="2"/>
  <c r="E18" i="2" s="1"/>
  <c r="F18" i="2" s="1"/>
  <c r="G18" i="2" s="1"/>
  <c r="H18" i="2" s="1"/>
  <c r="I18" i="2" s="1"/>
  <c r="J18" i="2" s="1"/>
  <c r="D17" i="2"/>
  <c r="E17" i="2" s="1"/>
  <c r="F17" i="2" s="1"/>
  <c r="G17" i="2" s="1"/>
  <c r="H17" i="2" s="1"/>
  <c r="I17" i="2" s="1"/>
  <c r="J17" i="2" s="1"/>
  <c r="D14" i="2"/>
  <c r="E14" i="2" s="1"/>
  <c r="F14" i="2" s="1"/>
  <c r="G14" i="2" s="1"/>
  <c r="H14" i="2" s="1"/>
  <c r="I14" i="2" s="1"/>
  <c r="J14" i="2" s="1"/>
  <c r="D12" i="2"/>
  <c r="E12" i="2" s="1"/>
  <c r="F12" i="2" s="1"/>
  <c r="G12" i="2" s="1"/>
  <c r="H12" i="2" s="1"/>
  <c r="I12" i="2" s="1"/>
  <c r="J12" i="2" s="1"/>
  <c r="D11" i="2"/>
  <c r="E11" i="2" s="1"/>
  <c r="F11" i="2" s="1"/>
  <c r="G11" i="2" s="1"/>
  <c r="H11" i="2" s="1"/>
  <c r="I11" i="2" s="1"/>
  <c r="J11" i="2" s="1"/>
  <c r="C10" i="2"/>
  <c r="C9" i="2" s="1"/>
  <c r="D9" i="2" s="1"/>
  <c r="E9" i="2" s="1"/>
  <c r="F9" i="2" s="1"/>
  <c r="G9" i="2" s="1"/>
  <c r="H9" i="2" s="1"/>
  <c r="I9" i="2" s="1"/>
  <c r="J9" i="2" s="1"/>
  <c r="J21" i="2" l="1"/>
  <c r="I3" i="1"/>
  <c r="E15" i="2"/>
  <c r="G15" i="2"/>
  <c r="F15" i="2"/>
  <c r="D21" i="2"/>
  <c r="K23" i="2" s="1"/>
  <c r="C15" i="1" s="1"/>
  <c r="C19" i="2"/>
  <c r="I9" i="1" l="1"/>
  <c r="H15" i="2"/>
  <c r="E21" i="2"/>
  <c r="K21" i="2" l="1"/>
  <c r="K22" i="2" s="1"/>
  <c r="C14" i="1"/>
  <c r="I15" i="2"/>
  <c r="J15" i="2"/>
  <c r="F21" i="2"/>
  <c r="G21" i="2" l="1"/>
  <c r="H21" i="2" l="1"/>
  <c r="I21" i="2" l="1"/>
  <c r="C16" i="1" l="1"/>
  <c r="D10" i="2" l="1"/>
  <c r="D8" i="2" s="1"/>
  <c r="D7" i="2"/>
  <c r="E6" i="2"/>
  <c r="E7" i="2" s="1"/>
  <c r="F6" i="2" l="1"/>
  <c r="F10" i="2" s="1"/>
  <c r="F16" i="2" s="1"/>
  <c r="F19" i="2" s="1"/>
  <c r="E10" i="2"/>
  <c r="D16" i="2"/>
  <c r="D19" i="2" s="1"/>
  <c r="F8" i="2" l="1"/>
  <c r="G6" i="2"/>
  <c r="F7" i="2"/>
  <c r="E8" i="2"/>
  <c r="E16" i="2"/>
  <c r="E19" i="2" s="1"/>
  <c r="G10" i="2" l="1"/>
  <c r="G16" i="2" s="1"/>
  <c r="G19" i="2" s="1"/>
  <c r="H6" i="2"/>
  <c r="G7" i="2"/>
  <c r="G8" i="2" l="1"/>
  <c r="H7" i="2"/>
  <c r="I6" i="2"/>
  <c r="H10" i="2"/>
  <c r="H16" i="2" l="1"/>
  <c r="H19" i="2" s="1"/>
  <c r="H8" i="2"/>
  <c r="I10" i="2"/>
  <c r="I16" i="2" s="1"/>
  <c r="I19" i="2" s="1"/>
  <c r="J6" i="2"/>
  <c r="I7" i="2"/>
  <c r="I8" i="2" l="1"/>
  <c r="J10" i="2"/>
  <c r="J7" i="2"/>
  <c r="J16" i="2" l="1"/>
  <c r="J19" i="2" s="1"/>
  <c r="J8" i="2"/>
</calcChain>
</file>

<file path=xl/sharedStrings.xml><?xml version="1.0" encoding="utf-8"?>
<sst xmlns="http://schemas.openxmlformats.org/spreadsheetml/2006/main" count="60" uniqueCount="43">
  <si>
    <t>Enterprise Value</t>
  </si>
  <si>
    <t>WACC</t>
  </si>
  <si>
    <t>Terminal Value</t>
  </si>
  <si>
    <t>Price</t>
  </si>
  <si>
    <t>Shares</t>
  </si>
  <si>
    <t>Market Cap</t>
  </si>
  <si>
    <t>Cash</t>
  </si>
  <si>
    <t>Debt</t>
  </si>
  <si>
    <t>DCF</t>
  </si>
  <si>
    <t>Discount</t>
  </si>
  <si>
    <t>NPV</t>
  </si>
  <si>
    <t>Share</t>
  </si>
  <si>
    <t>Specifics</t>
  </si>
  <si>
    <t>Income Statement</t>
  </si>
  <si>
    <t>Revenue</t>
  </si>
  <si>
    <t>Revenue y/y</t>
  </si>
  <si>
    <t>COGS</t>
  </si>
  <si>
    <t>Gross Margin</t>
  </si>
  <si>
    <t>Gross Profit</t>
  </si>
  <si>
    <t>R&amp;D</t>
  </si>
  <si>
    <t>S&amp;M</t>
  </si>
  <si>
    <t>G&amp;A</t>
  </si>
  <si>
    <t>Restructuring</t>
  </si>
  <si>
    <t>OpEx</t>
  </si>
  <si>
    <t>OpInc</t>
  </si>
  <si>
    <t>Other non-op</t>
  </si>
  <si>
    <t>Pretax Income</t>
  </si>
  <si>
    <t>Taxes</t>
  </si>
  <si>
    <t>Net Income</t>
  </si>
  <si>
    <t>EPS</t>
  </si>
  <si>
    <t>Diluted EPS</t>
  </si>
  <si>
    <t>Assumptions</t>
  </si>
  <si>
    <t>%</t>
  </si>
  <si>
    <t>Cost of Equity</t>
  </si>
  <si>
    <t>Risk Free Rate</t>
  </si>
  <si>
    <t>Beta</t>
  </si>
  <si>
    <t xml:space="preserve">Expected Market Return </t>
  </si>
  <si>
    <t>Equity</t>
  </si>
  <si>
    <t>Cost of Debt</t>
  </si>
  <si>
    <t>Tax Rate</t>
  </si>
  <si>
    <t>Growth Rate</t>
  </si>
  <si>
    <t>Final FC Year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</si>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</sst>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6" formatCode="#,##0,,&quot;&quot;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80808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9" fontId="0" fillId="0" borderId="1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2" xfId="0" applyNumberFormat="1" applyBorder="1" applyAlignment="1">
      <alignment horizontal="right"/>
    </xf>
    <xf numFmtId="0" fontId="0" fillId="0" borderId="4" xfId="0" applyBorder="1"/>
    <xf numFmtId="0" fontId="0" fillId="3" borderId="0" xfId="0" applyFill="1"/>
    <xf numFmtId="164" fontId="0" fillId="0" borderId="0" xfId="0" applyNumberFormat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6" xfId="0" applyNumberFormat="1" applyBorder="1" applyAlignment="1">
      <alignment horizontal="right"/>
    </xf>
    <xf numFmtId="3" fontId="0" fillId="0" borderId="0" xfId="0" applyNumberFormat="1" applyBorder="1"/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right"/>
    </xf>
    <xf numFmtId="166" fontId="0" fillId="0" borderId="6" xfId="0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2" fillId="0" borderId="6" xfId="0" applyNumberFormat="1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166" fontId="0" fillId="4" borderId="0" xfId="0" applyNumberFormat="1" applyFill="1" applyAlignment="1">
      <alignment horizontal="right"/>
    </xf>
    <xf numFmtId="166" fontId="0" fillId="0" borderId="4" xfId="0" applyNumberFormat="1" applyBorder="1"/>
    <xf numFmtId="166" fontId="0" fillId="0" borderId="5" xfId="0" applyNumberFormat="1" applyBorder="1" applyAlignment="1">
      <alignment horizontal="right"/>
    </xf>
    <xf numFmtId="166" fontId="0" fillId="0" borderId="0" xfId="0" applyNumberFormat="1"/>
    <xf numFmtId="0" fontId="0" fillId="0" borderId="6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6" fontId="0" fillId="0" borderId="0" xfId="0" applyNumberFormat="1" applyBorder="1"/>
    <xf numFmtId="0" fontId="0" fillId="0" borderId="0" xfId="0" applyFill="1"/>
    <xf numFmtId="10" fontId="0" fillId="0" borderId="0" xfId="0" applyNumberFormat="1"/>
    <xf numFmtId="2" fontId="0" fillId="0" borderId="0" xfId="0" applyNumberFormat="1"/>
    <xf numFmtId="0" fontId="0" fillId="5" borderId="0" xfId="0" applyFill="1"/>
    <xf numFmtId="166" fontId="0" fillId="0" borderId="7" xfId="0" applyNumberFormat="1" applyBorder="1"/>
    <xf numFmtId="10" fontId="0" fillId="0" borderId="7" xfId="0" applyNumberFormat="1" applyBorder="1"/>
    <xf numFmtId="0" fontId="0" fillId="0" borderId="7" xfId="0" applyBorder="1"/>
    <xf numFmtId="9" fontId="0" fillId="0" borderId="7" xfId="0" applyNumberFormat="1" applyBorder="1"/>
    <xf numFmtId="166" fontId="1" fillId="0" borderId="0" xfId="0" applyNumberFormat="1" applyFont="1" applyBorder="1" applyAlignment="1">
      <alignment horizontal="right"/>
    </xf>
    <xf numFmtId="164" fontId="0" fillId="0" borderId="0" xfId="0" applyNumberFormat="1" applyBorder="1"/>
    <xf numFmtId="0" fontId="0" fillId="0" borderId="0" xfId="0" applyBorder="1" applyAlignment="1">
      <alignment horizontal="right"/>
    </xf>
    <xf numFmtId="166" fontId="0" fillId="0" borderId="6" xfId="0" applyNumberFormat="1" applyBorder="1"/>
    <xf numFmtId="0" fontId="0" fillId="0" borderId="6" xfId="0" applyBorder="1" applyAlignment="1">
      <alignment horizontal="right"/>
    </xf>
    <xf numFmtId="164" fontId="0" fillId="0" borderId="6" xfId="0" applyNumberFormat="1" applyBorder="1"/>
    <xf numFmtId="166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/>
    <xf numFmtId="2" fontId="0" fillId="0" borderId="0" xfId="0" applyNumberFormat="1" applyAlignment="1">
      <alignment horizontal="right"/>
    </xf>
    <xf numFmtId="2" fontId="0" fillId="0" borderId="0" xfId="0" applyNumberFormat="1" applyFont="1" applyAlignment="1">
      <alignment horizontal="right"/>
    </xf>
    <xf numFmtId="166" fontId="0" fillId="6" borderId="0" xfId="0" applyNumberFormat="1" applyFill="1" applyBorder="1"/>
    <xf numFmtId="166" fontId="0" fillId="6" borderId="6" xfId="0" applyNumberFormat="1" applyFill="1" applyBorder="1"/>
    <xf numFmtId="3" fontId="0" fillId="0" borderId="0" xfId="0" applyNumberFormat="1" applyFill="1"/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Border="1"/>
    <xf numFmtId="3" fontId="0" fillId="0" borderId="0" xfId="0" applyNumberFormat="1" applyFill="1" applyAlignment="1">
      <alignment horizontal="right"/>
    </xf>
    <xf numFmtId="166" fontId="0" fillId="6" borderId="7" xfId="0" applyNumberFormat="1" applyFill="1" applyBorder="1"/>
    <xf numFmtId="2" fontId="0" fillId="0" borderId="6" xfId="0" applyNumberFormat="1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6" xfId="0" applyNumberFormat="1" applyFont="1" applyBorder="1" applyAlignment="1">
      <alignment horizontal="right"/>
    </xf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7299</xdr:colOff>
      <xdr:row>10</xdr:row>
      <xdr:rowOff>0</xdr:rowOff>
    </xdr:from>
    <xdr:to>
      <xdr:col>18</xdr:col>
      <xdr:colOff>795575</xdr:colOff>
      <xdr:row>10</xdr:row>
      <xdr:rowOff>7299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6354A3E-A79F-1A82-EADF-B3F552D86D71}"/>
            </a:ext>
          </a:extLst>
        </xdr:cNvPr>
        <xdr:cNvCxnSpPr/>
      </xdr:nvCxnSpPr>
      <xdr:spPr>
        <a:xfrm flipV="1">
          <a:off x="1145920" y="1642241"/>
          <a:ext cx="13006552" cy="72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7299</xdr:colOff>
      <xdr:row>16</xdr:row>
      <xdr:rowOff>0</xdr:rowOff>
    </xdr:from>
    <xdr:to>
      <xdr:col>19</xdr:col>
      <xdr:colOff>14597</xdr:colOff>
      <xdr:row>16</xdr:row>
      <xdr:rowOff>7299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4B6A268-CFF3-2754-47CD-8A80C626F08D}"/>
            </a:ext>
          </a:extLst>
        </xdr:cNvPr>
        <xdr:cNvCxnSpPr/>
      </xdr:nvCxnSpPr>
      <xdr:spPr>
        <a:xfrm flipV="1">
          <a:off x="1145920" y="2649483"/>
          <a:ext cx="11882528" cy="72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7299</xdr:colOff>
      <xdr:row>18</xdr:row>
      <xdr:rowOff>153276</xdr:rowOff>
    </xdr:from>
    <xdr:to>
      <xdr:col>19</xdr:col>
      <xdr:colOff>7298</xdr:colOff>
      <xdr:row>19</xdr:row>
      <xdr:rowOff>7298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24A8AE9-CFD6-E1E1-0AE1-61896B529548}"/>
            </a:ext>
          </a:extLst>
        </xdr:cNvPr>
        <xdr:cNvCxnSpPr/>
      </xdr:nvCxnSpPr>
      <xdr:spPr>
        <a:xfrm flipV="1">
          <a:off x="1145920" y="3138506"/>
          <a:ext cx="11875229" cy="145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DDD2-C90C-4D4F-9EB8-7C9BD97B2019}">
  <dimension ref="B2:O17"/>
  <sheetViews>
    <sheetView tabSelected="1" zoomScale="87" zoomScaleNormal="87" workbookViewId="0">
      <selection activeCell="C15" sqref="C15"/>
    </sheetView>
  </sheetViews>
  <sheetFormatPr defaultRowHeight="12.5" x14ac:dyDescent="0.25"/>
  <cols>
    <col min="2" max="2" width="15" bestFit="1" customWidth="1"/>
    <col min="5" max="5" width="18.81640625" customWidth="1"/>
    <col min="8" max="8" width="11.36328125" customWidth="1"/>
    <col min="9" max="9" width="9" bestFit="1" customWidth="1"/>
    <col min="11" max="11" width="11.81640625" customWidth="1"/>
    <col min="13" max="13" width="15" bestFit="1" customWidth="1"/>
  </cols>
  <sheetData>
    <row r="2" spans="2:15" x14ac:dyDescent="0.25">
      <c r="B2" s="17" t="s">
        <v>0</v>
      </c>
      <c r="C2" s="17"/>
      <c r="D2" s="35"/>
      <c r="E2" s="38" t="s">
        <v>33</v>
      </c>
      <c r="F2" s="38"/>
      <c r="H2" s="17" t="s">
        <v>1</v>
      </c>
      <c r="I2" s="17"/>
      <c r="K2" s="17" t="s">
        <v>2</v>
      </c>
      <c r="L2" s="17"/>
    </row>
    <row r="3" spans="2:15" x14ac:dyDescent="0.25">
      <c r="B3" t="s">
        <v>3</v>
      </c>
      <c r="C3" s="37">
        <v>0</v>
      </c>
      <c r="E3" t="s">
        <v>34</v>
      </c>
      <c r="F3" s="36">
        <v>3.5000000000000003E-2</v>
      </c>
      <c r="H3" t="s">
        <v>37</v>
      </c>
      <c r="I3" s="31">
        <f>C5</f>
        <v>0</v>
      </c>
      <c r="K3" t="s">
        <v>41</v>
      </c>
      <c r="L3" s="31"/>
      <c r="N3" s="1"/>
    </row>
    <row r="4" spans="2:15" x14ac:dyDescent="0.25">
      <c r="B4" t="s">
        <v>4</v>
      </c>
      <c r="C4" s="31">
        <v>0</v>
      </c>
      <c r="D4" s="31"/>
      <c r="E4" s="31" t="s">
        <v>35</v>
      </c>
      <c r="F4" s="37">
        <v>0</v>
      </c>
      <c r="H4" t="s">
        <v>7</v>
      </c>
      <c r="I4" s="31">
        <f>C7</f>
        <v>0</v>
      </c>
      <c r="K4" t="s">
        <v>40</v>
      </c>
      <c r="L4" s="36">
        <v>0.03</v>
      </c>
      <c r="N4" s="2"/>
      <c r="O4" s="3"/>
    </row>
    <row r="5" spans="2:15" x14ac:dyDescent="0.25">
      <c r="B5" t="s">
        <v>5</v>
      </c>
      <c r="C5" s="31">
        <f>C3*C4</f>
        <v>0</v>
      </c>
      <c r="D5" s="31"/>
      <c r="E5" s="39" t="s">
        <v>36</v>
      </c>
      <c r="F5" s="40">
        <v>0.08</v>
      </c>
      <c r="H5" t="s">
        <v>33</v>
      </c>
      <c r="I5" s="36">
        <f>F6</f>
        <v>3.5000000000000003E-2</v>
      </c>
      <c r="K5" s="41" t="s">
        <v>1</v>
      </c>
      <c r="L5" s="40" t="e">
        <f>I9</f>
        <v>#DIV/0!</v>
      </c>
      <c r="N5" s="2"/>
    </row>
    <row r="6" spans="2:15" x14ac:dyDescent="0.25">
      <c r="B6" t="s">
        <v>6</v>
      </c>
      <c r="C6" s="31">
        <v>0</v>
      </c>
      <c r="D6" s="31"/>
      <c r="E6" s="31"/>
      <c r="F6" s="36">
        <f>F3+(F4*(F5-F3))</f>
        <v>3.5000000000000003E-2</v>
      </c>
      <c r="H6" t="s">
        <v>42</v>
      </c>
      <c r="I6" s="31"/>
      <c r="L6" s="31" t="e">
        <f>(L3*(1+L4))/(L5-L4)</f>
        <v>#DIV/0!</v>
      </c>
      <c r="N6" s="2"/>
      <c r="O6" s="3"/>
    </row>
    <row r="7" spans="2:15" x14ac:dyDescent="0.25">
      <c r="B7" s="16" t="s">
        <v>7</v>
      </c>
      <c r="C7" s="29">
        <v>0</v>
      </c>
      <c r="D7" s="34"/>
      <c r="E7" s="34"/>
      <c r="H7" t="s">
        <v>38</v>
      </c>
      <c r="I7" s="36" t="e">
        <f>I6/C7</f>
        <v>#DIV/0!</v>
      </c>
      <c r="N7" s="2"/>
      <c r="O7" s="3"/>
    </row>
    <row r="8" spans="2:15" x14ac:dyDescent="0.25">
      <c r="C8" s="31">
        <f>C5-C6+C7</f>
        <v>0</v>
      </c>
      <c r="D8" s="31"/>
      <c r="E8" s="31"/>
      <c r="H8" s="41" t="s">
        <v>39</v>
      </c>
      <c r="I8" s="42">
        <v>0.21</v>
      </c>
      <c r="N8" s="2"/>
    </row>
    <row r="9" spans="2:15" x14ac:dyDescent="0.25">
      <c r="I9" s="36" t="e">
        <f>(I3/(I3+I4))*I5+(I4/(I4+I3))*I7*(1-I8)</f>
        <v>#DIV/0!</v>
      </c>
    </row>
    <row r="11" spans="2:15" x14ac:dyDescent="0.25">
      <c r="F11" s="36"/>
    </row>
    <row r="13" spans="2:15" x14ac:dyDescent="0.25">
      <c r="B13" s="17" t="s">
        <v>8</v>
      </c>
      <c r="C13" s="3"/>
      <c r="D13" s="3"/>
    </row>
    <row r="14" spans="2:15" ht="13" x14ac:dyDescent="0.3">
      <c r="B14" t="s">
        <v>9</v>
      </c>
      <c r="C14" s="63" t="e">
        <f>I9</f>
        <v>#DIV/0!</v>
      </c>
      <c r="D14" s="10"/>
    </row>
    <row r="15" spans="2:15" x14ac:dyDescent="0.25">
      <c r="B15" t="s">
        <v>10</v>
      </c>
      <c r="C15" s="31" t="e">
        <f>Model!K23+C6-C7</f>
        <v>#DIV/0!</v>
      </c>
      <c r="D15" s="2"/>
    </row>
    <row r="16" spans="2:15" ht="14.5" customHeight="1" x14ac:dyDescent="0.25">
      <c r="B16" t="s">
        <v>11</v>
      </c>
      <c r="C16" s="1" t="e">
        <f>C15/C4</f>
        <v>#DIV/0!</v>
      </c>
      <c r="D16" s="1"/>
    </row>
    <row r="17" ht="14.5" customHeight="1" x14ac:dyDescent="0.25"/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0BCC-4335-4C2E-B4D6-8580B4214ACB}">
  <dimension ref="A1:CD40"/>
  <sheetViews>
    <sheetView zoomScale="87" zoomScaleNormal="87" workbookViewId="0">
      <pane xSplit="1" ySplit="1" topLeftCell="B5" activePane="bottomRight" state="frozen"/>
      <selection pane="topRight" activeCell="C1" sqref="C1"/>
      <selection pane="bottomLeft" activeCell="A3" sqref="A3"/>
      <selection pane="bottomRight" activeCell="K22" sqref="K22"/>
    </sheetView>
  </sheetViews>
  <sheetFormatPr defaultRowHeight="12.5" x14ac:dyDescent="0.25"/>
  <cols>
    <col min="1" max="1" width="16.26953125" bestFit="1" customWidth="1"/>
    <col min="2" max="3" width="10" style="3" customWidth="1"/>
    <col min="4" max="4" width="10" style="45" customWidth="1"/>
    <col min="5" max="15" width="10" style="3" customWidth="1"/>
    <col min="16" max="17" width="11.453125" style="3" customWidth="1"/>
    <col min="18" max="80" width="11.453125" customWidth="1"/>
    <col min="81" max="82" width="2.1796875" bestFit="1" customWidth="1"/>
  </cols>
  <sheetData>
    <row r="1" spans="1:31" x14ac:dyDescent="0.25">
      <c r="C1" s="18"/>
      <c r="D1" s="48">
        <v>45291</v>
      </c>
      <c r="E1" s="44">
        <v>45657</v>
      </c>
      <c r="F1" s="44">
        <v>46022</v>
      </c>
      <c r="G1" s="44">
        <v>46387</v>
      </c>
      <c r="H1" s="44">
        <v>46752</v>
      </c>
      <c r="I1" s="44">
        <v>47118</v>
      </c>
      <c r="J1" s="44">
        <v>47483</v>
      </c>
    </row>
    <row r="2" spans="1:31" x14ac:dyDescent="0.25">
      <c r="A2" s="11" t="s">
        <v>12</v>
      </c>
      <c r="B2" s="25"/>
      <c r="C2" s="25"/>
      <c r="D2" s="24"/>
      <c r="E2" s="25"/>
      <c r="F2" s="25"/>
      <c r="G2" s="25"/>
      <c r="H2" s="25"/>
      <c r="I2" s="25"/>
      <c r="J2" s="25"/>
      <c r="K2" s="22"/>
    </row>
    <row r="3" spans="1:31" x14ac:dyDescent="0.25">
      <c r="B3" s="25"/>
      <c r="C3" s="25"/>
      <c r="D3" s="24"/>
      <c r="E3" s="25"/>
      <c r="F3" s="25"/>
      <c r="G3" s="25"/>
      <c r="H3" s="25"/>
      <c r="I3" s="25"/>
      <c r="J3" s="25"/>
      <c r="K3" s="22"/>
    </row>
    <row r="4" spans="1:31" x14ac:dyDescent="0.25">
      <c r="B4" s="25"/>
      <c r="C4" s="25"/>
      <c r="D4" s="24"/>
      <c r="E4" s="25"/>
      <c r="F4" s="25"/>
      <c r="G4" s="25"/>
      <c r="H4" s="25"/>
      <c r="I4" s="25"/>
      <c r="J4" s="25"/>
      <c r="K4" s="22"/>
    </row>
    <row r="5" spans="1:31" x14ac:dyDescent="0.25">
      <c r="A5" s="11" t="s">
        <v>13</v>
      </c>
      <c r="B5" s="25"/>
      <c r="C5" s="25"/>
      <c r="D5" s="24"/>
      <c r="E5" s="25"/>
      <c r="F5" s="25"/>
      <c r="G5" s="25"/>
      <c r="H5" s="25"/>
      <c r="I5" s="25"/>
      <c r="J5" s="25"/>
      <c r="K5" s="22"/>
    </row>
    <row r="6" spans="1:31" s="6" customFormat="1" ht="13" x14ac:dyDescent="0.3">
      <c r="A6" s="2" t="s">
        <v>14</v>
      </c>
      <c r="B6" s="43"/>
      <c r="C6" s="49"/>
      <c r="D6" s="24">
        <f t="shared" ref="D6:J6" si="0">C6*(1+$B$31)</f>
        <v>0</v>
      </c>
      <c r="E6" s="25">
        <f t="shared" si="0"/>
        <v>0</v>
      </c>
      <c r="F6" s="25">
        <f t="shared" si="0"/>
        <v>0</v>
      </c>
      <c r="G6" s="25">
        <f t="shared" si="0"/>
        <v>0</v>
      </c>
      <c r="H6" s="25">
        <f t="shared" si="0"/>
        <v>0</v>
      </c>
      <c r="I6" s="25">
        <f t="shared" si="0"/>
        <v>0</v>
      </c>
      <c r="J6" s="25">
        <f t="shared" si="0"/>
        <v>0</v>
      </c>
      <c r="K6" s="23"/>
      <c r="L6" s="7"/>
      <c r="M6" s="7"/>
      <c r="N6" s="7"/>
      <c r="O6" s="7"/>
      <c r="P6" s="7"/>
      <c r="Q6" s="7"/>
      <c r="Y6"/>
      <c r="Z6"/>
      <c r="AA6"/>
      <c r="AB6"/>
      <c r="AC6"/>
      <c r="AD6"/>
      <c r="AE6"/>
    </row>
    <row r="7" spans="1:31" s="6" customFormat="1" ht="13" x14ac:dyDescent="0.3">
      <c r="A7" s="2" t="s">
        <v>15</v>
      </c>
      <c r="B7" s="43"/>
      <c r="C7" s="19" t="e">
        <f>C6/B6-1</f>
        <v>#DIV/0!</v>
      </c>
      <c r="D7" s="20" t="e">
        <f>D6/C6-1</f>
        <v>#DIV/0!</v>
      </c>
      <c r="E7" s="19" t="e">
        <f>E6/D6-1</f>
        <v>#DIV/0!</v>
      </c>
      <c r="F7" s="19" t="e">
        <f t="shared" ref="F7:J7" si="1">F6/E6-1</f>
        <v>#DIV/0!</v>
      </c>
      <c r="G7" s="19" t="e">
        <f t="shared" si="1"/>
        <v>#DIV/0!</v>
      </c>
      <c r="H7" s="19" t="e">
        <f t="shared" si="1"/>
        <v>#DIV/0!</v>
      </c>
      <c r="I7" s="19" t="e">
        <f t="shared" si="1"/>
        <v>#DIV/0!</v>
      </c>
      <c r="J7" s="19" t="e">
        <f t="shared" si="1"/>
        <v>#DIV/0!</v>
      </c>
      <c r="K7" s="23"/>
      <c r="L7" s="7"/>
      <c r="M7" s="7"/>
      <c r="N7" s="7"/>
      <c r="O7" s="7"/>
      <c r="P7" s="7"/>
      <c r="Q7" s="7"/>
      <c r="Y7"/>
      <c r="Z7"/>
      <c r="AA7"/>
      <c r="AB7"/>
      <c r="AC7"/>
      <c r="AD7"/>
      <c r="AE7"/>
    </row>
    <row r="8" spans="1:31" s="2" customFormat="1" ht="13" x14ac:dyDescent="0.3">
      <c r="A8" s="2" t="s">
        <v>16</v>
      </c>
      <c r="B8" s="25"/>
      <c r="C8" s="25"/>
      <c r="D8" s="26" t="e">
        <f t="shared" ref="D8:J8" si="2">D6-D10</f>
        <v>#DIV/0!</v>
      </c>
      <c r="E8" s="27" t="e">
        <f t="shared" si="2"/>
        <v>#DIV/0!</v>
      </c>
      <c r="F8" s="27" t="e">
        <f t="shared" si="2"/>
        <v>#DIV/0!</v>
      </c>
      <c r="G8" s="27" t="e">
        <f t="shared" si="2"/>
        <v>#DIV/0!</v>
      </c>
      <c r="H8" s="27" t="e">
        <f t="shared" si="2"/>
        <v>#DIV/0!</v>
      </c>
      <c r="I8" s="27" t="e">
        <f t="shared" si="2"/>
        <v>#DIV/0!</v>
      </c>
      <c r="J8" s="27" t="e">
        <f t="shared" si="2"/>
        <v>#DIV/0!</v>
      </c>
      <c r="K8" s="22"/>
      <c r="L8" s="4"/>
      <c r="M8" s="4"/>
      <c r="N8" s="4"/>
      <c r="O8" s="4"/>
      <c r="P8" s="4"/>
      <c r="Q8" s="4"/>
      <c r="U8" s="6"/>
      <c r="V8" s="6"/>
      <c r="W8" s="6"/>
      <c r="X8" s="6"/>
      <c r="Y8"/>
      <c r="Z8"/>
      <c r="AA8"/>
      <c r="AB8"/>
      <c r="AC8"/>
      <c r="AD8"/>
      <c r="AE8"/>
    </row>
    <row r="9" spans="1:31" s="2" customFormat="1" ht="13" x14ac:dyDescent="0.3">
      <c r="A9" t="s">
        <v>17</v>
      </c>
      <c r="B9" s="25"/>
      <c r="C9" s="19" t="e">
        <f>C10/C6</f>
        <v>#DIV/0!</v>
      </c>
      <c r="D9" s="32" t="e">
        <f>C9*(1+$B$32)</f>
        <v>#DIV/0!</v>
      </c>
      <c r="E9" s="33" t="e">
        <f t="shared" ref="E9:J9" si="3">D9*(1+$B$32)</f>
        <v>#DIV/0!</v>
      </c>
      <c r="F9" s="33" t="e">
        <f t="shared" si="3"/>
        <v>#DIV/0!</v>
      </c>
      <c r="G9" s="33" t="e">
        <f t="shared" si="3"/>
        <v>#DIV/0!</v>
      </c>
      <c r="H9" s="33" t="e">
        <f t="shared" si="3"/>
        <v>#DIV/0!</v>
      </c>
      <c r="I9" s="33" t="e">
        <f t="shared" si="3"/>
        <v>#DIV/0!</v>
      </c>
      <c r="J9" s="33" t="e">
        <f t="shared" si="3"/>
        <v>#DIV/0!</v>
      </c>
      <c r="K9" s="22"/>
      <c r="L9" s="4"/>
      <c r="M9" s="4"/>
      <c r="N9" s="4"/>
      <c r="O9" s="4"/>
      <c r="P9" s="4"/>
      <c r="Q9" s="4"/>
      <c r="U9" s="6"/>
      <c r="V9" s="6"/>
      <c r="W9" s="6"/>
      <c r="X9" s="6"/>
      <c r="Y9"/>
      <c r="Z9"/>
      <c r="AA9"/>
      <c r="AB9"/>
      <c r="AC9"/>
      <c r="AD9"/>
      <c r="AE9"/>
    </row>
    <row r="10" spans="1:31" s="2" customFormat="1" ht="13" x14ac:dyDescent="0.3">
      <c r="A10" s="2" t="s">
        <v>18</v>
      </c>
      <c r="B10" s="25"/>
      <c r="C10" s="25">
        <f>C6-C8</f>
        <v>0</v>
      </c>
      <c r="D10" s="24" t="e">
        <f>D6*D9</f>
        <v>#DIV/0!</v>
      </c>
      <c r="E10" s="25" t="e">
        <f t="shared" ref="E10:J10" si="4">E6*E9</f>
        <v>#DIV/0!</v>
      </c>
      <c r="F10" s="25" t="e">
        <f t="shared" si="4"/>
        <v>#DIV/0!</v>
      </c>
      <c r="G10" s="25" t="e">
        <f t="shared" si="4"/>
        <v>#DIV/0!</v>
      </c>
      <c r="H10" s="25" t="e">
        <f t="shared" si="4"/>
        <v>#DIV/0!</v>
      </c>
      <c r="I10" s="25" t="e">
        <f t="shared" si="4"/>
        <v>#DIV/0!</v>
      </c>
      <c r="J10" s="25" t="e">
        <f t="shared" si="4"/>
        <v>#DIV/0!</v>
      </c>
      <c r="K10" s="22"/>
      <c r="L10" s="4"/>
      <c r="M10" s="4"/>
      <c r="N10" s="4"/>
      <c r="O10" s="4"/>
      <c r="P10" s="4"/>
      <c r="Q10" s="4"/>
      <c r="U10" s="6"/>
      <c r="V10" s="6"/>
      <c r="W10" s="6"/>
      <c r="X10" s="6"/>
      <c r="Y10"/>
      <c r="Z10"/>
      <c r="AA10"/>
      <c r="AB10"/>
      <c r="AC10"/>
      <c r="AD10"/>
      <c r="AE10"/>
    </row>
    <row r="11" spans="1:31" s="2" customFormat="1" ht="13" x14ac:dyDescent="0.3">
      <c r="A11" s="2" t="s">
        <v>19</v>
      </c>
      <c r="B11" s="25"/>
      <c r="C11" s="25"/>
      <c r="D11" s="24">
        <f>C11*(1+$B$33)</f>
        <v>0</v>
      </c>
      <c r="E11" s="25">
        <f t="shared" ref="E11:J11" si="5">D11*(1+$B$33)</f>
        <v>0</v>
      </c>
      <c r="F11" s="25">
        <f t="shared" si="5"/>
        <v>0</v>
      </c>
      <c r="G11" s="25">
        <f t="shared" si="5"/>
        <v>0</v>
      </c>
      <c r="H11" s="25">
        <f t="shared" si="5"/>
        <v>0</v>
      </c>
      <c r="I11" s="25">
        <f t="shared" si="5"/>
        <v>0</v>
      </c>
      <c r="J11" s="25">
        <f t="shared" si="5"/>
        <v>0</v>
      </c>
      <c r="K11" s="22"/>
      <c r="L11" s="4"/>
      <c r="M11" s="4"/>
      <c r="N11" s="4"/>
      <c r="O11" s="4"/>
      <c r="P11" s="4"/>
      <c r="Q11" s="4"/>
      <c r="U11" s="6"/>
      <c r="V11" s="6"/>
      <c r="W11" s="6"/>
      <c r="X11" s="6"/>
      <c r="Y11"/>
      <c r="Z11"/>
      <c r="AA11"/>
      <c r="AB11"/>
      <c r="AC11"/>
      <c r="AD11"/>
      <c r="AE11"/>
    </row>
    <row r="12" spans="1:31" s="2" customFormat="1" ht="13" x14ac:dyDescent="0.3">
      <c r="A12" s="2" t="s">
        <v>20</v>
      </c>
      <c r="B12" s="25"/>
      <c r="C12" s="25"/>
      <c r="D12" s="24">
        <f>C12*(1+$B$34)</f>
        <v>0</v>
      </c>
      <c r="E12" s="25">
        <f t="shared" ref="E12:J12" si="6">D12*(1+$B$34)</f>
        <v>0</v>
      </c>
      <c r="F12" s="25">
        <f t="shared" si="6"/>
        <v>0</v>
      </c>
      <c r="G12" s="25">
        <f t="shared" si="6"/>
        <v>0</v>
      </c>
      <c r="H12" s="25">
        <f t="shared" si="6"/>
        <v>0</v>
      </c>
      <c r="I12" s="25">
        <f t="shared" si="6"/>
        <v>0</v>
      </c>
      <c r="J12" s="25">
        <f t="shared" si="6"/>
        <v>0</v>
      </c>
      <c r="K12" s="22"/>
      <c r="L12" s="4"/>
      <c r="M12" s="4"/>
      <c r="N12" s="4"/>
      <c r="O12" s="4"/>
      <c r="P12" s="4"/>
      <c r="Q12" s="4"/>
      <c r="U12" s="6"/>
      <c r="V12" s="6"/>
      <c r="W12" s="6"/>
      <c r="X12" s="6"/>
      <c r="Y12"/>
      <c r="Z12"/>
      <c r="AA12"/>
      <c r="AB12"/>
      <c r="AC12"/>
      <c r="AD12"/>
      <c r="AE12"/>
    </row>
    <row r="13" spans="1:31" s="2" customFormat="1" ht="13" x14ac:dyDescent="0.3">
      <c r="A13" s="2" t="s">
        <v>21</v>
      </c>
      <c r="B13" s="25"/>
      <c r="C13" s="25"/>
      <c r="D13" s="24">
        <f>C13*(1+ $B$35)</f>
        <v>0</v>
      </c>
      <c r="E13" s="25">
        <f t="shared" ref="E13:J13" si="7">D13*(1+ $B$35)</f>
        <v>0</v>
      </c>
      <c r="F13" s="25">
        <f t="shared" si="7"/>
        <v>0</v>
      </c>
      <c r="G13" s="25">
        <f t="shared" si="7"/>
        <v>0</v>
      </c>
      <c r="H13" s="25">
        <f t="shared" si="7"/>
        <v>0</v>
      </c>
      <c r="I13" s="25">
        <f t="shared" si="7"/>
        <v>0</v>
      </c>
      <c r="J13" s="25">
        <f t="shared" si="7"/>
        <v>0</v>
      </c>
      <c r="K13" s="22"/>
      <c r="L13" s="4"/>
      <c r="M13" s="4"/>
      <c r="N13" s="4"/>
      <c r="O13" s="4"/>
      <c r="P13" s="4"/>
      <c r="Q13" s="4"/>
      <c r="U13" s="6"/>
      <c r="V13" s="6"/>
      <c r="W13" s="6"/>
      <c r="X13" s="6"/>
      <c r="Y13"/>
      <c r="Z13"/>
      <c r="AA13"/>
      <c r="AB13"/>
      <c r="AC13"/>
      <c r="AD13"/>
      <c r="AE13"/>
    </row>
    <row r="14" spans="1:31" s="2" customFormat="1" ht="13" x14ac:dyDescent="0.3">
      <c r="A14" s="2" t="s">
        <v>22</v>
      </c>
      <c r="B14" s="25"/>
      <c r="C14" s="25"/>
      <c r="D14" s="24">
        <f>C14*(1+$B$36)</f>
        <v>0</v>
      </c>
      <c r="E14" s="25">
        <f t="shared" ref="E14:J14" si="8">D14*(1+$B$36)</f>
        <v>0</v>
      </c>
      <c r="F14" s="25">
        <f t="shared" si="8"/>
        <v>0</v>
      </c>
      <c r="G14" s="25">
        <f t="shared" si="8"/>
        <v>0</v>
      </c>
      <c r="H14" s="25">
        <f t="shared" si="8"/>
        <v>0</v>
      </c>
      <c r="I14" s="25">
        <f t="shared" si="8"/>
        <v>0</v>
      </c>
      <c r="J14" s="25">
        <f t="shared" si="8"/>
        <v>0</v>
      </c>
      <c r="K14" s="22"/>
      <c r="L14" s="4"/>
      <c r="M14" s="4"/>
      <c r="N14" s="4"/>
      <c r="O14" s="4"/>
      <c r="P14" s="4"/>
      <c r="Q14" s="4"/>
      <c r="U14" s="6"/>
      <c r="V14" s="6"/>
      <c r="W14" s="6"/>
      <c r="X14" s="6"/>
      <c r="Y14"/>
      <c r="Z14"/>
      <c r="AA14"/>
      <c r="AB14"/>
      <c r="AC14"/>
      <c r="AD14"/>
      <c r="AE14"/>
    </row>
    <row r="15" spans="1:31" s="2" customFormat="1" ht="13" x14ac:dyDescent="0.3">
      <c r="A15" s="2" t="s">
        <v>23</v>
      </c>
      <c r="B15" s="25"/>
      <c r="C15" s="25"/>
      <c r="D15" s="24">
        <f>D11+D12+D13+D14</f>
        <v>0</v>
      </c>
      <c r="E15" s="25">
        <f t="shared" ref="E15:J15" si="9">E11+E12+E13+E14</f>
        <v>0</v>
      </c>
      <c r="F15" s="25">
        <f t="shared" si="9"/>
        <v>0</v>
      </c>
      <c r="G15" s="25">
        <f t="shared" si="9"/>
        <v>0</v>
      </c>
      <c r="H15" s="25">
        <f t="shared" si="9"/>
        <v>0</v>
      </c>
      <c r="I15" s="25">
        <f t="shared" si="9"/>
        <v>0</v>
      </c>
      <c r="J15" s="25">
        <f t="shared" si="9"/>
        <v>0</v>
      </c>
      <c r="K15" s="22"/>
      <c r="L15" s="4"/>
      <c r="M15" s="4"/>
      <c r="N15" s="4"/>
      <c r="O15" s="4"/>
      <c r="P15" s="4"/>
      <c r="Q15" s="4"/>
      <c r="U15" s="6"/>
      <c r="V15" s="6"/>
      <c r="W15" s="6"/>
      <c r="X15" s="6"/>
      <c r="Y15"/>
      <c r="Z15"/>
      <c r="AA15"/>
      <c r="AB15"/>
      <c r="AC15"/>
      <c r="AD15"/>
      <c r="AE15"/>
    </row>
    <row r="16" spans="1:31" s="2" customFormat="1" ht="13" x14ac:dyDescent="0.3">
      <c r="A16" s="2" t="s">
        <v>24</v>
      </c>
      <c r="B16" s="25"/>
      <c r="C16" s="25"/>
      <c r="D16" s="24" t="e">
        <f>D10-D15</f>
        <v>#DIV/0!</v>
      </c>
      <c r="E16" s="25" t="e">
        <f t="shared" ref="C16:J16" si="10">E10-E15</f>
        <v>#DIV/0!</v>
      </c>
      <c r="F16" s="25" t="e">
        <f t="shared" si="10"/>
        <v>#DIV/0!</v>
      </c>
      <c r="G16" s="25" t="e">
        <f t="shared" si="10"/>
        <v>#DIV/0!</v>
      </c>
      <c r="H16" s="25" t="e">
        <f t="shared" si="10"/>
        <v>#DIV/0!</v>
      </c>
      <c r="I16" s="25" t="e">
        <f t="shared" si="10"/>
        <v>#DIV/0!</v>
      </c>
      <c r="J16" s="25" t="e">
        <f t="shared" si="10"/>
        <v>#DIV/0!</v>
      </c>
      <c r="K16" s="22"/>
      <c r="L16" s="4"/>
      <c r="M16" s="4"/>
      <c r="N16" s="4"/>
      <c r="O16" s="4"/>
      <c r="P16" s="4"/>
      <c r="Q16" s="4"/>
      <c r="U16" s="6"/>
      <c r="V16" s="6"/>
      <c r="W16" s="6"/>
      <c r="X16" s="6"/>
      <c r="Y16"/>
      <c r="Z16"/>
      <c r="AA16"/>
      <c r="AB16"/>
      <c r="AC16"/>
      <c r="AD16"/>
      <c r="AE16"/>
    </row>
    <row r="17" spans="1:82" ht="13" x14ac:dyDescent="0.3">
      <c r="A17" s="2" t="s">
        <v>42</v>
      </c>
      <c r="B17" s="25"/>
      <c r="C17" s="25"/>
      <c r="D17" s="24">
        <f>C17*(1+$B$37)</f>
        <v>0</v>
      </c>
      <c r="E17" s="25">
        <f t="shared" ref="E17:J17" si="11">D17*(1+$B$37)</f>
        <v>0</v>
      </c>
      <c r="F17" s="25">
        <f t="shared" si="11"/>
        <v>0</v>
      </c>
      <c r="G17" s="25">
        <f t="shared" si="11"/>
        <v>0</v>
      </c>
      <c r="H17" s="25">
        <f t="shared" si="11"/>
        <v>0</v>
      </c>
      <c r="I17" s="25">
        <f t="shared" si="11"/>
        <v>0</v>
      </c>
      <c r="J17" s="25">
        <f t="shared" si="11"/>
        <v>0</v>
      </c>
      <c r="K17" s="22"/>
      <c r="L17" s="4"/>
      <c r="N17" s="4"/>
      <c r="O17" s="4"/>
      <c r="P17" s="4"/>
      <c r="U17" s="6"/>
      <c r="V17" s="6"/>
      <c r="W17" s="6"/>
      <c r="X17" s="6"/>
    </row>
    <row r="18" spans="1:82" ht="13" x14ac:dyDescent="0.3">
      <c r="A18" s="21" t="s">
        <v>25</v>
      </c>
      <c r="B18" s="25"/>
      <c r="C18" s="25"/>
      <c r="D18" s="24">
        <f>C18*(1+$B$38)</f>
        <v>0</v>
      </c>
      <c r="E18" s="25">
        <f t="shared" ref="E18:J18" si="12">D18*(1+$B$38)</f>
        <v>0</v>
      </c>
      <c r="F18" s="25">
        <f t="shared" si="12"/>
        <v>0</v>
      </c>
      <c r="G18" s="25">
        <f t="shared" si="12"/>
        <v>0</v>
      </c>
      <c r="H18" s="25">
        <f t="shared" si="12"/>
        <v>0</v>
      </c>
      <c r="I18" s="25">
        <f t="shared" si="12"/>
        <v>0</v>
      </c>
      <c r="J18" s="25">
        <f t="shared" si="12"/>
        <v>0</v>
      </c>
      <c r="K18" s="22"/>
      <c r="L18" s="4"/>
      <c r="N18" s="4"/>
      <c r="O18" s="4"/>
      <c r="P18" s="4"/>
      <c r="U18" s="6"/>
      <c r="V18" s="6"/>
      <c r="W18" s="6"/>
      <c r="X18" s="6"/>
    </row>
    <row r="19" spans="1:82" x14ac:dyDescent="0.25">
      <c r="A19" s="2" t="s">
        <v>26</v>
      </c>
      <c r="B19" s="25"/>
      <c r="C19" s="25">
        <f>+C16+C17</f>
        <v>0</v>
      </c>
      <c r="D19" s="24" t="e">
        <f>+D16+D17+D18</f>
        <v>#DIV/0!</v>
      </c>
      <c r="E19" s="25" t="e">
        <f t="shared" ref="E19:J19" si="13">+E16+E17+E18</f>
        <v>#DIV/0!</v>
      </c>
      <c r="F19" s="25" t="e">
        <f t="shared" si="13"/>
        <v>#DIV/0!</v>
      </c>
      <c r="G19" s="25" t="e">
        <f t="shared" si="13"/>
        <v>#DIV/0!</v>
      </c>
      <c r="H19" s="25" t="e">
        <f t="shared" si="13"/>
        <v>#DIV/0!</v>
      </c>
      <c r="I19" s="25" t="e">
        <f t="shared" si="13"/>
        <v>#DIV/0!</v>
      </c>
      <c r="J19" s="25" t="e">
        <f t="shared" si="13"/>
        <v>#DIV/0!</v>
      </c>
      <c r="K19" s="22"/>
      <c r="L19" s="4"/>
      <c r="N19" s="4"/>
      <c r="O19" s="4"/>
      <c r="P19" s="4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82" s="2" customFormat="1" x14ac:dyDescent="0.25">
      <c r="A20" s="2" t="s">
        <v>27</v>
      </c>
      <c r="B20" s="25"/>
      <c r="C20" s="25"/>
      <c r="D20" s="24">
        <f>C20*(1+$B$39)</f>
        <v>0</v>
      </c>
      <c r="E20" s="25">
        <f t="shared" ref="E20:J20" si="14">D20*(1+$B$39)</f>
        <v>0</v>
      </c>
      <c r="F20" s="25">
        <f t="shared" si="14"/>
        <v>0</v>
      </c>
      <c r="G20" s="25">
        <f t="shared" si="14"/>
        <v>0</v>
      </c>
      <c r="H20" s="25">
        <f t="shared" si="14"/>
        <v>0</v>
      </c>
      <c r="I20" s="25">
        <f t="shared" si="14"/>
        <v>0</v>
      </c>
      <c r="J20" s="25">
        <f t="shared" si="14"/>
        <v>0</v>
      </c>
      <c r="K20" s="28" t="s">
        <v>2</v>
      </c>
      <c r="L20" s="4"/>
      <c r="M20" s="4"/>
      <c r="N20" s="4"/>
      <c r="O20" s="4"/>
      <c r="P20" s="4"/>
      <c r="Q20" s="4"/>
    </row>
    <row r="21" spans="1:82" s="2" customFormat="1" x14ac:dyDescent="0.25">
      <c r="A21" s="2" t="s">
        <v>28</v>
      </c>
      <c r="B21" s="25"/>
      <c r="C21" s="50"/>
      <c r="D21" s="46">
        <f>+D17-D20</f>
        <v>0</v>
      </c>
      <c r="E21" s="34">
        <f t="shared" ref="E21:I21" si="15">+E17-E20</f>
        <v>0</v>
      </c>
      <c r="F21" s="34">
        <f t="shared" si="15"/>
        <v>0</v>
      </c>
      <c r="G21" s="34">
        <f t="shared" si="15"/>
        <v>0</v>
      </c>
      <c r="H21" s="34">
        <f t="shared" si="15"/>
        <v>0</v>
      </c>
      <c r="I21" s="34">
        <f t="shared" si="15"/>
        <v>0</v>
      </c>
      <c r="J21" s="34">
        <f>(J17-J20)</f>
        <v>0</v>
      </c>
      <c r="K21" s="30" t="e">
        <f>Main!L6</f>
        <v>#DIV/0!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</row>
    <row r="22" spans="1:82" s="55" customFormat="1" x14ac:dyDescent="0.25">
      <c r="A22" s="55" t="s">
        <v>10</v>
      </c>
      <c r="B22" s="56"/>
      <c r="C22" s="57"/>
      <c r="D22" s="54" t="e">
        <f>D21/(1+Main!$I$9)^1</f>
        <v>#DIV/0!</v>
      </c>
      <c r="E22" s="53" t="e">
        <f>E21/(1+Main!$I$9)^2</f>
        <v>#DIV/0!</v>
      </c>
      <c r="F22" s="53" t="e">
        <f>F21/(1+Main!$I$9)^3</f>
        <v>#DIV/0!</v>
      </c>
      <c r="G22" s="53" t="e">
        <f>G21/(1+Main!$I$9)^4</f>
        <v>#DIV/0!</v>
      </c>
      <c r="H22" s="53" t="e">
        <f>H21/(1+Main!$I$9)^5</f>
        <v>#DIV/0!</v>
      </c>
      <c r="I22" s="53" t="e">
        <f>I21/(1+Main!$I$9)^6</f>
        <v>#DIV/0!</v>
      </c>
      <c r="J22" s="53" t="e">
        <f>J21/(1+Main!$I$9)^7</f>
        <v>#DIV/0!</v>
      </c>
      <c r="K22" s="59" t="e">
        <f>K21/(1+Main!$I$9)^7</f>
        <v>#DIV/0!</v>
      </c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</row>
    <row r="23" spans="1:82" x14ac:dyDescent="0.25">
      <c r="A23" s="2"/>
      <c r="B23" s="22"/>
      <c r="C23" s="22"/>
      <c r="D23" s="24"/>
      <c r="E23" s="22"/>
      <c r="F23" s="22"/>
      <c r="G23" s="22"/>
      <c r="H23" s="22"/>
      <c r="I23" s="22"/>
      <c r="J23" s="22"/>
      <c r="K23" s="30" t="e">
        <f>SUM(D22:K22)</f>
        <v>#DIV/0!</v>
      </c>
      <c r="L23" s="5"/>
      <c r="N23" s="5"/>
      <c r="O23" s="5"/>
      <c r="P23" s="5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82" s="2" customFormat="1" x14ac:dyDescent="0.25">
      <c r="A24" s="2" t="s">
        <v>4</v>
      </c>
      <c r="B24" s="22"/>
      <c r="C24" s="22"/>
      <c r="D24" s="24"/>
      <c r="E24" s="22"/>
      <c r="F24" s="22"/>
      <c r="G24" s="22"/>
      <c r="H24" s="22"/>
      <c r="I24" s="22"/>
      <c r="J24" s="22"/>
      <c r="K24" s="22"/>
      <c r="L24" s="4"/>
      <c r="M24" s="4"/>
      <c r="N24" s="4"/>
      <c r="O24" s="4"/>
      <c r="P24" s="4"/>
      <c r="Q24" s="4"/>
    </row>
    <row r="25" spans="1:82" x14ac:dyDescent="0.25">
      <c r="A25" s="2" t="s">
        <v>29</v>
      </c>
      <c r="B25" s="51"/>
      <c r="C25" s="51"/>
      <c r="D25" s="60"/>
      <c r="E25" s="51"/>
      <c r="F25" s="51"/>
      <c r="G25" s="51"/>
      <c r="H25" s="51"/>
      <c r="I25" s="51"/>
      <c r="J25" s="51"/>
    </row>
    <row r="26" spans="1:82" s="9" customFormat="1" ht="13" x14ac:dyDescent="0.3">
      <c r="A26" s="2" t="s">
        <v>30</v>
      </c>
      <c r="B26" s="61"/>
      <c r="C26" s="52"/>
      <c r="D26" s="62"/>
      <c r="E26" s="61"/>
      <c r="F26" s="61"/>
      <c r="G26" s="61"/>
      <c r="H26" s="61"/>
      <c r="I26" s="61"/>
      <c r="J26" s="61"/>
      <c r="K26" s="8"/>
      <c r="L26" s="8"/>
      <c r="M26" s="8"/>
      <c r="N26" s="8"/>
      <c r="O26" s="8"/>
      <c r="P26" s="8"/>
      <c r="Q26" s="8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J26" s="10"/>
    </row>
    <row r="27" spans="1:82" x14ac:dyDescent="0.25">
      <c r="D27" s="47"/>
      <c r="L27" s="4"/>
      <c r="M27" s="4"/>
      <c r="N27" s="4"/>
      <c r="O27" s="4"/>
      <c r="P27" s="4"/>
      <c r="U27" s="2"/>
      <c r="V27" s="2"/>
      <c r="W27" s="2"/>
      <c r="X27" s="2"/>
    </row>
    <row r="28" spans="1:82" x14ac:dyDescent="0.25">
      <c r="D28" s="47"/>
    </row>
    <row r="30" spans="1:82" x14ac:dyDescent="0.25">
      <c r="A30" s="11" t="s">
        <v>31</v>
      </c>
      <c r="B30" s="12" t="s">
        <v>32</v>
      </c>
    </row>
    <row r="31" spans="1:82" x14ac:dyDescent="0.25">
      <c r="A31" s="2" t="s">
        <v>14</v>
      </c>
      <c r="B31" s="13">
        <v>0</v>
      </c>
    </row>
    <row r="32" spans="1:82" x14ac:dyDescent="0.25">
      <c r="A32" s="2" t="s">
        <v>17</v>
      </c>
      <c r="B32" s="14">
        <v>0</v>
      </c>
    </row>
    <row r="33" spans="1:2" x14ac:dyDescent="0.25">
      <c r="A33" s="2" t="s">
        <v>19</v>
      </c>
      <c r="B33" s="14">
        <v>0</v>
      </c>
    </row>
    <row r="34" spans="1:2" x14ac:dyDescent="0.25">
      <c r="A34" s="2" t="s">
        <v>20</v>
      </c>
      <c r="B34" s="14">
        <v>0</v>
      </c>
    </row>
    <row r="35" spans="1:2" x14ac:dyDescent="0.25">
      <c r="A35" s="2" t="s">
        <v>21</v>
      </c>
      <c r="B35" s="14">
        <v>0</v>
      </c>
    </row>
    <row r="36" spans="1:2" x14ac:dyDescent="0.25">
      <c r="A36" s="2" t="s">
        <v>22</v>
      </c>
      <c r="B36" s="14">
        <v>0</v>
      </c>
    </row>
    <row r="37" spans="1:2" x14ac:dyDescent="0.25">
      <c r="A37" s="2" t="s">
        <v>42</v>
      </c>
      <c r="B37" s="14">
        <v>0</v>
      </c>
    </row>
    <row r="38" spans="1:2" x14ac:dyDescent="0.25">
      <c r="A38" s="2" t="s">
        <v>25</v>
      </c>
      <c r="B38" s="14">
        <v>0</v>
      </c>
    </row>
    <row r="39" spans="1:2" x14ac:dyDescent="0.25">
      <c r="A39" s="2" t="s">
        <v>27</v>
      </c>
      <c r="B39" s="14">
        <v>0</v>
      </c>
    </row>
    <row r="40" spans="1:2" x14ac:dyDescent="0.25">
      <c r="A40" t="s">
        <v>4</v>
      </c>
      <c r="B40" s="15">
        <v>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FEDB8FDFE99141A8F4C7D9CE01FC4F" ma:contentTypeVersion="2" ma:contentTypeDescription="Create a new document." ma:contentTypeScope="" ma:versionID="be405141da4da63f270744368233c1e9">
  <xsd:schema xmlns:xsd="http://www.w3.org/2001/XMLSchema" xmlns:xs="http://www.w3.org/2001/XMLSchema" xmlns:p="http://schemas.microsoft.com/office/2006/metadata/properties" xmlns:ns3="cdb4d9a7-e61d-4215-80e5-fa00adc6fedc" targetNamespace="http://schemas.microsoft.com/office/2006/metadata/properties" ma:root="true" ma:fieldsID="b7b74665df2fe5cc9eea0ce8fa5a814f" ns3:_="">
    <xsd:import namespace="cdb4d9a7-e61d-4215-80e5-fa00adc6fe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4d9a7-e61d-4215-80e5-fa00adc6fe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E3738E-D3EA-413E-A4F5-088264C957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b4d9a7-e61d-4215-80e5-fa00adc6fe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68684B-1E21-407E-8A4E-C715BF9EEF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7FF51F-BB8E-4D6B-B7B3-DE13CB5A0DBE}">
  <ds:schemaRefs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cdb4d9a7-e61d-4215-80e5-fa00adc6fedc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Shkreli</dc:creator>
  <cp:keywords/>
  <dc:description/>
  <cp:lastModifiedBy>Charlie McCartan</cp:lastModifiedBy>
  <cp:revision/>
  <dcterms:created xsi:type="dcterms:W3CDTF">2023-02-14T14:01:03Z</dcterms:created>
  <dcterms:modified xsi:type="dcterms:W3CDTF">2023-06-30T12:54:29Z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0x010100BBFEDB8FDFE99141A8F4C7D9CE01FC4F</vt:lpwstr>
  </property>
</Properties>
</file>